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80" windowWidth="25305" windowHeight="11910" tabRatio="798"/>
  </bookViews>
  <sheets>
    <sheet name="The Dashboard!" sheetId="9" r:id="rId1"/>
    <sheet name="ChartLeft" sheetId="3" r:id="rId2"/>
    <sheet name="ChartRight" sheetId="14" r:id="rId3"/>
    <sheet name="Pivot On Continents" sheetId="12" r:id="rId4"/>
    <sheet name="Pivot On Countries" sheetId="13" r:id="rId5"/>
    <sheet name="Data" sheetId="1" r:id="rId6"/>
    <sheet name="StatsAnalysis" sheetId="15" r:id="rId7"/>
    <sheet name="mapping" sheetId="11" r:id="rId8"/>
    <sheet name="DataToAnalysis" sheetId="10" r:id="rId9"/>
    <sheet name="ClearingKeys" sheetId="2" state="hidden" r:id="rId10"/>
    <sheet name="Sheet7" sheetId="4" r:id="rId11"/>
    <sheet name="Sheet8" sheetId="5" state="hidden" r:id="rId12"/>
    <sheet name="Geo Chart" sheetId="6" state="hidden" r:id="rId13"/>
    <sheet name="latitudevslongitude" sheetId="7" state="hidden" r:id="rId14"/>
    <sheet name="Sheet1" sheetId="16" r:id="rId15"/>
  </sheets>
  <definedNames>
    <definedName name="_xlnm._FilterDatabase" localSheetId="5" hidden="1">Data!$A$5:$P$1888</definedName>
    <definedName name="_xlnm._FilterDatabase">Data!$A$5:$L$1888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DataToAnalysis!$N$9</definedName>
    <definedName name="solver_typ" localSheetId="8" hidden="1">1</definedName>
    <definedName name="solver_val" localSheetId="8" hidden="1">0</definedName>
    <definedName name="solver_ver" localSheetId="8" hidden="1">3</definedName>
    <definedName name="Xlabels">OFFSET(ChartRight!$S$2,1,0,ChartRight!$T$1,1)</definedName>
    <definedName name="YLabels">OFFSET(ChartRight!$S$2,1,3,ChartRight!$T$1,1)</definedName>
  </definedNames>
  <calcPr calcId="145621"/>
  <pivotCaches>
    <pivotCache cacheId="44" r:id="rId16"/>
    <pivotCache cacheId="45" r:id="rId17"/>
  </pivotCaches>
</workbook>
</file>

<file path=xl/calcChain.xml><?xml version="1.0" encoding="utf-8"?>
<calcChain xmlns="http://schemas.openxmlformats.org/spreadsheetml/2006/main">
  <c r="M8" i="14" l="1"/>
  <c r="M7" i="14"/>
  <c r="T3" i="14"/>
  <c r="U3" i="14"/>
  <c r="T4" i="14"/>
  <c r="U4" i="14"/>
  <c r="T5" i="14"/>
  <c r="U5" i="14"/>
  <c r="T6" i="14"/>
  <c r="U6" i="14"/>
  <c r="T7" i="14"/>
  <c r="U7" i="14"/>
  <c r="T8" i="14"/>
  <c r="U8" i="14"/>
  <c r="T9" i="14"/>
  <c r="U9" i="14"/>
  <c r="T10" i="14"/>
  <c r="U10" i="14"/>
  <c r="T11" i="14"/>
  <c r="U11" i="14"/>
  <c r="T12" i="14"/>
  <c r="U12" i="14"/>
  <c r="S4" i="14"/>
  <c r="S5" i="14"/>
  <c r="S6" i="14"/>
  <c r="S7" i="14"/>
  <c r="S8" i="14"/>
  <c r="S9" i="14"/>
  <c r="S10" i="14"/>
  <c r="S11" i="14"/>
  <c r="S12" i="14"/>
  <c r="S3" i="14"/>
  <c r="D165" i="14"/>
  <c r="D154" i="14"/>
  <c r="D149" i="14"/>
  <c r="D143" i="14"/>
  <c r="D137" i="14"/>
  <c r="D124" i="14"/>
  <c r="E165" i="14"/>
  <c r="E154" i="14"/>
  <c r="E149" i="14"/>
  <c r="E143" i="14"/>
  <c r="E137" i="14"/>
  <c r="E124" i="14"/>
  <c r="F143" i="14" l="1"/>
  <c r="T1" i="14"/>
  <c r="F154" i="14"/>
  <c r="F124" i="14"/>
  <c r="F137" i="14"/>
  <c r="F165" i="14"/>
  <c r="F149" i="14"/>
  <c r="G1" i="10"/>
  <c r="J14" i="14"/>
  <c r="J22" i="14"/>
  <c r="J23" i="14"/>
  <c r="J24" i="14"/>
  <c r="J25" i="14"/>
  <c r="J21" i="14"/>
  <c r="V3" i="14" s="1"/>
  <c r="J6" i="14" l="1"/>
  <c r="V5" i="14" s="1"/>
  <c r="J12" i="14"/>
  <c r="V11" i="14" s="1"/>
  <c r="J11" i="14"/>
  <c r="V10" i="14" s="1"/>
  <c r="J10" i="14"/>
  <c r="V9" i="14" s="1"/>
  <c r="J9" i="14"/>
  <c r="V8" i="14" s="1"/>
  <c r="J8" i="14"/>
  <c r="V7" i="14" s="1"/>
  <c r="J7" i="14"/>
  <c r="V6" i="14" s="1"/>
  <c r="J5" i="14"/>
  <c r="V4" i="14" s="1"/>
  <c r="J4" i="14"/>
  <c r="J13" i="14"/>
  <c r="V12" i="14" s="1"/>
  <c r="M25" i="3" l="1"/>
  <c r="M9" i="3"/>
  <c r="L26" i="3"/>
  <c r="M26" i="3" s="1"/>
  <c r="L10" i="3"/>
  <c r="M10" i="3" s="1"/>
  <c r="P8" i="9"/>
  <c r="P9" i="9"/>
  <c r="P10" i="9"/>
  <c r="P11" i="9"/>
  <c r="P12" i="9"/>
  <c r="P13" i="9"/>
  <c r="P14" i="9"/>
  <c r="P15" i="9"/>
  <c r="P7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B91" i="9"/>
  <c r="C91" i="9"/>
  <c r="A91" i="9"/>
  <c r="J26" i="3"/>
  <c r="K26" i="3"/>
  <c r="J33" i="3"/>
  <c r="K33" i="3"/>
  <c r="J40" i="3"/>
  <c r="K40" i="3"/>
  <c r="J47" i="3"/>
  <c r="K47" i="3"/>
  <c r="J54" i="3"/>
  <c r="K54" i="3"/>
  <c r="J61" i="3"/>
  <c r="K61" i="3"/>
  <c r="J68" i="3"/>
  <c r="K68" i="3"/>
  <c r="J75" i="3"/>
  <c r="K75" i="3"/>
  <c r="K19" i="3"/>
  <c r="J19" i="3"/>
  <c r="H46" i="9"/>
  <c r="E46" i="9"/>
  <c r="J2" i="3"/>
  <c r="I10" i="3" s="1"/>
  <c r="D54" i="3"/>
  <c r="C26" i="3"/>
  <c r="D26" i="3"/>
  <c r="C33" i="3"/>
  <c r="D33" i="3"/>
  <c r="C40" i="3"/>
  <c r="D40" i="3"/>
  <c r="C47" i="3"/>
  <c r="D47" i="3"/>
  <c r="C54" i="3"/>
  <c r="D19" i="3"/>
  <c r="C19" i="3"/>
  <c r="O7" i="9" l="1"/>
  <c r="O8" i="9"/>
  <c r="L27" i="3"/>
  <c r="L11" i="3"/>
  <c r="H17" i="3"/>
  <c r="I74" i="3" s="1"/>
  <c r="J77" i="3" s="1"/>
  <c r="J78" i="3" s="1"/>
  <c r="H13" i="3"/>
  <c r="I46" i="3" s="1"/>
  <c r="K50" i="3" s="1"/>
  <c r="H16" i="3"/>
  <c r="I67" i="3" s="1"/>
  <c r="H12" i="3"/>
  <c r="I39" i="3" s="1"/>
  <c r="K42" i="3" s="1"/>
  <c r="H15" i="3"/>
  <c r="I60" i="3" s="1"/>
  <c r="K65" i="3" s="1"/>
  <c r="H11" i="3"/>
  <c r="I32" i="3" s="1"/>
  <c r="H9" i="3"/>
  <c r="I18" i="3" s="1"/>
  <c r="J21" i="3" s="1"/>
  <c r="J22" i="3" s="1"/>
  <c r="H14" i="3"/>
  <c r="I53" i="3" s="1"/>
  <c r="K58" i="3" s="1"/>
  <c r="H10" i="3"/>
  <c r="I25" i="3" s="1"/>
  <c r="J10" i="3"/>
  <c r="H6" i="3"/>
  <c r="B39" i="3" s="1"/>
  <c r="D43" i="3" s="1"/>
  <c r="I3" i="3"/>
  <c r="J3" i="3" s="1"/>
  <c r="I5" i="3"/>
  <c r="J5" i="3" s="1"/>
  <c r="I17" i="3"/>
  <c r="I13" i="3"/>
  <c r="H5" i="3"/>
  <c r="B32" i="3" s="1"/>
  <c r="D36" i="3" s="1"/>
  <c r="I8" i="3"/>
  <c r="J8" i="3" s="1"/>
  <c r="I4" i="3"/>
  <c r="J4" i="3" s="1"/>
  <c r="I16" i="3"/>
  <c r="I12" i="3"/>
  <c r="H8" i="3"/>
  <c r="B53" i="3" s="1"/>
  <c r="D57" i="3" s="1"/>
  <c r="H4" i="3"/>
  <c r="B25" i="3" s="1"/>
  <c r="D30" i="3" s="1"/>
  <c r="I7" i="3"/>
  <c r="J7" i="3" s="1"/>
  <c r="I15" i="3"/>
  <c r="I11" i="3"/>
  <c r="H7" i="3"/>
  <c r="B46" i="3" s="1"/>
  <c r="D49" i="3" s="1"/>
  <c r="H3" i="3"/>
  <c r="I6" i="3"/>
  <c r="J6" i="3" s="1"/>
  <c r="I9" i="3"/>
  <c r="I14" i="3"/>
  <c r="M11" i="3" l="1"/>
  <c r="L12" i="3"/>
  <c r="L28" i="3"/>
  <c r="M27" i="3"/>
  <c r="J15" i="3"/>
  <c r="J12" i="3"/>
  <c r="J14" i="3"/>
  <c r="J17" i="3"/>
  <c r="J11" i="3"/>
  <c r="J16" i="3"/>
  <c r="J13" i="3"/>
  <c r="J9" i="3"/>
  <c r="K41" i="3"/>
  <c r="K45" i="3" s="1"/>
  <c r="J34" i="3"/>
  <c r="J38" i="3" s="1"/>
  <c r="J37" i="3" s="1"/>
  <c r="K37" i="3"/>
  <c r="K34" i="3"/>
  <c r="K38" i="3" s="1"/>
  <c r="K36" i="3"/>
  <c r="K71" i="3"/>
  <c r="K69" i="3"/>
  <c r="K73" i="3" s="1"/>
  <c r="J69" i="3"/>
  <c r="J73" i="3" s="1"/>
  <c r="J72" i="3" s="1"/>
  <c r="K72" i="3"/>
  <c r="K29" i="3"/>
  <c r="K28" i="3"/>
  <c r="K30" i="3"/>
  <c r="K76" i="3"/>
  <c r="K80" i="3" s="1"/>
  <c r="K44" i="3"/>
  <c r="J42" i="3"/>
  <c r="J43" i="3" s="1"/>
  <c r="K78" i="3"/>
  <c r="K20" i="3"/>
  <c r="K24" i="3" s="1"/>
  <c r="J20" i="3"/>
  <c r="J24" i="3" s="1"/>
  <c r="J23" i="3" s="1"/>
  <c r="K48" i="3"/>
  <c r="K52" i="3" s="1"/>
  <c r="K56" i="3"/>
  <c r="K62" i="3"/>
  <c r="K66" i="3" s="1"/>
  <c r="K79" i="3"/>
  <c r="K22" i="3"/>
  <c r="C35" i="3"/>
  <c r="C36" i="3" s="1"/>
  <c r="D35" i="3"/>
  <c r="K27" i="3"/>
  <c r="K31" i="3" s="1"/>
  <c r="J27" i="3"/>
  <c r="J31" i="3" s="1"/>
  <c r="J30" i="3" s="1"/>
  <c r="K43" i="3"/>
  <c r="J41" i="3"/>
  <c r="J45" i="3" s="1"/>
  <c r="J44" i="3" s="1"/>
  <c r="K23" i="3"/>
  <c r="J35" i="3"/>
  <c r="J36" i="3" s="1"/>
  <c r="J49" i="3"/>
  <c r="J50" i="3" s="1"/>
  <c r="K63" i="3"/>
  <c r="J70" i="3"/>
  <c r="J71" i="3" s="1"/>
  <c r="J62" i="3"/>
  <c r="J66" i="3" s="1"/>
  <c r="J65" i="3" s="1"/>
  <c r="K57" i="3"/>
  <c r="J76" i="3"/>
  <c r="J80" i="3" s="1"/>
  <c r="J79" i="3" s="1"/>
  <c r="J63" i="3"/>
  <c r="J64" i="3" s="1"/>
  <c r="K64" i="3"/>
  <c r="J55" i="3"/>
  <c r="J59" i="3" s="1"/>
  <c r="J58" i="3" s="1"/>
  <c r="J56" i="3"/>
  <c r="J57" i="3" s="1"/>
  <c r="K55" i="3"/>
  <c r="K59" i="3" s="1"/>
  <c r="K35" i="3"/>
  <c r="J48" i="3"/>
  <c r="J52" i="3" s="1"/>
  <c r="J51" i="3" s="1"/>
  <c r="K49" i="3"/>
  <c r="K21" i="3"/>
  <c r="J28" i="3"/>
  <c r="J29" i="3" s="1"/>
  <c r="K51" i="3"/>
  <c r="K70" i="3"/>
  <c r="K77" i="3"/>
  <c r="C56" i="3"/>
  <c r="C57" i="3" s="1"/>
  <c r="D55" i="3"/>
  <c r="D59" i="3" s="1"/>
  <c r="C55" i="3"/>
  <c r="C59" i="3" s="1"/>
  <c r="C58" i="3" s="1"/>
  <c r="D44" i="3"/>
  <c r="D56" i="3"/>
  <c r="D51" i="3"/>
  <c r="D34" i="3"/>
  <c r="D38" i="3" s="1"/>
  <c r="C34" i="3"/>
  <c r="C38" i="3" s="1"/>
  <c r="C37" i="3" s="1"/>
  <c r="D28" i="3"/>
  <c r="C28" i="3"/>
  <c r="C29" i="3" s="1"/>
  <c r="C49" i="3"/>
  <c r="C50" i="3" s="1"/>
  <c r="D37" i="3"/>
  <c r="C48" i="3"/>
  <c r="C52" i="3" s="1"/>
  <c r="C51" i="3" s="1"/>
  <c r="C41" i="3"/>
  <c r="C45" i="3" s="1"/>
  <c r="C44" i="3" s="1"/>
  <c r="D50" i="3"/>
  <c r="D58" i="3"/>
  <c r="D29" i="3"/>
  <c r="D27" i="3"/>
  <c r="D31" i="3" s="1"/>
  <c r="D48" i="3"/>
  <c r="D52" i="3" s="1"/>
  <c r="D42" i="3"/>
  <c r="C27" i="3"/>
  <c r="C31" i="3" s="1"/>
  <c r="C30" i="3" s="1"/>
  <c r="D41" i="3"/>
  <c r="D45" i="3" s="1"/>
  <c r="C42" i="3"/>
  <c r="C43" i="3" s="1"/>
  <c r="B18" i="3"/>
  <c r="D20" i="3" s="1"/>
  <c r="D24" i="3" s="1"/>
  <c r="J7" i="1"/>
  <c r="M7" i="1" s="1"/>
  <c r="P7" i="1" s="1"/>
  <c r="J8" i="1"/>
  <c r="M8" i="1" s="1"/>
  <c r="P8" i="1" s="1"/>
  <c r="J9" i="1"/>
  <c r="M9" i="1" s="1"/>
  <c r="P9" i="1" s="1"/>
  <c r="J10" i="1"/>
  <c r="M10" i="1" s="1"/>
  <c r="P10" i="1" s="1"/>
  <c r="J11" i="1"/>
  <c r="M11" i="1" s="1"/>
  <c r="P11" i="1" s="1"/>
  <c r="J12" i="1"/>
  <c r="M12" i="1" s="1"/>
  <c r="P12" i="1" s="1"/>
  <c r="J13" i="1"/>
  <c r="M13" i="1" s="1"/>
  <c r="P13" i="1" s="1"/>
  <c r="J14" i="1"/>
  <c r="M14" i="1" s="1"/>
  <c r="P14" i="1" s="1"/>
  <c r="J15" i="1"/>
  <c r="M15" i="1" s="1"/>
  <c r="P15" i="1" s="1"/>
  <c r="J16" i="1"/>
  <c r="M16" i="1" s="1"/>
  <c r="P16" i="1" s="1"/>
  <c r="J17" i="1"/>
  <c r="M17" i="1" s="1"/>
  <c r="P17" i="1" s="1"/>
  <c r="J18" i="1"/>
  <c r="M18" i="1" s="1"/>
  <c r="P18" i="1" s="1"/>
  <c r="J19" i="1"/>
  <c r="M19" i="1" s="1"/>
  <c r="P19" i="1" s="1"/>
  <c r="J20" i="1"/>
  <c r="M20" i="1" s="1"/>
  <c r="P20" i="1" s="1"/>
  <c r="J21" i="1"/>
  <c r="M21" i="1" s="1"/>
  <c r="P21" i="1" s="1"/>
  <c r="J22" i="1"/>
  <c r="M22" i="1" s="1"/>
  <c r="P22" i="1" s="1"/>
  <c r="J23" i="1"/>
  <c r="M23" i="1" s="1"/>
  <c r="P23" i="1" s="1"/>
  <c r="J24" i="1"/>
  <c r="M24" i="1" s="1"/>
  <c r="P24" i="1" s="1"/>
  <c r="J25" i="1"/>
  <c r="M25" i="1" s="1"/>
  <c r="P25" i="1" s="1"/>
  <c r="J26" i="1"/>
  <c r="M26" i="1" s="1"/>
  <c r="P26" i="1" s="1"/>
  <c r="J27" i="1"/>
  <c r="M27" i="1" s="1"/>
  <c r="P27" i="1" s="1"/>
  <c r="J28" i="1"/>
  <c r="M28" i="1" s="1"/>
  <c r="P28" i="1" s="1"/>
  <c r="J29" i="1"/>
  <c r="M29" i="1" s="1"/>
  <c r="P29" i="1" s="1"/>
  <c r="J30" i="1"/>
  <c r="M30" i="1" s="1"/>
  <c r="P30" i="1" s="1"/>
  <c r="J31" i="1"/>
  <c r="M31" i="1" s="1"/>
  <c r="P31" i="1" s="1"/>
  <c r="J32" i="1"/>
  <c r="M32" i="1" s="1"/>
  <c r="P32" i="1" s="1"/>
  <c r="J33" i="1"/>
  <c r="M33" i="1" s="1"/>
  <c r="P33" i="1" s="1"/>
  <c r="J34" i="1"/>
  <c r="M34" i="1" s="1"/>
  <c r="P34" i="1" s="1"/>
  <c r="J35" i="1"/>
  <c r="M35" i="1" s="1"/>
  <c r="P35" i="1" s="1"/>
  <c r="J36" i="1"/>
  <c r="M36" i="1" s="1"/>
  <c r="P36" i="1" s="1"/>
  <c r="J37" i="1"/>
  <c r="M37" i="1" s="1"/>
  <c r="P37" i="1" s="1"/>
  <c r="J38" i="1"/>
  <c r="M38" i="1" s="1"/>
  <c r="P38" i="1" s="1"/>
  <c r="J39" i="1"/>
  <c r="M39" i="1" s="1"/>
  <c r="P39" i="1" s="1"/>
  <c r="J40" i="1"/>
  <c r="M40" i="1" s="1"/>
  <c r="P40" i="1" s="1"/>
  <c r="J41" i="1"/>
  <c r="M41" i="1" s="1"/>
  <c r="P41" i="1" s="1"/>
  <c r="J42" i="1"/>
  <c r="M42" i="1" s="1"/>
  <c r="P42" i="1" s="1"/>
  <c r="J43" i="1"/>
  <c r="M43" i="1" s="1"/>
  <c r="P43" i="1" s="1"/>
  <c r="J44" i="1"/>
  <c r="M44" i="1" s="1"/>
  <c r="P44" i="1" s="1"/>
  <c r="J45" i="1"/>
  <c r="M45" i="1" s="1"/>
  <c r="P45" i="1" s="1"/>
  <c r="J46" i="1"/>
  <c r="M46" i="1" s="1"/>
  <c r="P46" i="1" s="1"/>
  <c r="J47" i="1"/>
  <c r="M47" i="1" s="1"/>
  <c r="P47" i="1" s="1"/>
  <c r="J48" i="1"/>
  <c r="M48" i="1" s="1"/>
  <c r="P48" i="1" s="1"/>
  <c r="J49" i="1"/>
  <c r="M49" i="1" s="1"/>
  <c r="P49" i="1" s="1"/>
  <c r="J50" i="1"/>
  <c r="M50" i="1" s="1"/>
  <c r="P50" i="1" s="1"/>
  <c r="J51" i="1"/>
  <c r="M51" i="1" s="1"/>
  <c r="P51" i="1" s="1"/>
  <c r="J52" i="1"/>
  <c r="M52" i="1" s="1"/>
  <c r="P52" i="1" s="1"/>
  <c r="J53" i="1"/>
  <c r="M53" i="1" s="1"/>
  <c r="P53" i="1" s="1"/>
  <c r="J54" i="1"/>
  <c r="M54" i="1" s="1"/>
  <c r="P54" i="1" s="1"/>
  <c r="J55" i="1"/>
  <c r="M55" i="1" s="1"/>
  <c r="P55" i="1" s="1"/>
  <c r="J56" i="1"/>
  <c r="M56" i="1" s="1"/>
  <c r="P56" i="1" s="1"/>
  <c r="J57" i="1"/>
  <c r="M57" i="1" s="1"/>
  <c r="P57" i="1" s="1"/>
  <c r="J58" i="1"/>
  <c r="M58" i="1" s="1"/>
  <c r="P58" i="1" s="1"/>
  <c r="J59" i="1"/>
  <c r="M59" i="1" s="1"/>
  <c r="P59" i="1" s="1"/>
  <c r="J60" i="1"/>
  <c r="M60" i="1" s="1"/>
  <c r="P60" i="1" s="1"/>
  <c r="J61" i="1"/>
  <c r="M61" i="1" s="1"/>
  <c r="P61" i="1" s="1"/>
  <c r="J62" i="1"/>
  <c r="M62" i="1" s="1"/>
  <c r="P62" i="1" s="1"/>
  <c r="J63" i="1"/>
  <c r="M63" i="1" s="1"/>
  <c r="P63" i="1" s="1"/>
  <c r="J64" i="1"/>
  <c r="M64" i="1" s="1"/>
  <c r="P64" i="1" s="1"/>
  <c r="J65" i="1"/>
  <c r="M65" i="1" s="1"/>
  <c r="P65" i="1" s="1"/>
  <c r="J66" i="1"/>
  <c r="M66" i="1" s="1"/>
  <c r="P66" i="1" s="1"/>
  <c r="J67" i="1"/>
  <c r="M67" i="1" s="1"/>
  <c r="P67" i="1" s="1"/>
  <c r="J68" i="1"/>
  <c r="M68" i="1" s="1"/>
  <c r="P68" i="1" s="1"/>
  <c r="J69" i="1"/>
  <c r="M69" i="1" s="1"/>
  <c r="P69" i="1" s="1"/>
  <c r="J70" i="1"/>
  <c r="M70" i="1" s="1"/>
  <c r="P70" i="1" s="1"/>
  <c r="J71" i="1"/>
  <c r="M71" i="1" s="1"/>
  <c r="P71" i="1" s="1"/>
  <c r="J72" i="1"/>
  <c r="M72" i="1" s="1"/>
  <c r="P72" i="1" s="1"/>
  <c r="J73" i="1"/>
  <c r="M73" i="1" s="1"/>
  <c r="P73" i="1" s="1"/>
  <c r="J74" i="1"/>
  <c r="M74" i="1" s="1"/>
  <c r="P74" i="1" s="1"/>
  <c r="J75" i="1"/>
  <c r="M75" i="1" s="1"/>
  <c r="P75" i="1" s="1"/>
  <c r="J76" i="1"/>
  <c r="M76" i="1" s="1"/>
  <c r="P76" i="1" s="1"/>
  <c r="J77" i="1"/>
  <c r="M77" i="1" s="1"/>
  <c r="P77" i="1" s="1"/>
  <c r="J78" i="1"/>
  <c r="M78" i="1" s="1"/>
  <c r="P78" i="1" s="1"/>
  <c r="J79" i="1"/>
  <c r="M79" i="1" s="1"/>
  <c r="P79" i="1" s="1"/>
  <c r="J80" i="1"/>
  <c r="M80" i="1" s="1"/>
  <c r="P80" i="1" s="1"/>
  <c r="J81" i="1"/>
  <c r="M81" i="1" s="1"/>
  <c r="P81" i="1" s="1"/>
  <c r="J82" i="1"/>
  <c r="M82" i="1" s="1"/>
  <c r="P82" i="1" s="1"/>
  <c r="J83" i="1"/>
  <c r="M83" i="1" s="1"/>
  <c r="P83" i="1" s="1"/>
  <c r="J84" i="1"/>
  <c r="M84" i="1" s="1"/>
  <c r="P84" i="1" s="1"/>
  <c r="J85" i="1"/>
  <c r="M85" i="1" s="1"/>
  <c r="P85" i="1" s="1"/>
  <c r="J86" i="1"/>
  <c r="M86" i="1" s="1"/>
  <c r="P86" i="1" s="1"/>
  <c r="J87" i="1"/>
  <c r="M87" i="1" s="1"/>
  <c r="P87" i="1" s="1"/>
  <c r="J88" i="1"/>
  <c r="M88" i="1" s="1"/>
  <c r="P88" i="1" s="1"/>
  <c r="J89" i="1"/>
  <c r="M89" i="1" s="1"/>
  <c r="P89" i="1" s="1"/>
  <c r="J90" i="1"/>
  <c r="M90" i="1" s="1"/>
  <c r="P90" i="1" s="1"/>
  <c r="J91" i="1"/>
  <c r="M91" i="1" s="1"/>
  <c r="P91" i="1" s="1"/>
  <c r="J92" i="1"/>
  <c r="M92" i="1" s="1"/>
  <c r="P92" i="1" s="1"/>
  <c r="J93" i="1"/>
  <c r="M93" i="1" s="1"/>
  <c r="P93" i="1" s="1"/>
  <c r="J94" i="1"/>
  <c r="M94" i="1" s="1"/>
  <c r="P94" i="1" s="1"/>
  <c r="J95" i="1"/>
  <c r="M95" i="1" s="1"/>
  <c r="P95" i="1" s="1"/>
  <c r="J96" i="1"/>
  <c r="M96" i="1" s="1"/>
  <c r="P96" i="1" s="1"/>
  <c r="J97" i="1"/>
  <c r="M97" i="1" s="1"/>
  <c r="P97" i="1" s="1"/>
  <c r="J98" i="1"/>
  <c r="M98" i="1" s="1"/>
  <c r="P98" i="1" s="1"/>
  <c r="J99" i="1"/>
  <c r="M99" i="1" s="1"/>
  <c r="P99" i="1" s="1"/>
  <c r="J100" i="1"/>
  <c r="M100" i="1" s="1"/>
  <c r="P100" i="1" s="1"/>
  <c r="J101" i="1"/>
  <c r="M101" i="1" s="1"/>
  <c r="P101" i="1" s="1"/>
  <c r="J102" i="1"/>
  <c r="M102" i="1" s="1"/>
  <c r="P102" i="1" s="1"/>
  <c r="J103" i="1"/>
  <c r="M103" i="1" s="1"/>
  <c r="P103" i="1" s="1"/>
  <c r="J104" i="1"/>
  <c r="M104" i="1" s="1"/>
  <c r="P104" i="1" s="1"/>
  <c r="J105" i="1"/>
  <c r="M105" i="1" s="1"/>
  <c r="P105" i="1" s="1"/>
  <c r="J106" i="1"/>
  <c r="M106" i="1" s="1"/>
  <c r="P106" i="1" s="1"/>
  <c r="J107" i="1"/>
  <c r="M107" i="1" s="1"/>
  <c r="P107" i="1" s="1"/>
  <c r="J108" i="1"/>
  <c r="M108" i="1" s="1"/>
  <c r="P108" i="1" s="1"/>
  <c r="J109" i="1"/>
  <c r="M109" i="1" s="1"/>
  <c r="P109" i="1" s="1"/>
  <c r="J110" i="1"/>
  <c r="M110" i="1" s="1"/>
  <c r="P110" i="1" s="1"/>
  <c r="J111" i="1"/>
  <c r="M111" i="1" s="1"/>
  <c r="P111" i="1" s="1"/>
  <c r="J112" i="1"/>
  <c r="M112" i="1" s="1"/>
  <c r="P112" i="1" s="1"/>
  <c r="J113" i="1"/>
  <c r="M113" i="1" s="1"/>
  <c r="P113" i="1" s="1"/>
  <c r="J114" i="1"/>
  <c r="M114" i="1" s="1"/>
  <c r="P114" i="1" s="1"/>
  <c r="J115" i="1"/>
  <c r="M115" i="1" s="1"/>
  <c r="P115" i="1" s="1"/>
  <c r="J116" i="1"/>
  <c r="M116" i="1" s="1"/>
  <c r="P116" i="1" s="1"/>
  <c r="J117" i="1"/>
  <c r="M117" i="1" s="1"/>
  <c r="P117" i="1" s="1"/>
  <c r="J118" i="1"/>
  <c r="M118" i="1" s="1"/>
  <c r="P118" i="1" s="1"/>
  <c r="J119" i="1"/>
  <c r="M119" i="1" s="1"/>
  <c r="P119" i="1" s="1"/>
  <c r="J120" i="1"/>
  <c r="M120" i="1" s="1"/>
  <c r="P120" i="1" s="1"/>
  <c r="J121" i="1"/>
  <c r="M121" i="1" s="1"/>
  <c r="P121" i="1" s="1"/>
  <c r="J122" i="1"/>
  <c r="M122" i="1" s="1"/>
  <c r="P122" i="1" s="1"/>
  <c r="J123" i="1"/>
  <c r="M123" i="1" s="1"/>
  <c r="P123" i="1" s="1"/>
  <c r="J124" i="1"/>
  <c r="M124" i="1" s="1"/>
  <c r="P124" i="1" s="1"/>
  <c r="J125" i="1"/>
  <c r="M125" i="1" s="1"/>
  <c r="P125" i="1" s="1"/>
  <c r="J126" i="1"/>
  <c r="M126" i="1" s="1"/>
  <c r="P126" i="1" s="1"/>
  <c r="J127" i="1"/>
  <c r="M127" i="1" s="1"/>
  <c r="P127" i="1" s="1"/>
  <c r="J128" i="1"/>
  <c r="M128" i="1" s="1"/>
  <c r="P128" i="1" s="1"/>
  <c r="J129" i="1"/>
  <c r="M129" i="1" s="1"/>
  <c r="P129" i="1" s="1"/>
  <c r="J130" i="1"/>
  <c r="M130" i="1" s="1"/>
  <c r="P130" i="1" s="1"/>
  <c r="J131" i="1"/>
  <c r="M131" i="1" s="1"/>
  <c r="P131" i="1" s="1"/>
  <c r="J132" i="1"/>
  <c r="M132" i="1" s="1"/>
  <c r="P132" i="1" s="1"/>
  <c r="J133" i="1"/>
  <c r="M133" i="1" s="1"/>
  <c r="P133" i="1" s="1"/>
  <c r="J134" i="1"/>
  <c r="M134" i="1" s="1"/>
  <c r="P134" i="1" s="1"/>
  <c r="J135" i="1"/>
  <c r="M135" i="1" s="1"/>
  <c r="P135" i="1" s="1"/>
  <c r="J136" i="1"/>
  <c r="M136" i="1" s="1"/>
  <c r="P136" i="1" s="1"/>
  <c r="J137" i="1"/>
  <c r="M137" i="1" s="1"/>
  <c r="P137" i="1" s="1"/>
  <c r="J138" i="1"/>
  <c r="M138" i="1" s="1"/>
  <c r="P138" i="1" s="1"/>
  <c r="J139" i="1"/>
  <c r="M139" i="1" s="1"/>
  <c r="P139" i="1" s="1"/>
  <c r="J140" i="1"/>
  <c r="M140" i="1" s="1"/>
  <c r="P140" i="1" s="1"/>
  <c r="J141" i="1"/>
  <c r="M141" i="1" s="1"/>
  <c r="P141" i="1" s="1"/>
  <c r="J142" i="1"/>
  <c r="M142" i="1" s="1"/>
  <c r="P142" i="1" s="1"/>
  <c r="J143" i="1"/>
  <c r="M143" i="1" s="1"/>
  <c r="P143" i="1" s="1"/>
  <c r="J144" i="1"/>
  <c r="M144" i="1" s="1"/>
  <c r="P144" i="1" s="1"/>
  <c r="J145" i="1"/>
  <c r="M145" i="1" s="1"/>
  <c r="P145" i="1" s="1"/>
  <c r="J146" i="1"/>
  <c r="M146" i="1" s="1"/>
  <c r="P146" i="1" s="1"/>
  <c r="J147" i="1"/>
  <c r="M147" i="1" s="1"/>
  <c r="P147" i="1" s="1"/>
  <c r="J148" i="1"/>
  <c r="M148" i="1" s="1"/>
  <c r="P148" i="1" s="1"/>
  <c r="J149" i="1"/>
  <c r="M149" i="1" s="1"/>
  <c r="P149" i="1" s="1"/>
  <c r="J150" i="1"/>
  <c r="M150" i="1" s="1"/>
  <c r="P150" i="1" s="1"/>
  <c r="J151" i="1"/>
  <c r="M151" i="1" s="1"/>
  <c r="P151" i="1" s="1"/>
  <c r="J152" i="1"/>
  <c r="M152" i="1" s="1"/>
  <c r="P152" i="1" s="1"/>
  <c r="J153" i="1"/>
  <c r="M153" i="1" s="1"/>
  <c r="P153" i="1" s="1"/>
  <c r="J154" i="1"/>
  <c r="M154" i="1" s="1"/>
  <c r="P154" i="1" s="1"/>
  <c r="J155" i="1"/>
  <c r="M155" i="1" s="1"/>
  <c r="P155" i="1" s="1"/>
  <c r="J156" i="1"/>
  <c r="M156" i="1" s="1"/>
  <c r="P156" i="1" s="1"/>
  <c r="J157" i="1"/>
  <c r="M157" i="1" s="1"/>
  <c r="P157" i="1" s="1"/>
  <c r="J158" i="1"/>
  <c r="M158" i="1" s="1"/>
  <c r="P158" i="1" s="1"/>
  <c r="J159" i="1"/>
  <c r="M159" i="1" s="1"/>
  <c r="P159" i="1" s="1"/>
  <c r="J160" i="1"/>
  <c r="M160" i="1" s="1"/>
  <c r="P160" i="1" s="1"/>
  <c r="J161" i="1"/>
  <c r="M161" i="1" s="1"/>
  <c r="P161" i="1" s="1"/>
  <c r="J162" i="1"/>
  <c r="M162" i="1" s="1"/>
  <c r="P162" i="1" s="1"/>
  <c r="J163" i="1"/>
  <c r="M163" i="1" s="1"/>
  <c r="P163" i="1" s="1"/>
  <c r="J164" i="1"/>
  <c r="M164" i="1" s="1"/>
  <c r="P164" i="1" s="1"/>
  <c r="J165" i="1"/>
  <c r="M165" i="1" s="1"/>
  <c r="P165" i="1" s="1"/>
  <c r="J166" i="1"/>
  <c r="M166" i="1" s="1"/>
  <c r="P166" i="1" s="1"/>
  <c r="J167" i="1"/>
  <c r="M167" i="1" s="1"/>
  <c r="P167" i="1" s="1"/>
  <c r="J168" i="1"/>
  <c r="M168" i="1" s="1"/>
  <c r="P168" i="1" s="1"/>
  <c r="J169" i="1"/>
  <c r="M169" i="1" s="1"/>
  <c r="P169" i="1" s="1"/>
  <c r="J170" i="1"/>
  <c r="M170" i="1" s="1"/>
  <c r="P170" i="1" s="1"/>
  <c r="J171" i="1"/>
  <c r="M171" i="1" s="1"/>
  <c r="P171" i="1" s="1"/>
  <c r="J172" i="1"/>
  <c r="M172" i="1" s="1"/>
  <c r="P172" i="1" s="1"/>
  <c r="J173" i="1"/>
  <c r="M173" i="1" s="1"/>
  <c r="P173" i="1" s="1"/>
  <c r="J174" i="1"/>
  <c r="M174" i="1" s="1"/>
  <c r="P174" i="1" s="1"/>
  <c r="J175" i="1"/>
  <c r="M175" i="1" s="1"/>
  <c r="P175" i="1" s="1"/>
  <c r="J176" i="1"/>
  <c r="M176" i="1" s="1"/>
  <c r="P176" i="1" s="1"/>
  <c r="J177" i="1"/>
  <c r="M177" i="1" s="1"/>
  <c r="P177" i="1" s="1"/>
  <c r="J178" i="1"/>
  <c r="M178" i="1" s="1"/>
  <c r="P178" i="1" s="1"/>
  <c r="J179" i="1"/>
  <c r="M179" i="1" s="1"/>
  <c r="P179" i="1" s="1"/>
  <c r="J180" i="1"/>
  <c r="M180" i="1" s="1"/>
  <c r="P180" i="1" s="1"/>
  <c r="J181" i="1"/>
  <c r="M181" i="1" s="1"/>
  <c r="P181" i="1" s="1"/>
  <c r="J182" i="1"/>
  <c r="M182" i="1" s="1"/>
  <c r="P182" i="1" s="1"/>
  <c r="J183" i="1"/>
  <c r="M183" i="1" s="1"/>
  <c r="P183" i="1" s="1"/>
  <c r="J184" i="1"/>
  <c r="M184" i="1" s="1"/>
  <c r="P184" i="1" s="1"/>
  <c r="J185" i="1"/>
  <c r="M185" i="1" s="1"/>
  <c r="P185" i="1" s="1"/>
  <c r="J186" i="1"/>
  <c r="M186" i="1" s="1"/>
  <c r="P186" i="1" s="1"/>
  <c r="J187" i="1"/>
  <c r="M187" i="1" s="1"/>
  <c r="P187" i="1" s="1"/>
  <c r="J188" i="1"/>
  <c r="M188" i="1" s="1"/>
  <c r="P188" i="1" s="1"/>
  <c r="J189" i="1"/>
  <c r="M189" i="1" s="1"/>
  <c r="P189" i="1" s="1"/>
  <c r="J190" i="1"/>
  <c r="M190" i="1" s="1"/>
  <c r="P190" i="1" s="1"/>
  <c r="J191" i="1"/>
  <c r="M191" i="1" s="1"/>
  <c r="P191" i="1" s="1"/>
  <c r="J192" i="1"/>
  <c r="M192" i="1" s="1"/>
  <c r="P192" i="1" s="1"/>
  <c r="J193" i="1"/>
  <c r="M193" i="1" s="1"/>
  <c r="P193" i="1" s="1"/>
  <c r="J194" i="1"/>
  <c r="M194" i="1" s="1"/>
  <c r="P194" i="1" s="1"/>
  <c r="J195" i="1"/>
  <c r="M195" i="1" s="1"/>
  <c r="P195" i="1" s="1"/>
  <c r="J196" i="1"/>
  <c r="M196" i="1" s="1"/>
  <c r="P196" i="1" s="1"/>
  <c r="J197" i="1"/>
  <c r="M197" i="1" s="1"/>
  <c r="P197" i="1" s="1"/>
  <c r="J198" i="1"/>
  <c r="M198" i="1" s="1"/>
  <c r="P198" i="1" s="1"/>
  <c r="J199" i="1"/>
  <c r="M199" i="1" s="1"/>
  <c r="P199" i="1" s="1"/>
  <c r="J200" i="1"/>
  <c r="M200" i="1" s="1"/>
  <c r="P200" i="1" s="1"/>
  <c r="J201" i="1"/>
  <c r="M201" i="1" s="1"/>
  <c r="P201" i="1" s="1"/>
  <c r="J202" i="1"/>
  <c r="M202" i="1" s="1"/>
  <c r="P202" i="1" s="1"/>
  <c r="J203" i="1"/>
  <c r="M203" i="1" s="1"/>
  <c r="P203" i="1" s="1"/>
  <c r="J204" i="1"/>
  <c r="M204" i="1" s="1"/>
  <c r="P204" i="1" s="1"/>
  <c r="J205" i="1"/>
  <c r="M205" i="1" s="1"/>
  <c r="P205" i="1" s="1"/>
  <c r="J206" i="1"/>
  <c r="M206" i="1" s="1"/>
  <c r="P206" i="1" s="1"/>
  <c r="J207" i="1"/>
  <c r="M207" i="1" s="1"/>
  <c r="P207" i="1" s="1"/>
  <c r="J208" i="1"/>
  <c r="M208" i="1" s="1"/>
  <c r="P208" i="1" s="1"/>
  <c r="J209" i="1"/>
  <c r="M209" i="1" s="1"/>
  <c r="P209" i="1" s="1"/>
  <c r="J210" i="1"/>
  <c r="M210" i="1" s="1"/>
  <c r="P210" i="1" s="1"/>
  <c r="J211" i="1"/>
  <c r="M211" i="1" s="1"/>
  <c r="P211" i="1" s="1"/>
  <c r="J212" i="1"/>
  <c r="M212" i="1" s="1"/>
  <c r="P212" i="1" s="1"/>
  <c r="J213" i="1"/>
  <c r="M213" i="1" s="1"/>
  <c r="P213" i="1" s="1"/>
  <c r="J214" i="1"/>
  <c r="M214" i="1" s="1"/>
  <c r="P214" i="1" s="1"/>
  <c r="J215" i="1"/>
  <c r="M215" i="1" s="1"/>
  <c r="P215" i="1" s="1"/>
  <c r="J216" i="1"/>
  <c r="M216" i="1" s="1"/>
  <c r="P216" i="1" s="1"/>
  <c r="J217" i="1"/>
  <c r="M217" i="1" s="1"/>
  <c r="P217" i="1" s="1"/>
  <c r="J218" i="1"/>
  <c r="M218" i="1" s="1"/>
  <c r="P218" i="1" s="1"/>
  <c r="J219" i="1"/>
  <c r="M219" i="1" s="1"/>
  <c r="P219" i="1" s="1"/>
  <c r="J220" i="1"/>
  <c r="M220" i="1" s="1"/>
  <c r="P220" i="1" s="1"/>
  <c r="J221" i="1"/>
  <c r="M221" i="1" s="1"/>
  <c r="P221" i="1" s="1"/>
  <c r="J222" i="1"/>
  <c r="M222" i="1" s="1"/>
  <c r="P222" i="1" s="1"/>
  <c r="J223" i="1"/>
  <c r="M223" i="1" s="1"/>
  <c r="P223" i="1" s="1"/>
  <c r="J224" i="1"/>
  <c r="M224" i="1" s="1"/>
  <c r="P224" i="1" s="1"/>
  <c r="J225" i="1"/>
  <c r="M225" i="1" s="1"/>
  <c r="P225" i="1" s="1"/>
  <c r="J226" i="1"/>
  <c r="M226" i="1" s="1"/>
  <c r="P226" i="1" s="1"/>
  <c r="J227" i="1"/>
  <c r="M227" i="1" s="1"/>
  <c r="P227" i="1" s="1"/>
  <c r="J228" i="1"/>
  <c r="M228" i="1" s="1"/>
  <c r="P228" i="1" s="1"/>
  <c r="J229" i="1"/>
  <c r="M229" i="1" s="1"/>
  <c r="P229" i="1" s="1"/>
  <c r="J230" i="1"/>
  <c r="M230" i="1" s="1"/>
  <c r="P230" i="1" s="1"/>
  <c r="J231" i="1"/>
  <c r="M231" i="1" s="1"/>
  <c r="P231" i="1" s="1"/>
  <c r="J232" i="1"/>
  <c r="M232" i="1" s="1"/>
  <c r="P232" i="1" s="1"/>
  <c r="J233" i="1"/>
  <c r="M233" i="1" s="1"/>
  <c r="P233" i="1" s="1"/>
  <c r="J234" i="1"/>
  <c r="M234" i="1" s="1"/>
  <c r="P234" i="1" s="1"/>
  <c r="J235" i="1"/>
  <c r="M235" i="1" s="1"/>
  <c r="P235" i="1" s="1"/>
  <c r="J236" i="1"/>
  <c r="M236" i="1" s="1"/>
  <c r="P236" i="1" s="1"/>
  <c r="J237" i="1"/>
  <c r="M237" i="1" s="1"/>
  <c r="P237" i="1" s="1"/>
  <c r="J238" i="1"/>
  <c r="M238" i="1" s="1"/>
  <c r="P238" i="1" s="1"/>
  <c r="J239" i="1"/>
  <c r="M239" i="1" s="1"/>
  <c r="P239" i="1" s="1"/>
  <c r="J240" i="1"/>
  <c r="M240" i="1" s="1"/>
  <c r="P240" i="1" s="1"/>
  <c r="J241" i="1"/>
  <c r="M241" i="1" s="1"/>
  <c r="P241" i="1" s="1"/>
  <c r="J242" i="1"/>
  <c r="M242" i="1" s="1"/>
  <c r="P242" i="1" s="1"/>
  <c r="J243" i="1"/>
  <c r="M243" i="1" s="1"/>
  <c r="P243" i="1" s="1"/>
  <c r="J244" i="1"/>
  <c r="M244" i="1" s="1"/>
  <c r="P244" i="1" s="1"/>
  <c r="J245" i="1"/>
  <c r="M245" i="1" s="1"/>
  <c r="P245" i="1" s="1"/>
  <c r="J246" i="1"/>
  <c r="M246" i="1" s="1"/>
  <c r="P246" i="1" s="1"/>
  <c r="J247" i="1"/>
  <c r="M247" i="1" s="1"/>
  <c r="P247" i="1" s="1"/>
  <c r="J248" i="1"/>
  <c r="M248" i="1" s="1"/>
  <c r="P248" i="1" s="1"/>
  <c r="J249" i="1"/>
  <c r="M249" i="1" s="1"/>
  <c r="P249" i="1" s="1"/>
  <c r="J250" i="1"/>
  <c r="M250" i="1" s="1"/>
  <c r="P250" i="1" s="1"/>
  <c r="J251" i="1"/>
  <c r="M251" i="1" s="1"/>
  <c r="P251" i="1" s="1"/>
  <c r="J252" i="1"/>
  <c r="M252" i="1" s="1"/>
  <c r="P252" i="1" s="1"/>
  <c r="J253" i="1"/>
  <c r="M253" i="1" s="1"/>
  <c r="P253" i="1" s="1"/>
  <c r="J254" i="1"/>
  <c r="M254" i="1" s="1"/>
  <c r="P254" i="1" s="1"/>
  <c r="J255" i="1"/>
  <c r="M255" i="1" s="1"/>
  <c r="P255" i="1" s="1"/>
  <c r="J256" i="1"/>
  <c r="M256" i="1" s="1"/>
  <c r="P256" i="1" s="1"/>
  <c r="J257" i="1"/>
  <c r="M257" i="1" s="1"/>
  <c r="P257" i="1" s="1"/>
  <c r="J258" i="1"/>
  <c r="M258" i="1" s="1"/>
  <c r="P258" i="1" s="1"/>
  <c r="J259" i="1"/>
  <c r="M259" i="1" s="1"/>
  <c r="P259" i="1" s="1"/>
  <c r="J260" i="1"/>
  <c r="M260" i="1" s="1"/>
  <c r="P260" i="1" s="1"/>
  <c r="J261" i="1"/>
  <c r="M261" i="1" s="1"/>
  <c r="P261" i="1" s="1"/>
  <c r="J262" i="1"/>
  <c r="M262" i="1" s="1"/>
  <c r="P262" i="1" s="1"/>
  <c r="J263" i="1"/>
  <c r="M263" i="1" s="1"/>
  <c r="P263" i="1" s="1"/>
  <c r="J264" i="1"/>
  <c r="M264" i="1" s="1"/>
  <c r="P264" i="1" s="1"/>
  <c r="J265" i="1"/>
  <c r="M265" i="1" s="1"/>
  <c r="P265" i="1" s="1"/>
  <c r="J266" i="1"/>
  <c r="M266" i="1" s="1"/>
  <c r="P266" i="1" s="1"/>
  <c r="J267" i="1"/>
  <c r="M267" i="1" s="1"/>
  <c r="P267" i="1" s="1"/>
  <c r="J268" i="1"/>
  <c r="M268" i="1" s="1"/>
  <c r="P268" i="1" s="1"/>
  <c r="J269" i="1"/>
  <c r="M269" i="1" s="1"/>
  <c r="P269" i="1" s="1"/>
  <c r="J270" i="1"/>
  <c r="M270" i="1" s="1"/>
  <c r="P270" i="1" s="1"/>
  <c r="J271" i="1"/>
  <c r="M271" i="1" s="1"/>
  <c r="P271" i="1" s="1"/>
  <c r="J272" i="1"/>
  <c r="M272" i="1" s="1"/>
  <c r="P272" i="1" s="1"/>
  <c r="J273" i="1"/>
  <c r="M273" i="1" s="1"/>
  <c r="P273" i="1" s="1"/>
  <c r="J274" i="1"/>
  <c r="M274" i="1" s="1"/>
  <c r="P274" i="1" s="1"/>
  <c r="J275" i="1"/>
  <c r="M275" i="1" s="1"/>
  <c r="P275" i="1" s="1"/>
  <c r="J276" i="1"/>
  <c r="M276" i="1" s="1"/>
  <c r="P276" i="1" s="1"/>
  <c r="J277" i="1"/>
  <c r="M277" i="1" s="1"/>
  <c r="P277" i="1" s="1"/>
  <c r="J278" i="1"/>
  <c r="M278" i="1" s="1"/>
  <c r="P278" i="1" s="1"/>
  <c r="J279" i="1"/>
  <c r="M279" i="1" s="1"/>
  <c r="P279" i="1" s="1"/>
  <c r="J280" i="1"/>
  <c r="M280" i="1" s="1"/>
  <c r="P280" i="1" s="1"/>
  <c r="J281" i="1"/>
  <c r="M281" i="1" s="1"/>
  <c r="P281" i="1" s="1"/>
  <c r="J282" i="1"/>
  <c r="M282" i="1" s="1"/>
  <c r="P282" i="1" s="1"/>
  <c r="J283" i="1"/>
  <c r="M283" i="1" s="1"/>
  <c r="P283" i="1" s="1"/>
  <c r="J284" i="1"/>
  <c r="M284" i="1" s="1"/>
  <c r="P284" i="1" s="1"/>
  <c r="J285" i="1"/>
  <c r="M285" i="1" s="1"/>
  <c r="P285" i="1" s="1"/>
  <c r="J286" i="1"/>
  <c r="M286" i="1" s="1"/>
  <c r="P286" i="1" s="1"/>
  <c r="J287" i="1"/>
  <c r="M287" i="1" s="1"/>
  <c r="P287" i="1" s="1"/>
  <c r="J288" i="1"/>
  <c r="M288" i="1" s="1"/>
  <c r="P288" i="1" s="1"/>
  <c r="J289" i="1"/>
  <c r="M289" i="1" s="1"/>
  <c r="P289" i="1" s="1"/>
  <c r="J290" i="1"/>
  <c r="M290" i="1" s="1"/>
  <c r="P290" i="1" s="1"/>
  <c r="J291" i="1"/>
  <c r="M291" i="1" s="1"/>
  <c r="P291" i="1" s="1"/>
  <c r="J292" i="1"/>
  <c r="M292" i="1" s="1"/>
  <c r="P292" i="1" s="1"/>
  <c r="J293" i="1"/>
  <c r="M293" i="1" s="1"/>
  <c r="P293" i="1" s="1"/>
  <c r="J294" i="1"/>
  <c r="M294" i="1" s="1"/>
  <c r="P294" i="1" s="1"/>
  <c r="J295" i="1"/>
  <c r="M295" i="1" s="1"/>
  <c r="P295" i="1" s="1"/>
  <c r="J296" i="1"/>
  <c r="M296" i="1" s="1"/>
  <c r="P296" i="1" s="1"/>
  <c r="J297" i="1"/>
  <c r="M297" i="1" s="1"/>
  <c r="P297" i="1" s="1"/>
  <c r="J298" i="1"/>
  <c r="M298" i="1" s="1"/>
  <c r="P298" i="1" s="1"/>
  <c r="J299" i="1"/>
  <c r="M299" i="1" s="1"/>
  <c r="P299" i="1" s="1"/>
  <c r="J300" i="1"/>
  <c r="M300" i="1" s="1"/>
  <c r="P300" i="1" s="1"/>
  <c r="J301" i="1"/>
  <c r="M301" i="1" s="1"/>
  <c r="P301" i="1" s="1"/>
  <c r="J302" i="1"/>
  <c r="M302" i="1" s="1"/>
  <c r="P302" i="1" s="1"/>
  <c r="J303" i="1"/>
  <c r="M303" i="1" s="1"/>
  <c r="P303" i="1" s="1"/>
  <c r="J304" i="1"/>
  <c r="M304" i="1" s="1"/>
  <c r="P304" i="1" s="1"/>
  <c r="J305" i="1"/>
  <c r="M305" i="1" s="1"/>
  <c r="P305" i="1" s="1"/>
  <c r="J306" i="1"/>
  <c r="M306" i="1" s="1"/>
  <c r="P306" i="1" s="1"/>
  <c r="J307" i="1"/>
  <c r="M307" i="1" s="1"/>
  <c r="P307" i="1" s="1"/>
  <c r="J308" i="1"/>
  <c r="M308" i="1" s="1"/>
  <c r="P308" i="1" s="1"/>
  <c r="J309" i="1"/>
  <c r="M309" i="1" s="1"/>
  <c r="P309" i="1" s="1"/>
  <c r="J310" i="1"/>
  <c r="M310" i="1" s="1"/>
  <c r="P310" i="1" s="1"/>
  <c r="J311" i="1"/>
  <c r="M311" i="1" s="1"/>
  <c r="P311" i="1" s="1"/>
  <c r="J312" i="1"/>
  <c r="M312" i="1" s="1"/>
  <c r="P312" i="1" s="1"/>
  <c r="J313" i="1"/>
  <c r="M313" i="1" s="1"/>
  <c r="P313" i="1" s="1"/>
  <c r="J314" i="1"/>
  <c r="M314" i="1" s="1"/>
  <c r="P314" i="1" s="1"/>
  <c r="J315" i="1"/>
  <c r="M315" i="1" s="1"/>
  <c r="P315" i="1" s="1"/>
  <c r="J316" i="1"/>
  <c r="M316" i="1" s="1"/>
  <c r="P316" i="1" s="1"/>
  <c r="J317" i="1"/>
  <c r="M317" i="1" s="1"/>
  <c r="P317" i="1" s="1"/>
  <c r="J318" i="1"/>
  <c r="M318" i="1" s="1"/>
  <c r="P318" i="1" s="1"/>
  <c r="J319" i="1"/>
  <c r="M319" i="1" s="1"/>
  <c r="P319" i="1" s="1"/>
  <c r="J320" i="1"/>
  <c r="M320" i="1" s="1"/>
  <c r="P320" i="1" s="1"/>
  <c r="J321" i="1"/>
  <c r="M321" i="1" s="1"/>
  <c r="P321" i="1" s="1"/>
  <c r="J322" i="1"/>
  <c r="M322" i="1" s="1"/>
  <c r="P322" i="1" s="1"/>
  <c r="J323" i="1"/>
  <c r="M323" i="1" s="1"/>
  <c r="P323" i="1" s="1"/>
  <c r="J324" i="1"/>
  <c r="M324" i="1" s="1"/>
  <c r="P324" i="1" s="1"/>
  <c r="J325" i="1"/>
  <c r="M325" i="1" s="1"/>
  <c r="P325" i="1" s="1"/>
  <c r="J326" i="1"/>
  <c r="M326" i="1" s="1"/>
  <c r="P326" i="1" s="1"/>
  <c r="J327" i="1"/>
  <c r="M327" i="1" s="1"/>
  <c r="P327" i="1" s="1"/>
  <c r="J328" i="1"/>
  <c r="M328" i="1" s="1"/>
  <c r="P328" i="1" s="1"/>
  <c r="J329" i="1"/>
  <c r="M329" i="1" s="1"/>
  <c r="P329" i="1" s="1"/>
  <c r="J330" i="1"/>
  <c r="M330" i="1" s="1"/>
  <c r="P330" i="1" s="1"/>
  <c r="J331" i="1"/>
  <c r="M331" i="1" s="1"/>
  <c r="P331" i="1" s="1"/>
  <c r="J332" i="1"/>
  <c r="M332" i="1" s="1"/>
  <c r="P332" i="1" s="1"/>
  <c r="J333" i="1"/>
  <c r="M333" i="1" s="1"/>
  <c r="P333" i="1" s="1"/>
  <c r="J334" i="1"/>
  <c r="M334" i="1" s="1"/>
  <c r="P334" i="1" s="1"/>
  <c r="J335" i="1"/>
  <c r="M335" i="1" s="1"/>
  <c r="P335" i="1" s="1"/>
  <c r="J336" i="1"/>
  <c r="M336" i="1" s="1"/>
  <c r="P336" i="1" s="1"/>
  <c r="J337" i="1"/>
  <c r="M337" i="1" s="1"/>
  <c r="P337" i="1" s="1"/>
  <c r="J338" i="1"/>
  <c r="M338" i="1" s="1"/>
  <c r="P338" i="1" s="1"/>
  <c r="J339" i="1"/>
  <c r="M339" i="1" s="1"/>
  <c r="P339" i="1" s="1"/>
  <c r="J340" i="1"/>
  <c r="M340" i="1" s="1"/>
  <c r="P340" i="1" s="1"/>
  <c r="J341" i="1"/>
  <c r="M341" i="1" s="1"/>
  <c r="P341" i="1" s="1"/>
  <c r="J342" i="1"/>
  <c r="M342" i="1" s="1"/>
  <c r="P342" i="1" s="1"/>
  <c r="J343" i="1"/>
  <c r="M343" i="1" s="1"/>
  <c r="P343" i="1" s="1"/>
  <c r="J344" i="1"/>
  <c r="M344" i="1" s="1"/>
  <c r="P344" i="1" s="1"/>
  <c r="J345" i="1"/>
  <c r="M345" i="1" s="1"/>
  <c r="P345" i="1" s="1"/>
  <c r="J346" i="1"/>
  <c r="M346" i="1" s="1"/>
  <c r="P346" i="1" s="1"/>
  <c r="J347" i="1"/>
  <c r="M347" i="1" s="1"/>
  <c r="P347" i="1" s="1"/>
  <c r="J348" i="1"/>
  <c r="M348" i="1" s="1"/>
  <c r="P348" i="1" s="1"/>
  <c r="J349" i="1"/>
  <c r="M349" i="1" s="1"/>
  <c r="P349" i="1" s="1"/>
  <c r="J350" i="1"/>
  <c r="M350" i="1" s="1"/>
  <c r="P350" i="1" s="1"/>
  <c r="J351" i="1"/>
  <c r="M351" i="1" s="1"/>
  <c r="P351" i="1" s="1"/>
  <c r="J352" i="1"/>
  <c r="M352" i="1" s="1"/>
  <c r="P352" i="1" s="1"/>
  <c r="J353" i="1"/>
  <c r="M353" i="1" s="1"/>
  <c r="P353" i="1" s="1"/>
  <c r="J354" i="1"/>
  <c r="M354" i="1" s="1"/>
  <c r="P354" i="1" s="1"/>
  <c r="J355" i="1"/>
  <c r="M355" i="1" s="1"/>
  <c r="P355" i="1" s="1"/>
  <c r="J356" i="1"/>
  <c r="M356" i="1" s="1"/>
  <c r="P356" i="1" s="1"/>
  <c r="J357" i="1"/>
  <c r="M357" i="1" s="1"/>
  <c r="P357" i="1" s="1"/>
  <c r="J358" i="1"/>
  <c r="M358" i="1" s="1"/>
  <c r="P358" i="1" s="1"/>
  <c r="J359" i="1"/>
  <c r="M359" i="1" s="1"/>
  <c r="P359" i="1" s="1"/>
  <c r="J360" i="1"/>
  <c r="M360" i="1" s="1"/>
  <c r="P360" i="1" s="1"/>
  <c r="J361" i="1"/>
  <c r="M361" i="1" s="1"/>
  <c r="P361" i="1" s="1"/>
  <c r="J362" i="1"/>
  <c r="M362" i="1" s="1"/>
  <c r="P362" i="1" s="1"/>
  <c r="J363" i="1"/>
  <c r="M363" i="1" s="1"/>
  <c r="P363" i="1" s="1"/>
  <c r="J364" i="1"/>
  <c r="M364" i="1" s="1"/>
  <c r="P364" i="1" s="1"/>
  <c r="J365" i="1"/>
  <c r="M365" i="1" s="1"/>
  <c r="P365" i="1" s="1"/>
  <c r="J366" i="1"/>
  <c r="M366" i="1" s="1"/>
  <c r="P366" i="1" s="1"/>
  <c r="J367" i="1"/>
  <c r="M367" i="1" s="1"/>
  <c r="P367" i="1" s="1"/>
  <c r="J368" i="1"/>
  <c r="M368" i="1" s="1"/>
  <c r="P368" i="1" s="1"/>
  <c r="J369" i="1"/>
  <c r="M369" i="1" s="1"/>
  <c r="P369" i="1" s="1"/>
  <c r="J370" i="1"/>
  <c r="M370" i="1" s="1"/>
  <c r="P370" i="1" s="1"/>
  <c r="J371" i="1"/>
  <c r="M371" i="1" s="1"/>
  <c r="P371" i="1" s="1"/>
  <c r="J372" i="1"/>
  <c r="M372" i="1" s="1"/>
  <c r="P372" i="1" s="1"/>
  <c r="J373" i="1"/>
  <c r="M373" i="1" s="1"/>
  <c r="P373" i="1" s="1"/>
  <c r="J374" i="1"/>
  <c r="M374" i="1" s="1"/>
  <c r="P374" i="1" s="1"/>
  <c r="J375" i="1"/>
  <c r="M375" i="1" s="1"/>
  <c r="P375" i="1" s="1"/>
  <c r="J376" i="1"/>
  <c r="M376" i="1" s="1"/>
  <c r="P376" i="1" s="1"/>
  <c r="J377" i="1"/>
  <c r="M377" i="1" s="1"/>
  <c r="P377" i="1" s="1"/>
  <c r="J378" i="1"/>
  <c r="M378" i="1" s="1"/>
  <c r="P378" i="1" s="1"/>
  <c r="J379" i="1"/>
  <c r="M379" i="1" s="1"/>
  <c r="P379" i="1" s="1"/>
  <c r="J380" i="1"/>
  <c r="M380" i="1" s="1"/>
  <c r="P380" i="1" s="1"/>
  <c r="J381" i="1"/>
  <c r="M381" i="1" s="1"/>
  <c r="P381" i="1" s="1"/>
  <c r="J382" i="1"/>
  <c r="M382" i="1" s="1"/>
  <c r="P382" i="1" s="1"/>
  <c r="J383" i="1"/>
  <c r="M383" i="1" s="1"/>
  <c r="P383" i="1" s="1"/>
  <c r="J384" i="1"/>
  <c r="M384" i="1" s="1"/>
  <c r="P384" i="1" s="1"/>
  <c r="J385" i="1"/>
  <c r="M385" i="1" s="1"/>
  <c r="P385" i="1" s="1"/>
  <c r="J386" i="1"/>
  <c r="M386" i="1" s="1"/>
  <c r="P386" i="1" s="1"/>
  <c r="J387" i="1"/>
  <c r="M387" i="1" s="1"/>
  <c r="P387" i="1" s="1"/>
  <c r="J388" i="1"/>
  <c r="M388" i="1" s="1"/>
  <c r="P388" i="1" s="1"/>
  <c r="J389" i="1"/>
  <c r="M389" i="1" s="1"/>
  <c r="P389" i="1" s="1"/>
  <c r="J390" i="1"/>
  <c r="M390" i="1" s="1"/>
  <c r="P390" i="1" s="1"/>
  <c r="J391" i="1"/>
  <c r="M391" i="1" s="1"/>
  <c r="P391" i="1" s="1"/>
  <c r="J392" i="1"/>
  <c r="M392" i="1" s="1"/>
  <c r="P392" i="1" s="1"/>
  <c r="J393" i="1"/>
  <c r="M393" i="1" s="1"/>
  <c r="P393" i="1" s="1"/>
  <c r="J394" i="1"/>
  <c r="M394" i="1" s="1"/>
  <c r="P394" i="1" s="1"/>
  <c r="J395" i="1"/>
  <c r="M395" i="1" s="1"/>
  <c r="P395" i="1" s="1"/>
  <c r="J396" i="1"/>
  <c r="M396" i="1" s="1"/>
  <c r="P396" i="1" s="1"/>
  <c r="J397" i="1"/>
  <c r="M397" i="1" s="1"/>
  <c r="P397" i="1" s="1"/>
  <c r="J398" i="1"/>
  <c r="M398" i="1" s="1"/>
  <c r="P398" i="1" s="1"/>
  <c r="J399" i="1"/>
  <c r="M399" i="1" s="1"/>
  <c r="P399" i="1" s="1"/>
  <c r="J400" i="1"/>
  <c r="M400" i="1" s="1"/>
  <c r="P400" i="1" s="1"/>
  <c r="J401" i="1"/>
  <c r="M401" i="1" s="1"/>
  <c r="P401" i="1" s="1"/>
  <c r="J402" i="1"/>
  <c r="M402" i="1" s="1"/>
  <c r="P402" i="1" s="1"/>
  <c r="J403" i="1"/>
  <c r="M403" i="1" s="1"/>
  <c r="P403" i="1" s="1"/>
  <c r="J404" i="1"/>
  <c r="M404" i="1" s="1"/>
  <c r="P404" i="1" s="1"/>
  <c r="J405" i="1"/>
  <c r="M405" i="1" s="1"/>
  <c r="P405" i="1" s="1"/>
  <c r="J406" i="1"/>
  <c r="M406" i="1" s="1"/>
  <c r="P406" i="1" s="1"/>
  <c r="J407" i="1"/>
  <c r="M407" i="1" s="1"/>
  <c r="P407" i="1" s="1"/>
  <c r="J408" i="1"/>
  <c r="M408" i="1" s="1"/>
  <c r="P408" i="1" s="1"/>
  <c r="J409" i="1"/>
  <c r="M409" i="1" s="1"/>
  <c r="P409" i="1" s="1"/>
  <c r="J410" i="1"/>
  <c r="M410" i="1" s="1"/>
  <c r="P410" i="1" s="1"/>
  <c r="J411" i="1"/>
  <c r="M411" i="1" s="1"/>
  <c r="P411" i="1" s="1"/>
  <c r="J412" i="1"/>
  <c r="M412" i="1" s="1"/>
  <c r="P412" i="1" s="1"/>
  <c r="J413" i="1"/>
  <c r="M413" i="1" s="1"/>
  <c r="P413" i="1" s="1"/>
  <c r="J414" i="1"/>
  <c r="M414" i="1" s="1"/>
  <c r="P414" i="1" s="1"/>
  <c r="J415" i="1"/>
  <c r="M415" i="1" s="1"/>
  <c r="P415" i="1" s="1"/>
  <c r="J416" i="1"/>
  <c r="M416" i="1" s="1"/>
  <c r="P416" i="1" s="1"/>
  <c r="J417" i="1"/>
  <c r="M417" i="1" s="1"/>
  <c r="P417" i="1" s="1"/>
  <c r="J418" i="1"/>
  <c r="M418" i="1" s="1"/>
  <c r="P418" i="1" s="1"/>
  <c r="J419" i="1"/>
  <c r="M419" i="1" s="1"/>
  <c r="P419" i="1" s="1"/>
  <c r="J420" i="1"/>
  <c r="M420" i="1" s="1"/>
  <c r="P420" i="1" s="1"/>
  <c r="J421" i="1"/>
  <c r="M421" i="1" s="1"/>
  <c r="P421" i="1" s="1"/>
  <c r="J422" i="1"/>
  <c r="M422" i="1" s="1"/>
  <c r="P422" i="1" s="1"/>
  <c r="J423" i="1"/>
  <c r="M423" i="1" s="1"/>
  <c r="P423" i="1" s="1"/>
  <c r="J424" i="1"/>
  <c r="M424" i="1" s="1"/>
  <c r="P424" i="1" s="1"/>
  <c r="J425" i="1"/>
  <c r="M425" i="1" s="1"/>
  <c r="P425" i="1" s="1"/>
  <c r="J426" i="1"/>
  <c r="M426" i="1" s="1"/>
  <c r="P426" i="1" s="1"/>
  <c r="J427" i="1"/>
  <c r="M427" i="1" s="1"/>
  <c r="P427" i="1" s="1"/>
  <c r="J428" i="1"/>
  <c r="M428" i="1" s="1"/>
  <c r="P428" i="1" s="1"/>
  <c r="J429" i="1"/>
  <c r="M429" i="1" s="1"/>
  <c r="P429" i="1" s="1"/>
  <c r="J430" i="1"/>
  <c r="M430" i="1" s="1"/>
  <c r="P430" i="1" s="1"/>
  <c r="J431" i="1"/>
  <c r="M431" i="1" s="1"/>
  <c r="P431" i="1" s="1"/>
  <c r="J432" i="1"/>
  <c r="M432" i="1" s="1"/>
  <c r="P432" i="1" s="1"/>
  <c r="J433" i="1"/>
  <c r="M433" i="1" s="1"/>
  <c r="P433" i="1" s="1"/>
  <c r="J434" i="1"/>
  <c r="M434" i="1" s="1"/>
  <c r="P434" i="1" s="1"/>
  <c r="J435" i="1"/>
  <c r="M435" i="1" s="1"/>
  <c r="P435" i="1" s="1"/>
  <c r="J436" i="1"/>
  <c r="M436" i="1" s="1"/>
  <c r="P436" i="1" s="1"/>
  <c r="J437" i="1"/>
  <c r="M437" i="1" s="1"/>
  <c r="P437" i="1" s="1"/>
  <c r="J438" i="1"/>
  <c r="M438" i="1" s="1"/>
  <c r="P438" i="1" s="1"/>
  <c r="J439" i="1"/>
  <c r="M439" i="1" s="1"/>
  <c r="P439" i="1" s="1"/>
  <c r="J440" i="1"/>
  <c r="M440" i="1" s="1"/>
  <c r="P440" i="1" s="1"/>
  <c r="J441" i="1"/>
  <c r="M441" i="1" s="1"/>
  <c r="P441" i="1" s="1"/>
  <c r="J442" i="1"/>
  <c r="M442" i="1" s="1"/>
  <c r="P442" i="1" s="1"/>
  <c r="J443" i="1"/>
  <c r="M443" i="1" s="1"/>
  <c r="P443" i="1" s="1"/>
  <c r="J444" i="1"/>
  <c r="M444" i="1" s="1"/>
  <c r="P444" i="1" s="1"/>
  <c r="J445" i="1"/>
  <c r="M445" i="1" s="1"/>
  <c r="P445" i="1" s="1"/>
  <c r="J446" i="1"/>
  <c r="M446" i="1" s="1"/>
  <c r="P446" i="1" s="1"/>
  <c r="J447" i="1"/>
  <c r="M447" i="1" s="1"/>
  <c r="P447" i="1" s="1"/>
  <c r="J448" i="1"/>
  <c r="M448" i="1" s="1"/>
  <c r="P448" i="1" s="1"/>
  <c r="J449" i="1"/>
  <c r="M449" i="1" s="1"/>
  <c r="P449" i="1" s="1"/>
  <c r="J450" i="1"/>
  <c r="M450" i="1" s="1"/>
  <c r="P450" i="1" s="1"/>
  <c r="J451" i="1"/>
  <c r="M451" i="1" s="1"/>
  <c r="P451" i="1" s="1"/>
  <c r="J452" i="1"/>
  <c r="M452" i="1" s="1"/>
  <c r="P452" i="1" s="1"/>
  <c r="J453" i="1"/>
  <c r="M453" i="1" s="1"/>
  <c r="P453" i="1" s="1"/>
  <c r="J454" i="1"/>
  <c r="M454" i="1" s="1"/>
  <c r="P454" i="1" s="1"/>
  <c r="J455" i="1"/>
  <c r="M455" i="1" s="1"/>
  <c r="P455" i="1" s="1"/>
  <c r="J456" i="1"/>
  <c r="M456" i="1" s="1"/>
  <c r="P456" i="1" s="1"/>
  <c r="J457" i="1"/>
  <c r="M457" i="1" s="1"/>
  <c r="P457" i="1" s="1"/>
  <c r="J458" i="1"/>
  <c r="M458" i="1" s="1"/>
  <c r="P458" i="1" s="1"/>
  <c r="J459" i="1"/>
  <c r="M459" i="1" s="1"/>
  <c r="P459" i="1" s="1"/>
  <c r="J460" i="1"/>
  <c r="M460" i="1" s="1"/>
  <c r="P460" i="1" s="1"/>
  <c r="J461" i="1"/>
  <c r="M461" i="1" s="1"/>
  <c r="P461" i="1" s="1"/>
  <c r="J462" i="1"/>
  <c r="M462" i="1" s="1"/>
  <c r="P462" i="1" s="1"/>
  <c r="J463" i="1"/>
  <c r="M463" i="1" s="1"/>
  <c r="P463" i="1" s="1"/>
  <c r="J464" i="1"/>
  <c r="M464" i="1" s="1"/>
  <c r="P464" i="1" s="1"/>
  <c r="J465" i="1"/>
  <c r="M465" i="1" s="1"/>
  <c r="P465" i="1" s="1"/>
  <c r="J466" i="1"/>
  <c r="M466" i="1" s="1"/>
  <c r="P466" i="1" s="1"/>
  <c r="J467" i="1"/>
  <c r="M467" i="1" s="1"/>
  <c r="P467" i="1" s="1"/>
  <c r="J468" i="1"/>
  <c r="M468" i="1" s="1"/>
  <c r="P468" i="1" s="1"/>
  <c r="J469" i="1"/>
  <c r="M469" i="1" s="1"/>
  <c r="P469" i="1" s="1"/>
  <c r="J470" i="1"/>
  <c r="M470" i="1" s="1"/>
  <c r="P470" i="1" s="1"/>
  <c r="J471" i="1"/>
  <c r="M471" i="1" s="1"/>
  <c r="P471" i="1" s="1"/>
  <c r="J472" i="1"/>
  <c r="M472" i="1" s="1"/>
  <c r="P472" i="1" s="1"/>
  <c r="J473" i="1"/>
  <c r="M473" i="1" s="1"/>
  <c r="P473" i="1" s="1"/>
  <c r="J474" i="1"/>
  <c r="M474" i="1" s="1"/>
  <c r="P474" i="1" s="1"/>
  <c r="J475" i="1"/>
  <c r="M475" i="1" s="1"/>
  <c r="P475" i="1" s="1"/>
  <c r="J476" i="1"/>
  <c r="M476" i="1" s="1"/>
  <c r="P476" i="1" s="1"/>
  <c r="J477" i="1"/>
  <c r="M477" i="1" s="1"/>
  <c r="P477" i="1" s="1"/>
  <c r="J478" i="1"/>
  <c r="M478" i="1" s="1"/>
  <c r="P478" i="1" s="1"/>
  <c r="J479" i="1"/>
  <c r="M479" i="1" s="1"/>
  <c r="P479" i="1" s="1"/>
  <c r="J480" i="1"/>
  <c r="M480" i="1" s="1"/>
  <c r="P480" i="1" s="1"/>
  <c r="J481" i="1"/>
  <c r="M481" i="1" s="1"/>
  <c r="P481" i="1" s="1"/>
  <c r="J482" i="1"/>
  <c r="M482" i="1" s="1"/>
  <c r="P482" i="1" s="1"/>
  <c r="J483" i="1"/>
  <c r="M483" i="1" s="1"/>
  <c r="P483" i="1" s="1"/>
  <c r="J484" i="1"/>
  <c r="M484" i="1" s="1"/>
  <c r="P484" i="1" s="1"/>
  <c r="J485" i="1"/>
  <c r="M485" i="1" s="1"/>
  <c r="P485" i="1" s="1"/>
  <c r="J486" i="1"/>
  <c r="M486" i="1" s="1"/>
  <c r="P486" i="1" s="1"/>
  <c r="J487" i="1"/>
  <c r="M487" i="1" s="1"/>
  <c r="P487" i="1" s="1"/>
  <c r="J488" i="1"/>
  <c r="M488" i="1" s="1"/>
  <c r="P488" i="1" s="1"/>
  <c r="J489" i="1"/>
  <c r="M489" i="1" s="1"/>
  <c r="P489" i="1" s="1"/>
  <c r="J490" i="1"/>
  <c r="M490" i="1" s="1"/>
  <c r="P490" i="1" s="1"/>
  <c r="J491" i="1"/>
  <c r="M491" i="1" s="1"/>
  <c r="P491" i="1" s="1"/>
  <c r="J492" i="1"/>
  <c r="M492" i="1" s="1"/>
  <c r="P492" i="1" s="1"/>
  <c r="J493" i="1"/>
  <c r="M493" i="1" s="1"/>
  <c r="P493" i="1" s="1"/>
  <c r="J494" i="1"/>
  <c r="M494" i="1" s="1"/>
  <c r="P494" i="1" s="1"/>
  <c r="J495" i="1"/>
  <c r="M495" i="1" s="1"/>
  <c r="P495" i="1" s="1"/>
  <c r="J496" i="1"/>
  <c r="M496" i="1" s="1"/>
  <c r="P496" i="1" s="1"/>
  <c r="J497" i="1"/>
  <c r="M497" i="1" s="1"/>
  <c r="P497" i="1" s="1"/>
  <c r="J498" i="1"/>
  <c r="M498" i="1" s="1"/>
  <c r="P498" i="1" s="1"/>
  <c r="J499" i="1"/>
  <c r="M499" i="1" s="1"/>
  <c r="P499" i="1" s="1"/>
  <c r="J500" i="1"/>
  <c r="M500" i="1" s="1"/>
  <c r="P500" i="1" s="1"/>
  <c r="J501" i="1"/>
  <c r="M501" i="1" s="1"/>
  <c r="P501" i="1" s="1"/>
  <c r="J502" i="1"/>
  <c r="M502" i="1" s="1"/>
  <c r="P502" i="1" s="1"/>
  <c r="J503" i="1"/>
  <c r="M503" i="1" s="1"/>
  <c r="P503" i="1" s="1"/>
  <c r="J504" i="1"/>
  <c r="M504" i="1" s="1"/>
  <c r="P504" i="1" s="1"/>
  <c r="J505" i="1"/>
  <c r="M505" i="1" s="1"/>
  <c r="P505" i="1" s="1"/>
  <c r="J506" i="1"/>
  <c r="M506" i="1" s="1"/>
  <c r="P506" i="1" s="1"/>
  <c r="J507" i="1"/>
  <c r="M507" i="1" s="1"/>
  <c r="P507" i="1" s="1"/>
  <c r="J508" i="1"/>
  <c r="M508" i="1" s="1"/>
  <c r="P508" i="1" s="1"/>
  <c r="J509" i="1"/>
  <c r="M509" i="1" s="1"/>
  <c r="P509" i="1" s="1"/>
  <c r="J510" i="1"/>
  <c r="M510" i="1" s="1"/>
  <c r="P510" i="1" s="1"/>
  <c r="J511" i="1"/>
  <c r="M511" i="1" s="1"/>
  <c r="P511" i="1" s="1"/>
  <c r="J512" i="1"/>
  <c r="M512" i="1" s="1"/>
  <c r="P512" i="1" s="1"/>
  <c r="J513" i="1"/>
  <c r="M513" i="1" s="1"/>
  <c r="P513" i="1" s="1"/>
  <c r="J514" i="1"/>
  <c r="M514" i="1" s="1"/>
  <c r="P514" i="1" s="1"/>
  <c r="J515" i="1"/>
  <c r="M515" i="1" s="1"/>
  <c r="P515" i="1" s="1"/>
  <c r="J516" i="1"/>
  <c r="M516" i="1" s="1"/>
  <c r="P516" i="1" s="1"/>
  <c r="J517" i="1"/>
  <c r="M517" i="1" s="1"/>
  <c r="P517" i="1" s="1"/>
  <c r="J518" i="1"/>
  <c r="M518" i="1" s="1"/>
  <c r="P518" i="1" s="1"/>
  <c r="J519" i="1"/>
  <c r="M519" i="1" s="1"/>
  <c r="P519" i="1" s="1"/>
  <c r="J520" i="1"/>
  <c r="M520" i="1" s="1"/>
  <c r="P520" i="1" s="1"/>
  <c r="J521" i="1"/>
  <c r="M521" i="1" s="1"/>
  <c r="P521" i="1" s="1"/>
  <c r="J522" i="1"/>
  <c r="M522" i="1" s="1"/>
  <c r="P522" i="1" s="1"/>
  <c r="J523" i="1"/>
  <c r="M523" i="1" s="1"/>
  <c r="P523" i="1" s="1"/>
  <c r="J524" i="1"/>
  <c r="M524" i="1" s="1"/>
  <c r="P524" i="1" s="1"/>
  <c r="J525" i="1"/>
  <c r="M525" i="1" s="1"/>
  <c r="P525" i="1" s="1"/>
  <c r="J526" i="1"/>
  <c r="M526" i="1" s="1"/>
  <c r="P526" i="1" s="1"/>
  <c r="J527" i="1"/>
  <c r="M527" i="1" s="1"/>
  <c r="P527" i="1" s="1"/>
  <c r="J528" i="1"/>
  <c r="M528" i="1" s="1"/>
  <c r="P528" i="1" s="1"/>
  <c r="J529" i="1"/>
  <c r="M529" i="1" s="1"/>
  <c r="P529" i="1" s="1"/>
  <c r="J530" i="1"/>
  <c r="M530" i="1" s="1"/>
  <c r="P530" i="1" s="1"/>
  <c r="J531" i="1"/>
  <c r="M531" i="1" s="1"/>
  <c r="P531" i="1" s="1"/>
  <c r="J532" i="1"/>
  <c r="M532" i="1" s="1"/>
  <c r="P532" i="1" s="1"/>
  <c r="J533" i="1"/>
  <c r="M533" i="1" s="1"/>
  <c r="P533" i="1" s="1"/>
  <c r="J534" i="1"/>
  <c r="M534" i="1" s="1"/>
  <c r="P534" i="1" s="1"/>
  <c r="J535" i="1"/>
  <c r="M535" i="1" s="1"/>
  <c r="P535" i="1" s="1"/>
  <c r="J536" i="1"/>
  <c r="M536" i="1" s="1"/>
  <c r="P536" i="1" s="1"/>
  <c r="J537" i="1"/>
  <c r="M537" i="1" s="1"/>
  <c r="P537" i="1" s="1"/>
  <c r="J538" i="1"/>
  <c r="M538" i="1" s="1"/>
  <c r="P538" i="1" s="1"/>
  <c r="J539" i="1"/>
  <c r="M539" i="1" s="1"/>
  <c r="P539" i="1" s="1"/>
  <c r="J540" i="1"/>
  <c r="M540" i="1" s="1"/>
  <c r="P540" i="1" s="1"/>
  <c r="J541" i="1"/>
  <c r="M541" i="1" s="1"/>
  <c r="P541" i="1" s="1"/>
  <c r="J542" i="1"/>
  <c r="M542" i="1" s="1"/>
  <c r="P542" i="1" s="1"/>
  <c r="J543" i="1"/>
  <c r="M543" i="1" s="1"/>
  <c r="P543" i="1" s="1"/>
  <c r="J544" i="1"/>
  <c r="M544" i="1" s="1"/>
  <c r="P544" i="1" s="1"/>
  <c r="J545" i="1"/>
  <c r="M545" i="1" s="1"/>
  <c r="P545" i="1" s="1"/>
  <c r="J546" i="1"/>
  <c r="M546" i="1" s="1"/>
  <c r="P546" i="1" s="1"/>
  <c r="J547" i="1"/>
  <c r="M547" i="1" s="1"/>
  <c r="P547" i="1" s="1"/>
  <c r="J548" i="1"/>
  <c r="M548" i="1" s="1"/>
  <c r="P548" i="1" s="1"/>
  <c r="J549" i="1"/>
  <c r="M549" i="1" s="1"/>
  <c r="P549" i="1" s="1"/>
  <c r="J550" i="1"/>
  <c r="M550" i="1" s="1"/>
  <c r="P550" i="1" s="1"/>
  <c r="J551" i="1"/>
  <c r="M551" i="1" s="1"/>
  <c r="P551" i="1" s="1"/>
  <c r="J552" i="1"/>
  <c r="M552" i="1" s="1"/>
  <c r="P552" i="1" s="1"/>
  <c r="J553" i="1"/>
  <c r="M553" i="1" s="1"/>
  <c r="P553" i="1" s="1"/>
  <c r="J554" i="1"/>
  <c r="M554" i="1" s="1"/>
  <c r="P554" i="1" s="1"/>
  <c r="J555" i="1"/>
  <c r="M555" i="1" s="1"/>
  <c r="P555" i="1" s="1"/>
  <c r="J556" i="1"/>
  <c r="M556" i="1" s="1"/>
  <c r="P556" i="1" s="1"/>
  <c r="J557" i="1"/>
  <c r="M557" i="1" s="1"/>
  <c r="P557" i="1" s="1"/>
  <c r="J558" i="1"/>
  <c r="M558" i="1" s="1"/>
  <c r="P558" i="1" s="1"/>
  <c r="J559" i="1"/>
  <c r="M559" i="1" s="1"/>
  <c r="P559" i="1" s="1"/>
  <c r="J560" i="1"/>
  <c r="M560" i="1" s="1"/>
  <c r="P560" i="1" s="1"/>
  <c r="J561" i="1"/>
  <c r="M561" i="1" s="1"/>
  <c r="P561" i="1" s="1"/>
  <c r="J562" i="1"/>
  <c r="M562" i="1" s="1"/>
  <c r="P562" i="1" s="1"/>
  <c r="J563" i="1"/>
  <c r="M563" i="1" s="1"/>
  <c r="P563" i="1" s="1"/>
  <c r="J564" i="1"/>
  <c r="M564" i="1" s="1"/>
  <c r="P564" i="1" s="1"/>
  <c r="J565" i="1"/>
  <c r="M565" i="1" s="1"/>
  <c r="P565" i="1" s="1"/>
  <c r="J566" i="1"/>
  <c r="M566" i="1" s="1"/>
  <c r="P566" i="1" s="1"/>
  <c r="J567" i="1"/>
  <c r="M567" i="1" s="1"/>
  <c r="P567" i="1" s="1"/>
  <c r="J568" i="1"/>
  <c r="M568" i="1" s="1"/>
  <c r="P568" i="1" s="1"/>
  <c r="J569" i="1"/>
  <c r="M569" i="1" s="1"/>
  <c r="P569" i="1" s="1"/>
  <c r="J570" i="1"/>
  <c r="M570" i="1" s="1"/>
  <c r="P570" i="1" s="1"/>
  <c r="J571" i="1"/>
  <c r="M571" i="1" s="1"/>
  <c r="P571" i="1" s="1"/>
  <c r="J572" i="1"/>
  <c r="M572" i="1" s="1"/>
  <c r="P572" i="1" s="1"/>
  <c r="J573" i="1"/>
  <c r="M573" i="1" s="1"/>
  <c r="P573" i="1" s="1"/>
  <c r="J574" i="1"/>
  <c r="M574" i="1" s="1"/>
  <c r="P574" i="1" s="1"/>
  <c r="J575" i="1"/>
  <c r="M575" i="1" s="1"/>
  <c r="P575" i="1" s="1"/>
  <c r="J576" i="1"/>
  <c r="M576" i="1" s="1"/>
  <c r="P576" i="1" s="1"/>
  <c r="J577" i="1"/>
  <c r="M577" i="1" s="1"/>
  <c r="P577" i="1" s="1"/>
  <c r="J578" i="1"/>
  <c r="M578" i="1" s="1"/>
  <c r="P578" i="1" s="1"/>
  <c r="J579" i="1"/>
  <c r="M579" i="1" s="1"/>
  <c r="P579" i="1" s="1"/>
  <c r="J580" i="1"/>
  <c r="M580" i="1" s="1"/>
  <c r="P580" i="1" s="1"/>
  <c r="J581" i="1"/>
  <c r="M581" i="1" s="1"/>
  <c r="P581" i="1" s="1"/>
  <c r="J582" i="1"/>
  <c r="M582" i="1" s="1"/>
  <c r="P582" i="1" s="1"/>
  <c r="J583" i="1"/>
  <c r="M583" i="1" s="1"/>
  <c r="P583" i="1" s="1"/>
  <c r="J584" i="1"/>
  <c r="M584" i="1" s="1"/>
  <c r="P584" i="1" s="1"/>
  <c r="J585" i="1"/>
  <c r="M585" i="1" s="1"/>
  <c r="P585" i="1" s="1"/>
  <c r="J586" i="1"/>
  <c r="M586" i="1" s="1"/>
  <c r="P586" i="1" s="1"/>
  <c r="J587" i="1"/>
  <c r="M587" i="1" s="1"/>
  <c r="P587" i="1" s="1"/>
  <c r="J588" i="1"/>
  <c r="M588" i="1" s="1"/>
  <c r="P588" i="1" s="1"/>
  <c r="J589" i="1"/>
  <c r="M589" i="1" s="1"/>
  <c r="P589" i="1" s="1"/>
  <c r="J590" i="1"/>
  <c r="M590" i="1" s="1"/>
  <c r="P590" i="1" s="1"/>
  <c r="J591" i="1"/>
  <c r="M591" i="1" s="1"/>
  <c r="P591" i="1" s="1"/>
  <c r="J592" i="1"/>
  <c r="M592" i="1" s="1"/>
  <c r="P592" i="1" s="1"/>
  <c r="J593" i="1"/>
  <c r="M593" i="1" s="1"/>
  <c r="P593" i="1" s="1"/>
  <c r="J594" i="1"/>
  <c r="M594" i="1" s="1"/>
  <c r="P594" i="1" s="1"/>
  <c r="J595" i="1"/>
  <c r="M595" i="1" s="1"/>
  <c r="P595" i="1" s="1"/>
  <c r="J596" i="1"/>
  <c r="M596" i="1" s="1"/>
  <c r="P596" i="1" s="1"/>
  <c r="J597" i="1"/>
  <c r="M597" i="1" s="1"/>
  <c r="P597" i="1" s="1"/>
  <c r="J598" i="1"/>
  <c r="M598" i="1" s="1"/>
  <c r="P598" i="1" s="1"/>
  <c r="J599" i="1"/>
  <c r="M599" i="1" s="1"/>
  <c r="P599" i="1" s="1"/>
  <c r="J600" i="1"/>
  <c r="M600" i="1" s="1"/>
  <c r="P600" i="1" s="1"/>
  <c r="J601" i="1"/>
  <c r="M601" i="1" s="1"/>
  <c r="P601" i="1" s="1"/>
  <c r="J602" i="1"/>
  <c r="M602" i="1" s="1"/>
  <c r="P602" i="1" s="1"/>
  <c r="J603" i="1"/>
  <c r="M603" i="1" s="1"/>
  <c r="P603" i="1" s="1"/>
  <c r="J604" i="1"/>
  <c r="M604" i="1" s="1"/>
  <c r="P604" i="1" s="1"/>
  <c r="J605" i="1"/>
  <c r="M605" i="1" s="1"/>
  <c r="P605" i="1" s="1"/>
  <c r="J606" i="1"/>
  <c r="M606" i="1" s="1"/>
  <c r="P606" i="1" s="1"/>
  <c r="J607" i="1"/>
  <c r="M607" i="1" s="1"/>
  <c r="P607" i="1" s="1"/>
  <c r="J608" i="1"/>
  <c r="M608" i="1" s="1"/>
  <c r="P608" i="1" s="1"/>
  <c r="J609" i="1"/>
  <c r="M609" i="1" s="1"/>
  <c r="P609" i="1" s="1"/>
  <c r="J610" i="1"/>
  <c r="M610" i="1" s="1"/>
  <c r="P610" i="1" s="1"/>
  <c r="J611" i="1"/>
  <c r="M611" i="1" s="1"/>
  <c r="P611" i="1" s="1"/>
  <c r="J612" i="1"/>
  <c r="M612" i="1" s="1"/>
  <c r="P612" i="1" s="1"/>
  <c r="J613" i="1"/>
  <c r="M613" i="1" s="1"/>
  <c r="P613" i="1" s="1"/>
  <c r="J614" i="1"/>
  <c r="M614" i="1" s="1"/>
  <c r="P614" i="1" s="1"/>
  <c r="J615" i="1"/>
  <c r="M615" i="1" s="1"/>
  <c r="P615" i="1" s="1"/>
  <c r="J616" i="1"/>
  <c r="M616" i="1" s="1"/>
  <c r="P616" i="1" s="1"/>
  <c r="J617" i="1"/>
  <c r="M617" i="1" s="1"/>
  <c r="P617" i="1" s="1"/>
  <c r="J618" i="1"/>
  <c r="M618" i="1" s="1"/>
  <c r="P618" i="1" s="1"/>
  <c r="J619" i="1"/>
  <c r="M619" i="1" s="1"/>
  <c r="P619" i="1" s="1"/>
  <c r="J620" i="1"/>
  <c r="M620" i="1" s="1"/>
  <c r="P620" i="1" s="1"/>
  <c r="J621" i="1"/>
  <c r="M621" i="1" s="1"/>
  <c r="P621" i="1" s="1"/>
  <c r="J622" i="1"/>
  <c r="M622" i="1" s="1"/>
  <c r="P622" i="1" s="1"/>
  <c r="J623" i="1"/>
  <c r="M623" i="1" s="1"/>
  <c r="P623" i="1" s="1"/>
  <c r="J624" i="1"/>
  <c r="M624" i="1" s="1"/>
  <c r="P624" i="1" s="1"/>
  <c r="J625" i="1"/>
  <c r="M625" i="1" s="1"/>
  <c r="P625" i="1" s="1"/>
  <c r="J626" i="1"/>
  <c r="M626" i="1" s="1"/>
  <c r="P626" i="1" s="1"/>
  <c r="J627" i="1"/>
  <c r="M627" i="1" s="1"/>
  <c r="P627" i="1" s="1"/>
  <c r="J628" i="1"/>
  <c r="M628" i="1" s="1"/>
  <c r="P628" i="1" s="1"/>
  <c r="J629" i="1"/>
  <c r="M629" i="1" s="1"/>
  <c r="P629" i="1" s="1"/>
  <c r="J630" i="1"/>
  <c r="M630" i="1" s="1"/>
  <c r="P630" i="1" s="1"/>
  <c r="J631" i="1"/>
  <c r="M631" i="1" s="1"/>
  <c r="P631" i="1" s="1"/>
  <c r="J632" i="1"/>
  <c r="M632" i="1" s="1"/>
  <c r="P632" i="1" s="1"/>
  <c r="J633" i="1"/>
  <c r="M633" i="1" s="1"/>
  <c r="P633" i="1" s="1"/>
  <c r="J634" i="1"/>
  <c r="M634" i="1" s="1"/>
  <c r="P634" i="1" s="1"/>
  <c r="J635" i="1"/>
  <c r="M635" i="1" s="1"/>
  <c r="P635" i="1" s="1"/>
  <c r="J636" i="1"/>
  <c r="M636" i="1" s="1"/>
  <c r="P636" i="1" s="1"/>
  <c r="J637" i="1"/>
  <c r="M637" i="1" s="1"/>
  <c r="P637" i="1" s="1"/>
  <c r="J638" i="1"/>
  <c r="M638" i="1" s="1"/>
  <c r="P638" i="1" s="1"/>
  <c r="J639" i="1"/>
  <c r="M639" i="1" s="1"/>
  <c r="P639" i="1" s="1"/>
  <c r="J640" i="1"/>
  <c r="M640" i="1" s="1"/>
  <c r="P640" i="1" s="1"/>
  <c r="J641" i="1"/>
  <c r="M641" i="1" s="1"/>
  <c r="P641" i="1" s="1"/>
  <c r="J642" i="1"/>
  <c r="M642" i="1" s="1"/>
  <c r="P642" i="1" s="1"/>
  <c r="J643" i="1"/>
  <c r="M643" i="1" s="1"/>
  <c r="P643" i="1" s="1"/>
  <c r="J644" i="1"/>
  <c r="M644" i="1" s="1"/>
  <c r="P644" i="1" s="1"/>
  <c r="J645" i="1"/>
  <c r="M645" i="1" s="1"/>
  <c r="P645" i="1" s="1"/>
  <c r="J646" i="1"/>
  <c r="M646" i="1" s="1"/>
  <c r="P646" i="1" s="1"/>
  <c r="J647" i="1"/>
  <c r="M647" i="1" s="1"/>
  <c r="P647" i="1" s="1"/>
  <c r="J648" i="1"/>
  <c r="M648" i="1" s="1"/>
  <c r="P648" i="1" s="1"/>
  <c r="J649" i="1"/>
  <c r="M649" i="1" s="1"/>
  <c r="P649" i="1" s="1"/>
  <c r="J650" i="1"/>
  <c r="M650" i="1" s="1"/>
  <c r="P650" i="1" s="1"/>
  <c r="J651" i="1"/>
  <c r="M651" i="1" s="1"/>
  <c r="P651" i="1" s="1"/>
  <c r="J652" i="1"/>
  <c r="M652" i="1" s="1"/>
  <c r="P652" i="1" s="1"/>
  <c r="J653" i="1"/>
  <c r="M653" i="1" s="1"/>
  <c r="P653" i="1" s="1"/>
  <c r="J654" i="1"/>
  <c r="M654" i="1" s="1"/>
  <c r="P654" i="1" s="1"/>
  <c r="J655" i="1"/>
  <c r="M655" i="1" s="1"/>
  <c r="P655" i="1" s="1"/>
  <c r="J656" i="1"/>
  <c r="M656" i="1" s="1"/>
  <c r="P656" i="1" s="1"/>
  <c r="J657" i="1"/>
  <c r="M657" i="1" s="1"/>
  <c r="P657" i="1" s="1"/>
  <c r="J658" i="1"/>
  <c r="M658" i="1" s="1"/>
  <c r="P658" i="1" s="1"/>
  <c r="J659" i="1"/>
  <c r="M659" i="1" s="1"/>
  <c r="P659" i="1" s="1"/>
  <c r="J660" i="1"/>
  <c r="M660" i="1" s="1"/>
  <c r="P660" i="1" s="1"/>
  <c r="J661" i="1"/>
  <c r="M661" i="1" s="1"/>
  <c r="P661" i="1" s="1"/>
  <c r="J662" i="1"/>
  <c r="M662" i="1" s="1"/>
  <c r="P662" i="1" s="1"/>
  <c r="J663" i="1"/>
  <c r="M663" i="1" s="1"/>
  <c r="P663" i="1" s="1"/>
  <c r="J664" i="1"/>
  <c r="M664" i="1" s="1"/>
  <c r="P664" i="1" s="1"/>
  <c r="J665" i="1"/>
  <c r="M665" i="1" s="1"/>
  <c r="P665" i="1" s="1"/>
  <c r="J666" i="1"/>
  <c r="M666" i="1" s="1"/>
  <c r="P666" i="1" s="1"/>
  <c r="J667" i="1"/>
  <c r="M667" i="1" s="1"/>
  <c r="P667" i="1" s="1"/>
  <c r="J668" i="1"/>
  <c r="M668" i="1" s="1"/>
  <c r="P668" i="1" s="1"/>
  <c r="J669" i="1"/>
  <c r="M669" i="1" s="1"/>
  <c r="P669" i="1" s="1"/>
  <c r="J670" i="1"/>
  <c r="M670" i="1" s="1"/>
  <c r="P670" i="1" s="1"/>
  <c r="J671" i="1"/>
  <c r="M671" i="1" s="1"/>
  <c r="P671" i="1" s="1"/>
  <c r="J672" i="1"/>
  <c r="M672" i="1" s="1"/>
  <c r="P672" i="1" s="1"/>
  <c r="J673" i="1"/>
  <c r="M673" i="1" s="1"/>
  <c r="P673" i="1" s="1"/>
  <c r="J674" i="1"/>
  <c r="M674" i="1" s="1"/>
  <c r="P674" i="1" s="1"/>
  <c r="J675" i="1"/>
  <c r="M675" i="1" s="1"/>
  <c r="P675" i="1" s="1"/>
  <c r="J676" i="1"/>
  <c r="M676" i="1" s="1"/>
  <c r="P676" i="1" s="1"/>
  <c r="J677" i="1"/>
  <c r="M677" i="1" s="1"/>
  <c r="P677" i="1" s="1"/>
  <c r="J678" i="1"/>
  <c r="M678" i="1" s="1"/>
  <c r="P678" i="1" s="1"/>
  <c r="J679" i="1"/>
  <c r="M679" i="1" s="1"/>
  <c r="P679" i="1" s="1"/>
  <c r="J680" i="1"/>
  <c r="M680" i="1" s="1"/>
  <c r="P680" i="1" s="1"/>
  <c r="J681" i="1"/>
  <c r="M681" i="1" s="1"/>
  <c r="P681" i="1" s="1"/>
  <c r="J682" i="1"/>
  <c r="M682" i="1" s="1"/>
  <c r="P682" i="1" s="1"/>
  <c r="J683" i="1"/>
  <c r="M683" i="1" s="1"/>
  <c r="P683" i="1" s="1"/>
  <c r="J684" i="1"/>
  <c r="M684" i="1" s="1"/>
  <c r="P684" i="1" s="1"/>
  <c r="J685" i="1"/>
  <c r="M685" i="1" s="1"/>
  <c r="P685" i="1" s="1"/>
  <c r="J686" i="1"/>
  <c r="M686" i="1" s="1"/>
  <c r="P686" i="1" s="1"/>
  <c r="J687" i="1"/>
  <c r="M687" i="1" s="1"/>
  <c r="P687" i="1" s="1"/>
  <c r="J688" i="1"/>
  <c r="M688" i="1" s="1"/>
  <c r="P688" i="1" s="1"/>
  <c r="J689" i="1"/>
  <c r="M689" i="1" s="1"/>
  <c r="P689" i="1" s="1"/>
  <c r="J690" i="1"/>
  <c r="M690" i="1" s="1"/>
  <c r="P690" i="1" s="1"/>
  <c r="J691" i="1"/>
  <c r="M691" i="1" s="1"/>
  <c r="P691" i="1" s="1"/>
  <c r="J692" i="1"/>
  <c r="M692" i="1" s="1"/>
  <c r="P692" i="1" s="1"/>
  <c r="J693" i="1"/>
  <c r="M693" i="1" s="1"/>
  <c r="P693" i="1" s="1"/>
  <c r="J694" i="1"/>
  <c r="M694" i="1" s="1"/>
  <c r="P694" i="1" s="1"/>
  <c r="J695" i="1"/>
  <c r="M695" i="1" s="1"/>
  <c r="P695" i="1" s="1"/>
  <c r="J696" i="1"/>
  <c r="M696" i="1" s="1"/>
  <c r="P696" i="1" s="1"/>
  <c r="J697" i="1"/>
  <c r="M697" i="1" s="1"/>
  <c r="P697" i="1" s="1"/>
  <c r="J698" i="1"/>
  <c r="M698" i="1" s="1"/>
  <c r="P698" i="1" s="1"/>
  <c r="J699" i="1"/>
  <c r="M699" i="1" s="1"/>
  <c r="P699" i="1" s="1"/>
  <c r="J700" i="1"/>
  <c r="M700" i="1" s="1"/>
  <c r="P700" i="1" s="1"/>
  <c r="J701" i="1"/>
  <c r="M701" i="1" s="1"/>
  <c r="P701" i="1" s="1"/>
  <c r="J702" i="1"/>
  <c r="M702" i="1" s="1"/>
  <c r="P702" i="1" s="1"/>
  <c r="J703" i="1"/>
  <c r="M703" i="1" s="1"/>
  <c r="P703" i="1" s="1"/>
  <c r="J704" i="1"/>
  <c r="M704" i="1" s="1"/>
  <c r="P704" i="1" s="1"/>
  <c r="J705" i="1"/>
  <c r="M705" i="1" s="1"/>
  <c r="P705" i="1" s="1"/>
  <c r="J706" i="1"/>
  <c r="M706" i="1" s="1"/>
  <c r="P706" i="1" s="1"/>
  <c r="J707" i="1"/>
  <c r="M707" i="1" s="1"/>
  <c r="P707" i="1" s="1"/>
  <c r="J708" i="1"/>
  <c r="M708" i="1" s="1"/>
  <c r="P708" i="1" s="1"/>
  <c r="J709" i="1"/>
  <c r="M709" i="1" s="1"/>
  <c r="P709" i="1" s="1"/>
  <c r="J710" i="1"/>
  <c r="M710" i="1" s="1"/>
  <c r="P710" i="1" s="1"/>
  <c r="J711" i="1"/>
  <c r="M711" i="1" s="1"/>
  <c r="P711" i="1" s="1"/>
  <c r="J712" i="1"/>
  <c r="M712" i="1" s="1"/>
  <c r="P712" i="1" s="1"/>
  <c r="J713" i="1"/>
  <c r="M713" i="1" s="1"/>
  <c r="P713" i="1" s="1"/>
  <c r="J714" i="1"/>
  <c r="M714" i="1" s="1"/>
  <c r="P714" i="1" s="1"/>
  <c r="J715" i="1"/>
  <c r="M715" i="1" s="1"/>
  <c r="P715" i="1" s="1"/>
  <c r="J716" i="1"/>
  <c r="M716" i="1" s="1"/>
  <c r="P716" i="1" s="1"/>
  <c r="J717" i="1"/>
  <c r="M717" i="1" s="1"/>
  <c r="P717" i="1" s="1"/>
  <c r="J718" i="1"/>
  <c r="M718" i="1" s="1"/>
  <c r="P718" i="1" s="1"/>
  <c r="J719" i="1"/>
  <c r="M719" i="1" s="1"/>
  <c r="P719" i="1" s="1"/>
  <c r="J720" i="1"/>
  <c r="M720" i="1" s="1"/>
  <c r="P720" i="1" s="1"/>
  <c r="J721" i="1"/>
  <c r="M721" i="1" s="1"/>
  <c r="P721" i="1" s="1"/>
  <c r="J722" i="1"/>
  <c r="M722" i="1" s="1"/>
  <c r="P722" i="1" s="1"/>
  <c r="J723" i="1"/>
  <c r="M723" i="1" s="1"/>
  <c r="P723" i="1" s="1"/>
  <c r="J724" i="1"/>
  <c r="M724" i="1" s="1"/>
  <c r="P724" i="1" s="1"/>
  <c r="J725" i="1"/>
  <c r="M725" i="1" s="1"/>
  <c r="P725" i="1" s="1"/>
  <c r="J726" i="1"/>
  <c r="M726" i="1" s="1"/>
  <c r="P726" i="1" s="1"/>
  <c r="J727" i="1"/>
  <c r="M727" i="1" s="1"/>
  <c r="P727" i="1" s="1"/>
  <c r="J728" i="1"/>
  <c r="M728" i="1" s="1"/>
  <c r="P728" i="1" s="1"/>
  <c r="J729" i="1"/>
  <c r="M729" i="1" s="1"/>
  <c r="P729" i="1" s="1"/>
  <c r="J730" i="1"/>
  <c r="M730" i="1" s="1"/>
  <c r="P730" i="1" s="1"/>
  <c r="J731" i="1"/>
  <c r="M731" i="1" s="1"/>
  <c r="P731" i="1" s="1"/>
  <c r="J732" i="1"/>
  <c r="M732" i="1" s="1"/>
  <c r="P732" i="1" s="1"/>
  <c r="J733" i="1"/>
  <c r="M733" i="1" s="1"/>
  <c r="P733" i="1" s="1"/>
  <c r="J734" i="1"/>
  <c r="M734" i="1" s="1"/>
  <c r="P734" i="1" s="1"/>
  <c r="J735" i="1"/>
  <c r="M735" i="1" s="1"/>
  <c r="P735" i="1" s="1"/>
  <c r="J736" i="1"/>
  <c r="M736" i="1" s="1"/>
  <c r="P736" i="1" s="1"/>
  <c r="J737" i="1"/>
  <c r="M737" i="1" s="1"/>
  <c r="P737" i="1" s="1"/>
  <c r="J738" i="1"/>
  <c r="M738" i="1" s="1"/>
  <c r="P738" i="1" s="1"/>
  <c r="J739" i="1"/>
  <c r="M739" i="1" s="1"/>
  <c r="P739" i="1" s="1"/>
  <c r="J740" i="1"/>
  <c r="M740" i="1" s="1"/>
  <c r="P740" i="1" s="1"/>
  <c r="J741" i="1"/>
  <c r="M741" i="1" s="1"/>
  <c r="P741" i="1" s="1"/>
  <c r="J742" i="1"/>
  <c r="M742" i="1" s="1"/>
  <c r="P742" i="1" s="1"/>
  <c r="J743" i="1"/>
  <c r="M743" i="1" s="1"/>
  <c r="P743" i="1" s="1"/>
  <c r="J744" i="1"/>
  <c r="M744" i="1" s="1"/>
  <c r="P744" i="1" s="1"/>
  <c r="J745" i="1"/>
  <c r="M745" i="1" s="1"/>
  <c r="P745" i="1" s="1"/>
  <c r="J746" i="1"/>
  <c r="M746" i="1" s="1"/>
  <c r="P746" i="1" s="1"/>
  <c r="J747" i="1"/>
  <c r="M747" i="1" s="1"/>
  <c r="P747" i="1" s="1"/>
  <c r="J748" i="1"/>
  <c r="M748" i="1" s="1"/>
  <c r="P748" i="1" s="1"/>
  <c r="J749" i="1"/>
  <c r="M749" i="1" s="1"/>
  <c r="P749" i="1" s="1"/>
  <c r="J750" i="1"/>
  <c r="M750" i="1" s="1"/>
  <c r="P750" i="1" s="1"/>
  <c r="J751" i="1"/>
  <c r="M751" i="1" s="1"/>
  <c r="P751" i="1" s="1"/>
  <c r="J752" i="1"/>
  <c r="M752" i="1" s="1"/>
  <c r="P752" i="1" s="1"/>
  <c r="J753" i="1"/>
  <c r="M753" i="1" s="1"/>
  <c r="P753" i="1" s="1"/>
  <c r="J754" i="1"/>
  <c r="M754" i="1" s="1"/>
  <c r="P754" i="1" s="1"/>
  <c r="J755" i="1"/>
  <c r="M755" i="1" s="1"/>
  <c r="P755" i="1" s="1"/>
  <c r="J756" i="1"/>
  <c r="M756" i="1" s="1"/>
  <c r="P756" i="1" s="1"/>
  <c r="J757" i="1"/>
  <c r="M757" i="1" s="1"/>
  <c r="P757" i="1" s="1"/>
  <c r="J758" i="1"/>
  <c r="M758" i="1" s="1"/>
  <c r="P758" i="1" s="1"/>
  <c r="J759" i="1"/>
  <c r="M759" i="1" s="1"/>
  <c r="P759" i="1" s="1"/>
  <c r="J760" i="1"/>
  <c r="M760" i="1" s="1"/>
  <c r="P760" i="1" s="1"/>
  <c r="J761" i="1"/>
  <c r="M761" i="1" s="1"/>
  <c r="P761" i="1" s="1"/>
  <c r="J762" i="1"/>
  <c r="M762" i="1" s="1"/>
  <c r="P762" i="1" s="1"/>
  <c r="J763" i="1"/>
  <c r="M763" i="1" s="1"/>
  <c r="P763" i="1" s="1"/>
  <c r="J764" i="1"/>
  <c r="M764" i="1" s="1"/>
  <c r="P764" i="1" s="1"/>
  <c r="J765" i="1"/>
  <c r="M765" i="1" s="1"/>
  <c r="P765" i="1" s="1"/>
  <c r="J766" i="1"/>
  <c r="M766" i="1" s="1"/>
  <c r="P766" i="1" s="1"/>
  <c r="J767" i="1"/>
  <c r="M767" i="1" s="1"/>
  <c r="P767" i="1" s="1"/>
  <c r="J768" i="1"/>
  <c r="M768" i="1" s="1"/>
  <c r="P768" i="1" s="1"/>
  <c r="J769" i="1"/>
  <c r="M769" i="1" s="1"/>
  <c r="P769" i="1" s="1"/>
  <c r="J770" i="1"/>
  <c r="M770" i="1" s="1"/>
  <c r="P770" i="1" s="1"/>
  <c r="J771" i="1"/>
  <c r="M771" i="1" s="1"/>
  <c r="P771" i="1" s="1"/>
  <c r="J772" i="1"/>
  <c r="M772" i="1" s="1"/>
  <c r="P772" i="1" s="1"/>
  <c r="J773" i="1"/>
  <c r="M773" i="1" s="1"/>
  <c r="P773" i="1" s="1"/>
  <c r="J774" i="1"/>
  <c r="M774" i="1" s="1"/>
  <c r="P774" i="1" s="1"/>
  <c r="J775" i="1"/>
  <c r="M775" i="1" s="1"/>
  <c r="P775" i="1" s="1"/>
  <c r="J776" i="1"/>
  <c r="M776" i="1" s="1"/>
  <c r="P776" i="1" s="1"/>
  <c r="J777" i="1"/>
  <c r="M777" i="1" s="1"/>
  <c r="P777" i="1" s="1"/>
  <c r="J778" i="1"/>
  <c r="M778" i="1" s="1"/>
  <c r="P778" i="1" s="1"/>
  <c r="J779" i="1"/>
  <c r="M779" i="1" s="1"/>
  <c r="P779" i="1" s="1"/>
  <c r="J780" i="1"/>
  <c r="M780" i="1" s="1"/>
  <c r="P780" i="1" s="1"/>
  <c r="J781" i="1"/>
  <c r="M781" i="1" s="1"/>
  <c r="P781" i="1" s="1"/>
  <c r="J782" i="1"/>
  <c r="M782" i="1" s="1"/>
  <c r="P782" i="1" s="1"/>
  <c r="J783" i="1"/>
  <c r="M783" i="1" s="1"/>
  <c r="P783" i="1" s="1"/>
  <c r="J784" i="1"/>
  <c r="M784" i="1" s="1"/>
  <c r="P784" i="1" s="1"/>
  <c r="J785" i="1"/>
  <c r="M785" i="1" s="1"/>
  <c r="P785" i="1" s="1"/>
  <c r="J786" i="1"/>
  <c r="M786" i="1" s="1"/>
  <c r="P786" i="1" s="1"/>
  <c r="J787" i="1"/>
  <c r="M787" i="1" s="1"/>
  <c r="P787" i="1" s="1"/>
  <c r="J788" i="1"/>
  <c r="M788" i="1" s="1"/>
  <c r="P788" i="1" s="1"/>
  <c r="J789" i="1"/>
  <c r="M789" i="1" s="1"/>
  <c r="P789" i="1" s="1"/>
  <c r="J790" i="1"/>
  <c r="M790" i="1" s="1"/>
  <c r="P790" i="1" s="1"/>
  <c r="J791" i="1"/>
  <c r="M791" i="1" s="1"/>
  <c r="P791" i="1" s="1"/>
  <c r="J792" i="1"/>
  <c r="M792" i="1" s="1"/>
  <c r="P792" i="1" s="1"/>
  <c r="J793" i="1"/>
  <c r="M793" i="1" s="1"/>
  <c r="P793" i="1" s="1"/>
  <c r="J794" i="1"/>
  <c r="M794" i="1" s="1"/>
  <c r="P794" i="1" s="1"/>
  <c r="J795" i="1"/>
  <c r="M795" i="1" s="1"/>
  <c r="P795" i="1" s="1"/>
  <c r="J796" i="1"/>
  <c r="M796" i="1" s="1"/>
  <c r="P796" i="1" s="1"/>
  <c r="J797" i="1"/>
  <c r="M797" i="1" s="1"/>
  <c r="P797" i="1" s="1"/>
  <c r="J798" i="1"/>
  <c r="M798" i="1" s="1"/>
  <c r="P798" i="1" s="1"/>
  <c r="J799" i="1"/>
  <c r="M799" i="1" s="1"/>
  <c r="P799" i="1" s="1"/>
  <c r="J800" i="1"/>
  <c r="M800" i="1" s="1"/>
  <c r="P800" i="1" s="1"/>
  <c r="J801" i="1"/>
  <c r="M801" i="1" s="1"/>
  <c r="P801" i="1" s="1"/>
  <c r="J802" i="1"/>
  <c r="M802" i="1" s="1"/>
  <c r="P802" i="1" s="1"/>
  <c r="J803" i="1"/>
  <c r="M803" i="1" s="1"/>
  <c r="P803" i="1" s="1"/>
  <c r="J804" i="1"/>
  <c r="M804" i="1" s="1"/>
  <c r="P804" i="1" s="1"/>
  <c r="J805" i="1"/>
  <c r="M805" i="1" s="1"/>
  <c r="P805" i="1" s="1"/>
  <c r="J806" i="1"/>
  <c r="M806" i="1" s="1"/>
  <c r="P806" i="1" s="1"/>
  <c r="J807" i="1"/>
  <c r="M807" i="1" s="1"/>
  <c r="P807" i="1" s="1"/>
  <c r="J808" i="1"/>
  <c r="M808" i="1" s="1"/>
  <c r="P808" i="1" s="1"/>
  <c r="J809" i="1"/>
  <c r="M809" i="1" s="1"/>
  <c r="P809" i="1" s="1"/>
  <c r="J810" i="1"/>
  <c r="M810" i="1" s="1"/>
  <c r="P810" i="1" s="1"/>
  <c r="J811" i="1"/>
  <c r="M811" i="1" s="1"/>
  <c r="P811" i="1" s="1"/>
  <c r="J812" i="1"/>
  <c r="M812" i="1" s="1"/>
  <c r="P812" i="1" s="1"/>
  <c r="J813" i="1"/>
  <c r="M813" i="1" s="1"/>
  <c r="P813" i="1" s="1"/>
  <c r="J814" i="1"/>
  <c r="M814" i="1" s="1"/>
  <c r="P814" i="1" s="1"/>
  <c r="J815" i="1"/>
  <c r="M815" i="1" s="1"/>
  <c r="P815" i="1" s="1"/>
  <c r="J816" i="1"/>
  <c r="M816" i="1" s="1"/>
  <c r="P816" i="1" s="1"/>
  <c r="J817" i="1"/>
  <c r="M817" i="1" s="1"/>
  <c r="P817" i="1" s="1"/>
  <c r="J818" i="1"/>
  <c r="M818" i="1" s="1"/>
  <c r="P818" i="1" s="1"/>
  <c r="J819" i="1"/>
  <c r="M819" i="1" s="1"/>
  <c r="P819" i="1" s="1"/>
  <c r="J820" i="1"/>
  <c r="M820" i="1" s="1"/>
  <c r="P820" i="1" s="1"/>
  <c r="J821" i="1"/>
  <c r="M821" i="1" s="1"/>
  <c r="P821" i="1" s="1"/>
  <c r="J822" i="1"/>
  <c r="M822" i="1" s="1"/>
  <c r="P822" i="1" s="1"/>
  <c r="J823" i="1"/>
  <c r="M823" i="1" s="1"/>
  <c r="P823" i="1" s="1"/>
  <c r="J824" i="1"/>
  <c r="M824" i="1" s="1"/>
  <c r="P824" i="1" s="1"/>
  <c r="J825" i="1"/>
  <c r="M825" i="1" s="1"/>
  <c r="P825" i="1" s="1"/>
  <c r="J826" i="1"/>
  <c r="M826" i="1" s="1"/>
  <c r="P826" i="1" s="1"/>
  <c r="J827" i="1"/>
  <c r="M827" i="1" s="1"/>
  <c r="P827" i="1" s="1"/>
  <c r="J828" i="1"/>
  <c r="M828" i="1" s="1"/>
  <c r="P828" i="1" s="1"/>
  <c r="J829" i="1"/>
  <c r="M829" i="1" s="1"/>
  <c r="P829" i="1" s="1"/>
  <c r="J830" i="1"/>
  <c r="M830" i="1" s="1"/>
  <c r="P830" i="1" s="1"/>
  <c r="J831" i="1"/>
  <c r="M831" i="1" s="1"/>
  <c r="P831" i="1" s="1"/>
  <c r="J832" i="1"/>
  <c r="M832" i="1" s="1"/>
  <c r="P832" i="1" s="1"/>
  <c r="J833" i="1"/>
  <c r="M833" i="1" s="1"/>
  <c r="P833" i="1" s="1"/>
  <c r="J834" i="1"/>
  <c r="M834" i="1" s="1"/>
  <c r="P834" i="1" s="1"/>
  <c r="J835" i="1"/>
  <c r="M835" i="1" s="1"/>
  <c r="P835" i="1" s="1"/>
  <c r="J836" i="1"/>
  <c r="M836" i="1" s="1"/>
  <c r="P836" i="1" s="1"/>
  <c r="J837" i="1"/>
  <c r="M837" i="1" s="1"/>
  <c r="P837" i="1" s="1"/>
  <c r="J838" i="1"/>
  <c r="M838" i="1" s="1"/>
  <c r="P838" i="1" s="1"/>
  <c r="J839" i="1"/>
  <c r="M839" i="1" s="1"/>
  <c r="P839" i="1" s="1"/>
  <c r="J840" i="1"/>
  <c r="M840" i="1" s="1"/>
  <c r="P840" i="1" s="1"/>
  <c r="J841" i="1"/>
  <c r="M841" i="1" s="1"/>
  <c r="P841" i="1" s="1"/>
  <c r="J842" i="1"/>
  <c r="M842" i="1" s="1"/>
  <c r="P842" i="1" s="1"/>
  <c r="J843" i="1"/>
  <c r="M843" i="1" s="1"/>
  <c r="P843" i="1" s="1"/>
  <c r="J844" i="1"/>
  <c r="M844" i="1" s="1"/>
  <c r="P844" i="1" s="1"/>
  <c r="J845" i="1"/>
  <c r="M845" i="1" s="1"/>
  <c r="P845" i="1" s="1"/>
  <c r="J846" i="1"/>
  <c r="M846" i="1" s="1"/>
  <c r="P846" i="1" s="1"/>
  <c r="J847" i="1"/>
  <c r="M847" i="1" s="1"/>
  <c r="P847" i="1" s="1"/>
  <c r="J848" i="1"/>
  <c r="M848" i="1" s="1"/>
  <c r="P848" i="1" s="1"/>
  <c r="J849" i="1"/>
  <c r="M849" i="1" s="1"/>
  <c r="P849" i="1" s="1"/>
  <c r="J850" i="1"/>
  <c r="M850" i="1" s="1"/>
  <c r="P850" i="1" s="1"/>
  <c r="J851" i="1"/>
  <c r="M851" i="1" s="1"/>
  <c r="P851" i="1" s="1"/>
  <c r="J852" i="1"/>
  <c r="M852" i="1" s="1"/>
  <c r="P852" i="1" s="1"/>
  <c r="J853" i="1"/>
  <c r="M853" i="1" s="1"/>
  <c r="P853" i="1" s="1"/>
  <c r="J854" i="1"/>
  <c r="M854" i="1" s="1"/>
  <c r="P854" i="1" s="1"/>
  <c r="J855" i="1"/>
  <c r="M855" i="1" s="1"/>
  <c r="P855" i="1" s="1"/>
  <c r="J856" i="1"/>
  <c r="M856" i="1" s="1"/>
  <c r="P856" i="1" s="1"/>
  <c r="J857" i="1"/>
  <c r="M857" i="1" s="1"/>
  <c r="P857" i="1" s="1"/>
  <c r="J858" i="1"/>
  <c r="M858" i="1" s="1"/>
  <c r="P858" i="1" s="1"/>
  <c r="J859" i="1"/>
  <c r="M859" i="1" s="1"/>
  <c r="P859" i="1" s="1"/>
  <c r="J860" i="1"/>
  <c r="M860" i="1" s="1"/>
  <c r="P860" i="1" s="1"/>
  <c r="J861" i="1"/>
  <c r="M861" i="1" s="1"/>
  <c r="P861" i="1" s="1"/>
  <c r="J862" i="1"/>
  <c r="M862" i="1" s="1"/>
  <c r="P862" i="1" s="1"/>
  <c r="J863" i="1"/>
  <c r="M863" i="1" s="1"/>
  <c r="P863" i="1" s="1"/>
  <c r="J864" i="1"/>
  <c r="M864" i="1" s="1"/>
  <c r="P864" i="1" s="1"/>
  <c r="J865" i="1"/>
  <c r="M865" i="1" s="1"/>
  <c r="P865" i="1" s="1"/>
  <c r="J866" i="1"/>
  <c r="M866" i="1" s="1"/>
  <c r="P866" i="1" s="1"/>
  <c r="J867" i="1"/>
  <c r="M867" i="1" s="1"/>
  <c r="P867" i="1" s="1"/>
  <c r="J868" i="1"/>
  <c r="M868" i="1" s="1"/>
  <c r="P868" i="1" s="1"/>
  <c r="J869" i="1"/>
  <c r="M869" i="1" s="1"/>
  <c r="P869" i="1" s="1"/>
  <c r="J870" i="1"/>
  <c r="M870" i="1" s="1"/>
  <c r="P870" i="1" s="1"/>
  <c r="J871" i="1"/>
  <c r="M871" i="1" s="1"/>
  <c r="P871" i="1" s="1"/>
  <c r="J872" i="1"/>
  <c r="M872" i="1" s="1"/>
  <c r="P872" i="1" s="1"/>
  <c r="J873" i="1"/>
  <c r="M873" i="1" s="1"/>
  <c r="P873" i="1" s="1"/>
  <c r="J874" i="1"/>
  <c r="M874" i="1" s="1"/>
  <c r="P874" i="1" s="1"/>
  <c r="J875" i="1"/>
  <c r="M875" i="1" s="1"/>
  <c r="P875" i="1" s="1"/>
  <c r="J876" i="1"/>
  <c r="M876" i="1" s="1"/>
  <c r="P876" i="1" s="1"/>
  <c r="J877" i="1"/>
  <c r="M877" i="1" s="1"/>
  <c r="P877" i="1" s="1"/>
  <c r="J878" i="1"/>
  <c r="M878" i="1" s="1"/>
  <c r="P878" i="1" s="1"/>
  <c r="J879" i="1"/>
  <c r="M879" i="1" s="1"/>
  <c r="P879" i="1" s="1"/>
  <c r="J880" i="1"/>
  <c r="M880" i="1" s="1"/>
  <c r="P880" i="1" s="1"/>
  <c r="J881" i="1"/>
  <c r="M881" i="1" s="1"/>
  <c r="P881" i="1" s="1"/>
  <c r="J882" i="1"/>
  <c r="M882" i="1" s="1"/>
  <c r="P882" i="1" s="1"/>
  <c r="J883" i="1"/>
  <c r="M883" i="1" s="1"/>
  <c r="P883" i="1" s="1"/>
  <c r="J884" i="1"/>
  <c r="M884" i="1" s="1"/>
  <c r="P884" i="1" s="1"/>
  <c r="J885" i="1"/>
  <c r="M885" i="1" s="1"/>
  <c r="P885" i="1" s="1"/>
  <c r="J886" i="1"/>
  <c r="M886" i="1" s="1"/>
  <c r="P886" i="1" s="1"/>
  <c r="J887" i="1"/>
  <c r="M887" i="1" s="1"/>
  <c r="P887" i="1" s="1"/>
  <c r="J888" i="1"/>
  <c r="M888" i="1" s="1"/>
  <c r="P888" i="1" s="1"/>
  <c r="J889" i="1"/>
  <c r="M889" i="1" s="1"/>
  <c r="P889" i="1" s="1"/>
  <c r="J890" i="1"/>
  <c r="M890" i="1" s="1"/>
  <c r="P890" i="1" s="1"/>
  <c r="J891" i="1"/>
  <c r="M891" i="1" s="1"/>
  <c r="P891" i="1" s="1"/>
  <c r="J892" i="1"/>
  <c r="M892" i="1" s="1"/>
  <c r="P892" i="1" s="1"/>
  <c r="J893" i="1"/>
  <c r="M893" i="1" s="1"/>
  <c r="P893" i="1" s="1"/>
  <c r="J894" i="1"/>
  <c r="M894" i="1" s="1"/>
  <c r="P894" i="1" s="1"/>
  <c r="J895" i="1"/>
  <c r="M895" i="1" s="1"/>
  <c r="P895" i="1" s="1"/>
  <c r="J896" i="1"/>
  <c r="M896" i="1" s="1"/>
  <c r="P896" i="1" s="1"/>
  <c r="J897" i="1"/>
  <c r="M897" i="1" s="1"/>
  <c r="P897" i="1" s="1"/>
  <c r="J898" i="1"/>
  <c r="M898" i="1" s="1"/>
  <c r="P898" i="1" s="1"/>
  <c r="J899" i="1"/>
  <c r="M899" i="1" s="1"/>
  <c r="P899" i="1" s="1"/>
  <c r="J900" i="1"/>
  <c r="M900" i="1" s="1"/>
  <c r="P900" i="1" s="1"/>
  <c r="J901" i="1"/>
  <c r="M901" i="1" s="1"/>
  <c r="P901" i="1" s="1"/>
  <c r="J902" i="1"/>
  <c r="M902" i="1" s="1"/>
  <c r="P902" i="1" s="1"/>
  <c r="J903" i="1"/>
  <c r="M903" i="1" s="1"/>
  <c r="P903" i="1" s="1"/>
  <c r="J904" i="1"/>
  <c r="M904" i="1" s="1"/>
  <c r="P904" i="1" s="1"/>
  <c r="J905" i="1"/>
  <c r="M905" i="1" s="1"/>
  <c r="P905" i="1" s="1"/>
  <c r="J906" i="1"/>
  <c r="M906" i="1" s="1"/>
  <c r="P906" i="1" s="1"/>
  <c r="J907" i="1"/>
  <c r="M907" i="1" s="1"/>
  <c r="P907" i="1" s="1"/>
  <c r="J908" i="1"/>
  <c r="M908" i="1" s="1"/>
  <c r="P908" i="1" s="1"/>
  <c r="J909" i="1"/>
  <c r="M909" i="1" s="1"/>
  <c r="P909" i="1" s="1"/>
  <c r="J910" i="1"/>
  <c r="M910" i="1" s="1"/>
  <c r="P910" i="1" s="1"/>
  <c r="J911" i="1"/>
  <c r="M911" i="1" s="1"/>
  <c r="P911" i="1" s="1"/>
  <c r="J912" i="1"/>
  <c r="M912" i="1" s="1"/>
  <c r="P912" i="1" s="1"/>
  <c r="J913" i="1"/>
  <c r="M913" i="1" s="1"/>
  <c r="P913" i="1" s="1"/>
  <c r="J914" i="1"/>
  <c r="M914" i="1" s="1"/>
  <c r="P914" i="1" s="1"/>
  <c r="J915" i="1"/>
  <c r="M915" i="1" s="1"/>
  <c r="P915" i="1" s="1"/>
  <c r="J916" i="1"/>
  <c r="M916" i="1" s="1"/>
  <c r="P916" i="1" s="1"/>
  <c r="J917" i="1"/>
  <c r="M917" i="1" s="1"/>
  <c r="P917" i="1" s="1"/>
  <c r="J918" i="1"/>
  <c r="M918" i="1" s="1"/>
  <c r="P918" i="1" s="1"/>
  <c r="J919" i="1"/>
  <c r="M919" i="1" s="1"/>
  <c r="P919" i="1" s="1"/>
  <c r="J920" i="1"/>
  <c r="M920" i="1" s="1"/>
  <c r="P920" i="1" s="1"/>
  <c r="J921" i="1"/>
  <c r="M921" i="1" s="1"/>
  <c r="P921" i="1" s="1"/>
  <c r="J922" i="1"/>
  <c r="M922" i="1" s="1"/>
  <c r="P922" i="1" s="1"/>
  <c r="J923" i="1"/>
  <c r="M923" i="1" s="1"/>
  <c r="P923" i="1" s="1"/>
  <c r="J924" i="1"/>
  <c r="M924" i="1" s="1"/>
  <c r="P924" i="1" s="1"/>
  <c r="J925" i="1"/>
  <c r="M925" i="1" s="1"/>
  <c r="P925" i="1" s="1"/>
  <c r="J926" i="1"/>
  <c r="M926" i="1" s="1"/>
  <c r="P926" i="1" s="1"/>
  <c r="J927" i="1"/>
  <c r="M927" i="1" s="1"/>
  <c r="P927" i="1" s="1"/>
  <c r="J928" i="1"/>
  <c r="M928" i="1" s="1"/>
  <c r="P928" i="1" s="1"/>
  <c r="J929" i="1"/>
  <c r="M929" i="1" s="1"/>
  <c r="P929" i="1" s="1"/>
  <c r="J930" i="1"/>
  <c r="M930" i="1" s="1"/>
  <c r="P930" i="1" s="1"/>
  <c r="J931" i="1"/>
  <c r="M931" i="1" s="1"/>
  <c r="P931" i="1" s="1"/>
  <c r="J932" i="1"/>
  <c r="M932" i="1" s="1"/>
  <c r="P932" i="1" s="1"/>
  <c r="J933" i="1"/>
  <c r="M933" i="1" s="1"/>
  <c r="P933" i="1" s="1"/>
  <c r="J934" i="1"/>
  <c r="M934" i="1" s="1"/>
  <c r="P934" i="1" s="1"/>
  <c r="J935" i="1"/>
  <c r="M935" i="1" s="1"/>
  <c r="P935" i="1" s="1"/>
  <c r="J936" i="1"/>
  <c r="M936" i="1" s="1"/>
  <c r="P936" i="1" s="1"/>
  <c r="J937" i="1"/>
  <c r="M937" i="1" s="1"/>
  <c r="P937" i="1" s="1"/>
  <c r="J938" i="1"/>
  <c r="M938" i="1" s="1"/>
  <c r="P938" i="1" s="1"/>
  <c r="J939" i="1"/>
  <c r="M939" i="1" s="1"/>
  <c r="P939" i="1" s="1"/>
  <c r="J940" i="1"/>
  <c r="M940" i="1" s="1"/>
  <c r="P940" i="1" s="1"/>
  <c r="J941" i="1"/>
  <c r="M941" i="1" s="1"/>
  <c r="P941" i="1" s="1"/>
  <c r="J942" i="1"/>
  <c r="M942" i="1" s="1"/>
  <c r="P942" i="1" s="1"/>
  <c r="J943" i="1"/>
  <c r="M943" i="1" s="1"/>
  <c r="P943" i="1" s="1"/>
  <c r="J944" i="1"/>
  <c r="M944" i="1" s="1"/>
  <c r="P944" i="1" s="1"/>
  <c r="J945" i="1"/>
  <c r="M945" i="1" s="1"/>
  <c r="P945" i="1" s="1"/>
  <c r="J946" i="1"/>
  <c r="M946" i="1" s="1"/>
  <c r="P946" i="1" s="1"/>
  <c r="J947" i="1"/>
  <c r="M947" i="1" s="1"/>
  <c r="P947" i="1" s="1"/>
  <c r="J948" i="1"/>
  <c r="M948" i="1" s="1"/>
  <c r="P948" i="1" s="1"/>
  <c r="J949" i="1"/>
  <c r="M949" i="1" s="1"/>
  <c r="P949" i="1" s="1"/>
  <c r="J950" i="1"/>
  <c r="M950" i="1" s="1"/>
  <c r="P950" i="1" s="1"/>
  <c r="J951" i="1"/>
  <c r="M951" i="1" s="1"/>
  <c r="P951" i="1" s="1"/>
  <c r="J952" i="1"/>
  <c r="M952" i="1" s="1"/>
  <c r="P952" i="1" s="1"/>
  <c r="J953" i="1"/>
  <c r="M953" i="1" s="1"/>
  <c r="P953" i="1" s="1"/>
  <c r="J954" i="1"/>
  <c r="M954" i="1" s="1"/>
  <c r="P954" i="1" s="1"/>
  <c r="J955" i="1"/>
  <c r="M955" i="1" s="1"/>
  <c r="P955" i="1" s="1"/>
  <c r="J956" i="1"/>
  <c r="M956" i="1" s="1"/>
  <c r="P956" i="1" s="1"/>
  <c r="J957" i="1"/>
  <c r="M957" i="1" s="1"/>
  <c r="P957" i="1" s="1"/>
  <c r="J958" i="1"/>
  <c r="M958" i="1" s="1"/>
  <c r="P958" i="1" s="1"/>
  <c r="J959" i="1"/>
  <c r="M959" i="1" s="1"/>
  <c r="P959" i="1" s="1"/>
  <c r="J960" i="1"/>
  <c r="M960" i="1" s="1"/>
  <c r="P960" i="1" s="1"/>
  <c r="J961" i="1"/>
  <c r="M961" i="1" s="1"/>
  <c r="P961" i="1" s="1"/>
  <c r="J962" i="1"/>
  <c r="M962" i="1" s="1"/>
  <c r="P962" i="1" s="1"/>
  <c r="J963" i="1"/>
  <c r="M963" i="1" s="1"/>
  <c r="P963" i="1" s="1"/>
  <c r="J964" i="1"/>
  <c r="M964" i="1" s="1"/>
  <c r="P964" i="1" s="1"/>
  <c r="J965" i="1"/>
  <c r="M965" i="1" s="1"/>
  <c r="P965" i="1" s="1"/>
  <c r="J966" i="1"/>
  <c r="M966" i="1" s="1"/>
  <c r="P966" i="1" s="1"/>
  <c r="J967" i="1"/>
  <c r="M967" i="1" s="1"/>
  <c r="P967" i="1" s="1"/>
  <c r="J968" i="1"/>
  <c r="M968" i="1" s="1"/>
  <c r="P968" i="1" s="1"/>
  <c r="J969" i="1"/>
  <c r="M969" i="1" s="1"/>
  <c r="P969" i="1" s="1"/>
  <c r="J970" i="1"/>
  <c r="M970" i="1" s="1"/>
  <c r="P970" i="1" s="1"/>
  <c r="J971" i="1"/>
  <c r="M971" i="1" s="1"/>
  <c r="P971" i="1" s="1"/>
  <c r="J972" i="1"/>
  <c r="M972" i="1" s="1"/>
  <c r="P972" i="1" s="1"/>
  <c r="J973" i="1"/>
  <c r="M973" i="1" s="1"/>
  <c r="P973" i="1" s="1"/>
  <c r="J974" i="1"/>
  <c r="M974" i="1" s="1"/>
  <c r="P974" i="1" s="1"/>
  <c r="J975" i="1"/>
  <c r="M975" i="1" s="1"/>
  <c r="P975" i="1" s="1"/>
  <c r="J976" i="1"/>
  <c r="M976" i="1" s="1"/>
  <c r="P976" i="1" s="1"/>
  <c r="J977" i="1"/>
  <c r="M977" i="1" s="1"/>
  <c r="P977" i="1" s="1"/>
  <c r="J978" i="1"/>
  <c r="M978" i="1" s="1"/>
  <c r="P978" i="1" s="1"/>
  <c r="J979" i="1"/>
  <c r="M979" i="1" s="1"/>
  <c r="P979" i="1" s="1"/>
  <c r="J980" i="1"/>
  <c r="M980" i="1" s="1"/>
  <c r="P980" i="1" s="1"/>
  <c r="J981" i="1"/>
  <c r="M981" i="1" s="1"/>
  <c r="P981" i="1" s="1"/>
  <c r="J982" i="1"/>
  <c r="M982" i="1" s="1"/>
  <c r="P982" i="1" s="1"/>
  <c r="J983" i="1"/>
  <c r="M983" i="1" s="1"/>
  <c r="P983" i="1" s="1"/>
  <c r="J984" i="1"/>
  <c r="M984" i="1" s="1"/>
  <c r="P984" i="1" s="1"/>
  <c r="J985" i="1"/>
  <c r="M985" i="1" s="1"/>
  <c r="P985" i="1" s="1"/>
  <c r="J986" i="1"/>
  <c r="M986" i="1" s="1"/>
  <c r="P986" i="1" s="1"/>
  <c r="J987" i="1"/>
  <c r="M987" i="1" s="1"/>
  <c r="P987" i="1" s="1"/>
  <c r="J988" i="1"/>
  <c r="M988" i="1" s="1"/>
  <c r="P988" i="1" s="1"/>
  <c r="J989" i="1"/>
  <c r="M989" i="1" s="1"/>
  <c r="P989" i="1" s="1"/>
  <c r="J990" i="1"/>
  <c r="M990" i="1" s="1"/>
  <c r="P990" i="1" s="1"/>
  <c r="J991" i="1"/>
  <c r="M991" i="1" s="1"/>
  <c r="P991" i="1" s="1"/>
  <c r="J992" i="1"/>
  <c r="M992" i="1" s="1"/>
  <c r="P992" i="1" s="1"/>
  <c r="J993" i="1"/>
  <c r="M993" i="1" s="1"/>
  <c r="P993" i="1" s="1"/>
  <c r="J994" i="1"/>
  <c r="M994" i="1" s="1"/>
  <c r="P994" i="1" s="1"/>
  <c r="J995" i="1"/>
  <c r="M995" i="1" s="1"/>
  <c r="P995" i="1" s="1"/>
  <c r="J996" i="1"/>
  <c r="M996" i="1" s="1"/>
  <c r="P996" i="1" s="1"/>
  <c r="J997" i="1"/>
  <c r="M997" i="1" s="1"/>
  <c r="P997" i="1" s="1"/>
  <c r="J998" i="1"/>
  <c r="M998" i="1" s="1"/>
  <c r="P998" i="1" s="1"/>
  <c r="J999" i="1"/>
  <c r="M999" i="1" s="1"/>
  <c r="P999" i="1" s="1"/>
  <c r="J1000" i="1"/>
  <c r="M1000" i="1" s="1"/>
  <c r="P1000" i="1" s="1"/>
  <c r="J1001" i="1"/>
  <c r="M1001" i="1" s="1"/>
  <c r="P1001" i="1" s="1"/>
  <c r="J1002" i="1"/>
  <c r="M1002" i="1" s="1"/>
  <c r="P1002" i="1" s="1"/>
  <c r="J1003" i="1"/>
  <c r="M1003" i="1" s="1"/>
  <c r="P1003" i="1" s="1"/>
  <c r="J1004" i="1"/>
  <c r="M1004" i="1" s="1"/>
  <c r="P1004" i="1" s="1"/>
  <c r="J1005" i="1"/>
  <c r="M1005" i="1" s="1"/>
  <c r="P1005" i="1" s="1"/>
  <c r="J1006" i="1"/>
  <c r="M1006" i="1" s="1"/>
  <c r="P1006" i="1" s="1"/>
  <c r="J1007" i="1"/>
  <c r="M1007" i="1" s="1"/>
  <c r="P1007" i="1" s="1"/>
  <c r="J1008" i="1"/>
  <c r="M1008" i="1" s="1"/>
  <c r="P1008" i="1" s="1"/>
  <c r="J1009" i="1"/>
  <c r="M1009" i="1" s="1"/>
  <c r="P1009" i="1" s="1"/>
  <c r="J1010" i="1"/>
  <c r="M1010" i="1" s="1"/>
  <c r="P1010" i="1" s="1"/>
  <c r="J1011" i="1"/>
  <c r="M1011" i="1" s="1"/>
  <c r="P1011" i="1" s="1"/>
  <c r="J1012" i="1"/>
  <c r="M1012" i="1" s="1"/>
  <c r="P1012" i="1" s="1"/>
  <c r="J1013" i="1"/>
  <c r="M1013" i="1" s="1"/>
  <c r="P1013" i="1" s="1"/>
  <c r="J1014" i="1"/>
  <c r="M1014" i="1" s="1"/>
  <c r="P1014" i="1" s="1"/>
  <c r="J1015" i="1"/>
  <c r="M1015" i="1" s="1"/>
  <c r="P1015" i="1" s="1"/>
  <c r="J1016" i="1"/>
  <c r="M1016" i="1" s="1"/>
  <c r="P1016" i="1" s="1"/>
  <c r="J1017" i="1"/>
  <c r="M1017" i="1" s="1"/>
  <c r="P1017" i="1" s="1"/>
  <c r="J1018" i="1"/>
  <c r="M1018" i="1" s="1"/>
  <c r="P1018" i="1" s="1"/>
  <c r="J1019" i="1"/>
  <c r="M1019" i="1" s="1"/>
  <c r="P1019" i="1" s="1"/>
  <c r="J1020" i="1"/>
  <c r="M1020" i="1" s="1"/>
  <c r="P1020" i="1" s="1"/>
  <c r="J1021" i="1"/>
  <c r="M1021" i="1" s="1"/>
  <c r="P1021" i="1" s="1"/>
  <c r="J1022" i="1"/>
  <c r="M1022" i="1" s="1"/>
  <c r="P1022" i="1" s="1"/>
  <c r="J1023" i="1"/>
  <c r="M1023" i="1" s="1"/>
  <c r="P1023" i="1" s="1"/>
  <c r="J1024" i="1"/>
  <c r="M1024" i="1" s="1"/>
  <c r="P1024" i="1" s="1"/>
  <c r="J1025" i="1"/>
  <c r="M1025" i="1" s="1"/>
  <c r="P1025" i="1" s="1"/>
  <c r="J1026" i="1"/>
  <c r="M1026" i="1" s="1"/>
  <c r="P1026" i="1" s="1"/>
  <c r="J1027" i="1"/>
  <c r="M1027" i="1" s="1"/>
  <c r="P1027" i="1" s="1"/>
  <c r="J1028" i="1"/>
  <c r="M1028" i="1" s="1"/>
  <c r="P1028" i="1" s="1"/>
  <c r="J1029" i="1"/>
  <c r="M1029" i="1" s="1"/>
  <c r="P1029" i="1" s="1"/>
  <c r="J1030" i="1"/>
  <c r="M1030" i="1" s="1"/>
  <c r="P1030" i="1" s="1"/>
  <c r="J1031" i="1"/>
  <c r="M1031" i="1" s="1"/>
  <c r="P1031" i="1" s="1"/>
  <c r="J1032" i="1"/>
  <c r="M1032" i="1" s="1"/>
  <c r="P1032" i="1" s="1"/>
  <c r="J1033" i="1"/>
  <c r="M1033" i="1" s="1"/>
  <c r="P1033" i="1" s="1"/>
  <c r="J1034" i="1"/>
  <c r="M1034" i="1" s="1"/>
  <c r="P1034" i="1" s="1"/>
  <c r="J1035" i="1"/>
  <c r="M1035" i="1" s="1"/>
  <c r="P1035" i="1" s="1"/>
  <c r="J1036" i="1"/>
  <c r="M1036" i="1" s="1"/>
  <c r="P1036" i="1" s="1"/>
  <c r="J1037" i="1"/>
  <c r="M1037" i="1" s="1"/>
  <c r="P1037" i="1" s="1"/>
  <c r="J1038" i="1"/>
  <c r="M1038" i="1" s="1"/>
  <c r="P1038" i="1" s="1"/>
  <c r="J1039" i="1"/>
  <c r="M1039" i="1" s="1"/>
  <c r="P1039" i="1" s="1"/>
  <c r="J1040" i="1"/>
  <c r="M1040" i="1" s="1"/>
  <c r="P1040" i="1" s="1"/>
  <c r="J1041" i="1"/>
  <c r="M1041" i="1" s="1"/>
  <c r="P1041" i="1" s="1"/>
  <c r="J1042" i="1"/>
  <c r="M1042" i="1" s="1"/>
  <c r="P1042" i="1" s="1"/>
  <c r="J1043" i="1"/>
  <c r="M1043" i="1" s="1"/>
  <c r="P1043" i="1" s="1"/>
  <c r="J1044" i="1"/>
  <c r="M1044" i="1" s="1"/>
  <c r="P1044" i="1" s="1"/>
  <c r="J1045" i="1"/>
  <c r="M1045" i="1" s="1"/>
  <c r="P1045" i="1" s="1"/>
  <c r="J1046" i="1"/>
  <c r="M1046" i="1" s="1"/>
  <c r="P1046" i="1" s="1"/>
  <c r="J1047" i="1"/>
  <c r="M1047" i="1" s="1"/>
  <c r="P1047" i="1" s="1"/>
  <c r="J1048" i="1"/>
  <c r="M1048" i="1" s="1"/>
  <c r="P1048" i="1" s="1"/>
  <c r="J1049" i="1"/>
  <c r="M1049" i="1" s="1"/>
  <c r="P1049" i="1" s="1"/>
  <c r="J1050" i="1"/>
  <c r="M1050" i="1" s="1"/>
  <c r="P1050" i="1" s="1"/>
  <c r="J1051" i="1"/>
  <c r="M1051" i="1" s="1"/>
  <c r="P1051" i="1" s="1"/>
  <c r="J1052" i="1"/>
  <c r="M1052" i="1" s="1"/>
  <c r="P1052" i="1" s="1"/>
  <c r="J1053" i="1"/>
  <c r="M1053" i="1" s="1"/>
  <c r="P1053" i="1" s="1"/>
  <c r="J1054" i="1"/>
  <c r="M1054" i="1" s="1"/>
  <c r="P1054" i="1" s="1"/>
  <c r="J1055" i="1"/>
  <c r="M1055" i="1" s="1"/>
  <c r="P1055" i="1" s="1"/>
  <c r="J1056" i="1"/>
  <c r="M1056" i="1" s="1"/>
  <c r="P1056" i="1" s="1"/>
  <c r="J1057" i="1"/>
  <c r="M1057" i="1" s="1"/>
  <c r="P1057" i="1" s="1"/>
  <c r="J1058" i="1"/>
  <c r="M1058" i="1" s="1"/>
  <c r="P1058" i="1" s="1"/>
  <c r="J1059" i="1"/>
  <c r="M1059" i="1" s="1"/>
  <c r="P1059" i="1" s="1"/>
  <c r="J1060" i="1"/>
  <c r="M1060" i="1" s="1"/>
  <c r="P1060" i="1" s="1"/>
  <c r="J1061" i="1"/>
  <c r="M1061" i="1" s="1"/>
  <c r="P1061" i="1" s="1"/>
  <c r="J1062" i="1"/>
  <c r="M1062" i="1" s="1"/>
  <c r="P1062" i="1" s="1"/>
  <c r="J1063" i="1"/>
  <c r="M1063" i="1" s="1"/>
  <c r="P1063" i="1" s="1"/>
  <c r="J1064" i="1"/>
  <c r="M1064" i="1" s="1"/>
  <c r="P1064" i="1" s="1"/>
  <c r="J1065" i="1"/>
  <c r="M1065" i="1" s="1"/>
  <c r="P1065" i="1" s="1"/>
  <c r="J1066" i="1"/>
  <c r="M1066" i="1" s="1"/>
  <c r="P1066" i="1" s="1"/>
  <c r="J1067" i="1"/>
  <c r="M1067" i="1" s="1"/>
  <c r="P1067" i="1" s="1"/>
  <c r="J1068" i="1"/>
  <c r="M1068" i="1" s="1"/>
  <c r="P1068" i="1" s="1"/>
  <c r="J1069" i="1"/>
  <c r="M1069" i="1" s="1"/>
  <c r="P1069" i="1" s="1"/>
  <c r="J1070" i="1"/>
  <c r="M1070" i="1" s="1"/>
  <c r="P1070" i="1" s="1"/>
  <c r="J1071" i="1"/>
  <c r="M1071" i="1" s="1"/>
  <c r="P1071" i="1" s="1"/>
  <c r="J1072" i="1"/>
  <c r="M1072" i="1" s="1"/>
  <c r="P1072" i="1" s="1"/>
  <c r="J1073" i="1"/>
  <c r="M1073" i="1" s="1"/>
  <c r="P1073" i="1" s="1"/>
  <c r="J1074" i="1"/>
  <c r="M1074" i="1" s="1"/>
  <c r="P1074" i="1" s="1"/>
  <c r="J1075" i="1"/>
  <c r="M1075" i="1" s="1"/>
  <c r="P1075" i="1" s="1"/>
  <c r="J1076" i="1"/>
  <c r="M1076" i="1" s="1"/>
  <c r="P1076" i="1" s="1"/>
  <c r="J1077" i="1"/>
  <c r="M1077" i="1" s="1"/>
  <c r="P1077" i="1" s="1"/>
  <c r="J1078" i="1"/>
  <c r="M1078" i="1" s="1"/>
  <c r="P1078" i="1" s="1"/>
  <c r="J1079" i="1"/>
  <c r="M1079" i="1" s="1"/>
  <c r="P1079" i="1" s="1"/>
  <c r="J1080" i="1"/>
  <c r="M1080" i="1" s="1"/>
  <c r="P1080" i="1" s="1"/>
  <c r="J1081" i="1"/>
  <c r="M1081" i="1" s="1"/>
  <c r="P1081" i="1" s="1"/>
  <c r="J1082" i="1"/>
  <c r="M1082" i="1" s="1"/>
  <c r="P1082" i="1" s="1"/>
  <c r="J1083" i="1"/>
  <c r="M1083" i="1" s="1"/>
  <c r="P1083" i="1" s="1"/>
  <c r="J1084" i="1"/>
  <c r="M1084" i="1" s="1"/>
  <c r="P1084" i="1" s="1"/>
  <c r="J1085" i="1"/>
  <c r="M1085" i="1" s="1"/>
  <c r="P1085" i="1" s="1"/>
  <c r="J1086" i="1"/>
  <c r="M1086" i="1" s="1"/>
  <c r="P1086" i="1" s="1"/>
  <c r="J1087" i="1"/>
  <c r="M1087" i="1" s="1"/>
  <c r="P1087" i="1" s="1"/>
  <c r="J1088" i="1"/>
  <c r="M1088" i="1" s="1"/>
  <c r="P1088" i="1" s="1"/>
  <c r="J1089" i="1"/>
  <c r="M1089" i="1" s="1"/>
  <c r="P1089" i="1" s="1"/>
  <c r="J1090" i="1"/>
  <c r="M1090" i="1" s="1"/>
  <c r="P1090" i="1" s="1"/>
  <c r="J1091" i="1"/>
  <c r="M1091" i="1" s="1"/>
  <c r="P1091" i="1" s="1"/>
  <c r="J1092" i="1"/>
  <c r="M1092" i="1" s="1"/>
  <c r="P1092" i="1" s="1"/>
  <c r="J1093" i="1"/>
  <c r="M1093" i="1" s="1"/>
  <c r="P1093" i="1" s="1"/>
  <c r="J1094" i="1"/>
  <c r="M1094" i="1" s="1"/>
  <c r="P1094" i="1" s="1"/>
  <c r="J1095" i="1"/>
  <c r="M1095" i="1" s="1"/>
  <c r="P1095" i="1" s="1"/>
  <c r="J1096" i="1"/>
  <c r="M1096" i="1" s="1"/>
  <c r="P1096" i="1" s="1"/>
  <c r="J1097" i="1"/>
  <c r="M1097" i="1" s="1"/>
  <c r="P1097" i="1" s="1"/>
  <c r="J1098" i="1"/>
  <c r="M1098" i="1" s="1"/>
  <c r="P1098" i="1" s="1"/>
  <c r="J1099" i="1"/>
  <c r="M1099" i="1" s="1"/>
  <c r="P1099" i="1" s="1"/>
  <c r="J1100" i="1"/>
  <c r="M1100" i="1" s="1"/>
  <c r="P1100" i="1" s="1"/>
  <c r="J1101" i="1"/>
  <c r="M1101" i="1" s="1"/>
  <c r="P1101" i="1" s="1"/>
  <c r="J1102" i="1"/>
  <c r="M1102" i="1" s="1"/>
  <c r="P1102" i="1" s="1"/>
  <c r="J1103" i="1"/>
  <c r="M1103" i="1" s="1"/>
  <c r="P1103" i="1" s="1"/>
  <c r="J1104" i="1"/>
  <c r="M1104" i="1" s="1"/>
  <c r="P1104" i="1" s="1"/>
  <c r="J1105" i="1"/>
  <c r="M1105" i="1" s="1"/>
  <c r="P1105" i="1" s="1"/>
  <c r="J1106" i="1"/>
  <c r="M1106" i="1" s="1"/>
  <c r="P1106" i="1" s="1"/>
  <c r="J1107" i="1"/>
  <c r="M1107" i="1" s="1"/>
  <c r="P1107" i="1" s="1"/>
  <c r="J1108" i="1"/>
  <c r="M1108" i="1" s="1"/>
  <c r="P1108" i="1" s="1"/>
  <c r="J1109" i="1"/>
  <c r="M1109" i="1" s="1"/>
  <c r="P1109" i="1" s="1"/>
  <c r="J1110" i="1"/>
  <c r="M1110" i="1" s="1"/>
  <c r="P1110" i="1" s="1"/>
  <c r="J1111" i="1"/>
  <c r="M1111" i="1" s="1"/>
  <c r="P1111" i="1" s="1"/>
  <c r="J1112" i="1"/>
  <c r="M1112" i="1" s="1"/>
  <c r="P1112" i="1" s="1"/>
  <c r="J1113" i="1"/>
  <c r="M1113" i="1" s="1"/>
  <c r="P1113" i="1" s="1"/>
  <c r="J1114" i="1"/>
  <c r="M1114" i="1" s="1"/>
  <c r="P1114" i="1" s="1"/>
  <c r="J1115" i="1"/>
  <c r="M1115" i="1" s="1"/>
  <c r="P1115" i="1" s="1"/>
  <c r="J1116" i="1"/>
  <c r="M1116" i="1" s="1"/>
  <c r="P1116" i="1" s="1"/>
  <c r="J1117" i="1"/>
  <c r="M1117" i="1" s="1"/>
  <c r="P1117" i="1" s="1"/>
  <c r="J1118" i="1"/>
  <c r="M1118" i="1" s="1"/>
  <c r="P1118" i="1" s="1"/>
  <c r="J1119" i="1"/>
  <c r="M1119" i="1" s="1"/>
  <c r="P1119" i="1" s="1"/>
  <c r="J1120" i="1"/>
  <c r="M1120" i="1" s="1"/>
  <c r="P1120" i="1" s="1"/>
  <c r="J1121" i="1"/>
  <c r="M1121" i="1" s="1"/>
  <c r="P1121" i="1" s="1"/>
  <c r="J1122" i="1"/>
  <c r="M1122" i="1" s="1"/>
  <c r="P1122" i="1" s="1"/>
  <c r="J1123" i="1"/>
  <c r="M1123" i="1" s="1"/>
  <c r="P1123" i="1" s="1"/>
  <c r="J1124" i="1"/>
  <c r="M1124" i="1" s="1"/>
  <c r="P1124" i="1" s="1"/>
  <c r="J1125" i="1"/>
  <c r="M1125" i="1" s="1"/>
  <c r="P1125" i="1" s="1"/>
  <c r="J1126" i="1"/>
  <c r="M1126" i="1" s="1"/>
  <c r="P1126" i="1" s="1"/>
  <c r="J1127" i="1"/>
  <c r="M1127" i="1" s="1"/>
  <c r="P1127" i="1" s="1"/>
  <c r="J1128" i="1"/>
  <c r="M1128" i="1" s="1"/>
  <c r="P1128" i="1" s="1"/>
  <c r="J1129" i="1"/>
  <c r="M1129" i="1" s="1"/>
  <c r="P1129" i="1" s="1"/>
  <c r="J1130" i="1"/>
  <c r="M1130" i="1" s="1"/>
  <c r="P1130" i="1" s="1"/>
  <c r="J1131" i="1"/>
  <c r="M1131" i="1" s="1"/>
  <c r="P1131" i="1" s="1"/>
  <c r="J1132" i="1"/>
  <c r="M1132" i="1" s="1"/>
  <c r="P1132" i="1" s="1"/>
  <c r="J1133" i="1"/>
  <c r="M1133" i="1" s="1"/>
  <c r="P1133" i="1" s="1"/>
  <c r="J1134" i="1"/>
  <c r="M1134" i="1" s="1"/>
  <c r="P1134" i="1" s="1"/>
  <c r="J1135" i="1"/>
  <c r="M1135" i="1" s="1"/>
  <c r="P1135" i="1" s="1"/>
  <c r="J1136" i="1"/>
  <c r="M1136" i="1" s="1"/>
  <c r="P1136" i="1" s="1"/>
  <c r="J1137" i="1"/>
  <c r="M1137" i="1" s="1"/>
  <c r="P1137" i="1" s="1"/>
  <c r="J1138" i="1"/>
  <c r="M1138" i="1" s="1"/>
  <c r="P1138" i="1" s="1"/>
  <c r="J1139" i="1"/>
  <c r="M1139" i="1" s="1"/>
  <c r="P1139" i="1" s="1"/>
  <c r="J1140" i="1"/>
  <c r="M1140" i="1" s="1"/>
  <c r="P1140" i="1" s="1"/>
  <c r="J1141" i="1"/>
  <c r="M1141" i="1" s="1"/>
  <c r="P1141" i="1" s="1"/>
  <c r="J1142" i="1"/>
  <c r="M1142" i="1" s="1"/>
  <c r="P1142" i="1" s="1"/>
  <c r="J1143" i="1"/>
  <c r="M1143" i="1" s="1"/>
  <c r="P1143" i="1" s="1"/>
  <c r="J1144" i="1"/>
  <c r="M1144" i="1" s="1"/>
  <c r="P1144" i="1" s="1"/>
  <c r="J1145" i="1"/>
  <c r="M1145" i="1" s="1"/>
  <c r="P1145" i="1" s="1"/>
  <c r="J1146" i="1"/>
  <c r="M1146" i="1" s="1"/>
  <c r="P1146" i="1" s="1"/>
  <c r="J1147" i="1"/>
  <c r="M1147" i="1" s="1"/>
  <c r="P1147" i="1" s="1"/>
  <c r="J1148" i="1"/>
  <c r="M1148" i="1" s="1"/>
  <c r="P1148" i="1" s="1"/>
  <c r="J1149" i="1"/>
  <c r="M1149" i="1" s="1"/>
  <c r="P1149" i="1" s="1"/>
  <c r="J1150" i="1"/>
  <c r="M1150" i="1" s="1"/>
  <c r="P1150" i="1" s="1"/>
  <c r="J1151" i="1"/>
  <c r="M1151" i="1" s="1"/>
  <c r="P1151" i="1" s="1"/>
  <c r="J1152" i="1"/>
  <c r="M1152" i="1" s="1"/>
  <c r="P1152" i="1" s="1"/>
  <c r="J1153" i="1"/>
  <c r="M1153" i="1" s="1"/>
  <c r="P1153" i="1" s="1"/>
  <c r="J1154" i="1"/>
  <c r="M1154" i="1" s="1"/>
  <c r="P1154" i="1" s="1"/>
  <c r="J1155" i="1"/>
  <c r="M1155" i="1" s="1"/>
  <c r="P1155" i="1" s="1"/>
  <c r="J1156" i="1"/>
  <c r="M1156" i="1" s="1"/>
  <c r="P1156" i="1" s="1"/>
  <c r="J1157" i="1"/>
  <c r="M1157" i="1" s="1"/>
  <c r="P1157" i="1" s="1"/>
  <c r="J1158" i="1"/>
  <c r="M1158" i="1" s="1"/>
  <c r="P1158" i="1" s="1"/>
  <c r="J1159" i="1"/>
  <c r="M1159" i="1" s="1"/>
  <c r="P1159" i="1" s="1"/>
  <c r="J1160" i="1"/>
  <c r="M1160" i="1" s="1"/>
  <c r="P1160" i="1" s="1"/>
  <c r="J1161" i="1"/>
  <c r="M1161" i="1" s="1"/>
  <c r="P1161" i="1" s="1"/>
  <c r="J1162" i="1"/>
  <c r="M1162" i="1" s="1"/>
  <c r="P1162" i="1" s="1"/>
  <c r="J1163" i="1"/>
  <c r="M1163" i="1" s="1"/>
  <c r="P1163" i="1" s="1"/>
  <c r="J1164" i="1"/>
  <c r="M1164" i="1" s="1"/>
  <c r="P1164" i="1" s="1"/>
  <c r="J1165" i="1"/>
  <c r="M1165" i="1" s="1"/>
  <c r="P1165" i="1" s="1"/>
  <c r="J1166" i="1"/>
  <c r="M1166" i="1" s="1"/>
  <c r="P1166" i="1" s="1"/>
  <c r="J1167" i="1"/>
  <c r="M1167" i="1" s="1"/>
  <c r="P1167" i="1" s="1"/>
  <c r="J1168" i="1"/>
  <c r="M1168" i="1" s="1"/>
  <c r="P1168" i="1" s="1"/>
  <c r="J1169" i="1"/>
  <c r="M1169" i="1" s="1"/>
  <c r="P1169" i="1" s="1"/>
  <c r="J1170" i="1"/>
  <c r="M1170" i="1" s="1"/>
  <c r="P1170" i="1" s="1"/>
  <c r="J1171" i="1"/>
  <c r="M1171" i="1" s="1"/>
  <c r="P1171" i="1" s="1"/>
  <c r="J1172" i="1"/>
  <c r="M1172" i="1" s="1"/>
  <c r="P1172" i="1" s="1"/>
  <c r="J1173" i="1"/>
  <c r="M1173" i="1" s="1"/>
  <c r="P1173" i="1" s="1"/>
  <c r="J1174" i="1"/>
  <c r="M1174" i="1" s="1"/>
  <c r="P1174" i="1" s="1"/>
  <c r="J1175" i="1"/>
  <c r="M1175" i="1" s="1"/>
  <c r="P1175" i="1" s="1"/>
  <c r="J1176" i="1"/>
  <c r="M1176" i="1" s="1"/>
  <c r="P1176" i="1" s="1"/>
  <c r="J1177" i="1"/>
  <c r="M1177" i="1" s="1"/>
  <c r="P1177" i="1" s="1"/>
  <c r="J1178" i="1"/>
  <c r="M1178" i="1" s="1"/>
  <c r="P1178" i="1" s="1"/>
  <c r="J1179" i="1"/>
  <c r="M1179" i="1" s="1"/>
  <c r="P1179" i="1" s="1"/>
  <c r="J1180" i="1"/>
  <c r="M1180" i="1" s="1"/>
  <c r="P1180" i="1" s="1"/>
  <c r="J1181" i="1"/>
  <c r="M1181" i="1" s="1"/>
  <c r="P1181" i="1" s="1"/>
  <c r="J1182" i="1"/>
  <c r="M1182" i="1" s="1"/>
  <c r="P1182" i="1" s="1"/>
  <c r="J1183" i="1"/>
  <c r="M1183" i="1" s="1"/>
  <c r="P1183" i="1" s="1"/>
  <c r="J1184" i="1"/>
  <c r="M1184" i="1" s="1"/>
  <c r="P1184" i="1" s="1"/>
  <c r="J1185" i="1"/>
  <c r="M1185" i="1" s="1"/>
  <c r="P1185" i="1" s="1"/>
  <c r="J1186" i="1"/>
  <c r="M1186" i="1" s="1"/>
  <c r="P1186" i="1" s="1"/>
  <c r="J1187" i="1"/>
  <c r="M1187" i="1" s="1"/>
  <c r="P1187" i="1" s="1"/>
  <c r="J1188" i="1"/>
  <c r="M1188" i="1" s="1"/>
  <c r="P1188" i="1" s="1"/>
  <c r="J1189" i="1"/>
  <c r="M1189" i="1" s="1"/>
  <c r="P1189" i="1" s="1"/>
  <c r="J1190" i="1"/>
  <c r="M1190" i="1" s="1"/>
  <c r="P1190" i="1" s="1"/>
  <c r="J1191" i="1"/>
  <c r="M1191" i="1" s="1"/>
  <c r="P1191" i="1" s="1"/>
  <c r="J1192" i="1"/>
  <c r="M1192" i="1" s="1"/>
  <c r="P1192" i="1" s="1"/>
  <c r="J1193" i="1"/>
  <c r="M1193" i="1" s="1"/>
  <c r="P1193" i="1" s="1"/>
  <c r="J1194" i="1"/>
  <c r="M1194" i="1" s="1"/>
  <c r="P1194" i="1" s="1"/>
  <c r="J1195" i="1"/>
  <c r="M1195" i="1" s="1"/>
  <c r="P1195" i="1" s="1"/>
  <c r="J1196" i="1"/>
  <c r="M1196" i="1" s="1"/>
  <c r="P1196" i="1" s="1"/>
  <c r="J1197" i="1"/>
  <c r="M1197" i="1" s="1"/>
  <c r="P1197" i="1" s="1"/>
  <c r="J1198" i="1"/>
  <c r="M1198" i="1" s="1"/>
  <c r="P1198" i="1" s="1"/>
  <c r="J1199" i="1"/>
  <c r="M1199" i="1" s="1"/>
  <c r="P1199" i="1" s="1"/>
  <c r="J1200" i="1"/>
  <c r="M1200" i="1" s="1"/>
  <c r="P1200" i="1" s="1"/>
  <c r="J1201" i="1"/>
  <c r="M1201" i="1" s="1"/>
  <c r="P1201" i="1" s="1"/>
  <c r="J1202" i="1"/>
  <c r="M1202" i="1" s="1"/>
  <c r="P1202" i="1" s="1"/>
  <c r="J1203" i="1"/>
  <c r="M1203" i="1" s="1"/>
  <c r="P1203" i="1" s="1"/>
  <c r="J1204" i="1"/>
  <c r="M1204" i="1" s="1"/>
  <c r="P1204" i="1" s="1"/>
  <c r="J1205" i="1"/>
  <c r="M1205" i="1" s="1"/>
  <c r="P1205" i="1" s="1"/>
  <c r="J1206" i="1"/>
  <c r="M1206" i="1" s="1"/>
  <c r="P1206" i="1" s="1"/>
  <c r="J1207" i="1"/>
  <c r="M1207" i="1" s="1"/>
  <c r="P1207" i="1" s="1"/>
  <c r="J1208" i="1"/>
  <c r="M1208" i="1" s="1"/>
  <c r="P1208" i="1" s="1"/>
  <c r="J1209" i="1"/>
  <c r="M1209" i="1" s="1"/>
  <c r="P1209" i="1" s="1"/>
  <c r="J1210" i="1"/>
  <c r="M1210" i="1" s="1"/>
  <c r="P1210" i="1" s="1"/>
  <c r="J1211" i="1"/>
  <c r="M1211" i="1" s="1"/>
  <c r="P1211" i="1" s="1"/>
  <c r="J1212" i="1"/>
  <c r="M1212" i="1" s="1"/>
  <c r="P1212" i="1" s="1"/>
  <c r="J1213" i="1"/>
  <c r="M1213" i="1" s="1"/>
  <c r="P1213" i="1" s="1"/>
  <c r="J1214" i="1"/>
  <c r="M1214" i="1" s="1"/>
  <c r="P1214" i="1" s="1"/>
  <c r="J1215" i="1"/>
  <c r="M1215" i="1" s="1"/>
  <c r="P1215" i="1" s="1"/>
  <c r="J1216" i="1"/>
  <c r="M1216" i="1" s="1"/>
  <c r="P1216" i="1" s="1"/>
  <c r="J1217" i="1"/>
  <c r="M1217" i="1" s="1"/>
  <c r="P1217" i="1" s="1"/>
  <c r="J1218" i="1"/>
  <c r="M1218" i="1" s="1"/>
  <c r="P1218" i="1" s="1"/>
  <c r="J1219" i="1"/>
  <c r="M1219" i="1" s="1"/>
  <c r="P1219" i="1" s="1"/>
  <c r="J1220" i="1"/>
  <c r="M1220" i="1" s="1"/>
  <c r="P1220" i="1" s="1"/>
  <c r="J1221" i="1"/>
  <c r="M1221" i="1" s="1"/>
  <c r="P1221" i="1" s="1"/>
  <c r="J1222" i="1"/>
  <c r="M1222" i="1" s="1"/>
  <c r="P1222" i="1" s="1"/>
  <c r="J1223" i="1"/>
  <c r="M1223" i="1" s="1"/>
  <c r="P1223" i="1" s="1"/>
  <c r="J1224" i="1"/>
  <c r="M1224" i="1" s="1"/>
  <c r="P1224" i="1" s="1"/>
  <c r="J1225" i="1"/>
  <c r="M1225" i="1" s="1"/>
  <c r="P1225" i="1" s="1"/>
  <c r="J1226" i="1"/>
  <c r="M1226" i="1" s="1"/>
  <c r="P1226" i="1" s="1"/>
  <c r="J1227" i="1"/>
  <c r="M1227" i="1" s="1"/>
  <c r="P1227" i="1" s="1"/>
  <c r="J1228" i="1"/>
  <c r="M1228" i="1" s="1"/>
  <c r="P1228" i="1" s="1"/>
  <c r="J1229" i="1"/>
  <c r="M1229" i="1" s="1"/>
  <c r="P1229" i="1" s="1"/>
  <c r="J1230" i="1"/>
  <c r="M1230" i="1" s="1"/>
  <c r="P1230" i="1" s="1"/>
  <c r="J1231" i="1"/>
  <c r="M1231" i="1" s="1"/>
  <c r="P1231" i="1" s="1"/>
  <c r="J1232" i="1"/>
  <c r="M1232" i="1" s="1"/>
  <c r="P1232" i="1" s="1"/>
  <c r="J1233" i="1"/>
  <c r="M1233" i="1" s="1"/>
  <c r="P1233" i="1" s="1"/>
  <c r="J1234" i="1"/>
  <c r="M1234" i="1" s="1"/>
  <c r="P1234" i="1" s="1"/>
  <c r="J1235" i="1"/>
  <c r="M1235" i="1" s="1"/>
  <c r="P1235" i="1" s="1"/>
  <c r="J1236" i="1"/>
  <c r="M1236" i="1" s="1"/>
  <c r="P1236" i="1" s="1"/>
  <c r="J1237" i="1"/>
  <c r="M1237" i="1" s="1"/>
  <c r="P1237" i="1" s="1"/>
  <c r="J1238" i="1"/>
  <c r="M1238" i="1" s="1"/>
  <c r="P1238" i="1" s="1"/>
  <c r="J1239" i="1"/>
  <c r="M1239" i="1" s="1"/>
  <c r="P1239" i="1" s="1"/>
  <c r="J1240" i="1"/>
  <c r="M1240" i="1" s="1"/>
  <c r="P1240" i="1" s="1"/>
  <c r="J1241" i="1"/>
  <c r="M1241" i="1" s="1"/>
  <c r="P1241" i="1" s="1"/>
  <c r="J1242" i="1"/>
  <c r="M1242" i="1" s="1"/>
  <c r="P1242" i="1" s="1"/>
  <c r="J1243" i="1"/>
  <c r="M1243" i="1" s="1"/>
  <c r="P1243" i="1" s="1"/>
  <c r="J1244" i="1"/>
  <c r="M1244" i="1" s="1"/>
  <c r="P1244" i="1" s="1"/>
  <c r="J1245" i="1"/>
  <c r="M1245" i="1" s="1"/>
  <c r="P1245" i="1" s="1"/>
  <c r="J1246" i="1"/>
  <c r="M1246" i="1" s="1"/>
  <c r="P1246" i="1" s="1"/>
  <c r="J1247" i="1"/>
  <c r="M1247" i="1" s="1"/>
  <c r="P1247" i="1" s="1"/>
  <c r="J1248" i="1"/>
  <c r="M1248" i="1" s="1"/>
  <c r="P1248" i="1" s="1"/>
  <c r="J1249" i="1"/>
  <c r="M1249" i="1" s="1"/>
  <c r="P1249" i="1" s="1"/>
  <c r="J1250" i="1"/>
  <c r="M1250" i="1" s="1"/>
  <c r="P1250" i="1" s="1"/>
  <c r="J1251" i="1"/>
  <c r="M1251" i="1" s="1"/>
  <c r="P1251" i="1" s="1"/>
  <c r="J1252" i="1"/>
  <c r="M1252" i="1" s="1"/>
  <c r="P1252" i="1" s="1"/>
  <c r="J1253" i="1"/>
  <c r="M1253" i="1" s="1"/>
  <c r="P1253" i="1" s="1"/>
  <c r="J1254" i="1"/>
  <c r="M1254" i="1" s="1"/>
  <c r="P1254" i="1" s="1"/>
  <c r="J1255" i="1"/>
  <c r="M1255" i="1" s="1"/>
  <c r="P1255" i="1" s="1"/>
  <c r="J1256" i="1"/>
  <c r="M1256" i="1" s="1"/>
  <c r="P1256" i="1" s="1"/>
  <c r="J1257" i="1"/>
  <c r="M1257" i="1" s="1"/>
  <c r="P1257" i="1" s="1"/>
  <c r="J1258" i="1"/>
  <c r="M1258" i="1" s="1"/>
  <c r="P1258" i="1" s="1"/>
  <c r="J1259" i="1"/>
  <c r="M1259" i="1" s="1"/>
  <c r="P1259" i="1" s="1"/>
  <c r="J1260" i="1"/>
  <c r="M1260" i="1" s="1"/>
  <c r="P1260" i="1" s="1"/>
  <c r="J1261" i="1"/>
  <c r="M1261" i="1" s="1"/>
  <c r="P1261" i="1" s="1"/>
  <c r="J1262" i="1"/>
  <c r="M1262" i="1" s="1"/>
  <c r="P1262" i="1" s="1"/>
  <c r="J1263" i="1"/>
  <c r="M1263" i="1" s="1"/>
  <c r="P1263" i="1" s="1"/>
  <c r="J1264" i="1"/>
  <c r="M1264" i="1" s="1"/>
  <c r="P1264" i="1" s="1"/>
  <c r="J1265" i="1"/>
  <c r="M1265" i="1" s="1"/>
  <c r="P1265" i="1" s="1"/>
  <c r="J1266" i="1"/>
  <c r="M1266" i="1" s="1"/>
  <c r="P1266" i="1" s="1"/>
  <c r="J1267" i="1"/>
  <c r="M1267" i="1" s="1"/>
  <c r="P1267" i="1" s="1"/>
  <c r="J1268" i="1"/>
  <c r="M1268" i="1" s="1"/>
  <c r="P1268" i="1" s="1"/>
  <c r="J1269" i="1"/>
  <c r="M1269" i="1" s="1"/>
  <c r="P1269" i="1" s="1"/>
  <c r="J1270" i="1"/>
  <c r="M1270" i="1" s="1"/>
  <c r="P1270" i="1" s="1"/>
  <c r="J1271" i="1"/>
  <c r="M1271" i="1" s="1"/>
  <c r="P1271" i="1" s="1"/>
  <c r="J1272" i="1"/>
  <c r="M1272" i="1" s="1"/>
  <c r="P1272" i="1" s="1"/>
  <c r="J1273" i="1"/>
  <c r="M1273" i="1" s="1"/>
  <c r="P1273" i="1" s="1"/>
  <c r="J1274" i="1"/>
  <c r="M1274" i="1" s="1"/>
  <c r="P1274" i="1" s="1"/>
  <c r="J1275" i="1"/>
  <c r="M1275" i="1" s="1"/>
  <c r="P1275" i="1" s="1"/>
  <c r="J1276" i="1"/>
  <c r="M1276" i="1" s="1"/>
  <c r="P1276" i="1" s="1"/>
  <c r="J1277" i="1"/>
  <c r="M1277" i="1" s="1"/>
  <c r="P1277" i="1" s="1"/>
  <c r="J1278" i="1"/>
  <c r="M1278" i="1" s="1"/>
  <c r="P1278" i="1" s="1"/>
  <c r="J1279" i="1"/>
  <c r="M1279" i="1" s="1"/>
  <c r="P1279" i="1" s="1"/>
  <c r="J1280" i="1"/>
  <c r="M1280" i="1" s="1"/>
  <c r="P1280" i="1" s="1"/>
  <c r="J1281" i="1"/>
  <c r="M1281" i="1" s="1"/>
  <c r="P1281" i="1" s="1"/>
  <c r="J1282" i="1"/>
  <c r="M1282" i="1" s="1"/>
  <c r="P1282" i="1" s="1"/>
  <c r="J1283" i="1"/>
  <c r="M1283" i="1" s="1"/>
  <c r="P1283" i="1" s="1"/>
  <c r="J1284" i="1"/>
  <c r="M1284" i="1" s="1"/>
  <c r="P1284" i="1" s="1"/>
  <c r="J1285" i="1"/>
  <c r="M1285" i="1" s="1"/>
  <c r="P1285" i="1" s="1"/>
  <c r="J1286" i="1"/>
  <c r="M1286" i="1" s="1"/>
  <c r="P1286" i="1" s="1"/>
  <c r="J1287" i="1"/>
  <c r="M1287" i="1" s="1"/>
  <c r="P1287" i="1" s="1"/>
  <c r="J1288" i="1"/>
  <c r="M1288" i="1" s="1"/>
  <c r="P1288" i="1" s="1"/>
  <c r="J1289" i="1"/>
  <c r="M1289" i="1" s="1"/>
  <c r="P1289" i="1" s="1"/>
  <c r="J1290" i="1"/>
  <c r="M1290" i="1" s="1"/>
  <c r="P1290" i="1" s="1"/>
  <c r="J1291" i="1"/>
  <c r="M1291" i="1" s="1"/>
  <c r="P1291" i="1" s="1"/>
  <c r="J1292" i="1"/>
  <c r="M1292" i="1" s="1"/>
  <c r="P1292" i="1" s="1"/>
  <c r="J1293" i="1"/>
  <c r="M1293" i="1" s="1"/>
  <c r="P1293" i="1" s="1"/>
  <c r="J1294" i="1"/>
  <c r="M1294" i="1" s="1"/>
  <c r="P1294" i="1" s="1"/>
  <c r="J1295" i="1"/>
  <c r="M1295" i="1" s="1"/>
  <c r="P1295" i="1" s="1"/>
  <c r="J1296" i="1"/>
  <c r="M1296" i="1" s="1"/>
  <c r="P1296" i="1" s="1"/>
  <c r="J1297" i="1"/>
  <c r="M1297" i="1" s="1"/>
  <c r="P1297" i="1" s="1"/>
  <c r="J1298" i="1"/>
  <c r="M1298" i="1" s="1"/>
  <c r="P1298" i="1" s="1"/>
  <c r="J1299" i="1"/>
  <c r="M1299" i="1" s="1"/>
  <c r="P1299" i="1" s="1"/>
  <c r="J1300" i="1"/>
  <c r="M1300" i="1" s="1"/>
  <c r="P1300" i="1" s="1"/>
  <c r="J1301" i="1"/>
  <c r="M1301" i="1" s="1"/>
  <c r="P1301" i="1" s="1"/>
  <c r="J1302" i="1"/>
  <c r="M1302" i="1" s="1"/>
  <c r="P1302" i="1" s="1"/>
  <c r="J1303" i="1"/>
  <c r="M1303" i="1" s="1"/>
  <c r="P1303" i="1" s="1"/>
  <c r="J1304" i="1"/>
  <c r="M1304" i="1" s="1"/>
  <c r="P1304" i="1" s="1"/>
  <c r="J1305" i="1"/>
  <c r="M1305" i="1" s="1"/>
  <c r="P1305" i="1" s="1"/>
  <c r="J1306" i="1"/>
  <c r="M1306" i="1" s="1"/>
  <c r="P1306" i="1" s="1"/>
  <c r="J1307" i="1"/>
  <c r="M1307" i="1" s="1"/>
  <c r="P1307" i="1" s="1"/>
  <c r="J1308" i="1"/>
  <c r="M1308" i="1" s="1"/>
  <c r="P1308" i="1" s="1"/>
  <c r="J1309" i="1"/>
  <c r="M1309" i="1" s="1"/>
  <c r="P1309" i="1" s="1"/>
  <c r="J1310" i="1"/>
  <c r="M1310" i="1" s="1"/>
  <c r="P1310" i="1" s="1"/>
  <c r="J1311" i="1"/>
  <c r="M1311" i="1" s="1"/>
  <c r="P1311" i="1" s="1"/>
  <c r="J1312" i="1"/>
  <c r="M1312" i="1" s="1"/>
  <c r="P1312" i="1" s="1"/>
  <c r="J1313" i="1"/>
  <c r="M1313" i="1" s="1"/>
  <c r="P1313" i="1" s="1"/>
  <c r="J1314" i="1"/>
  <c r="M1314" i="1" s="1"/>
  <c r="P1314" i="1" s="1"/>
  <c r="J1315" i="1"/>
  <c r="M1315" i="1" s="1"/>
  <c r="P1315" i="1" s="1"/>
  <c r="J1316" i="1"/>
  <c r="M1316" i="1" s="1"/>
  <c r="P1316" i="1" s="1"/>
  <c r="J1317" i="1"/>
  <c r="M1317" i="1" s="1"/>
  <c r="P1317" i="1" s="1"/>
  <c r="J1318" i="1"/>
  <c r="M1318" i="1" s="1"/>
  <c r="P1318" i="1" s="1"/>
  <c r="J1319" i="1"/>
  <c r="M1319" i="1" s="1"/>
  <c r="P1319" i="1" s="1"/>
  <c r="J1320" i="1"/>
  <c r="M1320" i="1" s="1"/>
  <c r="P1320" i="1" s="1"/>
  <c r="J1321" i="1"/>
  <c r="M1321" i="1" s="1"/>
  <c r="P1321" i="1" s="1"/>
  <c r="J1322" i="1"/>
  <c r="M1322" i="1" s="1"/>
  <c r="P1322" i="1" s="1"/>
  <c r="J1323" i="1"/>
  <c r="M1323" i="1" s="1"/>
  <c r="P1323" i="1" s="1"/>
  <c r="J1324" i="1"/>
  <c r="M1324" i="1" s="1"/>
  <c r="P1324" i="1" s="1"/>
  <c r="J1325" i="1"/>
  <c r="M1325" i="1" s="1"/>
  <c r="P1325" i="1" s="1"/>
  <c r="J1326" i="1"/>
  <c r="M1326" i="1" s="1"/>
  <c r="P1326" i="1" s="1"/>
  <c r="J1327" i="1"/>
  <c r="M1327" i="1" s="1"/>
  <c r="P1327" i="1" s="1"/>
  <c r="J1328" i="1"/>
  <c r="M1328" i="1" s="1"/>
  <c r="P1328" i="1" s="1"/>
  <c r="J1329" i="1"/>
  <c r="M1329" i="1" s="1"/>
  <c r="P1329" i="1" s="1"/>
  <c r="J1330" i="1"/>
  <c r="M1330" i="1" s="1"/>
  <c r="P1330" i="1" s="1"/>
  <c r="J1331" i="1"/>
  <c r="M1331" i="1" s="1"/>
  <c r="P1331" i="1" s="1"/>
  <c r="J1332" i="1"/>
  <c r="M1332" i="1" s="1"/>
  <c r="P1332" i="1" s="1"/>
  <c r="J1333" i="1"/>
  <c r="M1333" i="1" s="1"/>
  <c r="P1333" i="1" s="1"/>
  <c r="J1334" i="1"/>
  <c r="M1334" i="1" s="1"/>
  <c r="P1334" i="1" s="1"/>
  <c r="J1335" i="1"/>
  <c r="M1335" i="1" s="1"/>
  <c r="P1335" i="1" s="1"/>
  <c r="J1336" i="1"/>
  <c r="M1336" i="1" s="1"/>
  <c r="P1336" i="1" s="1"/>
  <c r="J1337" i="1"/>
  <c r="M1337" i="1" s="1"/>
  <c r="P1337" i="1" s="1"/>
  <c r="J1338" i="1"/>
  <c r="M1338" i="1" s="1"/>
  <c r="P1338" i="1" s="1"/>
  <c r="J1339" i="1"/>
  <c r="M1339" i="1" s="1"/>
  <c r="P1339" i="1" s="1"/>
  <c r="J1340" i="1"/>
  <c r="M1340" i="1" s="1"/>
  <c r="P1340" i="1" s="1"/>
  <c r="J1341" i="1"/>
  <c r="M1341" i="1" s="1"/>
  <c r="P1341" i="1" s="1"/>
  <c r="J1342" i="1"/>
  <c r="M1342" i="1" s="1"/>
  <c r="P1342" i="1" s="1"/>
  <c r="J1343" i="1"/>
  <c r="M1343" i="1" s="1"/>
  <c r="P1343" i="1" s="1"/>
  <c r="J1344" i="1"/>
  <c r="M1344" i="1" s="1"/>
  <c r="P1344" i="1" s="1"/>
  <c r="J1345" i="1"/>
  <c r="M1345" i="1" s="1"/>
  <c r="P1345" i="1" s="1"/>
  <c r="J1346" i="1"/>
  <c r="M1346" i="1" s="1"/>
  <c r="P1346" i="1" s="1"/>
  <c r="J1347" i="1"/>
  <c r="M1347" i="1" s="1"/>
  <c r="P1347" i="1" s="1"/>
  <c r="J1348" i="1"/>
  <c r="M1348" i="1" s="1"/>
  <c r="P1348" i="1" s="1"/>
  <c r="J1349" i="1"/>
  <c r="M1349" i="1" s="1"/>
  <c r="P1349" i="1" s="1"/>
  <c r="J1350" i="1"/>
  <c r="M1350" i="1" s="1"/>
  <c r="P1350" i="1" s="1"/>
  <c r="J1351" i="1"/>
  <c r="M1351" i="1" s="1"/>
  <c r="P1351" i="1" s="1"/>
  <c r="J1352" i="1"/>
  <c r="M1352" i="1" s="1"/>
  <c r="P1352" i="1" s="1"/>
  <c r="J1353" i="1"/>
  <c r="M1353" i="1" s="1"/>
  <c r="P1353" i="1" s="1"/>
  <c r="J1354" i="1"/>
  <c r="M1354" i="1" s="1"/>
  <c r="P1354" i="1" s="1"/>
  <c r="J1355" i="1"/>
  <c r="M1355" i="1" s="1"/>
  <c r="P1355" i="1" s="1"/>
  <c r="J1356" i="1"/>
  <c r="M1356" i="1" s="1"/>
  <c r="P1356" i="1" s="1"/>
  <c r="J1357" i="1"/>
  <c r="M1357" i="1" s="1"/>
  <c r="P1357" i="1" s="1"/>
  <c r="J1358" i="1"/>
  <c r="M1358" i="1" s="1"/>
  <c r="P1358" i="1" s="1"/>
  <c r="J1359" i="1"/>
  <c r="M1359" i="1" s="1"/>
  <c r="P1359" i="1" s="1"/>
  <c r="J1360" i="1"/>
  <c r="M1360" i="1" s="1"/>
  <c r="P1360" i="1" s="1"/>
  <c r="J1361" i="1"/>
  <c r="M1361" i="1" s="1"/>
  <c r="P1361" i="1" s="1"/>
  <c r="J1362" i="1"/>
  <c r="M1362" i="1" s="1"/>
  <c r="P1362" i="1" s="1"/>
  <c r="J1363" i="1"/>
  <c r="M1363" i="1" s="1"/>
  <c r="P1363" i="1" s="1"/>
  <c r="J1364" i="1"/>
  <c r="M1364" i="1" s="1"/>
  <c r="P1364" i="1" s="1"/>
  <c r="J1365" i="1"/>
  <c r="M1365" i="1" s="1"/>
  <c r="P1365" i="1" s="1"/>
  <c r="J1366" i="1"/>
  <c r="M1366" i="1" s="1"/>
  <c r="P1366" i="1" s="1"/>
  <c r="J1367" i="1"/>
  <c r="M1367" i="1" s="1"/>
  <c r="P1367" i="1" s="1"/>
  <c r="J1368" i="1"/>
  <c r="M1368" i="1" s="1"/>
  <c r="P1368" i="1" s="1"/>
  <c r="J1369" i="1"/>
  <c r="M1369" i="1" s="1"/>
  <c r="P1369" i="1" s="1"/>
  <c r="J1370" i="1"/>
  <c r="M1370" i="1" s="1"/>
  <c r="P1370" i="1" s="1"/>
  <c r="J1371" i="1"/>
  <c r="M1371" i="1" s="1"/>
  <c r="P1371" i="1" s="1"/>
  <c r="J1372" i="1"/>
  <c r="M1372" i="1" s="1"/>
  <c r="P1372" i="1" s="1"/>
  <c r="J1373" i="1"/>
  <c r="M1373" i="1" s="1"/>
  <c r="P1373" i="1" s="1"/>
  <c r="J1374" i="1"/>
  <c r="M1374" i="1" s="1"/>
  <c r="P1374" i="1" s="1"/>
  <c r="J1375" i="1"/>
  <c r="M1375" i="1" s="1"/>
  <c r="P1375" i="1" s="1"/>
  <c r="J1376" i="1"/>
  <c r="M1376" i="1" s="1"/>
  <c r="P1376" i="1" s="1"/>
  <c r="J1377" i="1"/>
  <c r="M1377" i="1" s="1"/>
  <c r="P1377" i="1" s="1"/>
  <c r="J1378" i="1"/>
  <c r="M1378" i="1" s="1"/>
  <c r="P1378" i="1" s="1"/>
  <c r="J1379" i="1"/>
  <c r="M1379" i="1" s="1"/>
  <c r="P1379" i="1" s="1"/>
  <c r="J1380" i="1"/>
  <c r="M1380" i="1" s="1"/>
  <c r="P1380" i="1" s="1"/>
  <c r="J1381" i="1"/>
  <c r="M1381" i="1" s="1"/>
  <c r="P1381" i="1" s="1"/>
  <c r="J1382" i="1"/>
  <c r="M1382" i="1" s="1"/>
  <c r="P1382" i="1" s="1"/>
  <c r="J1383" i="1"/>
  <c r="M1383" i="1" s="1"/>
  <c r="P1383" i="1" s="1"/>
  <c r="J1384" i="1"/>
  <c r="M1384" i="1" s="1"/>
  <c r="P1384" i="1" s="1"/>
  <c r="J1385" i="1"/>
  <c r="M1385" i="1" s="1"/>
  <c r="P1385" i="1" s="1"/>
  <c r="J1386" i="1"/>
  <c r="M1386" i="1" s="1"/>
  <c r="P1386" i="1" s="1"/>
  <c r="J1387" i="1"/>
  <c r="M1387" i="1" s="1"/>
  <c r="P1387" i="1" s="1"/>
  <c r="J1388" i="1"/>
  <c r="M1388" i="1" s="1"/>
  <c r="P1388" i="1" s="1"/>
  <c r="J1389" i="1"/>
  <c r="M1389" i="1" s="1"/>
  <c r="P1389" i="1" s="1"/>
  <c r="J1390" i="1"/>
  <c r="M1390" i="1" s="1"/>
  <c r="P1390" i="1" s="1"/>
  <c r="J1391" i="1"/>
  <c r="M1391" i="1" s="1"/>
  <c r="P1391" i="1" s="1"/>
  <c r="J1392" i="1"/>
  <c r="M1392" i="1" s="1"/>
  <c r="P1392" i="1" s="1"/>
  <c r="J1393" i="1"/>
  <c r="M1393" i="1" s="1"/>
  <c r="P1393" i="1" s="1"/>
  <c r="J1394" i="1"/>
  <c r="M1394" i="1" s="1"/>
  <c r="P1394" i="1" s="1"/>
  <c r="J1395" i="1"/>
  <c r="M1395" i="1" s="1"/>
  <c r="P1395" i="1" s="1"/>
  <c r="J1396" i="1"/>
  <c r="M1396" i="1" s="1"/>
  <c r="P1396" i="1" s="1"/>
  <c r="J1397" i="1"/>
  <c r="M1397" i="1" s="1"/>
  <c r="P1397" i="1" s="1"/>
  <c r="J1398" i="1"/>
  <c r="M1398" i="1" s="1"/>
  <c r="P1398" i="1" s="1"/>
  <c r="J1399" i="1"/>
  <c r="M1399" i="1" s="1"/>
  <c r="P1399" i="1" s="1"/>
  <c r="J1400" i="1"/>
  <c r="M1400" i="1" s="1"/>
  <c r="P1400" i="1" s="1"/>
  <c r="J1401" i="1"/>
  <c r="M1401" i="1" s="1"/>
  <c r="P1401" i="1" s="1"/>
  <c r="J1402" i="1"/>
  <c r="M1402" i="1" s="1"/>
  <c r="P1402" i="1" s="1"/>
  <c r="J1403" i="1"/>
  <c r="M1403" i="1" s="1"/>
  <c r="P1403" i="1" s="1"/>
  <c r="J1404" i="1"/>
  <c r="M1404" i="1" s="1"/>
  <c r="P1404" i="1" s="1"/>
  <c r="J1405" i="1"/>
  <c r="M1405" i="1" s="1"/>
  <c r="P1405" i="1" s="1"/>
  <c r="J1406" i="1"/>
  <c r="M1406" i="1" s="1"/>
  <c r="P1406" i="1" s="1"/>
  <c r="J1407" i="1"/>
  <c r="M1407" i="1" s="1"/>
  <c r="P1407" i="1" s="1"/>
  <c r="J1408" i="1"/>
  <c r="M1408" i="1" s="1"/>
  <c r="P1408" i="1" s="1"/>
  <c r="J1409" i="1"/>
  <c r="M1409" i="1" s="1"/>
  <c r="P1409" i="1" s="1"/>
  <c r="J1410" i="1"/>
  <c r="M1410" i="1" s="1"/>
  <c r="P1410" i="1" s="1"/>
  <c r="J1411" i="1"/>
  <c r="M1411" i="1" s="1"/>
  <c r="P1411" i="1" s="1"/>
  <c r="J1412" i="1"/>
  <c r="M1412" i="1" s="1"/>
  <c r="P1412" i="1" s="1"/>
  <c r="J1413" i="1"/>
  <c r="M1413" i="1" s="1"/>
  <c r="P1413" i="1" s="1"/>
  <c r="J1414" i="1"/>
  <c r="M1414" i="1" s="1"/>
  <c r="P1414" i="1" s="1"/>
  <c r="J1415" i="1"/>
  <c r="M1415" i="1" s="1"/>
  <c r="P1415" i="1" s="1"/>
  <c r="J1416" i="1"/>
  <c r="M1416" i="1" s="1"/>
  <c r="P1416" i="1" s="1"/>
  <c r="J1417" i="1"/>
  <c r="M1417" i="1" s="1"/>
  <c r="P1417" i="1" s="1"/>
  <c r="J1418" i="1"/>
  <c r="M1418" i="1" s="1"/>
  <c r="P1418" i="1" s="1"/>
  <c r="J1419" i="1"/>
  <c r="M1419" i="1" s="1"/>
  <c r="P1419" i="1" s="1"/>
  <c r="J1420" i="1"/>
  <c r="M1420" i="1" s="1"/>
  <c r="P1420" i="1" s="1"/>
  <c r="J1421" i="1"/>
  <c r="M1421" i="1" s="1"/>
  <c r="P1421" i="1" s="1"/>
  <c r="J1422" i="1"/>
  <c r="M1422" i="1" s="1"/>
  <c r="P1422" i="1" s="1"/>
  <c r="J1423" i="1"/>
  <c r="M1423" i="1" s="1"/>
  <c r="P1423" i="1" s="1"/>
  <c r="J1424" i="1"/>
  <c r="M1424" i="1" s="1"/>
  <c r="P1424" i="1" s="1"/>
  <c r="J1425" i="1"/>
  <c r="M1425" i="1" s="1"/>
  <c r="P1425" i="1" s="1"/>
  <c r="J1426" i="1"/>
  <c r="M1426" i="1" s="1"/>
  <c r="P1426" i="1" s="1"/>
  <c r="J1427" i="1"/>
  <c r="M1427" i="1" s="1"/>
  <c r="P1427" i="1" s="1"/>
  <c r="J1428" i="1"/>
  <c r="M1428" i="1" s="1"/>
  <c r="P1428" i="1" s="1"/>
  <c r="J1429" i="1"/>
  <c r="M1429" i="1" s="1"/>
  <c r="P1429" i="1" s="1"/>
  <c r="J1430" i="1"/>
  <c r="M1430" i="1" s="1"/>
  <c r="P1430" i="1" s="1"/>
  <c r="J1431" i="1"/>
  <c r="M1431" i="1" s="1"/>
  <c r="P1431" i="1" s="1"/>
  <c r="J1432" i="1"/>
  <c r="M1432" i="1" s="1"/>
  <c r="P1432" i="1" s="1"/>
  <c r="J1433" i="1"/>
  <c r="M1433" i="1" s="1"/>
  <c r="P1433" i="1" s="1"/>
  <c r="J1434" i="1"/>
  <c r="M1434" i="1" s="1"/>
  <c r="P1434" i="1" s="1"/>
  <c r="J1435" i="1"/>
  <c r="M1435" i="1" s="1"/>
  <c r="P1435" i="1" s="1"/>
  <c r="J1436" i="1"/>
  <c r="M1436" i="1" s="1"/>
  <c r="P1436" i="1" s="1"/>
  <c r="J1437" i="1"/>
  <c r="M1437" i="1" s="1"/>
  <c r="P1437" i="1" s="1"/>
  <c r="J1438" i="1"/>
  <c r="M1438" i="1" s="1"/>
  <c r="P1438" i="1" s="1"/>
  <c r="J1439" i="1"/>
  <c r="M1439" i="1" s="1"/>
  <c r="P1439" i="1" s="1"/>
  <c r="J1440" i="1"/>
  <c r="M1440" i="1" s="1"/>
  <c r="P1440" i="1" s="1"/>
  <c r="J1441" i="1"/>
  <c r="M1441" i="1" s="1"/>
  <c r="P1441" i="1" s="1"/>
  <c r="J1442" i="1"/>
  <c r="M1442" i="1" s="1"/>
  <c r="P1442" i="1" s="1"/>
  <c r="J1443" i="1"/>
  <c r="M1443" i="1" s="1"/>
  <c r="P1443" i="1" s="1"/>
  <c r="J1444" i="1"/>
  <c r="M1444" i="1" s="1"/>
  <c r="P1444" i="1" s="1"/>
  <c r="J1445" i="1"/>
  <c r="M1445" i="1" s="1"/>
  <c r="P1445" i="1" s="1"/>
  <c r="J1446" i="1"/>
  <c r="M1446" i="1" s="1"/>
  <c r="P1446" i="1" s="1"/>
  <c r="J1447" i="1"/>
  <c r="M1447" i="1" s="1"/>
  <c r="P1447" i="1" s="1"/>
  <c r="J1448" i="1"/>
  <c r="M1448" i="1" s="1"/>
  <c r="P1448" i="1" s="1"/>
  <c r="J1449" i="1"/>
  <c r="M1449" i="1" s="1"/>
  <c r="P1449" i="1" s="1"/>
  <c r="J1450" i="1"/>
  <c r="M1450" i="1" s="1"/>
  <c r="P1450" i="1" s="1"/>
  <c r="J1451" i="1"/>
  <c r="M1451" i="1" s="1"/>
  <c r="P1451" i="1" s="1"/>
  <c r="J1452" i="1"/>
  <c r="M1452" i="1" s="1"/>
  <c r="P1452" i="1" s="1"/>
  <c r="J1453" i="1"/>
  <c r="M1453" i="1" s="1"/>
  <c r="P1453" i="1" s="1"/>
  <c r="J1454" i="1"/>
  <c r="M1454" i="1" s="1"/>
  <c r="P1454" i="1" s="1"/>
  <c r="J1455" i="1"/>
  <c r="M1455" i="1" s="1"/>
  <c r="P1455" i="1" s="1"/>
  <c r="J1456" i="1"/>
  <c r="M1456" i="1" s="1"/>
  <c r="P1456" i="1" s="1"/>
  <c r="J1457" i="1"/>
  <c r="M1457" i="1" s="1"/>
  <c r="P1457" i="1" s="1"/>
  <c r="J1458" i="1"/>
  <c r="M1458" i="1" s="1"/>
  <c r="P1458" i="1" s="1"/>
  <c r="J1459" i="1"/>
  <c r="M1459" i="1" s="1"/>
  <c r="P1459" i="1" s="1"/>
  <c r="J1460" i="1"/>
  <c r="M1460" i="1" s="1"/>
  <c r="P1460" i="1" s="1"/>
  <c r="J1461" i="1"/>
  <c r="M1461" i="1" s="1"/>
  <c r="P1461" i="1" s="1"/>
  <c r="J1462" i="1"/>
  <c r="M1462" i="1" s="1"/>
  <c r="P1462" i="1" s="1"/>
  <c r="J1463" i="1"/>
  <c r="M1463" i="1" s="1"/>
  <c r="P1463" i="1" s="1"/>
  <c r="J1464" i="1"/>
  <c r="M1464" i="1" s="1"/>
  <c r="P1464" i="1" s="1"/>
  <c r="J1465" i="1"/>
  <c r="M1465" i="1" s="1"/>
  <c r="P1465" i="1" s="1"/>
  <c r="J1466" i="1"/>
  <c r="M1466" i="1" s="1"/>
  <c r="P1466" i="1" s="1"/>
  <c r="J1467" i="1"/>
  <c r="M1467" i="1" s="1"/>
  <c r="P1467" i="1" s="1"/>
  <c r="J1468" i="1"/>
  <c r="M1468" i="1" s="1"/>
  <c r="P1468" i="1" s="1"/>
  <c r="J1469" i="1"/>
  <c r="M1469" i="1" s="1"/>
  <c r="P1469" i="1" s="1"/>
  <c r="J1470" i="1"/>
  <c r="M1470" i="1" s="1"/>
  <c r="P1470" i="1" s="1"/>
  <c r="J1471" i="1"/>
  <c r="M1471" i="1" s="1"/>
  <c r="P1471" i="1" s="1"/>
  <c r="J1472" i="1"/>
  <c r="M1472" i="1" s="1"/>
  <c r="P1472" i="1" s="1"/>
  <c r="J1473" i="1"/>
  <c r="M1473" i="1" s="1"/>
  <c r="P1473" i="1" s="1"/>
  <c r="J1474" i="1"/>
  <c r="M1474" i="1" s="1"/>
  <c r="P1474" i="1" s="1"/>
  <c r="J1475" i="1"/>
  <c r="M1475" i="1" s="1"/>
  <c r="P1475" i="1" s="1"/>
  <c r="J1476" i="1"/>
  <c r="M1476" i="1" s="1"/>
  <c r="P1476" i="1" s="1"/>
  <c r="J1477" i="1"/>
  <c r="M1477" i="1" s="1"/>
  <c r="P1477" i="1" s="1"/>
  <c r="J1478" i="1"/>
  <c r="M1478" i="1" s="1"/>
  <c r="P1478" i="1" s="1"/>
  <c r="J1479" i="1"/>
  <c r="M1479" i="1" s="1"/>
  <c r="P1479" i="1" s="1"/>
  <c r="J1480" i="1"/>
  <c r="M1480" i="1" s="1"/>
  <c r="P1480" i="1" s="1"/>
  <c r="J1481" i="1"/>
  <c r="M1481" i="1" s="1"/>
  <c r="P1481" i="1" s="1"/>
  <c r="J1482" i="1"/>
  <c r="M1482" i="1" s="1"/>
  <c r="P1482" i="1" s="1"/>
  <c r="J1483" i="1"/>
  <c r="M1483" i="1" s="1"/>
  <c r="P1483" i="1" s="1"/>
  <c r="J1484" i="1"/>
  <c r="M1484" i="1" s="1"/>
  <c r="P1484" i="1" s="1"/>
  <c r="J1485" i="1"/>
  <c r="M1485" i="1" s="1"/>
  <c r="P1485" i="1" s="1"/>
  <c r="J1486" i="1"/>
  <c r="M1486" i="1" s="1"/>
  <c r="P1486" i="1" s="1"/>
  <c r="J1487" i="1"/>
  <c r="M1487" i="1" s="1"/>
  <c r="P1487" i="1" s="1"/>
  <c r="J1488" i="1"/>
  <c r="M1488" i="1" s="1"/>
  <c r="P1488" i="1" s="1"/>
  <c r="J1489" i="1"/>
  <c r="M1489" i="1" s="1"/>
  <c r="P1489" i="1" s="1"/>
  <c r="J1490" i="1"/>
  <c r="M1490" i="1" s="1"/>
  <c r="P1490" i="1" s="1"/>
  <c r="J1491" i="1"/>
  <c r="M1491" i="1" s="1"/>
  <c r="P1491" i="1" s="1"/>
  <c r="J1492" i="1"/>
  <c r="M1492" i="1" s="1"/>
  <c r="P1492" i="1" s="1"/>
  <c r="J1493" i="1"/>
  <c r="M1493" i="1" s="1"/>
  <c r="P1493" i="1" s="1"/>
  <c r="J1494" i="1"/>
  <c r="M1494" i="1" s="1"/>
  <c r="P1494" i="1" s="1"/>
  <c r="J1495" i="1"/>
  <c r="M1495" i="1" s="1"/>
  <c r="P1495" i="1" s="1"/>
  <c r="J1496" i="1"/>
  <c r="M1496" i="1" s="1"/>
  <c r="P1496" i="1" s="1"/>
  <c r="J1497" i="1"/>
  <c r="M1497" i="1" s="1"/>
  <c r="P1497" i="1" s="1"/>
  <c r="J1498" i="1"/>
  <c r="M1498" i="1" s="1"/>
  <c r="P1498" i="1" s="1"/>
  <c r="J1499" i="1"/>
  <c r="M1499" i="1" s="1"/>
  <c r="P1499" i="1" s="1"/>
  <c r="J1500" i="1"/>
  <c r="M1500" i="1" s="1"/>
  <c r="P1500" i="1" s="1"/>
  <c r="J1501" i="1"/>
  <c r="M1501" i="1" s="1"/>
  <c r="P1501" i="1" s="1"/>
  <c r="J1502" i="1"/>
  <c r="M1502" i="1" s="1"/>
  <c r="P1502" i="1" s="1"/>
  <c r="J1503" i="1"/>
  <c r="M1503" i="1" s="1"/>
  <c r="P1503" i="1" s="1"/>
  <c r="J1504" i="1"/>
  <c r="M1504" i="1" s="1"/>
  <c r="P1504" i="1" s="1"/>
  <c r="J1505" i="1"/>
  <c r="M1505" i="1" s="1"/>
  <c r="P1505" i="1" s="1"/>
  <c r="J1506" i="1"/>
  <c r="M1506" i="1" s="1"/>
  <c r="P1506" i="1" s="1"/>
  <c r="J1507" i="1"/>
  <c r="M1507" i="1" s="1"/>
  <c r="P1507" i="1" s="1"/>
  <c r="J1508" i="1"/>
  <c r="M1508" i="1" s="1"/>
  <c r="P1508" i="1" s="1"/>
  <c r="J1509" i="1"/>
  <c r="M1509" i="1" s="1"/>
  <c r="P1509" i="1" s="1"/>
  <c r="J1510" i="1"/>
  <c r="M1510" i="1" s="1"/>
  <c r="P1510" i="1" s="1"/>
  <c r="J1511" i="1"/>
  <c r="M1511" i="1" s="1"/>
  <c r="P1511" i="1" s="1"/>
  <c r="J1512" i="1"/>
  <c r="M1512" i="1" s="1"/>
  <c r="P1512" i="1" s="1"/>
  <c r="J1513" i="1"/>
  <c r="M1513" i="1" s="1"/>
  <c r="P1513" i="1" s="1"/>
  <c r="J1514" i="1"/>
  <c r="M1514" i="1" s="1"/>
  <c r="P1514" i="1" s="1"/>
  <c r="J1515" i="1"/>
  <c r="M1515" i="1" s="1"/>
  <c r="P1515" i="1" s="1"/>
  <c r="J1516" i="1"/>
  <c r="M1516" i="1" s="1"/>
  <c r="P1516" i="1" s="1"/>
  <c r="J1517" i="1"/>
  <c r="M1517" i="1" s="1"/>
  <c r="P1517" i="1" s="1"/>
  <c r="J1518" i="1"/>
  <c r="M1518" i="1" s="1"/>
  <c r="P1518" i="1" s="1"/>
  <c r="J1519" i="1"/>
  <c r="M1519" i="1" s="1"/>
  <c r="P1519" i="1" s="1"/>
  <c r="J1520" i="1"/>
  <c r="M1520" i="1" s="1"/>
  <c r="P1520" i="1" s="1"/>
  <c r="J1521" i="1"/>
  <c r="M1521" i="1" s="1"/>
  <c r="P1521" i="1" s="1"/>
  <c r="J1522" i="1"/>
  <c r="M1522" i="1" s="1"/>
  <c r="P1522" i="1" s="1"/>
  <c r="J1523" i="1"/>
  <c r="M1523" i="1" s="1"/>
  <c r="P1523" i="1" s="1"/>
  <c r="J1524" i="1"/>
  <c r="M1524" i="1" s="1"/>
  <c r="P1524" i="1" s="1"/>
  <c r="J1525" i="1"/>
  <c r="M1525" i="1" s="1"/>
  <c r="P1525" i="1" s="1"/>
  <c r="J1526" i="1"/>
  <c r="M1526" i="1" s="1"/>
  <c r="P1526" i="1" s="1"/>
  <c r="J1527" i="1"/>
  <c r="M1527" i="1" s="1"/>
  <c r="P1527" i="1" s="1"/>
  <c r="J1528" i="1"/>
  <c r="M1528" i="1" s="1"/>
  <c r="P1528" i="1" s="1"/>
  <c r="J1529" i="1"/>
  <c r="M1529" i="1" s="1"/>
  <c r="P1529" i="1" s="1"/>
  <c r="J1530" i="1"/>
  <c r="M1530" i="1" s="1"/>
  <c r="P1530" i="1" s="1"/>
  <c r="J1531" i="1"/>
  <c r="M1531" i="1" s="1"/>
  <c r="P1531" i="1" s="1"/>
  <c r="J1532" i="1"/>
  <c r="M1532" i="1" s="1"/>
  <c r="P1532" i="1" s="1"/>
  <c r="J1533" i="1"/>
  <c r="M1533" i="1" s="1"/>
  <c r="P1533" i="1" s="1"/>
  <c r="J1534" i="1"/>
  <c r="M1534" i="1" s="1"/>
  <c r="P1534" i="1" s="1"/>
  <c r="J1535" i="1"/>
  <c r="M1535" i="1" s="1"/>
  <c r="P1535" i="1" s="1"/>
  <c r="J1536" i="1"/>
  <c r="M1536" i="1" s="1"/>
  <c r="P1536" i="1" s="1"/>
  <c r="J1537" i="1"/>
  <c r="M1537" i="1" s="1"/>
  <c r="P1537" i="1" s="1"/>
  <c r="J1538" i="1"/>
  <c r="M1538" i="1" s="1"/>
  <c r="P1538" i="1" s="1"/>
  <c r="J1539" i="1"/>
  <c r="M1539" i="1" s="1"/>
  <c r="P1539" i="1" s="1"/>
  <c r="J1540" i="1"/>
  <c r="M1540" i="1" s="1"/>
  <c r="P1540" i="1" s="1"/>
  <c r="J1541" i="1"/>
  <c r="M1541" i="1" s="1"/>
  <c r="P1541" i="1" s="1"/>
  <c r="J1542" i="1"/>
  <c r="M1542" i="1" s="1"/>
  <c r="P1542" i="1" s="1"/>
  <c r="J1543" i="1"/>
  <c r="M1543" i="1" s="1"/>
  <c r="P1543" i="1" s="1"/>
  <c r="J1544" i="1"/>
  <c r="M1544" i="1" s="1"/>
  <c r="P1544" i="1" s="1"/>
  <c r="J1545" i="1"/>
  <c r="M1545" i="1" s="1"/>
  <c r="P1545" i="1" s="1"/>
  <c r="J1546" i="1"/>
  <c r="M1546" i="1" s="1"/>
  <c r="P1546" i="1" s="1"/>
  <c r="J1547" i="1"/>
  <c r="M1547" i="1" s="1"/>
  <c r="P1547" i="1" s="1"/>
  <c r="J1548" i="1"/>
  <c r="M1548" i="1" s="1"/>
  <c r="P1548" i="1" s="1"/>
  <c r="J1549" i="1"/>
  <c r="M1549" i="1" s="1"/>
  <c r="P1549" i="1" s="1"/>
  <c r="J1550" i="1"/>
  <c r="M1550" i="1" s="1"/>
  <c r="P1550" i="1" s="1"/>
  <c r="J1551" i="1"/>
  <c r="M1551" i="1" s="1"/>
  <c r="P1551" i="1" s="1"/>
  <c r="J1552" i="1"/>
  <c r="M1552" i="1" s="1"/>
  <c r="P1552" i="1" s="1"/>
  <c r="J1553" i="1"/>
  <c r="M1553" i="1" s="1"/>
  <c r="P1553" i="1" s="1"/>
  <c r="J1554" i="1"/>
  <c r="M1554" i="1" s="1"/>
  <c r="P1554" i="1" s="1"/>
  <c r="J1555" i="1"/>
  <c r="M1555" i="1" s="1"/>
  <c r="P1555" i="1" s="1"/>
  <c r="J1556" i="1"/>
  <c r="M1556" i="1" s="1"/>
  <c r="P1556" i="1" s="1"/>
  <c r="J1557" i="1"/>
  <c r="M1557" i="1" s="1"/>
  <c r="P1557" i="1" s="1"/>
  <c r="J1558" i="1"/>
  <c r="M1558" i="1" s="1"/>
  <c r="P1558" i="1" s="1"/>
  <c r="J1559" i="1"/>
  <c r="M1559" i="1" s="1"/>
  <c r="P1559" i="1" s="1"/>
  <c r="J1560" i="1"/>
  <c r="M1560" i="1" s="1"/>
  <c r="P1560" i="1" s="1"/>
  <c r="J1561" i="1"/>
  <c r="M1561" i="1" s="1"/>
  <c r="P1561" i="1" s="1"/>
  <c r="J1562" i="1"/>
  <c r="M1562" i="1" s="1"/>
  <c r="P1562" i="1" s="1"/>
  <c r="J1563" i="1"/>
  <c r="M1563" i="1" s="1"/>
  <c r="P1563" i="1" s="1"/>
  <c r="J1564" i="1"/>
  <c r="M1564" i="1" s="1"/>
  <c r="P1564" i="1" s="1"/>
  <c r="J1565" i="1"/>
  <c r="M1565" i="1" s="1"/>
  <c r="P1565" i="1" s="1"/>
  <c r="J1566" i="1"/>
  <c r="M1566" i="1" s="1"/>
  <c r="P1566" i="1" s="1"/>
  <c r="J1567" i="1"/>
  <c r="M1567" i="1" s="1"/>
  <c r="P1567" i="1" s="1"/>
  <c r="J1568" i="1"/>
  <c r="M1568" i="1" s="1"/>
  <c r="P1568" i="1" s="1"/>
  <c r="J1569" i="1"/>
  <c r="M1569" i="1" s="1"/>
  <c r="P1569" i="1" s="1"/>
  <c r="J1570" i="1"/>
  <c r="M1570" i="1" s="1"/>
  <c r="P1570" i="1" s="1"/>
  <c r="J1571" i="1"/>
  <c r="M1571" i="1" s="1"/>
  <c r="P1571" i="1" s="1"/>
  <c r="J1572" i="1"/>
  <c r="M1572" i="1" s="1"/>
  <c r="P1572" i="1" s="1"/>
  <c r="J1573" i="1"/>
  <c r="M1573" i="1" s="1"/>
  <c r="P1573" i="1" s="1"/>
  <c r="J1574" i="1"/>
  <c r="M1574" i="1" s="1"/>
  <c r="P1574" i="1" s="1"/>
  <c r="J1575" i="1"/>
  <c r="M1575" i="1" s="1"/>
  <c r="P1575" i="1" s="1"/>
  <c r="J1576" i="1"/>
  <c r="M1576" i="1" s="1"/>
  <c r="P1576" i="1" s="1"/>
  <c r="J1577" i="1"/>
  <c r="M1577" i="1" s="1"/>
  <c r="P1577" i="1" s="1"/>
  <c r="J1578" i="1"/>
  <c r="M1578" i="1" s="1"/>
  <c r="P1578" i="1" s="1"/>
  <c r="J1579" i="1"/>
  <c r="M1579" i="1" s="1"/>
  <c r="P1579" i="1" s="1"/>
  <c r="J1580" i="1"/>
  <c r="M1580" i="1" s="1"/>
  <c r="P1580" i="1" s="1"/>
  <c r="J1581" i="1"/>
  <c r="M1581" i="1" s="1"/>
  <c r="P1581" i="1" s="1"/>
  <c r="J1582" i="1"/>
  <c r="M1582" i="1" s="1"/>
  <c r="P1582" i="1" s="1"/>
  <c r="J1583" i="1"/>
  <c r="M1583" i="1" s="1"/>
  <c r="P1583" i="1" s="1"/>
  <c r="J1584" i="1"/>
  <c r="M1584" i="1" s="1"/>
  <c r="P1584" i="1" s="1"/>
  <c r="J1585" i="1"/>
  <c r="M1585" i="1" s="1"/>
  <c r="P1585" i="1" s="1"/>
  <c r="J1586" i="1"/>
  <c r="M1586" i="1" s="1"/>
  <c r="P1586" i="1" s="1"/>
  <c r="J1587" i="1"/>
  <c r="M1587" i="1" s="1"/>
  <c r="P1587" i="1" s="1"/>
  <c r="J1588" i="1"/>
  <c r="M1588" i="1" s="1"/>
  <c r="P1588" i="1" s="1"/>
  <c r="J1589" i="1"/>
  <c r="M1589" i="1" s="1"/>
  <c r="P1589" i="1" s="1"/>
  <c r="J1590" i="1"/>
  <c r="M1590" i="1" s="1"/>
  <c r="P1590" i="1" s="1"/>
  <c r="J1591" i="1"/>
  <c r="M1591" i="1" s="1"/>
  <c r="P1591" i="1" s="1"/>
  <c r="J1592" i="1"/>
  <c r="M1592" i="1" s="1"/>
  <c r="P1592" i="1" s="1"/>
  <c r="J1593" i="1"/>
  <c r="M1593" i="1" s="1"/>
  <c r="P1593" i="1" s="1"/>
  <c r="J1594" i="1"/>
  <c r="M1594" i="1" s="1"/>
  <c r="P1594" i="1" s="1"/>
  <c r="J1595" i="1"/>
  <c r="M1595" i="1" s="1"/>
  <c r="P1595" i="1" s="1"/>
  <c r="J1596" i="1"/>
  <c r="M1596" i="1" s="1"/>
  <c r="P1596" i="1" s="1"/>
  <c r="J1597" i="1"/>
  <c r="M1597" i="1" s="1"/>
  <c r="P1597" i="1" s="1"/>
  <c r="J1598" i="1"/>
  <c r="M1598" i="1" s="1"/>
  <c r="P1598" i="1" s="1"/>
  <c r="J1599" i="1"/>
  <c r="M1599" i="1" s="1"/>
  <c r="P1599" i="1" s="1"/>
  <c r="J1600" i="1"/>
  <c r="M1600" i="1" s="1"/>
  <c r="P1600" i="1" s="1"/>
  <c r="J1601" i="1"/>
  <c r="M1601" i="1" s="1"/>
  <c r="P1601" i="1" s="1"/>
  <c r="J1602" i="1"/>
  <c r="M1602" i="1" s="1"/>
  <c r="P1602" i="1" s="1"/>
  <c r="J1603" i="1"/>
  <c r="M1603" i="1" s="1"/>
  <c r="P1603" i="1" s="1"/>
  <c r="J1604" i="1"/>
  <c r="M1604" i="1" s="1"/>
  <c r="P1604" i="1" s="1"/>
  <c r="J1605" i="1"/>
  <c r="M1605" i="1" s="1"/>
  <c r="P1605" i="1" s="1"/>
  <c r="J1606" i="1"/>
  <c r="M1606" i="1" s="1"/>
  <c r="P1606" i="1" s="1"/>
  <c r="J1607" i="1"/>
  <c r="M1607" i="1" s="1"/>
  <c r="P1607" i="1" s="1"/>
  <c r="J1608" i="1"/>
  <c r="M1608" i="1" s="1"/>
  <c r="P1608" i="1" s="1"/>
  <c r="J1609" i="1"/>
  <c r="M1609" i="1" s="1"/>
  <c r="P1609" i="1" s="1"/>
  <c r="J1610" i="1"/>
  <c r="M1610" i="1" s="1"/>
  <c r="P1610" i="1" s="1"/>
  <c r="J1611" i="1"/>
  <c r="M1611" i="1" s="1"/>
  <c r="P1611" i="1" s="1"/>
  <c r="J1612" i="1"/>
  <c r="M1612" i="1" s="1"/>
  <c r="P1612" i="1" s="1"/>
  <c r="J1613" i="1"/>
  <c r="M1613" i="1" s="1"/>
  <c r="P1613" i="1" s="1"/>
  <c r="J1614" i="1"/>
  <c r="M1614" i="1" s="1"/>
  <c r="P1614" i="1" s="1"/>
  <c r="J1615" i="1"/>
  <c r="M1615" i="1" s="1"/>
  <c r="P1615" i="1" s="1"/>
  <c r="J1616" i="1"/>
  <c r="M1616" i="1" s="1"/>
  <c r="P1616" i="1" s="1"/>
  <c r="J1617" i="1"/>
  <c r="M1617" i="1" s="1"/>
  <c r="P1617" i="1" s="1"/>
  <c r="J1618" i="1"/>
  <c r="M1618" i="1" s="1"/>
  <c r="P1618" i="1" s="1"/>
  <c r="J1619" i="1"/>
  <c r="M1619" i="1" s="1"/>
  <c r="P1619" i="1" s="1"/>
  <c r="J1620" i="1"/>
  <c r="M1620" i="1" s="1"/>
  <c r="P1620" i="1" s="1"/>
  <c r="J1621" i="1"/>
  <c r="M1621" i="1" s="1"/>
  <c r="P1621" i="1" s="1"/>
  <c r="J1622" i="1"/>
  <c r="M1622" i="1" s="1"/>
  <c r="P1622" i="1" s="1"/>
  <c r="J1623" i="1"/>
  <c r="M1623" i="1" s="1"/>
  <c r="P1623" i="1" s="1"/>
  <c r="J1624" i="1"/>
  <c r="M1624" i="1" s="1"/>
  <c r="P1624" i="1" s="1"/>
  <c r="J1625" i="1"/>
  <c r="M1625" i="1" s="1"/>
  <c r="P1625" i="1" s="1"/>
  <c r="J1626" i="1"/>
  <c r="M1626" i="1" s="1"/>
  <c r="P1626" i="1" s="1"/>
  <c r="J1627" i="1"/>
  <c r="M1627" i="1" s="1"/>
  <c r="P1627" i="1" s="1"/>
  <c r="J1628" i="1"/>
  <c r="M1628" i="1" s="1"/>
  <c r="P1628" i="1" s="1"/>
  <c r="J1629" i="1"/>
  <c r="M1629" i="1" s="1"/>
  <c r="P1629" i="1" s="1"/>
  <c r="J1630" i="1"/>
  <c r="M1630" i="1" s="1"/>
  <c r="P1630" i="1" s="1"/>
  <c r="J1631" i="1"/>
  <c r="M1631" i="1" s="1"/>
  <c r="P1631" i="1" s="1"/>
  <c r="J1632" i="1"/>
  <c r="M1632" i="1" s="1"/>
  <c r="P1632" i="1" s="1"/>
  <c r="J1633" i="1"/>
  <c r="M1633" i="1" s="1"/>
  <c r="P1633" i="1" s="1"/>
  <c r="J1634" i="1"/>
  <c r="M1634" i="1" s="1"/>
  <c r="P1634" i="1" s="1"/>
  <c r="J1635" i="1"/>
  <c r="M1635" i="1" s="1"/>
  <c r="P1635" i="1" s="1"/>
  <c r="J1636" i="1"/>
  <c r="M1636" i="1" s="1"/>
  <c r="P1636" i="1" s="1"/>
  <c r="J1637" i="1"/>
  <c r="M1637" i="1" s="1"/>
  <c r="P1637" i="1" s="1"/>
  <c r="J1638" i="1"/>
  <c r="M1638" i="1" s="1"/>
  <c r="P1638" i="1" s="1"/>
  <c r="J1639" i="1"/>
  <c r="M1639" i="1" s="1"/>
  <c r="P1639" i="1" s="1"/>
  <c r="J1640" i="1"/>
  <c r="M1640" i="1" s="1"/>
  <c r="P1640" i="1" s="1"/>
  <c r="J1641" i="1"/>
  <c r="M1641" i="1" s="1"/>
  <c r="P1641" i="1" s="1"/>
  <c r="J1642" i="1"/>
  <c r="M1642" i="1" s="1"/>
  <c r="P1642" i="1" s="1"/>
  <c r="J1643" i="1"/>
  <c r="M1643" i="1" s="1"/>
  <c r="P1643" i="1" s="1"/>
  <c r="J1644" i="1"/>
  <c r="M1644" i="1" s="1"/>
  <c r="P1644" i="1" s="1"/>
  <c r="J1645" i="1"/>
  <c r="M1645" i="1" s="1"/>
  <c r="P1645" i="1" s="1"/>
  <c r="J1646" i="1"/>
  <c r="M1646" i="1" s="1"/>
  <c r="P1646" i="1" s="1"/>
  <c r="J1647" i="1"/>
  <c r="M1647" i="1" s="1"/>
  <c r="P1647" i="1" s="1"/>
  <c r="J1648" i="1"/>
  <c r="M1648" i="1" s="1"/>
  <c r="P1648" i="1" s="1"/>
  <c r="J1649" i="1"/>
  <c r="M1649" i="1" s="1"/>
  <c r="P1649" i="1" s="1"/>
  <c r="J1650" i="1"/>
  <c r="M1650" i="1" s="1"/>
  <c r="P1650" i="1" s="1"/>
  <c r="J1651" i="1"/>
  <c r="M1651" i="1" s="1"/>
  <c r="P1651" i="1" s="1"/>
  <c r="J1652" i="1"/>
  <c r="M1652" i="1" s="1"/>
  <c r="P1652" i="1" s="1"/>
  <c r="J1653" i="1"/>
  <c r="M1653" i="1" s="1"/>
  <c r="P1653" i="1" s="1"/>
  <c r="J1654" i="1"/>
  <c r="M1654" i="1" s="1"/>
  <c r="P1654" i="1" s="1"/>
  <c r="J1655" i="1"/>
  <c r="M1655" i="1" s="1"/>
  <c r="P1655" i="1" s="1"/>
  <c r="J1656" i="1"/>
  <c r="M1656" i="1" s="1"/>
  <c r="P1656" i="1" s="1"/>
  <c r="J1657" i="1"/>
  <c r="M1657" i="1" s="1"/>
  <c r="P1657" i="1" s="1"/>
  <c r="J1658" i="1"/>
  <c r="M1658" i="1" s="1"/>
  <c r="P1658" i="1" s="1"/>
  <c r="J1659" i="1"/>
  <c r="M1659" i="1" s="1"/>
  <c r="P1659" i="1" s="1"/>
  <c r="J1660" i="1"/>
  <c r="M1660" i="1" s="1"/>
  <c r="P1660" i="1" s="1"/>
  <c r="J1661" i="1"/>
  <c r="M1661" i="1" s="1"/>
  <c r="P1661" i="1" s="1"/>
  <c r="J1662" i="1"/>
  <c r="M1662" i="1" s="1"/>
  <c r="P1662" i="1" s="1"/>
  <c r="J1663" i="1"/>
  <c r="M1663" i="1" s="1"/>
  <c r="P1663" i="1" s="1"/>
  <c r="J1664" i="1"/>
  <c r="M1664" i="1" s="1"/>
  <c r="P1664" i="1" s="1"/>
  <c r="J1665" i="1"/>
  <c r="M1665" i="1" s="1"/>
  <c r="P1665" i="1" s="1"/>
  <c r="J1666" i="1"/>
  <c r="M1666" i="1" s="1"/>
  <c r="P1666" i="1" s="1"/>
  <c r="J1667" i="1"/>
  <c r="M1667" i="1" s="1"/>
  <c r="P1667" i="1" s="1"/>
  <c r="J1668" i="1"/>
  <c r="M1668" i="1" s="1"/>
  <c r="P1668" i="1" s="1"/>
  <c r="J1669" i="1"/>
  <c r="M1669" i="1" s="1"/>
  <c r="P1669" i="1" s="1"/>
  <c r="J1670" i="1"/>
  <c r="M1670" i="1" s="1"/>
  <c r="P1670" i="1" s="1"/>
  <c r="J1671" i="1"/>
  <c r="M1671" i="1" s="1"/>
  <c r="P1671" i="1" s="1"/>
  <c r="J1672" i="1"/>
  <c r="M1672" i="1" s="1"/>
  <c r="P1672" i="1" s="1"/>
  <c r="J1673" i="1"/>
  <c r="M1673" i="1" s="1"/>
  <c r="P1673" i="1" s="1"/>
  <c r="J1674" i="1"/>
  <c r="M1674" i="1" s="1"/>
  <c r="P1674" i="1" s="1"/>
  <c r="J1675" i="1"/>
  <c r="M1675" i="1" s="1"/>
  <c r="P1675" i="1" s="1"/>
  <c r="J1676" i="1"/>
  <c r="M1676" i="1" s="1"/>
  <c r="P1676" i="1" s="1"/>
  <c r="J1677" i="1"/>
  <c r="M1677" i="1" s="1"/>
  <c r="P1677" i="1" s="1"/>
  <c r="J1678" i="1"/>
  <c r="M1678" i="1" s="1"/>
  <c r="P1678" i="1" s="1"/>
  <c r="J1679" i="1"/>
  <c r="M1679" i="1" s="1"/>
  <c r="P1679" i="1" s="1"/>
  <c r="J1680" i="1"/>
  <c r="M1680" i="1" s="1"/>
  <c r="P1680" i="1" s="1"/>
  <c r="J1681" i="1"/>
  <c r="M1681" i="1" s="1"/>
  <c r="P1681" i="1" s="1"/>
  <c r="J1682" i="1"/>
  <c r="M1682" i="1" s="1"/>
  <c r="P1682" i="1" s="1"/>
  <c r="J1683" i="1"/>
  <c r="M1683" i="1" s="1"/>
  <c r="P1683" i="1" s="1"/>
  <c r="J1684" i="1"/>
  <c r="M1684" i="1" s="1"/>
  <c r="P1684" i="1" s="1"/>
  <c r="J1685" i="1"/>
  <c r="M1685" i="1" s="1"/>
  <c r="P1685" i="1" s="1"/>
  <c r="J1686" i="1"/>
  <c r="M1686" i="1" s="1"/>
  <c r="P1686" i="1" s="1"/>
  <c r="J1687" i="1"/>
  <c r="M1687" i="1" s="1"/>
  <c r="P1687" i="1" s="1"/>
  <c r="J1688" i="1"/>
  <c r="M1688" i="1" s="1"/>
  <c r="P1688" i="1" s="1"/>
  <c r="J1689" i="1"/>
  <c r="M1689" i="1" s="1"/>
  <c r="P1689" i="1" s="1"/>
  <c r="J1690" i="1"/>
  <c r="M1690" i="1" s="1"/>
  <c r="P1690" i="1" s="1"/>
  <c r="J1691" i="1"/>
  <c r="M1691" i="1" s="1"/>
  <c r="P1691" i="1" s="1"/>
  <c r="J1692" i="1"/>
  <c r="M1692" i="1" s="1"/>
  <c r="P1692" i="1" s="1"/>
  <c r="J1693" i="1"/>
  <c r="M1693" i="1" s="1"/>
  <c r="P1693" i="1" s="1"/>
  <c r="J1694" i="1"/>
  <c r="M1694" i="1" s="1"/>
  <c r="P1694" i="1" s="1"/>
  <c r="J1695" i="1"/>
  <c r="M1695" i="1" s="1"/>
  <c r="P1695" i="1" s="1"/>
  <c r="J1696" i="1"/>
  <c r="M1696" i="1" s="1"/>
  <c r="P1696" i="1" s="1"/>
  <c r="J1697" i="1"/>
  <c r="M1697" i="1" s="1"/>
  <c r="P1697" i="1" s="1"/>
  <c r="J1698" i="1"/>
  <c r="M1698" i="1" s="1"/>
  <c r="P1698" i="1" s="1"/>
  <c r="J1699" i="1"/>
  <c r="M1699" i="1" s="1"/>
  <c r="P1699" i="1" s="1"/>
  <c r="J1700" i="1"/>
  <c r="M1700" i="1" s="1"/>
  <c r="P1700" i="1" s="1"/>
  <c r="J1701" i="1"/>
  <c r="M1701" i="1" s="1"/>
  <c r="P1701" i="1" s="1"/>
  <c r="J1702" i="1"/>
  <c r="M1702" i="1" s="1"/>
  <c r="P1702" i="1" s="1"/>
  <c r="J1703" i="1"/>
  <c r="M1703" i="1" s="1"/>
  <c r="P1703" i="1" s="1"/>
  <c r="J1704" i="1"/>
  <c r="M1704" i="1" s="1"/>
  <c r="P1704" i="1" s="1"/>
  <c r="J1705" i="1"/>
  <c r="M1705" i="1" s="1"/>
  <c r="P1705" i="1" s="1"/>
  <c r="J1706" i="1"/>
  <c r="M1706" i="1" s="1"/>
  <c r="P1706" i="1" s="1"/>
  <c r="J1707" i="1"/>
  <c r="M1707" i="1" s="1"/>
  <c r="P1707" i="1" s="1"/>
  <c r="J1708" i="1"/>
  <c r="M1708" i="1" s="1"/>
  <c r="P1708" i="1" s="1"/>
  <c r="J1709" i="1"/>
  <c r="M1709" i="1" s="1"/>
  <c r="P1709" i="1" s="1"/>
  <c r="J1710" i="1"/>
  <c r="M1710" i="1" s="1"/>
  <c r="P1710" i="1" s="1"/>
  <c r="J1711" i="1"/>
  <c r="M1711" i="1" s="1"/>
  <c r="P1711" i="1" s="1"/>
  <c r="J1712" i="1"/>
  <c r="M1712" i="1" s="1"/>
  <c r="P1712" i="1" s="1"/>
  <c r="J1713" i="1"/>
  <c r="M1713" i="1" s="1"/>
  <c r="P1713" i="1" s="1"/>
  <c r="J1714" i="1"/>
  <c r="M1714" i="1" s="1"/>
  <c r="P1714" i="1" s="1"/>
  <c r="J1715" i="1"/>
  <c r="M1715" i="1" s="1"/>
  <c r="P1715" i="1" s="1"/>
  <c r="J1716" i="1"/>
  <c r="M1716" i="1" s="1"/>
  <c r="P1716" i="1" s="1"/>
  <c r="J1717" i="1"/>
  <c r="M1717" i="1" s="1"/>
  <c r="P1717" i="1" s="1"/>
  <c r="J1718" i="1"/>
  <c r="M1718" i="1" s="1"/>
  <c r="P1718" i="1" s="1"/>
  <c r="J1719" i="1"/>
  <c r="M1719" i="1" s="1"/>
  <c r="P1719" i="1" s="1"/>
  <c r="J1720" i="1"/>
  <c r="M1720" i="1" s="1"/>
  <c r="P1720" i="1" s="1"/>
  <c r="J1721" i="1"/>
  <c r="M1721" i="1" s="1"/>
  <c r="P1721" i="1" s="1"/>
  <c r="J1722" i="1"/>
  <c r="M1722" i="1" s="1"/>
  <c r="P1722" i="1" s="1"/>
  <c r="J1723" i="1"/>
  <c r="M1723" i="1" s="1"/>
  <c r="P1723" i="1" s="1"/>
  <c r="J1724" i="1"/>
  <c r="M1724" i="1" s="1"/>
  <c r="P1724" i="1" s="1"/>
  <c r="J1725" i="1"/>
  <c r="M1725" i="1" s="1"/>
  <c r="P1725" i="1" s="1"/>
  <c r="J1726" i="1"/>
  <c r="M1726" i="1" s="1"/>
  <c r="P1726" i="1" s="1"/>
  <c r="J1727" i="1"/>
  <c r="M1727" i="1" s="1"/>
  <c r="P1727" i="1" s="1"/>
  <c r="J1728" i="1"/>
  <c r="M1728" i="1" s="1"/>
  <c r="P1728" i="1" s="1"/>
  <c r="J1729" i="1"/>
  <c r="M1729" i="1" s="1"/>
  <c r="P1729" i="1" s="1"/>
  <c r="J1730" i="1"/>
  <c r="M1730" i="1" s="1"/>
  <c r="P1730" i="1" s="1"/>
  <c r="J1731" i="1"/>
  <c r="M1731" i="1" s="1"/>
  <c r="P1731" i="1" s="1"/>
  <c r="J1732" i="1"/>
  <c r="M1732" i="1" s="1"/>
  <c r="P1732" i="1" s="1"/>
  <c r="J1733" i="1"/>
  <c r="M1733" i="1" s="1"/>
  <c r="P1733" i="1" s="1"/>
  <c r="J1734" i="1"/>
  <c r="M1734" i="1" s="1"/>
  <c r="P1734" i="1" s="1"/>
  <c r="J1735" i="1"/>
  <c r="M1735" i="1" s="1"/>
  <c r="P1735" i="1" s="1"/>
  <c r="J1736" i="1"/>
  <c r="M1736" i="1" s="1"/>
  <c r="P1736" i="1" s="1"/>
  <c r="J1737" i="1"/>
  <c r="M1737" i="1" s="1"/>
  <c r="P1737" i="1" s="1"/>
  <c r="J1738" i="1"/>
  <c r="M1738" i="1" s="1"/>
  <c r="P1738" i="1" s="1"/>
  <c r="J1739" i="1"/>
  <c r="M1739" i="1" s="1"/>
  <c r="P1739" i="1" s="1"/>
  <c r="J1740" i="1"/>
  <c r="M1740" i="1" s="1"/>
  <c r="P1740" i="1" s="1"/>
  <c r="J1741" i="1"/>
  <c r="M1741" i="1" s="1"/>
  <c r="P1741" i="1" s="1"/>
  <c r="J1742" i="1"/>
  <c r="M1742" i="1" s="1"/>
  <c r="P1742" i="1" s="1"/>
  <c r="J1743" i="1"/>
  <c r="M1743" i="1" s="1"/>
  <c r="P1743" i="1" s="1"/>
  <c r="J1744" i="1"/>
  <c r="M1744" i="1" s="1"/>
  <c r="P1744" i="1" s="1"/>
  <c r="J1745" i="1"/>
  <c r="M1745" i="1" s="1"/>
  <c r="P1745" i="1" s="1"/>
  <c r="J1746" i="1"/>
  <c r="M1746" i="1" s="1"/>
  <c r="P1746" i="1" s="1"/>
  <c r="J1747" i="1"/>
  <c r="M1747" i="1" s="1"/>
  <c r="P1747" i="1" s="1"/>
  <c r="J1748" i="1"/>
  <c r="M1748" i="1" s="1"/>
  <c r="P1748" i="1" s="1"/>
  <c r="J1749" i="1"/>
  <c r="M1749" i="1" s="1"/>
  <c r="P1749" i="1" s="1"/>
  <c r="J1750" i="1"/>
  <c r="M1750" i="1" s="1"/>
  <c r="P1750" i="1" s="1"/>
  <c r="J1751" i="1"/>
  <c r="M1751" i="1" s="1"/>
  <c r="P1751" i="1" s="1"/>
  <c r="J1752" i="1"/>
  <c r="M1752" i="1" s="1"/>
  <c r="P1752" i="1" s="1"/>
  <c r="J1753" i="1"/>
  <c r="M1753" i="1" s="1"/>
  <c r="P1753" i="1" s="1"/>
  <c r="J1754" i="1"/>
  <c r="M1754" i="1" s="1"/>
  <c r="P1754" i="1" s="1"/>
  <c r="J1755" i="1"/>
  <c r="M1755" i="1" s="1"/>
  <c r="P1755" i="1" s="1"/>
  <c r="J1756" i="1"/>
  <c r="M1756" i="1" s="1"/>
  <c r="P1756" i="1" s="1"/>
  <c r="J1757" i="1"/>
  <c r="M1757" i="1" s="1"/>
  <c r="P1757" i="1" s="1"/>
  <c r="J1758" i="1"/>
  <c r="M1758" i="1" s="1"/>
  <c r="P1758" i="1" s="1"/>
  <c r="J1759" i="1"/>
  <c r="M1759" i="1" s="1"/>
  <c r="P1759" i="1" s="1"/>
  <c r="J1760" i="1"/>
  <c r="M1760" i="1" s="1"/>
  <c r="P1760" i="1" s="1"/>
  <c r="J1761" i="1"/>
  <c r="M1761" i="1" s="1"/>
  <c r="P1761" i="1" s="1"/>
  <c r="J1762" i="1"/>
  <c r="M1762" i="1" s="1"/>
  <c r="P1762" i="1" s="1"/>
  <c r="J1763" i="1"/>
  <c r="M1763" i="1" s="1"/>
  <c r="P1763" i="1" s="1"/>
  <c r="J1764" i="1"/>
  <c r="M1764" i="1" s="1"/>
  <c r="P1764" i="1" s="1"/>
  <c r="J1765" i="1"/>
  <c r="M1765" i="1" s="1"/>
  <c r="P1765" i="1" s="1"/>
  <c r="J1766" i="1"/>
  <c r="M1766" i="1" s="1"/>
  <c r="P1766" i="1" s="1"/>
  <c r="J1767" i="1"/>
  <c r="M1767" i="1" s="1"/>
  <c r="P1767" i="1" s="1"/>
  <c r="J1768" i="1"/>
  <c r="M1768" i="1" s="1"/>
  <c r="P1768" i="1" s="1"/>
  <c r="J1769" i="1"/>
  <c r="M1769" i="1" s="1"/>
  <c r="P1769" i="1" s="1"/>
  <c r="J1770" i="1"/>
  <c r="M1770" i="1" s="1"/>
  <c r="P1770" i="1" s="1"/>
  <c r="J1771" i="1"/>
  <c r="M1771" i="1" s="1"/>
  <c r="P1771" i="1" s="1"/>
  <c r="J1772" i="1"/>
  <c r="M1772" i="1" s="1"/>
  <c r="P1772" i="1" s="1"/>
  <c r="J1773" i="1"/>
  <c r="M1773" i="1" s="1"/>
  <c r="P1773" i="1" s="1"/>
  <c r="J1774" i="1"/>
  <c r="M1774" i="1" s="1"/>
  <c r="P1774" i="1" s="1"/>
  <c r="J1775" i="1"/>
  <c r="M1775" i="1" s="1"/>
  <c r="P1775" i="1" s="1"/>
  <c r="J1776" i="1"/>
  <c r="M1776" i="1" s="1"/>
  <c r="P1776" i="1" s="1"/>
  <c r="J1777" i="1"/>
  <c r="M1777" i="1" s="1"/>
  <c r="P1777" i="1" s="1"/>
  <c r="J1778" i="1"/>
  <c r="M1778" i="1" s="1"/>
  <c r="P1778" i="1" s="1"/>
  <c r="J1779" i="1"/>
  <c r="M1779" i="1" s="1"/>
  <c r="P1779" i="1" s="1"/>
  <c r="J1780" i="1"/>
  <c r="M1780" i="1" s="1"/>
  <c r="P1780" i="1" s="1"/>
  <c r="J1781" i="1"/>
  <c r="M1781" i="1" s="1"/>
  <c r="P1781" i="1" s="1"/>
  <c r="J1782" i="1"/>
  <c r="M1782" i="1" s="1"/>
  <c r="P1782" i="1" s="1"/>
  <c r="J1783" i="1"/>
  <c r="M1783" i="1" s="1"/>
  <c r="P1783" i="1" s="1"/>
  <c r="J1784" i="1"/>
  <c r="M1784" i="1" s="1"/>
  <c r="P1784" i="1" s="1"/>
  <c r="J1785" i="1"/>
  <c r="M1785" i="1" s="1"/>
  <c r="P1785" i="1" s="1"/>
  <c r="J1786" i="1"/>
  <c r="M1786" i="1" s="1"/>
  <c r="P1786" i="1" s="1"/>
  <c r="J1787" i="1"/>
  <c r="M1787" i="1" s="1"/>
  <c r="P1787" i="1" s="1"/>
  <c r="J1788" i="1"/>
  <c r="M1788" i="1" s="1"/>
  <c r="P1788" i="1" s="1"/>
  <c r="J1789" i="1"/>
  <c r="M1789" i="1" s="1"/>
  <c r="P1789" i="1" s="1"/>
  <c r="J1790" i="1"/>
  <c r="M1790" i="1" s="1"/>
  <c r="P1790" i="1" s="1"/>
  <c r="J1791" i="1"/>
  <c r="M1791" i="1" s="1"/>
  <c r="P1791" i="1" s="1"/>
  <c r="J1792" i="1"/>
  <c r="M1792" i="1" s="1"/>
  <c r="P1792" i="1" s="1"/>
  <c r="J1793" i="1"/>
  <c r="M1793" i="1" s="1"/>
  <c r="P1793" i="1" s="1"/>
  <c r="J1794" i="1"/>
  <c r="M1794" i="1" s="1"/>
  <c r="P1794" i="1" s="1"/>
  <c r="J1795" i="1"/>
  <c r="M1795" i="1" s="1"/>
  <c r="P1795" i="1" s="1"/>
  <c r="J1796" i="1"/>
  <c r="M1796" i="1" s="1"/>
  <c r="P1796" i="1" s="1"/>
  <c r="J1797" i="1"/>
  <c r="M1797" i="1" s="1"/>
  <c r="P1797" i="1" s="1"/>
  <c r="J1798" i="1"/>
  <c r="M1798" i="1" s="1"/>
  <c r="P1798" i="1" s="1"/>
  <c r="J1799" i="1"/>
  <c r="M1799" i="1" s="1"/>
  <c r="P1799" i="1" s="1"/>
  <c r="J1800" i="1"/>
  <c r="M1800" i="1" s="1"/>
  <c r="P1800" i="1" s="1"/>
  <c r="J1801" i="1"/>
  <c r="M1801" i="1" s="1"/>
  <c r="P1801" i="1" s="1"/>
  <c r="J1802" i="1"/>
  <c r="M1802" i="1" s="1"/>
  <c r="P1802" i="1" s="1"/>
  <c r="J1803" i="1"/>
  <c r="M1803" i="1" s="1"/>
  <c r="P1803" i="1" s="1"/>
  <c r="J1804" i="1"/>
  <c r="M1804" i="1" s="1"/>
  <c r="P1804" i="1" s="1"/>
  <c r="J1805" i="1"/>
  <c r="M1805" i="1" s="1"/>
  <c r="P1805" i="1" s="1"/>
  <c r="J1806" i="1"/>
  <c r="M1806" i="1" s="1"/>
  <c r="P1806" i="1" s="1"/>
  <c r="J1807" i="1"/>
  <c r="M1807" i="1" s="1"/>
  <c r="P1807" i="1" s="1"/>
  <c r="J1808" i="1"/>
  <c r="M1808" i="1" s="1"/>
  <c r="P1808" i="1" s="1"/>
  <c r="J1809" i="1"/>
  <c r="M1809" i="1" s="1"/>
  <c r="P1809" i="1" s="1"/>
  <c r="J1810" i="1"/>
  <c r="M1810" i="1" s="1"/>
  <c r="P1810" i="1" s="1"/>
  <c r="J1811" i="1"/>
  <c r="M1811" i="1" s="1"/>
  <c r="P1811" i="1" s="1"/>
  <c r="J1812" i="1"/>
  <c r="M1812" i="1" s="1"/>
  <c r="P1812" i="1" s="1"/>
  <c r="J1813" i="1"/>
  <c r="M1813" i="1" s="1"/>
  <c r="P1813" i="1" s="1"/>
  <c r="J1814" i="1"/>
  <c r="M1814" i="1" s="1"/>
  <c r="P1814" i="1" s="1"/>
  <c r="J1815" i="1"/>
  <c r="M1815" i="1" s="1"/>
  <c r="P1815" i="1" s="1"/>
  <c r="J1816" i="1"/>
  <c r="M1816" i="1" s="1"/>
  <c r="P1816" i="1" s="1"/>
  <c r="J1817" i="1"/>
  <c r="M1817" i="1" s="1"/>
  <c r="P1817" i="1" s="1"/>
  <c r="J1818" i="1"/>
  <c r="M1818" i="1" s="1"/>
  <c r="P1818" i="1" s="1"/>
  <c r="J1819" i="1"/>
  <c r="M1819" i="1" s="1"/>
  <c r="P1819" i="1" s="1"/>
  <c r="J1820" i="1"/>
  <c r="M1820" i="1" s="1"/>
  <c r="P1820" i="1" s="1"/>
  <c r="J1821" i="1"/>
  <c r="M1821" i="1" s="1"/>
  <c r="P1821" i="1" s="1"/>
  <c r="J1822" i="1"/>
  <c r="M1822" i="1" s="1"/>
  <c r="P1822" i="1" s="1"/>
  <c r="J1823" i="1"/>
  <c r="M1823" i="1" s="1"/>
  <c r="P1823" i="1" s="1"/>
  <c r="J1824" i="1"/>
  <c r="M1824" i="1" s="1"/>
  <c r="P1824" i="1" s="1"/>
  <c r="J1825" i="1"/>
  <c r="M1825" i="1" s="1"/>
  <c r="P1825" i="1" s="1"/>
  <c r="J1826" i="1"/>
  <c r="M1826" i="1" s="1"/>
  <c r="P1826" i="1" s="1"/>
  <c r="J1827" i="1"/>
  <c r="M1827" i="1" s="1"/>
  <c r="P1827" i="1" s="1"/>
  <c r="J1828" i="1"/>
  <c r="M1828" i="1" s="1"/>
  <c r="P1828" i="1" s="1"/>
  <c r="J1829" i="1"/>
  <c r="M1829" i="1" s="1"/>
  <c r="P1829" i="1" s="1"/>
  <c r="J1830" i="1"/>
  <c r="M1830" i="1" s="1"/>
  <c r="P1830" i="1" s="1"/>
  <c r="J1831" i="1"/>
  <c r="M1831" i="1" s="1"/>
  <c r="P1831" i="1" s="1"/>
  <c r="J1832" i="1"/>
  <c r="M1832" i="1" s="1"/>
  <c r="P1832" i="1" s="1"/>
  <c r="J1833" i="1"/>
  <c r="M1833" i="1" s="1"/>
  <c r="P1833" i="1" s="1"/>
  <c r="J1834" i="1"/>
  <c r="M1834" i="1" s="1"/>
  <c r="P1834" i="1" s="1"/>
  <c r="J1835" i="1"/>
  <c r="M1835" i="1" s="1"/>
  <c r="P1835" i="1" s="1"/>
  <c r="J1836" i="1"/>
  <c r="M1836" i="1" s="1"/>
  <c r="P1836" i="1" s="1"/>
  <c r="J1837" i="1"/>
  <c r="M1837" i="1" s="1"/>
  <c r="P1837" i="1" s="1"/>
  <c r="J1838" i="1"/>
  <c r="M1838" i="1" s="1"/>
  <c r="P1838" i="1" s="1"/>
  <c r="J1839" i="1"/>
  <c r="M1839" i="1" s="1"/>
  <c r="P1839" i="1" s="1"/>
  <c r="J1840" i="1"/>
  <c r="M1840" i="1" s="1"/>
  <c r="P1840" i="1" s="1"/>
  <c r="J1841" i="1"/>
  <c r="M1841" i="1" s="1"/>
  <c r="P1841" i="1" s="1"/>
  <c r="J1842" i="1"/>
  <c r="M1842" i="1" s="1"/>
  <c r="P1842" i="1" s="1"/>
  <c r="J1843" i="1"/>
  <c r="M1843" i="1" s="1"/>
  <c r="P1843" i="1" s="1"/>
  <c r="J1844" i="1"/>
  <c r="M1844" i="1" s="1"/>
  <c r="P1844" i="1" s="1"/>
  <c r="J1845" i="1"/>
  <c r="M1845" i="1" s="1"/>
  <c r="P1845" i="1" s="1"/>
  <c r="J1846" i="1"/>
  <c r="M1846" i="1" s="1"/>
  <c r="P1846" i="1" s="1"/>
  <c r="J1847" i="1"/>
  <c r="M1847" i="1" s="1"/>
  <c r="P1847" i="1" s="1"/>
  <c r="J1848" i="1"/>
  <c r="M1848" i="1" s="1"/>
  <c r="P1848" i="1" s="1"/>
  <c r="J1849" i="1"/>
  <c r="M1849" i="1" s="1"/>
  <c r="P1849" i="1" s="1"/>
  <c r="J1850" i="1"/>
  <c r="M1850" i="1" s="1"/>
  <c r="P1850" i="1" s="1"/>
  <c r="J1851" i="1"/>
  <c r="M1851" i="1" s="1"/>
  <c r="P1851" i="1" s="1"/>
  <c r="J1852" i="1"/>
  <c r="M1852" i="1" s="1"/>
  <c r="P1852" i="1" s="1"/>
  <c r="J1853" i="1"/>
  <c r="M1853" i="1" s="1"/>
  <c r="P1853" i="1" s="1"/>
  <c r="J1854" i="1"/>
  <c r="M1854" i="1" s="1"/>
  <c r="P1854" i="1" s="1"/>
  <c r="J1855" i="1"/>
  <c r="M1855" i="1" s="1"/>
  <c r="P1855" i="1" s="1"/>
  <c r="J1856" i="1"/>
  <c r="M1856" i="1" s="1"/>
  <c r="P1856" i="1" s="1"/>
  <c r="J1857" i="1"/>
  <c r="M1857" i="1" s="1"/>
  <c r="P1857" i="1" s="1"/>
  <c r="J1858" i="1"/>
  <c r="M1858" i="1" s="1"/>
  <c r="P1858" i="1" s="1"/>
  <c r="J1859" i="1"/>
  <c r="M1859" i="1" s="1"/>
  <c r="P1859" i="1" s="1"/>
  <c r="J1860" i="1"/>
  <c r="M1860" i="1" s="1"/>
  <c r="P1860" i="1" s="1"/>
  <c r="J1861" i="1"/>
  <c r="M1861" i="1" s="1"/>
  <c r="P1861" i="1" s="1"/>
  <c r="J1862" i="1"/>
  <c r="M1862" i="1" s="1"/>
  <c r="P1862" i="1" s="1"/>
  <c r="J1863" i="1"/>
  <c r="M1863" i="1" s="1"/>
  <c r="P1863" i="1" s="1"/>
  <c r="J1864" i="1"/>
  <c r="M1864" i="1" s="1"/>
  <c r="P1864" i="1" s="1"/>
  <c r="J1865" i="1"/>
  <c r="M1865" i="1" s="1"/>
  <c r="P1865" i="1" s="1"/>
  <c r="J1866" i="1"/>
  <c r="M1866" i="1" s="1"/>
  <c r="P1866" i="1" s="1"/>
  <c r="J1867" i="1"/>
  <c r="M1867" i="1" s="1"/>
  <c r="P1867" i="1" s="1"/>
  <c r="J1868" i="1"/>
  <c r="M1868" i="1" s="1"/>
  <c r="P1868" i="1" s="1"/>
  <c r="J1869" i="1"/>
  <c r="M1869" i="1" s="1"/>
  <c r="P1869" i="1" s="1"/>
  <c r="J1870" i="1"/>
  <c r="M1870" i="1" s="1"/>
  <c r="P1870" i="1" s="1"/>
  <c r="J1871" i="1"/>
  <c r="M1871" i="1" s="1"/>
  <c r="P1871" i="1" s="1"/>
  <c r="J1872" i="1"/>
  <c r="M1872" i="1" s="1"/>
  <c r="P1872" i="1" s="1"/>
  <c r="J1873" i="1"/>
  <c r="M1873" i="1" s="1"/>
  <c r="P1873" i="1" s="1"/>
  <c r="J1874" i="1"/>
  <c r="M1874" i="1" s="1"/>
  <c r="P1874" i="1" s="1"/>
  <c r="J1875" i="1"/>
  <c r="M1875" i="1" s="1"/>
  <c r="P1875" i="1" s="1"/>
  <c r="J1876" i="1"/>
  <c r="M1876" i="1" s="1"/>
  <c r="P1876" i="1" s="1"/>
  <c r="J1877" i="1"/>
  <c r="M1877" i="1" s="1"/>
  <c r="P1877" i="1" s="1"/>
  <c r="J1878" i="1"/>
  <c r="M1878" i="1" s="1"/>
  <c r="P1878" i="1" s="1"/>
  <c r="J1879" i="1"/>
  <c r="M1879" i="1" s="1"/>
  <c r="P1879" i="1" s="1"/>
  <c r="J1880" i="1"/>
  <c r="M1880" i="1" s="1"/>
  <c r="P1880" i="1" s="1"/>
  <c r="J1881" i="1"/>
  <c r="M1881" i="1" s="1"/>
  <c r="P1881" i="1" s="1"/>
  <c r="J1882" i="1"/>
  <c r="M1882" i="1" s="1"/>
  <c r="P1882" i="1" s="1"/>
  <c r="J1883" i="1"/>
  <c r="M1883" i="1" s="1"/>
  <c r="P1883" i="1" s="1"/>
  <c r="J1884" i="1"/>
  <c r="M1884" i="1" s="1"/>
  <c r="P1884" i="1" s="1"/>
  <c r="J1885" i="1"/>
  <c r="M1885" i="1" s="1"/>
  <c r="P1885" i="1" s="1"/>
  <c r="J1886" i="1"/>
  <c r="M1886" i="1" s="1"/>
  <c r="P1886" i="1" s="1"/>
  <c r="J1887" i="1"/>
  <c r="M1887" i="1" s="1"/>
  <c r="P1887" i="1" s="1"/>
  <c r="J1888" i="1"/>
  <c r="M1888" i="1" s="1"/>
  <c r="P1888" i="1" s="1"/>
  <c r="J6" i="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O9" i="9" l="1"/>
  <c r="L29" i="3"/>
  <c r="M28" i="3"/>
  <c r="L13" i="3"/>
  <c r="M12" i="3"/>
  <c r="D21" i="3"/>
  <c r="C21" i="3"/>
  <c r="C22" i="3" s="1"/>
  <c r="D23" i="3"/>
  <c r="D22" i="3"/>
  <c r="C20" i="3"/>
  <c r="C24" i="3" s="1"/>
  <c r="C23" i="3" s="1"/>
  <c r="M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0" i="1"/>
  <c r="O950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69" i="1"/>
  <c r="O969" i="1"/>
  <c r="N970" i="1"/>
  <c r="O970" i="1"/>
  <c r="N971" i="1"/>
  <c r="O971" i="1"/>
  <c r="N972" i="1"/>
  <c r="O972" i="1"/>
  <c r="N973" i="1"/>
  <c r="O973" i="1"/>
  <c r="N974" i="1"/>
  <c r="O974" i="1"/>
  <c r="N975" i="1"/>
  <c r="O975" i="1"/>
  <c r="N976" i="1"/>
  <c r="O976" i="1"/>
  <c r="N977" i="1"/>
  <c r="O977" i="1"/>
  <c r="N978" i="1"/>
  <c r="O978" i="1"/>
  <c r="N979" i="1"/>
  <c r="O979" i="1"/>
  <c r="N980" i="1"/>
  <c r="O980" i="1"/>
  <c r="N981" i="1"/>
  <c r="O981" i="1"/>
  <c r="N982" i="1"/>
  <c r="O982" i="1"/>
  <c r="N983" i="1"/>
  <c r="O983" i="1"/>
  <c r="N984" i="1"/>
  <c r="O984" i="1"/>
  <c r="N985" i="1"/>
  <c r="O985" i="1"/>
  <c r="N986" i="1"/>
  <c r="O986" i="1"/>
  <c r="N987" i="1"/>
  <c r="O987" i="1"/>
  <c r="N988" i="1"/>
  <c r="O988" i="1"/>
  <c r="N989" i="1"/>
  <c r="O989" i="1"/>
  <c r="N990" i="1"/>
  <c r="O990" i="1"/>
  <c r="N991" i="1"/>
  <c r="O991" i="1"/>
  <c r="N992" i="1"/>
  <c r="O992" i="1"/>
  <c r="N993" i="1"/>
  <c r="O993" i="1"/>
  <c r="N994" i="1"/>
  <c r="O994" i="1"/>
  <c r="N995" i="1"/>
  <c r="O995" i="1"/>
  <c r="N996" i="1"/>
  <c r="O996" i="1"/>
  <c r="N997" i="1"/>
  <c r="O997" i="1"/>
  <c r="N998" i="1"/>
  <c r="O998" i="1"/>
  <c r="N999" i="1"/>
  <c r="O999" i="1"/>
  <c r="N1000" i="1"/>
  <c r="O1000" i="1"/>
  <c r="N1001" i="1"/>
  <c r="O1001" i="1"/>
  <c r="N1002" i="1"/>
  <c r="O1002" i="1"/>
  <c r="N1003" i="1"/>
  <c r="O1003" i="1"/>
  <c r="N1004" i="1"/>
  <c r="O1004" i="1"/>
  <c r="N1005" i="1"/>
  <c r="O1005" i="1"/>
  <c r="N1006" i="1"/>
  <c r="O1006" i="1"/>
  <c r="N1007" i="1"/>
  <c r="O1007" i="1"/>
  <c r="N1008" i="1"/>
  <c r="O1008" i="1"/>
  <c r="N1009" i="1"/>
  <c r="O1009" i="1"/>
  <c r="N1010" i="1"/>
  <c r="O1010" i="1"/>
  <c r="N1011" i="1"/>
  <c r="O1011" i="1"/>
  <c r="N1012" i="1"/>
  <c r="O1012" i="1"/>
  <c r="N1013" i="1"/>
  <c r="O1013" i="1"/>
  <c r="N1014" i="1"/>
  <c r="O1014" i="1"/>
  <c r="N1015" i="1"/>
  <c r="O1015" i="1"/>
  <c r="N1016" i="1"/>
  <c r="O1016" i="1"/>
  <c r="N1017" i="1"/>
  <c r="O1017" i="1"/>
  <c r="N1018" i="1"/>
  <c r="O1018" i="1"/>
  <c r="N1019" i="1"/>
  <c r="O1019" i="1"/>
  <c r="N1020" i="1"/>
  <c r="O1020" i="1"/>
  <c r="N1021" i="1"/>
  <c r="O1021" i="1"/>
  <c r="N1022" i="1"/>
  <c r="O1022" i="1"/>
  <c r="N1023" i="1"/>
  <c r="O1023" i="1"/>
  <c r="N1024" i="1"/>
  <c r="O1024" i="1"/>
  <c r="N1025" i="1"/>
  <c r="O1025" i="1"/>
  <c r="N1026" i="1"/>
  <c r="O1026" i="1"/>
  <c r="N1027" i="1"/>
  <c r="O1027" i="1"/>
  <c r="N1028" i="1"/>
  <c r="O1028" i="1"/>
  <c r="N1029" i="1"/>
  <c r="O1029" i="1"/>
  <c r="N1030" i="1"/>
  <c r="O1030" i="1"/>
  <c r="N1031" i="1"/>
  <c r="O1031" i="1"/>
  <c r="N1032" i="1"/>
  <c r="O1032" i="1"/>
  <c r="N1033" i="1"/>
  <c r="O1033" i="1"/>
  <c r="N1034" i="1"/>
  <c r="O1034" i="1"/>
  <c r="N1035" i="1"/>
  <c r="O1035" i="1"/>
  <c r="N1036" i="1"/>
  <c r="O1036" i="1"/>
  <c r="N1037" i="1"/>
  <c r="O1037" i="1"/>
  <c r="N1038" i="1"/>
  <c r="O1038" i="1"/>
  <c r="N1039" i="1"/>
  <c r="O1039" i="1"/>
  <c r="N1040" i="1"/>
  <c r="O1040" i="1"/>
  <c r="N1041" i="1"/>
  <c r="O1041" i="1"/>
  <c r="N1042" i="1"/>
  <c r="O1042" i="1"/>
  <c r="N1043" i="1"/>
  <c r="O1043" i="1"/>
  <c r="N1044" i="1"/>
  <c r="O1044" i="1"/>
  <c r="N1045" i="1"/>
  <c r="O1045" i="1"/>
  <c r="N1046" i="1"/>
  <c r="O1046" i="1"/>
  <c r="N1047" i="1"/>
  <c r="O1047" i="1"/>
  <c r="N1048" i="1"/>
  <c r="O1048" i="1"/>
  <c r="N1049" i="1"/>
  <c r="O1049" i="1"/>
  <c r="N1050" i="1"/>
  <c r="O1050" i="1"/>
  <c r="N1051" i="1"/>
  <c r="O1051" i="1"/>
  <c r="N1052" i="1"/>
  <c r="O1052" i="1"/>
  <c r="N1053" i="1"/>
  <c r="O1053" i="1"/>
  <c r="N1054" i="1"/>
  <c r="O1054" i="1"/>
  <c r="N1055" i="1"/>
  <c r="O1055" i="1"/>
  <c r="N1056" i="1"/>
  <c r="O1056" i="1"/>
  <c r="N1057" i="1"/>
  <c r="O1057" i="1"/>
  <c r="N1058" i="1"/>
  <c r="O1058" i="1"/>
  <c r="N1059" i="1"/>
  <c r="O1059" i="1"/>
  <c r="N1060" i="1"/>
  <c r="O1060" i="1"/>
  <c r="N1061" i="1"/>
  <c r="O1061" i="1"/>
  <c r="N1062" i="1"/>
  <c r="O1062" i="1"/>
  <c r="N1063" i="1"/>
  <c r="O1063" i="1"/>
  <c r="N1064" i="1"/>
  <c r="O1064" i="1"/>
  <c r="N1065" i="1"/>
  <c r="O1065" i="1"/>
  <c r="N1066" i="1"/>
  <c r="O1066" i="1"/>
  <c r="N1067" i="1"/>
  <c r="O1067" i="1"/>
  <c r="N1068" i="1"/>
  <c r="O1068" i="1"/>
  <c r="N1069" i="1"/>
  <c r="O1069" i="1"/>
  <c r="N1070" i="1"/>
  <c r="O1070" i="1"/>
  <c r="N1071" i="1"/>
  <c r="O1071" i="1"/>
  <c r="N1072" i="1"/>
  <c r="O1072" i="1"/>
  <c r="N1073" i="1"/>
  <c r="O1073" i="1"/>
  <c r="N1074" i="1"/>
  <c r="O1074" i="1"/>
  <c r="N1075" i="1"/>
  <c r="O1075" i="1"/>
  <c r="N1076" i="1"/>
  <c r="O1076" i="1"/>
  <c r="N1077" i="1"/>
  <c r="O1077" i="1"/>
  <c r="N1078" i="1"/>
  <c r="O1078" i="1"/>
  <c r="N1079" i="1"/>
  <c r="O1079" i="1"/>
  <c r="N1080" i="1"/>
  <c r="O1080" i="1"/>
  <c r="N1081" i="1"/>
  <c r="O1081" i="1"/>
  <c r="N1082" i="1"/>
  <c r="O1082" i="1"/>
  <c r="N1083" i="1"/>
  <c r="O1083" i="1"/>
  <c r="N1084" i="1"/>
  <c r="O1084" i="1"/>
  <c r="N1085" i="1"/>
  <c r="O1085" i="1"/>
  <c r="N1086" i="1"/>
  <c r="O1086" i="1"/>
  <c r="N1087" i="1"/>
  <c r="O1087" i="1"/>
  <c r="N1088" i="1"/>
  <c r="O1088" i="1"/>
  <c r="N1089" i="1"/>
  <c r="O1089" i="1"/>
  <c r="N1090" i="1"/>
  <c r="O1090" i="1"/>
  <c r="N1091" i="1"/>
  <c r="O1091" i="1"/>
  <c r="N1092" i="1"/>
  <c r="O1092" i="1"/>
  <c r="N1093" i="1"/>
  <c r="O1093" i="1"/>
  <c r="N1094" i="1"/>
  <c r="O1094" i="1"/>
  <c r="N1095" i="1"/>
  <c r="O1095" i="1"/>
  <c r="N1096" i="1"/>
  <c r="O1096" i="1"/>
  <c r="N1097" i="1"/>
  <c r="O1097" i="1"/>
  <c r="N1098" i="1"/>
  <c r="O1098" i="1"/>
  <c r="N1099" i="1"/>
  <c r="O1099" i="1"/>
  <c r="N1100" i="1"/>
  <c r="O1100" i="1"/>
  <c r="N1101" i="1"/>
  <c r="O1101" i="1"/>
  <c r="N1102" i="1"/>
  <c r="O1102" i="1"/>
  <c r="N1103" i="1"/>
  <c r="O1103" i="1"/>
  <c r="N1104" i="1"/>
  <c r="O1104" i="1"/>
  <c r="N1105" i="1"/>
  <c r="O1105" i="1"/>
  <c r="N1106" i="1"/>
  <c r="O1106" i="1"/>
  <c r="N1107" i="1"/>
  <c r="O1107" i="1"/>
  <c r="N1108" i="1"/>
  <c r="O1108" i="1"/>
  <c r="N1109" i="1"/>
  <c r="O1109" i="1"/>
  <c r="N1110" i="1"/>
  <c r="O1110" i="1"/>
  <c r="N1111" i="1"/>
  <c r="O1111" i="1"/>
  <c r="N1112" i="1"/>
  <c r="O1112" i="1"/>
  <c r="N1113" i="1"/>
  <c r="O1113" i="1"/>
  <c r="N1114" i="1"/>
  <c r="O1114" i="1"/>
  <c r="N1115" i="1"/>
  <c r="O1115" i="1"/>
  <c r="N1116" i="1"/>
  <c r="O1116" i="1"/>
  <c r="N1117" i="1"/>
  <c r="O1117" i="1"/>
  <c r="N1118" i="1"/>
  <c r="O1118" i="1"/>
  <c r="N1119" i="1"/>
  <c r="O1119" i="1"/>
  <c r="N1120" i="1"/>
  <c r="O1120" i="1"/>
  <c r="N1121" i="1"/>
  <c r="O1121" i="1"/>
  <c r="N1122" i="1"/>
  <c r="O1122" i="1"/>
  <c r="N1123" i="1"/>
  <c r="O1123" i="1"/>
  <c r="N1124" i="1"/>
  <c r="O1124" i="1"/>
  <c r="N1125" i="1"/>
  <c r="O1125" i="1"/>
  <c r="N1126" i="1"/>
  <c r="O1126" i="1"/>
  <c r="N1127" i="1"/>
  <c r="O1127" i="1"/>
  <c r="N1128" i="1"/>
  <c r="O1128" i="1"/>
  <c r="N1129" i="1"/>
  <c r="O1129" i="1"/>
  <c r="N1130" i="1"/>
  <c r="O1130" i="1"/>
  <c r="N1131" i="1"/>
  <c r="O1131" i="1"/>
  <c r="N1132" i="1"/>
  <c r="O1132" i="1"/>
  <c r="N1133" i="1"/>
  <c r="O1133" i="1"/>
  <c r="N1134" i="1"/>
  <c r="O1134" i="1"/>
  <c r="N1135" i="1"/>
  <c r="O1135" i="1"/>
  <c r="N1136" i="1"/>
  <c r="O1136" i="1"/>
  <c r="N1137" i="1"/>
  <c r="O1137" i="1"/>
  <c r="N1138" i="1"/>
  <c r="O1138" i="1"/>
  <c r="N1139" i="1"/>
  <c r="O1139" i="1"/>
  <c r="N1140" i="1"/>
  <c r="O1140" i="1"/>
  <c r="N1141" i="1"/>
  <c r="O1141" i="1"/>
  <c r="N1142" i="1"/>
  <c r="O1142" i="1"/>
  <c r="N1143" i="1"/>
  <c r="O1143" i="1"/>
  <c r="N1144" i="1"/>
  <c r="O1144" i="1"/>
  <c r="N1145" i="1"/>
  <c r="O1145" i="1"/>
  <c r="N1146" i="1"/>
  <c r="O1146" i="1"/>
  <c r="N1147" i="1"/>
  <c r="O1147" i="1"/>
  <c r="N1148" i="1"/>
  <c r="O1148" i="1"/>
  <c r="N1149" i="1"/>
  <c r="O1149" i="1"/>
  <c r="N1150" i="1"/>
  <c r="O1150" i="1"/>
  <c r="N1151" i="1"/>
  <c r="O1151" i="1"/>
  <c r="N1152" i="1"/>
  <c r="O1152" i="1"/>
  <c r="N1153" i="1"/>
  <c r="O1153" i="1"/>
  <c r="N1154" i="1"/>
  <c r="O1154" i="1"/>
  <c r="N1155" i="1"/>
  <c r="O1155" i="1"/>
  <c r="N1156" i="1"/>
  <c r="O1156" i="1"/>
  <c r="N1157" i="1"/>
  <c r="O1157" i="1"/>
  <c r="N1158" i="1"/>
  <c r="O1158" i="1"/>
  <c r="N1159" i="1"/>
  <c r="O1159" i="1"/>
  <c r="N1160" i="1"/>
  <c r="O1160" i="1"/>
  <c r="N1161" i="1"/>
  <c r="O1161" i="1"/>
  <c r="N1162" i="1"/>
  <c r="O1162" i="1"/>
  <c r="N1163" i="1"/>
  <c r="O1163" i="1"/>
  <c r="N1164" i="1"/>
  <c r="O1164" i="1"/>
  <c r="N1165" i="1"/>
  <c r="O1165" i="1"/>
  <c r="N1166" i="1"/>
  <c r="O1166" i="1"/>
  <c r="N1167" i="1"/>
  <c r="O1167" i="1"/>
  <c r="N1168" i="1"/>
  <c r="O1168" i="1"/>
  <c r="N1169" i="1"/>
  <c r="O1169" i="1"/>
  <c r="N1170" i="1"/>
  <c r="O1170" i="1"/>
  <c r="N1171" i="1"/>
  <c r="O1171" i="1"/>
  <c r="N1172" i="1"/>
  <c r="O1172" i="1"/>
  <c r="N1173" i="1"/>
  <c r="O1173" i="1"/>
  <c r="N1174" i="1"/>
  <c r="O1174" i="1"/>
  <c r="N1175" i="1"/>
  <c r="O1175" i="1"/>
  <c r="N1176" i="1"/>
  <c r="O1176" i="1"/>
  <c r="N1177" i="1"/>
  <c r="O1177" i="1"/>
  <c r="N1178" i="1"/>
  <c r="O1178" i="1"/>
  <c r="N1179" i="1"/>
  <c r="O1179" i="1"/>
  <c r="N1180" i="1"/>
  <c r="O1180" i="1"/>
  <c r="N1181" i="1"/>
  <c r="O1181" i="1"/>
  <c r="N1182" i="1"/>
  <c r="O1182" i="1"/>
  <c r="N1183" i="1"/>
  <c r="O1183" i="1"/>
  <c r="N1184" i="1"/>
  <c r="O1184" i="1"/>
  <c r="N1185" i="1"/>
  <c r="O1185" i="1"/>
  <c r="N1186" i="1"/>
  <c r="O1186" i="1"/>
  <c r="N1187" i="1"/>
  <c r="O1187" i="1"/>
  <c r="N1188" i="1"/>
  <c r="O1188" i="1"/>
  <c r="N1189" i="1"/>
  <c r="O1189" i="1"/>
  <c r="N1190" i="1"/>
  <c r="O1190" i="1"/>
  <c r="N1191" i="1"/>
  <c r="O1191" i="1"/>
  <c r="N1192" i="1"/>
  <c r="O1192" i="1"/>
  <c r="N1193" i="1"/>
  <c r="O1193" i="1"/>
  <c r="N1194" i="1"/>
  <c r="O1194" i="1"/>
  <c r="N1195" i="1"/>
  <c r="O1195" i="1"/>
  <c r="N1196" i="1"/>
  <c r="O1196" i="1"/>
  <c r="N1197" i="1"/>
  <c r="O1197" i="1"/>
  <c r="N1198" i="1"/>
  <c r="O1198" i="1"/>
  <c r="N1199" i="1"/>
  <c r="O1199" i="1"/>
  <c r="N1200" i="1"/>
  <c r="O1200" i="1"/>
  <c r="N1201" i="1"/>
  <c r="O1201" i="1"/>
  <c r="N1202" i="1"/>
  <c r="O1202" i="1"/>
  <c r="N1203" i="1"/>
  <c r="O1203" i="1"/>
  <c r="N1204" i="1"/>
  <c r="O1204" i="1"/>
  <c r="N1205" i="1"/>
  <c r="O1205" i="1"/>
  <c r="N1206" i="1"/>
  <c r="O1206" i="1"/>
  <c r="N1207" i="1"/>
  <c r="O1207" i="1"/>
  <c r="N1208" i="1"/>
  <c r="O1208" i="1"/>
  <c r="N1209" i="1"/>
  <c r="O1209" i="1"/>
  <c r="N1210" i="1"/>
  <c r="O1210" i="1"/>
  <c r="N1211" i="1"/>
  <c r="O1211" i="1"/>
  <c r="N1212" i="1"/>
  <c r="O1212" i="1"/>
  <c r="N1213" i="1"/>
  <c r="O1213" i="1"/>
  <c r="N1214" i="1"/>
  <c r="O1214" i="1"/>
  <c r="N1215" i="1"/>
  <c r="O1215" i="1"/>
  <c r="N1216" i="1"/>
  <c r="O1216" i="1"/>
  <c r="N1217" i="1"/>
  <c r="O1217" i="1"/>
  <c r="N1218" i="1"/>
  <c r="O1218" i="1"/>
  <c r="N1219" i="1"/>
  <c r="O1219" i="1"/>
  <c r="N1220" i="1"/>
  <c r="O1220" i="1"/>
  <c r="N1221" i="1"/>
  <c r="O1221" i="1"/>
  <c r="N1222" i="1"/>
  <c r="O1222" i="1"/>
  <c r="N1223" i="1"/>
  <c r="O1223" i="1"/>
  <c r="N1224" i="1"/>
  <c r="O1224" i="1"/>
  <c r="N1225" i="1"/>
  <c r="O1225" i="1"/>
  <c r="N1226" i="1"/>
  <c r="O1226" i="1"/>
  <c r="N1227" i="1"/>
  <c r="O1227" i="1"/>
  <c r="N1228" i="1"/>
  <c r="O1228" i="1"/>
  <c r="N1229" i="1"/>
  <c r="O1229" i="1"/>
  <c r="N1230" i="1"/>
  <c r="O1230" i="1"/>
  <c r="N1231" i="1"/>
  <c r="O1231" i="1"/>
  <c r="N1232" i="1"/>
  <c r="O1232" i="1"/>
  <c r="N1233" i="1"/>
  <c r="O1233" i="1"/>
  <c r="N1234" i="1"/>
  <c r="O1234" i="1"/>
  <c r="N1235" i="1"/>
  <c r="O1235" i="1"/>
  <c r="N1236" i="1"/>
  <c r="O1236" i="1"/>
  <c r="N1237" i="1"/>
  <c r="O1237" i="1"/>
  <c r="N1238" i="1"/>
  <c r="O1238" i="1"/>
  <c r="N1239" i="1"/>
  <c r="O1239" i="1"/>
  <c r="N1240" i="1"/>
  <c r="O1240" i="1"/>
  <c r="N1241" i="1"/>
  <c r="O1241" i="1"/>
  <c r="N1242" i="1"/>
  <c r="O1242" i="1"/>
  <c r="N1243" i="1"/>
  <c r="O1243" i="1"/>
  <c r="N1244" i="1"/>
  <c r="O1244" i="1"/>
  <c r="N1245" i="1"/>
  <c r="O1245" i="1"/>
  <c r="N1246" i="1"/>
  <c r="O1246" i="1"/>
  <c r="N1247" i="1"/>
  <c r="O1247" i="1"/>
  <c r="N1248" i="1"/>
  <c r="O1248" i="1"/>
  <c r="N1249" i="1"/>
  <c r="O1249" i="1"/>
  <c r="N1250" i="1"/>
  <c r="O1250" i="1"/>
  <c r="N1251" i="1"/>
  <c r="O1251" i="1"/>
  <c r="N1252" i="1"/>
  <c r="O1252" i="1"/>
  <c r="N1253" i="1"/>
  <c r="O1253" i="1"/>
  <c r="N1254" i="1"/>
  <c r="O1254" i="1"/>
  <c r="N1255" i="1"/>
  <c r="O1255" i="1"/>
  <c r="N1256" i="1"/>
  <c r="O1256" i="1"/>
  <c r="N1257" i="1"/>
  <c r="O1257" i="1"/>
  <c r="N1258" i="1"/>
  <c r="O1258" i="1"/>
  <c r="N1259" i="1"/>
  <c r="O1259" i="1"/>
  <c r="N1260" i="1"/>
  <c r="O1260" i="1"/>
  <c r="N1261" i="1"/>
  <c r="O1261" i="1"/>
  <c r="N1262" i="1"/>
  <c r="O1262" i="1"/>
  <c r="N1263" i="1"/>
  <c r="O1263" i="1"/>
  <c r="N1264" i="1"/>
  <c r="O1264" i="1"/>
  <c r="N1265" i="1"/>
  <c r="O1265" i="1"/>
  <c r="N1266" i="1"/>
  <c r="O1266" i="1"/>
  <c r="N1267" i="1"/>
  <c r="O1267" i="1"/>
  <c r="N1268" i="1"/>
  <c r="O1268" i="1"/>
  <c r="N1269" i="1"/>
  <c r="O1269" i="1"/>
  <c r="N1270" i="1"/>
  <c r="O1270" i="1"/>
  <c r="N1271" i="1"/>
  <c r="O1271" i="1"/>
  <c r="N1272" i="1"/>
  <c r="O1272" i="1"/>
  <c r="N1273" i="1"/>
  <c r="O1273" i="1"/>
  <c r="N1274" i="1"/>
  <c r="O1274" i="1"/>
  <c r="N1275" i="1"/>
  <c r="O1275" i="1"/>
  <c r="N1276" i="1"/>
  <c r="O1276" i="1"/>
  <c r="N1277" i="1"/>
  <c r="O1277" i="1"/>
  <c r="N1278" i="1"/>
  <c r="O1278" i="1"/>
  <c r="N1279" i="1"/>
  <c r="O1279" i="1"/>
  <c r="N1280" i="1"/>
  <c r="O1280" i="1"/>
  <c r="N1281" i="1"/>
  <c r="O1281" i="1"/>
  <c r="N1282" i="1"/>
  <c r="O1282" i="1"/>
  <c r="N1283" i="1"/>
  <c r="O1283" i="1"/>
  <c r="N1284" i="1"/>
  <c r="O1284" i="1"/>
  <c r="N1285" i="1"/>
  <c r="O1285" i="1"/>
  <c r="N1286" i="1"/>
  <c r="O1286" i="1"/>
  <c r="N1287" i="1"/>
  <c r="O1287" i="1"/>
  <c r="N1288" i="1"/>
  <c r="O1288" i="1"/>
  <c r="N1289" i="1"/>
  <c r="O1289" i="1"/>
  <c r="N1290" i="1"/>
  <c r="O1290" i="1"/>
  <c r="N1291" i="1"/>
  <c r="O1291" i="1"/>
  <c r="N1292" i="1"/>
  <c r="O1292" i="1"/>
  <c r="N1293" i="1"/>
  <c r="O1293" i="1"/>
  <c r="N1294" i="1"/>
  <c r="O1294" i="1"/>
  <c r="N1295" i="1"/>
  <c r="O1295" i="1"/>
  <c r="N1296" i="1"/>
  <c r="O1296" i="1"/>
  <c r="N1297" i="1"/>
  <c r="O1297" i="1"/>
  <c r="N1298" i="1"/>
  <c r="O1298" i="1"/>
  <c r="N1299" i="1"/>
  <c r="O1299" i="1"/>
  <c r="N1300" i="1"/>
  <c r="O1300" i="1"/>
  <c r="N1301" i="1"/>
  <c r="O1301" i="1"/>
  <c r="N1302" i="1"/>
  <c r="O1302" i="1"/>
  <c r="N1303" i="1"/>
  <c r="O1303" i="1"/>
  <c r="N1304" i="1"/>
  <c r="O1304" i="1"/>
  <c r="N1305" i="1"/>
  <c r="O1305" i="1"/>
  <c r="N1306" i="1"/>
  <c r="O1306" i="1"/>
  <c r="N1307" i="1"/>
  <c r="O1307" i="1"/>
  <c r="N1308" i="1"/>
  <c r="O1308" i="1"/>
  <c r="N1309" i="1"/>
  <c r="O1309" i="1"/>
  <c r="N1310" i="1"/>
  <c r="O1310" i="1"/>
  <c r="N1311" i="1"/>
  <c r="O1311" i="1"/>
  <c r="N1312" i="1"/>
  <c r="O1312" i="1"/>
  <c r="N1313" i="1"/>
  <c r="O1313" i="1"/>
  <c r="N1314" i="1"/>
  <c r="O1314" i="1"/>
  <c r="N1315" i="1"/>
  <c r="O1315" i="1"/>
  <c r="N1316" i="1"/>
  <c r="O1316" i="1"/>
  <c r="N1317" i="1"/>
  <c r="O1317" i="1"/>
  <c r="N1318" i="1"/>
  <c r="O1318" i="1"/>
  <c r="N1319" i="1"/>
  <c r="O1319" i="1"/>
  <c r="N1320" i="1"/>
  <c r="O1320" i="1"/>
  <c r="N1321" i="1"/>
  <c r="O1321" i="1"/>
  <c r="N1322" i="1"/>
  <c r="O1322" i="1"/>
  <c r="N1323" i="1"/>
  <c r="O1323" i="1"/>
  <c r="N1324" i="1"/>
  <c r="O1324" i="1"/>
  <c r="N1325" i="1"/>
  <c r="O1325" i="1"/>
  <c r="N1326" i="1"/>
  <c r="O1326" i="1"/>
  <c r="N1327" i="1"/>
  <c r="O1327" i="1"/>
  <c r="N1328" i="1"/>
  <c r="O1328" i="1"/>
  <c r="N1329" i="1"/>
  <c r="O1329" i="1"/>
  <c r="N1330" i="1"/>
  <c r="O1330" i="1"/>
  <c r="N1331" i="1"/>
  <c r="O1331" i="1"/>
  <c r="N1332" i="1"/>
  <c r="O1332" i="1"/>
  <c r="N1333" i="1"/>
  <c r="O1333" i="1"/>
  <c r="N1334" i="1"/>
  <c r="O1334" i="1"/>
  <c r="N1335" i="1"/>
  <c r="O1335" i="1"/>
  <c r="N1336" i="1"/>
  <c r="O1336" i="1"/>
  <c r="N1337" i="1"/>
  <c r="O1337" i="1"/>
  <c r="N1338" i="1"/>
  <c r="O1338" i="1"/>
  <c r="N1339" i="1"/>
  <c r="O1339" i="1"/>
  <c r="N1340" i="1"/>
  <c r="O1340" i="1"/>
  <c r="N1341" i="1"/>
  <c r="O1341" i="1"/>
  <c r="N1342" i="1"/>
  <c r="O1342" i="1"/>
  <c r="N1343" i="1"/>
  <c r="O1343" i="1"/>
  <c r="N1344" i="1"/>
  <c r="O1344" i="1"/>
  <c r="N1345" i="1"/>
  <c r="O1345" i="1"/>
  <c r="N1346" i="1"/>
  <c r="O1346" i="1"/>
  <c r="N1347" i="1"/>
  <c r="O1347" i="1"/>
  <c r="N1348" i="1"/>
  <c r="O1348" i="1"/>
  <c r="N1349" i="1"/>
  <c r="O1349" i="1"/>
  <c r="N1350" i="1"/>
  <c r="O1350" i="1"/>
  <c r="N1351" i="1"/>
  <c r="O1351" i="1"/>
  <c r="N1352" i="1"/>
  <c r="O1352" i="1"/>
  <c r="N1353" i="1"/>
  <c r="O1353" i="1"/>
  <c r="N1354" i="1"/>
  <c r="O1354" i="1"/>
  <c r="N1355" i="1"/>
  <c r="O1355" i="1"/>
  <c r="N1356" i="1"/>
  <c r="O1356" i="1"/>
  <c r="N1357" i="1"/>
  <c r="O1357" i="1"/>
  <c r="N1358" i="1"/>
  <c r="O1358" i="1"/>
  <c r="N1359" i="1"/>
  <c r="O1359" i="1"/>
  <c r="N1360" i="1"/>
  <c r="O1360" i="1"/>
  <c r="N1361" i="1"/>
  <c r="O1361" i="1"/>
  <c r="N1362" i="1"/>
  <c r="O1362" i="1"/>
  <c r="N1363" i="1"/>
  <c r="O1363" i="1"/>
  <c r="N1364" i="1"/>
  <c r="O1364" i="1"/>
  <c r="N1365" i="1"/>
  <c r="O1365" i="1"/>
  <c r="N1366" i="1"/>
  <c r="O1366" i="1"/>
  <c r="N1367" i="1"/>
  <c r="O1367" i="1"/>
  <c r="N1368" i="1"/>
  <c r="O1368" i="1"/>
  <c r="N1369" i="1"/>
  <c r="O1369" i="1"/>
  <c r="N1370" i="1"/>
  <c r="O1370" i="1"/>
  <c r="N1371" i="1"/>
  <c r="O1371" i="1"/>
  <c r="N1372" i="1"/>
  <c r="O1372" i="1"/>
  <c r="N1373" i="1"/>
  <c r="O1373" i="1"/>
  <c r="N1374" i="1"/>
  <c r="O1374" i="1"/>
  <c r="N1375" i="1"/>
  <c r="O1375" i="1"/>
  <c r="N1376" i="1"/>
  <c r="O1376" i="1"/>
  <c r="N1377" i="1"/>
  <c r="O1377" i="1"/>
  <c r="N1378" i="1"/>
  <c r="O1378" i="1"/>
  <c r="N1379" i="1"/>
  <c r="O1379" i="1"/>
  <c r="N1380" i="1"/>
  <c r="O1380" i="1"/>
  <c r="N1381" i="1"/>
  <c r="O1381" i="1"/>
  <c r="N1382" i="1"/>
  <c r="O1382" i="1"/>
  <c r="N1383" i="1"/>
  <c r="O1383" i="1"/>
  <c r="N1384" i="1"/>
  <c r="O1384" i="1"/>
  <c r="N1385" i="1"/>
  <c r="O1385" i="1"/>
  <c r="N1386" i="1"/>
  <c r="O1386" i="1"/>
  <c r="N1387" i="1"/>
  <c r="O1387" i="1"/>
  <c r="N1388" i="1"/>
  <c r="O1388" i="1"/>
  <c r="N1389" i="1"/>
  <c r="O1389" i="1"/>
  <c r="N1390" i="1"/>
  <c r="O1390" i="1"/>
  <c r="N1391" i="1"/>
  <c r="O1391" i="1"/>
  <c r="N1392" i="1"/>
  <c r="O1392" i="1"/>
  <c r="N1393" i="1"/>
  <c r="O1393" i="1"/>
  <c r="N1394" i="1"/>
  <c r="O1394" i="1"/>
  <c r="N1395" i="1"/>
  <c r="O1395" i="1"/>
  <c r="N1396" i="1"/>
  <c r="O1396" i="1"/>
  <c r="N1397" i="1"/>
  <c r="O1397" i="1"/>
  <c r="N1398" i="1"/>
  <c r="O1398" i="1"/>
  <c r="N1399" i="1"/>
  <c r="O1399" i="1"/>
  <c r="N1400" i="1"/>
  <c r="O1400" i="1"/>
  <c r="N1401" i="1"/>
  <c r="O1401" i="1"/>
  <c r="N1402" i="1"/>
  <c r="O1402" i="1"/>
  <c r="N1403" i="1"/>
  <c r="O1403" i="1"/>
  <c r="N1404" i="1"/>
  <c r="O1404" i="1"/>
  <c r="N1405" i="1"/>
  <c r="O1405" i="1"/>
  <c r="N1406" i="1"/>
  <c r="O1406" i="1"/>
  <c r="N1407" i="1"/>
  <c r="O1407" i="1"/>
  <c r="N1408" i="1"/>
  <c r="O1408" i="1"/>
  <c r="N1409" i="1"/>
  <c r="O1409" i="1"/>
  <c r="N1410" i="1"/>
  <c r="O1410" i="1"/>
  <c r="N1411" i="1"/>
  <c r="O1411" i="1"/>
  <c r="N1412" i="1"/>
  <c r="O1412" i="1"/>
  <c r="N1413" i="1"/>
  <c r="O1413" i="1"/>
  <c r="N1414" i="1"/>
  <c r="O1414" i="1"/>
  <c r="N1415" i="1"/>
  <c r="O1415" i="1"/>
  <c r="N1416" i="1"/>
  <c r="O1416" i="1"/>
  <c r="N1417" i="1"/>
  <c r="O1417" i="1"/>
  <c r="N1418" i="1"/>
  <c r="O1418" i="1"/>
  <c r="N1419" i="1"/>
  <c r="O1419" i="1"/>
  <c r="N1420" i="1"/>
  <c r="O1420" i="1"/>
  <c r="N1421" i="1"/>
  <c r="O1421" i="1"/>
  <c r="N1422" i="1"/>
  <c r="O1422" i="1"/>
  <c r="N1423" i="1"/>
  <c r="O1423" i="1"/>
  <c r="N1424" i="1"/>
  <c r="O1424" i="1"/>
  <c r="N1425" i="1"/>
  <c r="O1425" i="1"/>
  <c r="N1426" i="1"/>
  <c r="O1426" i="1"/>
  <c r="N1427" i="1"/>
  <c r="O1427" i="1"/>
  <c r="N1428" i="1"/>
  <c r="O1428" i="1"/>
  <c r="N1429" i="1"/>
  <c r="O1429" i="1"/>
  <c r="N1430" i="1"/>
  <c r="O1430" i="1"/>
  <c r="N1431" i="1"/>
  <c r="O1431" i="1"/>
  <c r="N1432" i="1"/>
  <c r="O1432" i="1"/>
  <c r="N1433" i="1"/>
  <c r="O1433" i="1"/>
  <c r="N1434" i="1"/>
  <c r="O1434" i="1"/>
  <c r="N1435" i="1"/>
  <c r="O1435" i="1"/>
  <c r="N1436" i="1"/>
  <c r="O1436" i="1"/>
  <c r="N1437" i="1"/>
  <c r="O1437" i="1"/>
  <c r="N1438" i="1"/>
  <c r="O1438" i="1"/>
  <c r="N1439" i="1"/>
  <c r="O1439" i="1"/>
  <c r="N1440" i="1"/>
  <c r="O1440" i="1"/>
  <c r="N1441" i="1"/>
  <c r="O1441" i="1"/>
  <c r="N1442" i="1"/>
  <c r="O1442" i="1"/>
  <c r="N1443" i="1"/>
  <c r="O1443" i="1"/>
  <c r="N1444" i="1"/>
  <c r="O1444" i="1"/>
  <c r="N1445" i="1"/>
  <c r="O1445" i="1"/>
  <c r="N1446" i="1"/>
  <c r="O1446" i="1"/>
  <c r="N1447" i="1"/>
  <c r="O1447" i="1"/>
  <c r="N1448" i="1"/>
  <c r="O1448" i="1"/>
  <c r="N1449" i="1"/>
  <c r="O1449" i="1"/>
  <c r="N1450" i="1"/>
  <c r="O1450" i="1"/>
  <c r="N1451" i="1"/>
  <c r="O1451" i="1"/>
  <c r="N1452" i="1"/>
  <c r="O1452" i="1"/>
  <c r="N1453" i="1"/>
  <c r="O1453" i="1"/>
  <c r="N1454" i="1"/>
  <c r="O1454" i="1"/>
  <c r="N1455" i="1"/>
  <c r="O1455" i="1"/>
  <c r="N1456" i="1"/>
  <c r="O1456" i="1"/>
  <c r="N1457" i="1"/>
  <c r="O1457" i="1"/>
  <c r="N1458" i="1"/>
  <c r="O1458" i="1"/>
  <c r="N1459" i="1"/>
  <c r="O1459" i="1"/>
  <c r="N1460" i="1"/>
  <c r="O1460" i="1"/>
  <c r="N1461" i="1"/>
  <c r="O1461" i="1"/>
  <c r="N1462" i="1"/>
  <c r="O1462" i="1"/>
  <c r="N1463" i="1"/>
  <c r="O1463" i="1"/>
  <c r="N1464" i="1"/>
  <c r="O1464" i="1"/>
  <c r="N1465" i="1"/>
  <c r="O1465" i="1"/>
  <c r="N1466" i="1"/>
  <c r="O1466" i="1"/>
  <c r="N1467" i="1"/>
  <c r="O1467" i="1"/>
  <c r="N1468" i="1"/>
  <c r="O1468" i="1"/>
  <c r="N1469" i="1"/>
  <c r="O1469" i="1"/>
  <c r="N1470" i="1"/>
  <c r="O1470" i="1"/>
  <c r="N1471" i="1"/>
  <c r="O1471" i="1"/>
  <c r="N1472" i="1"/>
  <c r="O1472" i="1"/>
  <c r="N1473" i="1"/>
  <c r="O1473" i="1"/>
  <c r="N1474" i="1"/>
  <c r="O1474" i="1"/>
  <c r="N1475" i="1"/>
  <c r="O1475" i="1"/>
  <c r="N1476" i="1"/>
  <c r="O1476" i="1"/>
  <c r="N1477" i="1"/>
  <c r="O1477" i="1"/>
  <c r="N1478" i="1"/>
  <c r="O1478" i="1"/>
  <c r="N1479" i="1"/>
  <c r="O1479" i="1"/>
  <c r="N1480" i="1"/>
  <c r="O1480" i="1"/>
  <c r="N1481" i="1"/>
  <c r="O1481" i="1"/>
  <c r="N1482" i="1"/>
  <c r="O1482" i="1"/>
  <c r="N1483" i="1"/>
  <c r="O1483" i="1"/>
  <c r="N1484" i="1"/>
  <c r="O1484" i="1"/>
  <c r="N1485" i="1"/>
  <c r="O1485" i="1"/>
  <c r="N1486" i="1"/>
  <c r="O1486" i="1"/>
  <c r="N1487" i="1"/>
  <c r="O1487" i="1"/>
  <c r="N1488" i="1"/>
  <c r="O1488" i="1"/>
  <c r="N1489" i="1"/>
  <c r="O1489" i="1"/>
  <c r="N1490" i="1"/>
  <c r="O1490" i="1"/>
  <c r="N1491" i="1"/>
  <c r="O1491" i="1"/>
  <c r="N1492" i="1"/>
  <c r="O1492" i="1"/>
  <c r="N1493" i="1"/>
  <c r="O1493" i="1"/>
  <c r="N1494" i="1"/>
  <c r="O1494" i="1"/>
  <c r="N1495" i="1"/>
  <c r="O1495" i="1"/>
  <c r="N1496" i="1"/>
  <c r="O1496" i="1"/>
  <c r="N1497" i="1"/>
  <c r="O1497" i="1"/>
  <c r="N1498" i="1"/>
  <c r="O1498" i="1"/>
  <c r="N1499" i="1"/>
  <c r="O1499" i="1"/>
  <c r="N1500" i="1"/>
  <c r="O1500" i="1"/>
  <c r="N1501" i="1"/>
  <c r="O1501" i="1"/>
  <c r="N1502" i="1"/>
  <c r="O1502" i="1"/>
  <c r="N1503" i="1"/>
  <c r="O1503" i="1"/>
  <c r="N1504" i="1"/>
  <c r="O1504" i="1"/>
  <c r="N1505" i="1"/>
  <c r="O1505" i="1"/>
  <c r="N1506" i="1"/>
  <c r="O1506" i="1"/>
  <c r="N1507" i="1"/>
  <c r="O1507" i="1"/>
  <c r="N1508" i="1"/>
  <c r="O1508" i="1"/>
  <c r="N1509" i="1"/>
  <c r="O1509" i="1"/>
  <c r="N1510" i="1"/>
  <c r="O1510" i="1"/>
  <c r="N1511" i="1"/>
  <c r="O1511" i="1"/>
  <c r="N1512" i="1"/>
  <c r="O1512" i="1"/>
  <c r="N1513" i="1"/>
  <c r="O1513" i="1"/>
  <c r="N1514" i="1"/>
  <c r="O1514" i="1"/>
  <c r="N1515" i="1"/>
  <c r="O1515" i="1"/>
  <c r="N1516" i="1"/>
  <c r="O1516" i="1"/>
  <c r="N1517" i="1"/>
  <c r="O1517" i="1"/>
  <c r="N1518" i="1"/>
  <c r="O1518" i="1"/>
  <c r="N1519" i="1"/>
  <c r="O1519" i="1"/>
  <c r="N1520" i="1"/>
  <c r="O1520" i="1"/>
  <c r="N1521" i="1"/>
  <c r="O1521" i="1"/>
  <c r="N1522" i="1"/>
  <c r="O1522" i="1"/>
  <c r="N1523" i="1"/>
  <c r="O1523" i="1"/>
  <c r="N1524" i="1"/>
  <c r="O1524" i="1"/>
  <c r="N1525" i="1"/>
  <c r="O1525" i="1"/>
  <c r="N1526" i="1"/>
  <c r="O1526" i="1"/>
  <c r="N1527" i="1"/>
  <c r="O1527" i="1"/>
  <c r="N1528" i="1"/>
  <c r="O1528" i="1"/>
  <c r="N1529" i="1"/>
  <c r="O1529" i="1"/>
  <c r="N1530" i="1"/>
  <c r="O1530" i="1"/>
  <c r="N1531" i="1"/>
  <c r="O1531" i="1"/>
  <c r="N1532" i="1"/>
  <c r="O1532" i="1"/>
  <c r="N1533" i="1"/>
  <c r="O1533" i="1"/>
  <c r="N1534" i="1"/>
  <c r="O1534" i="1"/>
  <c r="N1535" i="1"/>
  <c r="O1535" i="1"/>
  <c r="N1536" i="1"/>
  <c r="O1536" i="1"/>
  <c r="N1537" i="1"/>
  <c r="O1537" i="1"/>
  <c r="N1538" i="1"/>
  <c r="O1538" i="1"/>
  <c r="N1539" i="1"/>
  <c r="O1539" i="1"/>
  <c r="N1540" i="1"/>
  <c r="O1540" i="1"/>
  <c r="N1541" i="1"/>
  <c r="O1541" i="1"/>
  <c r="N1542" i="1"/>
  <c r="O1542" i="1"/>
  <c r="N1543" i="1"/>
  <c r="O1543" i="1"/>
  <c r="N1544" i="1"/>
  <c r="O1544" i="1"/>
  <c r="N1545" i="1"/>
  <c r="O1545" i="1"/>
  <c r="N1546" i="1"/>
  <c r="O1546" i="1"/>
  <c r="N1547" i="1"/>
  <c r="O1547" i="1"/>
  <c r="N1548" i="1"/>
  <c r="O1548" i="1"/>
  <c r="N1549" i="1"/>
  <c r="O1549" i="1"/>
  <c r="N1550" i="1"/>
  <c r="O1550" i="1"/>
  <c r="N1551" i="1"/>
  <c r="O1551" i="1"/>
  <c r="N1552" i="1"/>
  <c r="O1552" i="1"/>
  <c r="N1553" i="1"/>
  <c r="O1553" i="1"/>
  <c r="N1554" i="1"/>
  <c r="O1554" i="1"/>
  <c r="N1555" i="1"/>
  <c r="O1555" i="1"/>
  <c r="N1556" i="1"/>
  <c r="O1556" i="1"/>
  <c r="N1557" i="1"/>
  <c r="O1557" i="1"/>
  <c r="N1558" i="1"/>
  <c r="O1558" i="1"/>
  <c r="N1559" i="1"/>
  <c r="O1559" i="1"/>
  <c r="N1560" i="1"/>
  <c r="O1560" i="1"/>
  <c r="N1561" i="1"/>
  <c r="O1561" i="1"/>
  <c r="N1562" i="1"/>
  <c r="O1562" i="1"/>
  <c r="N1563" i="1"/>
  <c r="O1563" i="1"/>
  <c r="N1564" i="1"/>
  <c r="O1564" i="1"/>
  <c r="N1565" i="1"/>
  <c r="O1565" i="1"/>
  <c r="N1566" i="1"/>
  <c r="O1566" i="1"/>
  <c r="N1567" i="1"/>
  <c r="O1567" i="1"/>
  <c r="N1568" i="1"/>
  <c r="O1568" i="1"/>
  <c r="N1569" i="1"/>
  <c r="O1569" i="1"/>
  <c r="N1570" i="1"/>
  <c r="O1570" i="1"/>
  <c r="N1571" i="1"/>
  <c r="O1571" i="1"/>
  <c r="N1572" i="1"/>
  <c r="O1572" i="1"/>
  <c r="N1573" i="1"/>
  <c r="O1573" i="1"/>
  <c r="N1574" i="1"/>
  <c r="O1574" i="1"/>
  <c r="N1575" i="1"/>
  <c r="O1575" i="1"/>
  <c r="N1576" i="1"/>
  <c r="O1576" i="1"/>
  <c r="N1577" i="1"/>
  <c r="O1577" i="1"/>
  <c r="N1578" i="1"/>
  <c r="O1578" i="1"/>
  <c r="N1579" i="1"/>
  <c r="O1579" i="1"/>
  <c r="N1580" i="1"/>
  <c r="O1580" i="1"/>
  <c r="N1581" i="1"/>
  <c r="O1581" i="1"/>
  <c r="N1582" i="1"/>
  <c r="O1582" i="1"/>
  <c r="N1583" i="1"/>
  <c r="O1583" i="1"/>
  <c r="N1584" i="1"/>
  <c r="O1584" i="1"/>
  <c r="N1585" i="1"/>
  <c r="O1585" i="1"/>
  <c r="N1586" i="1"/>
  <c r="O1586" i="1"/>
  <c r="N1587" i="1"/>
  <c r="O1587" i="1"/>
  <c r="N1588" i="1"/>
  <c r="O1588" i="1"/>
  <c r="N1589" i="1"/>
  <c r="O1589" i="1"/>
  <c r="N1590" i="1"/>
  <c r="O1590" i="1"/>
  <c r="N1591" i="1"/>
  <c r="O1591" i="1"/>
  <c r="N1592" i="1"/>
  <c r="O1592" i="1"/>
  <c r="N1593" i="1"/>
  <c r="O1593" i="1"/>
  <c r="N1594" i="1"/>
  <c r="O1594" i="1"/>
  <c r="N1595" i="1"/>
  <c r="O1595" i="1"/>
  <c r="N1596" i="1"/>
  <c r="O1596" i="1"/>
  <c r="N1597" i="1"/>
  <c r="O1597" i="1"/>
  <c r="N1598" i="1"/>
  <c r="O1598" i="1"/>
  <c r="N1599" i="1"/>
  <c r="O1599" i="1"/>
  <c r="N1600" i="1"/>
  <c r="O1600" i="1"/>
  <c r="N1601" i="1"/>
  <c r="O1601" i="1"/>
  <c r="N1602" i="1"/>
  <c r="O1602" i="1"/>
  <c r="N1603" i="1"/>
  <c r="O1603" i="1"/>
  <c r="N1604" i="1"/>
  <c r="O1604" i="1"/>
  <c r="N1605" i="1"/>
  <c r="O1605" i="1"/>
  <c r="N1606" i="1"/>
  <c r="O1606" i="1"/>
  <c r="N1607" i="1"/>
  <c r="O1607" i="1"/>
  <c r="N1608" i="1"/>
  <c r="O1608" i="1"/>
  <c r="N1609" i="1"/>
  <c r="O1609" i="1"/>
  <c r="N1610" i="1"/>
  <c r="O1610" i="1"/>
  <c r="N1611" i="1"/>
  <c r="O1611" i="1"/>
  <c r="N1612" i="1"/>
  <c r="O1612" i="1"/>
  <c r="N1613" i="1"/>
  <c r="O1613" i="1"/>
  <c r="N1614" i="1"/>
  <c r="O1614" i="1"/>
  <c r="N1615" i="1"/>
  <c r="O1615" i="1"/>
  <c r="N1616" i="1"/>
  <c r="O1616" i="1"/>
  <c r="N1617" i="1"/>
  <c r="O1617" i="1"/>
  <c r="N1618" i="1"/>
  <c r="O1618" i="1"/>
  <c r="N1619" i="1"/>
  <c r="O1619" i="1"/>
  <c r="N1620" i="1"/>
  <c r="O1620" i="1"/>
  <c r="N1621" i="1"/>
  <c r="O1621" i="1"/>
  <c r="N1622" i="1"/>
  <c r="O1622" i="1"/>
  <c r="N1623" i="1"/>
  <c r="O1623" i="1"/>
  <c r="N1624" i="1"/>
  <c r="O1624" i="1"/>
  <c r="N1625" i="1"/>
  <c r="O1625" i="1"/>
  <c r="N1626" i="1"/>
  <c r="O1626" i="1"/>
  <c r="N1627" i="1"/>
  <c r="O1627" i="1"/>
  <c r="N1628" i="1"/>
  <c r="O1628" i="1"/>
  <c r="N1629" i="1"/>
  <c r="O1629" i="1"/>
  <c r="N1630" i="1"/>
  <c r="O1630" i="1"/>
  <c r="N1631" i="1"/>
  <c r="O1631" i="1"/>
  <c r="N1632" i="1"/>
  <c r="O1632" i="1"/>
  <c r="N1633" i="1"/>
  <c r="O1633" i="1"/>
  <c r="N1634" i="1"/>
  <c r="O1634" i="1"/>
  <c r="N1635" i="1"/>
  <c r="O1635" i="1"/>
  <c r="N1636" i="1"/>
  <c r="O1636" i="1"/>
  <c r="N1637" i="1"/>
  <c r="O1637" i="1"/>
  <c r="N1638" i="1"/>
  <c r="O1638" i="1"/>
  <c r="N1639" i="1"/>
  <c r="O1639" i="1"/>
  <c r="N1640" i="1"/>
  <c r="O1640" i="1"/>
  <c r="N1641" i="1"/>
  <c r="O1641" i="1"/>
  <c r="N1642" i="1"/>
  <c r="O1642" i="1"/>
  <c r="N1643" i="1"/>
  <c r="O1643" i="1"/>
  <c r="N1644" i="1"/>
  <c r="O1644" i="1"/>
  <c r="N1645" i="1"/>
  <c r="O1645" i="1"/>
  <c r="N1646" i="1"/>
  <c r="O1646" i="1"/>
  <c r="N1647" i="1"/>
  <c r="O1647" i="1"/>
  <c r="N1648" i="1"/>
  <c r="O1648" i="1"/>
  <c r="N1649" i="1"/>
  <c r="O1649" i="1"/>
  <c r="N1650" i="1"/>
  <c r="O1650" i="1"/>
  <c r="N1651" i="1"/>
  <c r="O1651" i="1"/>
  <c r="N1652" i="1"/>
  <c r="O1652" i="1"/>
  <c r="N1653" i="1"/>
  <c r="O1653" i="1"/>
  <c r="N1654" i="1"/>
  <c r="O1654" i="1"/>
  <c r="N1655" i="1"/>
  <c r="O1655" i="1"/>
  <c r="N1656" i="1"/>
  <c r="O1656" i="1"/>
  <c r="N1657" i="1"/>
  <c r="O1657" i="1"/>
  <c r="N1658" i="1"/>
  <c r="O1658" i="1"/>
  <c r="N1659" i="1"/>
  <c r="O1659" i="1"/>
  <c r="N1660" i="1"/>
  <c r="O1660" i="1"/>
  <c r="N1661" i="1"/>
  <c r="O1661" i="1"/>
  <c r="N1662" i="1"/>
  <c r="O1662" i="1"/>
  <c r="N1663" i="1"/>
  <c r="O1663" i="1"/>
  <c r="N1664" i="1"/>
  <c r="O1664" i="1"/>
  <c r="N1665" i="1"/>
  <c r="O1665" i="1"/>
  <c r="N1666" i="1"/>
  <c r="O1666" i="1"/>
  <c r="N1667" i="1"/>
  <c r="O1667" i="1"/>
  <c r="N1668" i="1"/>
  <c r="O1668" i="1"/>
  <c r="N1669" i="1"/>
  <c r="O1669" i="1"/>
  <c r="N1670" i="1"/>
  <c r="O1670" i="1"/>
  <c r="N1671" i="1"/>
  <c r="O1671" i="1"/>
  <c r="N1672" i="1"/>
  <c r="O1672" i="1"/>
  <c r="N1673" i="1"/>
  <c r="O1673" i="1"/>
  <c r="N1674" i="1"/>
  <c r="O1674" i="1"/>
  <c r="N1675" i="1"/>
  <c r="O1675" i="1"/>
  <c r="N1676" i="1"/>
  <c r="O1676" i="1"/>
  <c r="N1677" i="1"/>
  <c r="O1677" i="1"/>
  <c r="N1678" i="1"/>
  <c r="O1678" i="1"/>
  <c r="N1679" i="1"/>
  <c r="O1679" i="1"/>
  <c r="N1680" i="1"/>
  <c r="O1680" i="1"/>
  <c r="N1681" i="1"/>
  <c r="O1681" i="1"/>
  <c r="N1682" i="1"/>
  <c r="O1682" i="1"/>
  <c r="N1683" i="1"/>
  <c r="O1683" i="1"/>
  <c r="N1684" i="1"/>
  <c r="O1684" i="1"/>
  <c r="N1685" i="1"/>
  <c r="O1685" i="1"/>
  <c r="N1686" i="1"/>
  <c r="O1686" i="1"/>
  <c r="N1687" i="1"/>
  <c r="O1687" i="1"/>
  <c r="N1688" i="1"/>
  <c r="O1688" i="1"/>
  <c r="N1689" i="1"/>
  <c r="O1689" i="1"/>
  <c r="N1690" i="1"/>
  <c r="O1690" i="1"/>
  <c r="N1691" i="1"/>
  <c r="O1691" i="1"/>
  <c r="N1692" i="1"/>
  <c r="O1692" i="1"/>
  <c r="N1693" i="1"/>
  <c r="O1693" i="1"/>
  <c r="N1694" i="1"/>
  <c r="O1694" i="1"/>
  <c r="N1695" i="1"/>
  <c r="O1695" i="1"/>
  <c r="N1696" i="1"/>
  <c r="O1696" i="1"/>
  <c r="N1697" i="1"/>
  <c r="O1697" i="1"/>
  <c r="N1698" i="1"/>
  <c r="O1698" i="1"/>
  <c r="N1699" i="1"/>
  <c r="O1699" i="1"/>
  <c r="N1700" i="1"/>
  <c r="O1700" i="1"/>
  <c r="N1701" i="1"/>
  <c r="O1701" i="1"/>
  <c r="N1702" i="1"/>
  <c r="O1702" i="1"/>
  <c r="N1703" i="1"/>
  <c r="O1703" i="1"/>
  <c r="N1704" i="1"/>
  <c r="O1704" i="1"/>
  <c r="N1705" i="1"/>
  <c r="O1705" i="1"/>
  <c r="N1706" i="1"/>
  <c r="O1706" i="1"/>
  <c r="N1707" i="1"/>
  <c r="O1707" i="1"/>
  <c r="N1708" i="1"/>
  <c r="O1708" i="1"/>
  <c r="N1709" i="1"/>
  <c r="O1709" i="1"/>
  <c r="N1710" i="1"/>
  <c r="O1710" i="1"/>
  <c r="N1711" i="1"/>
  <c r="O1711" i="1"/>
  <c r="N1712" i="1"/>
  <c r="O1712" i="1"/>
  <c r="N1713" i="1"/>
  <c r="O1713" i="1"/>
  <c r="N1714" i="1"/>
  <c r="O1714" i="1"/>
  <c r="N1715" i="1"/>
  <c r="O1715" i="1"/>
  <c r="N1716" i="1"/>
  <c r="O1716" i="1"/>
  <c r="N1717" i="1"/>
  <c r="O1717" i="1"/>
  <c r="N1718" i="1"/>
  <c r="O1718" i="1"/>
  <c r="N1719" i="1"/>
  <c r="O1719" i="1"/>
  <c r="N1720" i="1"/>
  <c r="O1720" i="1"/>
  <c r="N1721" i="1"/>
  <c r="O1721" i="1"/>
  <c r="N1722" i="1"/>
  <c r="O1722" i="1"/>
  <c r="N1723" i="1"/>
  <c r="O1723" i="1"/>
  <c r="N1724" i="1"/>
  <c r="O1724" i="1"/>
  <c r="N1725" i="1"/>
  <c r="O1725" i="1"/>
  <c r="N1726" i="1"/>
  <c r="O1726" i="1"/>
  <c r="N1727" i="1"/>
  <c r="O1727" i="1"/>
  <c r="N1728" i="1"/>
  <c r="O1728" i="1"/>
  <c r="N1729" i="1"/>
  <c r="O1729" i="1"/>
  <c r="N1730" i="1"/>
  <c r="O1730" i="1"/>
  <c r="N1731" i="1"/>
  <c r="O1731" i="1"/>
  <c r="N1732" i="1"/>
  <c r="O1732" i="1"/>
  <c r="N1733" i="1"/>
  <c r="O1733" i="1"/>
  <c r="N1734" i="1"/>
  <c r="O1734" i="1"/>
  <c r="N1735" i="1"/>
  <c r="O1735" i="1"/>
  <c r="N1736" i="1"/>
  <c r="O1736" i="1"/>
  <c r="N1737" i="1"/>
  <c r="O1737" i="1"/>
  <c r="N1738" i="1"/>
  <c r="O1738" i="1"/>
  <c r="N1739" i="1"/>
  <c r="O1739" i="1"/>
  <c r="N1740" i="1"/>
  <c r="O1740" i="1"/>
  <c r="N1741" i="1"/>
  <c r="O1741" i="1"/>
  <c r="N1742" i="1"/>
  <c r="O1742" i="1"/>
  <c r="N1743" i="1"/>
  <c r="O1743" i="1"/>
  <c r="N1744" i="1"/>
  <c r="O1744" i="1"/>
  <c r="N1745" i="1"/>
  <c r="O1745" i="1"/>
  <c r="N1746" i="1"/>
  <c r="O1746" i="1"/>
  <c r="N1747" i="1"/>
  <c r="O1747" i="1"/>
  <c r="N1748" i="1"/>
  <c r="O1748" i="1"/>
  <c r="N1749" i="1"/>
  <c r="O1749" i="1"/>
  <c r="N1750" i="1"/>
  <c r="O1750" i="1"/>
  <c r="N1751" i="1"/>
  <c r="O1751" i="1"/>
  <c r="N1752" i="1"/>
  <c r="O1752" i="1"/>
  <c r="N1753" i="1"/>
  <c r="O1753" i="1"/>
  <c r="N1754" i="1"/>
  <c r="O1754" i="1"/>
  <c r="N1755" i="1"/>
  <c r="O1755" i="1"/>
  <c r="N1756" i="1"/>
  <c r="O1756" i="1"/>
  <c r="N1757" i="1"/>
  <c r="O1757" i="1"/>
  <c r="N1758" i="1"/>
  <c r="O1758" i="1"/>
  <c r="N1759" i="1"/>
  <c r="O1759" i="1"/>
  <c r="N1760" i="1"/>
  <c r="O1760" i="1"/>
  <c r="N1761" i="1"/>
  <c r="O1761" i="1"/>
  <c r="N1762" i="1"/>
  <c r="O1762" i="1"/>
  <c r="N1763" i="1"/>
  <c r="O1763" i="1"/>
  <c r="N1764" i="1"/>
  <c r="O1764" i="1"/>
  <c r="N1765" i="1"/>
  <c r="O1765" i="1"/>
  <c r="N1766" i="1"/>
  <c r="O1766" i="1"/>
  <c r="N1767" i="1"/>
  <c r="O1767" i="1"/>
  <c r="N1768" i="1"/>
  <c r="O1768" i="1"/>
  <c r="N1769" i="1"/>
  <c r="O1769" i="1"/>
  <c r="N1770" i="1"/>
  <c r="O1770" i="1"/>
  <c r="N1771" i="1"/>
  <c r="O1771" i="1"/>
  <c r="N1772" i="1"/>
  <c r="O1772" i="1"/>
  <c r="N1773" i="1"/>
  <c r="O1773" i="1"/>
  <c r="N1774" i="1"/>
  <c r="O1774" i="1"/>
  <c r="N1775" i="1"/>
  <c r="O1775" i="1"/>
  <c r="N1776" i="1"/>
  <c r="O1776" i="1"/>
  <c r="N1777" i="1"/>
  <c r="O1777" i="1"/>
  <c r="N1778" i="1"/>
  <c r="O1778" i="1"/>
  <c r="N1779" i="1"/>
  <c r="O1779" i="1"/>
  <c r="N1780" i="1"/>
  <c r="O1780" i="1"/>
  <c r="N1781" i="1"/>
  <c r="O1781" i="1"/>
  <c r="N1782" i="1"/>
  <c r="O1782" i="1"/>
  <c r="N1783" i="1"/>
  <c r="O1783" i="1"/>
  <c r="N1784" i="1"/>
  <c r="O1784" i="1"/>
  <c r="N1785" i="1"/>
  <c r="O1785" i="1"/>
  <c r="N1786" i="1"/>
  <c r="O1786" i="1"/>
  <c r="N1787" i="1"/>
  <c r="O1787" i="1"/>
  <c r="N1788" i="1"/>
  <c r="O1788" i="1"/>
  <c r="N1789" i="1"/>
  <c r="O1789" i="1"/>
  <c r="N1790" i="1"/>
  <c r="O1790" i="1"/>
  <c r="N1791" i="1"/>
  <c r="O1791" i="1"/>
  <c r="N1792" i="1"/>
  <c r="O1792" i="1"/>
  <c r="N1793" i="1"/>
  <c r="O1793" i="1"/>
  <c r="N1794" i="1"/>
  <c r="O1794" i="1"/>
  <c r="N1795" i="1"/>
  <c r="O1795" i="1"/>
  <c r="N1796" i="1"/>
  <c r="O1796" i="1"/>
  <c r="N1797" i="1"/>
  <c r="O1797" i="1"/>
  <c r="N1798" i="1"/>
  <c r="O1798" i="1"/>
  <c r="N1799" i="1"/>
  <c r="O1799" i="1"/>
  <c r="N1800" i="1"/>
  <c r="O1800" i="1"/>
  <c r="N1801" i="1"/>
  <c r="O1801" i="1"/>
  <c r="N1802" i="1"/>
  <c r="O1802" i="1"/>
  <c r="N1803" i="1"/>
  <c r="O1803" i="1"/>
  <c r="N1804" i="1"/>
  <c r="O1804" i="1"/>
  <c r="N1805" i="1"/>
  <c r="O1805" i="1"/>
  <c r="N1806" i="1"/>
  <c r="O1806" i="1"/>
  <c r="N1807" i="1"/>
  <c r="O1807" i="1"/>
  <c r="N1808" i="1"/>
  <c r="O1808" i="1"/>
  <c r="N1809" i="1"/>
  <c r="O1809" i="1"/>
  <c r="N1810" i="1"/>
  <c r="O1810" i="1"/>
  <c r="N1811" i="1"/>
  <c r="O1811" i="1"/>
  <c r="N1812" i="1"/>
  <c r="O1812" i="1"/>
  <c r="N1813" i="1"/>
  <c r="O1813" i="1"/>
  <c r="N1814" i="1"/>
  <c r="O1814" i="1"/>
  <c r="N1815" i="1"/>
  <c r="O1815" i="1"/>
  <c r="N1816" i="1"/>
  <c r="O1816" i="1"/>
  <c r="N1817" i="1"/>
  <c r="O1817" i="1"/>
  <c r="N1818" i="1"/>
  <c r="O1818" i="1"/>
  <c r="N1819" i="1"/>
  <c r="O1819" i="1"/>
  <c r="N1820" i="1"/>
  <c r="O1820" i="1"/>
  <c r="N1821" i="1"/>
  <c r="O1821" i="1"/>
  <c r="N1822" i="1"/>
  <c r="O1822" i="1"/>
  <c r="N1823" i="1"/>
  <c r="O1823" i="1"/>
  <c r="N1824" i="1"/>
  <c r="O1824" i="1"/>
  <c r="N1825" i="1"/>
  <c r="O1825" i="1"/>
  <c r="N1826" i="1"/>
  <c r="O1826" i="1"/>
  <c r="N1827" i="1"/>
  <c r="O1827" i="1"/>
  <c r="N1828" i="1"/>
  <c r="O1828" i="1"/>
  <c r="N1829" i="1"/>
  <c r="O1829" i="1"/>
  <c r="N1830" i="1"/>
  <c r="O1830" i="1"/>
  <c r="N1831" i="1"/>
  <c r="O1831" i="1"/>
  <c r="N1832" i="1"/>
  <c r="O1832" i="1"/>
  <c r="N1833" i="1"/>
  <c r="O1833" i="1"/>
  <c r="N1834" i="1"/>
  <c r="O1834" i="1"/>
  <c r="N1835" i="1"/>
  <c r="O1835" i="1"/>
  <c r="N1836" i="1"/>
  <c r="O1836" i="1"/>
  <c r="N1837" i="1"/>
  <c r="O1837" i="1"/>
  <c r="N1838" i="1"/>
  <c r="O1838" i="1"/>
  <c r="N1839" i="1"/>
  <c r="O1839" i="1"/>
  <c r="N1840" i="1"/>
  <c r="O1840" i="1"/>
  <c r="N1841" i="1"/>
  <c r="O1841" i="1"/>
  <c r="N1842" i="1"/>
  <c r="O1842" i="1"/>
  <c r="N1843" i="1"/>
  <c r="O1843" i="1"/>
  <c r="N1844" i="1"/>
  <c r="O1844" i="1"/>
  <c r="N1845" i="1"/>
  <c r="O1845" i="1"/>
  <c r="N1846" i="1"/>
  <c r="O1846" i="1"/>
  <c r="N1847" i="1"/>
  <c r="O1847" i="1"/>
  <c r="N1848" i="1"/>
  <c r="O1848" i="1"/>
  <c r="N1849" i="1"/>
  <c r="O1849" i="1"/>
  <c r="N1850" i="1"/>
  <c r="O1850" i="1"/>
  <c r="N1851" i="1"/>
  <c r="O1851" i="1"/>
  <c r="N1852" i="1"/>
  <c r="O1852" i="1"/>
  <c r="N1853" i="1"/>
  <c r="O1853" i="1"/>
  <c r="N1854" i="1"/>
  <c r="O1854" i="1"/>
  <c r="N1855" i="1"/>
  <c r="O1855" i="1"/>
  <c r="N1856" i="1"/>
  <c r="O1856" i="1"/>
  <c r="N1857" i="1"/>
  <c r="O1857" i="1"/>
  <c r="N1858" i="1"/>
  <c r="O1858" i="1"/>
  <c r="N1859" i="1"/>
  <c r="O1859" i="1"/>
  <c r="N1860" i="1"/>
  <c r="O1860" i="1"/>
  <c r="N1861" i="1"/>
  <c r="O1861" i="1"/>
  <c r="N1862" i="1"/>
  <c r="O1862" i="1"/>
  <c r="N1863" i="1"/>
  <c r="O1863" i="1"/>
  <c r="N1864" i="1"/>
  <c r="O1864" i="1"/>
  <c r="N1865" i="1"/>
  <c r="O1865" i="1"/>
  <c r="N1866" i="1"/>
  <c r="O1866" i="1"/>
  <c r="N1867" i="1"/>
  <c r="O1867" i="1"/>
  <c r="N1868" i="1"/>
  <c r="O1868" i="1"/>
  <c r="N1869" i="1"/>
  <c r="O1869" i="1"/>
  <c r="N1870" i="1"/>
  <c r="O1870" i="1"/>
  <c r="N1871" i="1"/>
  <c r="O1871" i="1"/>
  <c r="N1872" i="1"/>
  <c r="O1872" i="1"/>
  <c r="N1873" i="1"/>
  <c r="O1873" i="1"/>
  <c r="N1874" i="1"/>
  <c r="O1874" i="1"/>
  <c r="N1875" i="1"/>
  <c r="O1875" i="1"/>
  <c r="N1876" i="1"/>
  <c r="O1876" i="1"/>
  <c r="N1877" i="1"/>
  <c r="O1877" i="1"/>
  <c r="N1878" i="1"/>
  <c r="O1878" i="1"/>
  <c r="N1879" i="1"/>
  <c r="O1879" i="1"/>
  <c r="N1880" i="1"/>
  <c r="O1880" i="1"/>
  <c r="N1881" i="1"/>
  <c r="O1881" i="1"/>
  <c r="N1882" i="1"/>
  <c r="O1882" i="1"/>
  <c r="N1883" i="1"/>
  <c r="O1883" i="1"/>
  <c r="N1884" i="1"/>
  <c r="O1884" i="1"/>
  <c r="N1885" i="1"/>
  <c r="O1885" i="1"/>
  <c r="N1886" i="1"/>
  <c r="O1886" i="1"/>
  <c r="N1887" i="1"/>
  <c r="O1887" i="1"/>
  <c r="N1888" i="1"/>
  <c r="O1888" i="1"/>
  <c r="D13" i="2"/>
  <c r="G13" i="2" s="1"/>
  <c r="H13" i="2" s="1"/>
  <c r="D30" i="2"/>
  <c r="G30" i="2" s="1"/>
  <c r="H30" i="2" s="1"/>
  <c r="D42" i="2"/>
  <c r="G42" i="2" s="1"/>
  <c r="H42" i="2" s="1"/>
  <c r="D46" i="2"/>
  <c r="G46" i="2" s="1"/>
  <c r="H46" i="2" s="1"/>
  <c r="D50" i="2"/>
  <c r="G50" i="2" s="1"/>
  <c r="H50" i="2" s="1"/>
  <c r="D54" i="2"/>
  <c r="G54" i="2" s="1"/>
  <c r="H54" i="2" s="1"/>
  <c r="D58" i="2"/>
  <c r="G58" i="2" s="1"/>
  <c r="H58" i="2" s="1"/>
  <c r="D62" i="2"/>
  <c r="G62" i="2" s="1"/>
  <c r="H62" i="2" s="1"/>
  <c r="D66" i="2"/>
  <c r="G66" i="2" s="1"/>
  <c r="H66" i="2" s="1"/>
  <c r="D70" i="2"/>
  <c r="G70" i="2" s="1"/>
  <c r="H70" i="2" s="1"/>
  <c r="D74" i="2"/>
  <c r="G74" i="2" s="1"/>
  <c r="H74" i="2" s="1"/>
  <c r="D78" i="2"/>
  <c r="G78" i="2" s="1"/>
  <c r="H78" i="2" s="1"/>
  <c r="D82" i="2"/>
  <c r="G82" i="2" s="1"/>
  <c r="H82" i="2" s="1"/>
  <c r="D86" i="2"/>
  <c r="G86" i="2" s="1"/>
  <c r="H86" i="2" s="1"/>
  <c r="D90" i="2"/>
  <c r="G90" i="2" s="1"/>
  <c r="H90" i="2" s="1"/>
  <c r="D94" i="2"/>
  <c r="G94" i="2" s="1"/>
  <c r="H94" i="2" s="1"/>
  <c r="D98" i="2"/>
  <c r="G98" i="2" s="1"/>
  <c r="H98" i="2" s="1"/>
  <c r="D102" i="2"/>
  <c r="G102" i="2" s="1"/>
  <c r="H102" i="2" s="1"/>
  <c r="C70" i="3"/>
  <c r="C71" i="3" s="1"/>
  <c r="C75" i="3" s="1"/>
  <c r="C74" i="3" s="1"/>
  <c r="C84" i="3"/>
  <c r="D84" i="3"/>
  <c r="D70" i="3"/>
  <c r="D74" i="3" s="1"/>
  <c r="C77" i="3"/>
  <c r="D77" i="3"/>
  <c r="D78" i="3" s="1"/>
  <c r="D82" i="3" s="1"/>
  <c r="B83" i="3"/>
  <c r="J1" i="7"/>
  <c r="K1" i="7" s="1"/>
  <c r="J2" i="7"/>
  <c r="R2" i="7"/>
  <c r="S2" i="7"/>
  <c r="J3" i="7"/>
  <c r="K3" i="7" s="1"/>
  <c r="R3" i="7"/>
  <c r="S3" i="7" s="1"/>
  <c r="J4" i="7"/>
  <c r="L4" i="7" s="1"/>
  <c r="J5" i="7"/>
  <c r="K5" i="7" s="1"/>
  <c r="J6" i="7"/>
  <c r="L6" i="7" s="1"/>
  <c r="K6" i="7"/>
  <c r="J7" i="7"/>
  <c r="L7" i="7" s="1"/>
  <c r="K7" i="7"/>
  <c r="J8" i="7"/>
  <c r="K8" i="7" s="1"/>
  <c r="J9" i="7"/>
  <c r="K9" i="7" s="1"/>
  <c r="J10" i="7"/>
  <c r="L10" i="7" s="1"/>
  <c r="K10" i="7"/>
  <c r="J11" i="7"/>
  <c r="L11" i="7" s="1"/>
  <c r="J12" i="7"/>
  <c r="K12" i="7" s="1"/>
  <c r="J13" i="7"/>
  <c r="K13" i="7" s="1"/>
  <c r="J14" i="7"/>
  <c r="L14" i="7" s="1"/>
  <c r="J15" i="7"/>
  <c r="J16" i="7"/>
  <c r="L16" i="7" s="1"/>
  <c r="J17" i="7"/>
  <c r="K17" i="7" s="1"/>
  <c r="J18" i="7"/>
  <c r="L18" i="7" s="1"/>
  <c r="J19" i="7"/>
  <c r="K19" i="7" s="1"/>
  <c r="L19" i="7"/>
  <c r="J20" i="7"/>
  <c r="J21" i="7"/>
  <c r="K21" i="7" s="1"/>
  <c r="J22" i="7"/>
  <c r="J23" i="7"/>
  <c r="K23" i="7" s="1"/>
  <c r="J24" i="7"/>
  <c r="L24" i="7" s="1"/>
  <c r="K24" i="7"/>
  <c r="J25" i="7"/>
  <c r="K25" i="7" s="1"/>
  <c r="J26" i="7"/>
  <c r="L26" i="7" s="1"/>
  <c r="J27" i="7"/>
  <c r="L27" i="7" s="1"/>
  <c r="J28" i="7"/>
  <c r="K28" i="7" s="1"/>
  <c r="J29" i="7"/>
  <c r="K29" i="7" s="1"/>
  <c r="K30" i="7"/>
  <c r="L30" i="7"/>
  <c r="J31" i="7"/>
  <c r="J32" i="7"/>
  <c r="K32" i="7" s="1"/>
  <c r="J33" i="7"/>
  <c r="J34" i="7"/>
  <c r="L34" i="7" s="1"/>
  <c r="J35" i="7"/>
  <c r="K35" i="7" s="1"/>
  <c r="J36" i="7"/>
  <c r="K36" i="7" s="1"/>
  <c r="J37" i="7"/>
  <c r="L37" i="7" s="1"/>
  <c r="J38" i="7"/>
  <c r="L38" i="7" s="1"/>
  <c r="J39" i="7"/>
  <c r="K39" i="7" s="1"/>
  <c r="J40" i="7"/>
  <c r="K40" i="7" s="1"/>
  <c r="J41" i="7"/>
  <c r="L41" i="7" s="1"/>
  <c r="J42" i="7"/>
  <c r="J43" i="7"/>
  <c r="L43" i="7" s="1"/>
  <c r="J44" i="7"/>
  <c r="K44" i="7" s="1"/>
  <c r="J45" i="7"/>
  <c r="L45" i="7" s="1"/>
  <c r="J46" i="7"/>
  <c r="K46" i="7" s="1"/>
  <c r="J47" i="7"/>
  <c r="J48" i="7"/>
  <c r="K48" i="7" s="1"/>
  <c r="J49" i="7"/>
  <c r="J50" i="7"/>
  <c r="K50" i="7" s="1"/>
  <c r="J51" i="7"/>
  <c r="K51" i="7" s="1"/>
  <c r="J52" i="7"/>
  <c r="K52" i="7" s="1"/>
  <c r="L53" i="7"/>
  <c r="K54" i="7"/>
  <c r="L54" i="7"/>
  <c r="J55" i="7"/>
  <c r="J56" i="7"/>
  <c r="L56" i="7" s="1"/>
  <c r="J57" i="7"/>
  <c r="K57" i="7" s="1"/>
  <c r="J58" i="7"/>
  <c r="L58" i="7" s="1"/>
  <c r="J59" i="7"/>
  <c r="K59" i="7" s="1"/>
  <c r="J60" i="7"/>
  <c r="K61" i="7"/>
  <c r="L61" i="7"/>
  <c r="J62" i="7"/>
  <c r="L62" i="7" s="1"/>
  <c r="J63" i="7"/>
  <c r="J64" i="7"/>
  <c r="K64" i="7" s="1"/>
  <c r="J65" i="7"/>
  <c r="J66" i="7"/>
  <c r="K66" i="7" s="1"/>
  <c r="J67" i="7"/>
  <c r="K67" i="7" s="1"/>
  <c r="J68" i="7"/>
  <c r="K68" i="7" s="1"/>
  <c r="J69" i="7"/>
  <c r="L69" i="7" s="1"/>
  <c r="J70" i="7"/>
  <c r="L70" i="7" s="1"/>
  <c r="J71" i="7"/>
  <c r="K71" i="7" s="1"/>
  <c r="J72" i="7"/>
  <c r="K72" i="7" s="1"/>
  <c r="J73" i="7"/>
  <c r="L73" i="7" s="1"/>
  <c r="J74" i="7"/>
  <c r="J75" i="7"/>
  <c r="L75" i="7" s="1"/>
  <c r="J76" i="7"/>
  <c r="K76" i="7" s="1"/>
  <c r="J77" i="7"/>
  <c r="L77" i="7" s="1"/>
  <c r="J78" i="7"/>
  <c r="K78" i="7" s="1"/>
  <c r="J79" i="7"/>
  <c r="K80" i="7"/>
  <c r="L80" i="7"/>
  <c r="J81" i="7"/>
  <c r="K81" i="7" s="1"/>
  <c r="J82" i="7"/>
  <c r="J83" i="7"/>
  <c r="K83" i="7" s="1"/>
  <c r="J84" i="7"/>
  <c r="J85" i="7"/>
  <c r="K85" i="7" s="1"/>
  <c r="J86" i="7"/>
  <c r="L86" i="7" s="1"/>
  <c r="J87" i="7"/>
  <c r="K87" i="7" s="1"/>
  <c r="J88" i="7"/>
  <c r="L88" i="7" s="1"/>
  <c r="J89" i="7"/>
  <c r="L89" i="7" s="1"/>
  <c r="J90" i="7"/>
  <c r="K90" i="7" s="1"/>
  <c r="J91" i="7"/>
  <c r="K91" i="7" s="1"/>
  <c r="J92" i="7"/>
  <c r="L92" i="7" s="1"/>
  <c r="J93" i="7"/>
  <c r="J94" i="7"/>
  <c r="L94" i="7" s="1"/>
  <c r="J95" i="7"/>
  <c r="K95" i="7" s="1"/>
  <c r="J96" i="7"/>
  <c r="L96" i="7" s="1"/>
  <c r="J97" i="7"/>
  <c r="L97" i="7" s="1"/>
  <c r="J98" i="7"/>
  <c r="J99" i="7"/>
  <c r="K99" i="7" s="1"/>
  <c r="J100" i="7"/>
  <c r="J101" i="7"/>
  <c r="L101" i="7" s="1"/>
  <c r="J102" i="7"/>
  <c r="K102" i="7" s="1"/>
  <c r="J103" i="7"/>
  <c r="K103" i="7" s="1"/>
  <c r="J104" i="7"/>
  <c r="L104" i="7" s="1"/>
  <c r="J105" i="7"/>
  <c r="L105" i="7" s="1"/>
  <c r="J106" i="7"/>
  <c r="K106" i="7" s="1"/>
  <c r="J107" i="7"/>
  <c r="K107" i="7" s="1"/>
  <c r="J108" i="7"/>
  <c r="L108" i="7" s="1"/>
  <c r="J109" i="7"/>
  <c r="J110" i="7"/>
  <c r="L110" i="7" s="1"/>
  <c r="J111" i="7"/>
  <c r="K111" i="7" s="1"/>
  <c r="J112" i="7"/>
  <c r="L112" i="7" s="1"/>
  <c r="J113" i="7"/>
  <c r="K113" i="7" s="1"/>
  <c r="J114" i="7"/>
  <c r="J115" i="7"/>
  <c r="K115" i="7" s="1"/>
  <c r="J116" i="7"/>
  <c r="J117" i="7"/>
  <c r="K117" i="7" s="1"/>
  <c r="J118" i="7"/>
  <c r="L118" i="7" s="1"/>
  <c r="J119" i="7"/>
  <c r="K119" i="7" s="1"/>
  <c r="J120" i="7"/>
  <c r="L120" i="7" s="1"/>
  <c r="J121" i="7"/>
  <c r="L121" i="7" s="1"/>
  <c r="J122" i="7"/>
  <c r="L122" i="7" s="1"/>
  <c r="J123" i="7"/>
  <c r="K123" i="7" s="1"/>
  <c r="J124" i="7"/>
  <c r="L124" i="7" s="1"/>
  <c r="J125" i="7"/>
  <c r="J126" i="7"/>
  <c r="L126" i="7" s="1"/>
  <c r="K127" i="7"/>
  <c r="L127" i="7"/>
  <c r="J128" i="7"/>
  <c r="J129" i="7"/>
  <c r="L129" i="7" s="1"/>
  <c r="J130" i="7"/>
  <c r="K130" i="7" s="1"/>
  <c r="J131" i="7"/>
  <c r="L131" i="7" s="1"/>
  <c r="J132" i="7"/>
  <c r="K132" i="7" s="1"/>
  <c r="J133" i="7"/>
  <c r="J134" i="7"/>
  <c r="K134" i="7" s="1"/>
  <c r="J135" i="7"/>
  <c r="J136" i="7"/>
  <c r="K136" i="7" s="1"/>
  <c r="J137" i="7"/>
  <c r="L137" i="7" s="1"/>
  <c r="J138" i="7"/>
  <c r="K138" i="7" s="1"/>
  <c r="J139" i="7"/>
  <c r="L139" i="7" s="1"/>
  <c r="J140" i="7"/>
  <c r="L140" i="7" s="1"/>
  <c r="J141" i="7"/>
  <c r="L141" i="7" s="1"/>
  <c r="J142" i="7"/>
  <c r="K142" i="7" s="1"/>
  <c r="J143" i="7"/>
  <c r="L143" i="7" s="1"/>
  <c r="J144" i="7"/>
  <c r="J145" i="7"/>
  <c r="L145" i="7" s="1"/>
  <c r="J146" i="7"/>
  <c r="K146" i="7" s="1"/>
  <c r="J147" i="7"/>
  <c r="L147" i="7" s="1"/>
  <c r="J148" i="7"/>
  <c r="L148" i="7" s="1"/>
  <c r="J149" i="7"/>
  <c r="J150" i="7"/>
  <c r="K150" i="7" s="1"/>
  <c r="J151" i="7"/>
  <c r="J152" i="7"/>
  <c r="L152" i="7" s="1"/>
  <c r="J153" i="7"/>
  <c r="K153" i="7" s="1"/>
  <c r="J154" i="7"/>
  <c r="K154" i="7" s="1"/>
  <c r="J155" i="7"/>
  <c r="L155" i="7" s="1"/>
  <c r="J156" i="7"/>
  <c r="L156" i="7" s="1"/>
  <c r="J157" i="7"/>
  <c r="K157" i="7" s="1"/>
  <c r="J158" i="7"/>
  <c r="K158" i="7" s="1"/>
  <c r="J159" i="7"/>
  <c r="L159" i="7" s="1"/>
  <c r="J160" i="7"/>
  <c r="J161" i="7"/>
  <c r="L161" i="7" s="1"/>
  <c r="J162" i="7"/>
  <c r="K162" i="7" s="1"/>
  <c r="J163" i="7"/>
  <c r="L163" i="7" s="1"/>
  <c r="J164" i="7"/>
  <c r="K164" i="7" s="1"/>
  <c r="J165" i="7"/>
  <c r="J166" i="7"/>
  <c r="K166" i="7" s="1"/>
  <c r="J167" i="7"/>
  <c r="J168" i="7"/>
  <c r="K168" i="7" s="1"/>
  <c r="J169" i="7"/>
  <c r="K169" i="7" s="1"/>
  <c r="J170" i="7"/>
  <c r="K170" i="7" s="1"/>
  <c r="J171" i="7"/>
  <c r="L171" i="7" s="1"/>
  <c r="J172" i="7"/>
  <c r="L172" i="7" s="1"/>
  <c r="J173" i="7"/>
  <c r="K173" i="7" s="1"/>
  <c r="J174" i="7"/>
  <c r="K174" i="7" s="1"/>
  <c r="K175" i="7"/>
  <c r="L175" i="7"/>
  <c r="J176" i="7"/>
  <c r="K176" i="7" s="1"/>
  <c r="J177" i="7"/>
  <c r="K177" i="7" s="1"/>
  <c r="J178" i="7"/>
  <c r="J179" i="7"/>
  <c r="L179" i="7" s="1"/>
  <c r="J180" i="7"/>
  <c r="K180" i="7" s="1"/>
  <c r="J181" i="7"/>
  <c r="K181" i="7" s="1"/>
  <c r="J182" i="7"/>
  <c r="L182" i="7" s="1"/>
  <c r="J183" i="7"/>
  <c r="L183" i="7" s="1"/>
  <c r="J184" i="7"/>
  <c r="K184" i="7" s="1"/>
  <c r="J185" i="7"/>
  <c r="K185" i="7" s="1"/>
  <c r="J186" i="7"/>
  <c r="L186" i="7" s="1"/>
  <c r="J187" i="7"/>
  <c r="K187" i="7" s="1"/>
  <c r="J188" i="7"/>
  <c r="L188" i="7" s="1"/>
  <c r="J189" i="7"/>
  <c r="K189" i="7" s="1"/>
  <c r="K190" i="7"/>
  <c r="L190" i="7"/>
  <c r="J191" i="7"/>
  <c r="K191" i="7" s="1"/>
  <c r="J192" i="7"/>
  <c r="K192" i="7" s="1"/>
  <c r="J193" i="7"/>
  <c r="L193" i="7" s="1"/>
  <c r="J194" i="7"/>
  <c r="L194" i="7" s="1"/>
  <c r="J195" i="7"/>
  <c r="L195" i="7" s="1"/>
  <c r="J196" i="7"/>
  <c r="K196" i="7" s="1"/>
  <c r="J197" i="7"/>
  <c r="L197" i="7" s="1"/>
  <c r="J198" i="7"/>
  <c r="K198" i="7" s="1"/>
  <c r="J199" i="7"/>
  <c r="L199" i="7" s="1"/>
  <c r="J200" i="7"/>
  <c r="K200" i="7" s="1"/>
  <c r="J201" i="7"/>
  <c r="L201" i="7" s="1"/>
  <c r="J202" i="7"/>
  <c r="K202" i="7" s="1"/>
  <c r="J203" i="7"/>
  <c r="K203" i="7" s="1"/>
  <c r="J204" i="7"/>
  <c r="K204" i="7" s="1"/>
  <c r="J205" i="7"/>
  <c r="J206" i="7"/>
  <c r="L206" i="7" s="1"/>
  <c r="J207" i="7"/>
  <c r="K207" i="7" s="1"/>
  <c r="J208" i="7"/>
  <c r="K208" i="7" s="1"/>
  <c r="J209" i="7"/>
  <c r="L209" i="7" s="1"/>
  <c r="J210" i="7"/>
  <c r="L210" i="7" s="1"/>
  <c r="J211" i="7"/>
  <c r="K211" i="7" s="1"/>
  <c r="J212" i="7"/>
  <c r="K212" i="7" s="1"/>
  <c r="J213" i="7"/>
  <c r="L213" i="7" s="1"/>
  <c r="J214" i="7"/>
  <c r="K214" i="7" s="1"/>
  <c r="J215" i="7"/>
  <c r="L215" i="7" s="1"/>
  <c r="J216" i="7"/>
  <c r="K216" i="7" s="1"/>
  <c r="J217" i="7"/>
  <c r="L217" i="7" s="1"/>
  <c r="J218" i="7"/>
  <c r="K218" i="7" s="1"/>
  <c r="J219" i="7"/>
  <c r="K219" i="7" s="1"/>
  <c r="K220" i="7"/>
  <c r="L220" i="7"/>
  <c r="K221" i="7"/>
  <c r="L221" i="7"/>
  <c r="K222" i="7"/>
  <c r="L222" i="7"/>
  <c r="J223" i="7"/>
  <c r="L223" i="7" s="1"/>
  <c r="J224" i="7"/>
  <c r="K224" i="7" s="1"/>
  <c r="J225" i="7"/>
  <c r="K225" i="7" s="1"/>
  <c r="J226" i="7"/>
  <c r="J227" i="7"/>
  <c r="K227" i="7" s="1"/>
  <c r="J228" i="7"/>
  <c r="K228" i="7" s="1"/>
  <c r="J229" i="7"/>
  <c r="K229" i="7" s="1"/>
  <c r="J230" i="7"/>
  <c r="L230" i="7" s="1"/>
  <c r="J231" i="7"/>
  <c r="L231" i="7" s="1"/>
  <c r="J232" i="7"/>
  <c r="K232" i="7" s="1"/>
  <c r="J233" i="7"/>
  <c r="K233" i="7" s="1"/>
  <c r="J234" i="7"/>
  <c r="L234" i="7" s="1"/>
  <c r="J235" i="7"/>
  <c r="K235" i="7" s="1"/>
  <c r="J236" i="7"/>
  <c r="L236" i="7" s="1"/>
  <c r="J237" i="7"/>
  <c r="K237" i="7" s="1"/>
  <c r="O10" i="9" l="1"/>
  <c r="L184" i="7"/>
  <c r="K137" i="7"/>
  <c r="K124" i="7"/>
  <c r="K97" i="7"/>
  <c r="K94" i="7"/>
  <c r="L136" i="7"/>
  <c r="L207" i="7"/>
  <c r="L173" i="7"/>
  <c r="L39" i="7"/>
  <c r="L66" i="7"/>
  <c r="L228" i="7"/>
  <c r="L157" i="7"/>
  <c r="L191" i="7"/>
  <c r="L169" i="7"/>
  <c r="K152" i="7"/>
  <c r="K118" i="7"/>
  <c r="K101" i="7"/>
  <c r="L85" i="7"/>
  <c r="L71" i="7"/>
  <c r="L59" i="7"/>
  <c r="L35" i="7"/>
  <c r="L211" i="7"/>
  <c r="L180" i="7"/>
  <c r="K143" i="7"/>
  <c r="L117" i="7"/>
  <c r="K110" i="7"/>
  <c r="K86" i="7"/>
  <c r="L51" i="7"/>
  <c r="K34" i="7"/>
  <c r="L28" i="7"/>
  <c r="K230" i="7"/>
  <c r="L218" i="7"/>
  <c r="K215" i="7"/>
  <c r="K209" i="7"/>
  <c r="L202" i="7"/>
  <c r="K199" i="7"/>
  <c r="K197" i="7"/>
  <c r="K188" i="7"/>
  <c r="K182" i="7"/>
  <c r="K171" i="7"/>
  <c r="L153" i="7"/>
  <c r="K148" i="7"/>
  <c r="K140" i="7"/>
  <c r="K122" i="7"/>
  <c r="K120" i="7"/>
  <c r="K88" i="7"/>
  <c r="L67" i="7"/>
  <c r="K62" i="7"/>
  <c r="K58" i="7"/>
  <c r="L50" i="7"/>
  <c r="K26" i="7"/>
  <c r="K231" i="7"/>
  <c r="K223" i="7"/>
  <c r="L219" i="7"/>
  <c r="K206" i="7"/>
  <c r="L203" i="7"/>
  <c r="L198" i="7"/>
  <c r="K179" i="7"/>
  <c r="L176" i="7"/>
  <c r="K172" i="7"/>
  <c r="L164" i="7"/>
  <c r="K161" i="7"/>
  <c r="K147" i="7"/>
  <c r="K141" i="7"/>
  <c r="K139" i="7"/>
  <c r="K121" i="7"/>
  <c r="L78" i="7"/>
  <c r="K75" i="7"/>
  <c r="K41" i="7"/>
  <c r="L46" i="7"/>
  <c r="L23" i="7"/>
  <c r="L12" i="7"/>
  <c r="L235" i="7"/>
  <c r="K213" i="7"/>
  <c r="K195" i="7"/>
  <c r="K193" i="7"/>
  <c r="K186" i="7"/>
  <c r="K159" i="7"/>
  <c r="K155" i="7"/>
  <c r="K112" i="7"/>
  <c r="K105" i="7"/>
  <c r="K73" i="7"/>
  <c r="K69" i="7"/>
  <c r="K43" i="7"/>
  <c r="K14" i="7"/>
  <c r="L14" i="3"/>
  <c r="M14" i="3" s="1"/>
  <c r="M13" i="3"/>
  <c r="L227" i="7"/>
  <c r="L106" i="7"/>
  <c r="L102" i="7"/>
  <c r="L90" i="7"/>
  <c r="L81" i="7"/>
  <c r="L168" i="7"/>
  <c r="L132" i="7"/>
  <c r="L113" i="7"/>
  <c r="L224" i="7"/>
  <c r="K217" i="7"/>
  <c r="K201" i="7"/>
  <c r="K194" i="7"/>
  <c r="K163" i="7"/>
  <c r="K156" i="7"/>
  <c r="K145" i="7"/>
  <c r="K129" i="7"/>
  <c r="K108" i="7"/>
  <c r="K104" i="7"/>
  <c r="K92" i="7"/>
  <c r="K77" i="7"/>
  <c r="K70" i="7"/>
  <c r="K37" i="7"/>
  <c r="L8" i="7"/>
  <c r="K4" i="7"/>
  <c r="L30" i="3"/>
  <c r="M29" i="3"/>
  <c r="N6" i="1"/>
  <c r="P6" i="1"/>
  <c r="D81" i="3"/>
  <c r="D79" i="3"/>
  <c r="C72" i="3"/>
  <c r="C73" i="3" s="1"/>
  <c r="D100" i="2"/>
  <c r="G100" i="2" s="1"/>
  <c r="H100" i="2" s="1"/>
  <c r="D92" i="2"/>
  <c r="G92" i="2" s="1"/>
  <c r="H92" i="2" s="1"/>
  <c r="D84" i="2"/>
  <c r="G84" i="2" s="1"/>
  <c r="H84" i="2" s="1"/>
  <c r="D76" i="2"/>
  <c r="G76" i="2" s="1"/>
  <c r="H76" i="2" s="1"/>
  <c r="D68" i="2"/>
  <c r="G68" i="2" s="1"/>
  <c r="H68" i="2" s="1"/>
  <c r="D60" i="2"/>
  <c r="G60" i="2" s="1"/>
  <c r="H60" i="2" s="1"/>
  <c r="D52" i="2"/>
  <c r="G52" i="2" s="1"/>
  <c r="H52" i="2" s="1"/>
  <c r="D44" i="2"/>
  <c r="G44" i="2" s="1"/>
  <c r="H44" i="2" s="1"/>
  <c r="D21" i="2"/>
  <c r="G21" i="2" s="1"/>
  <c r="H21" i="2" s="1"/>
  <c r="D104" i="2"/>
  <c r="G104" i="2" s="1"/>
  <c r="H104" i="2" s="1"/>
  <c r="D96" i="2"/>
  <c r="G96" i="2" s="1"/>
  <c r="H96" i="2" s="1"/>
  <c r="D88" i="2"/>
  <c r="G88" i="2" s="1"/>
  <c r="H88" i="2" s="1"/>
  <c r="D80" i="2"/>
  <c r="G80" i="2" s="1"/>
  <c r="H80" i="2" s="1"/>
  <c r="D72" i="2"/>
  <c r="G72" i="2" s="1"/>
  <c r="H72" i="2" s="1"/>
  <c r="D64" i="2"/>
  <c r="G64" i="2" s="1"/>
  <c r="H64" i="2" s="1"/>
  <c r="D56" i="2"/>
  <c r="G56" i="2" s="1"/>
  <c r="H56" i="2" s="1"/>
  <c r="D48" i="2"/>
  <c r="G48" i="2" s="1"/>
  <c r="H48" i="2" s="1"/>
  <c r="D38" i="2"/>
  <c r="G38" i="2" s="1"/>
  <c r="H38" i="2" s="1"/>
  <c r="D101" i="2"/>
  <c r="G101" i="2" s="1"/>
  <c r="H101" i="2" s="1"/>
  <c r="D97" i="2"/>
  <c r="G97" i="2" s="1"/>
  <c r="H97" i="2" s="1"/>
  <c r="D93" i="2"/>
  <c r="G93" i="2" s="1"/>
  <c r="H93" i="2" s="1"/>
  <c r="D89" i="2"/>
  <c r="G89" i="2" s="1"/>
  <c r="H89" i="2" s="1"/>
  <c r="D85" i="2"/>
  <c r="G85" i="2" s="1"/>
  <c r="H85" i="2" s="1"/>
  <c r="D81" i="2"/>
  <c r="G81" i="2" s="1"/>
  <c r="H81" i="2" s="1"/>
  <c r="D77" i="2"/>
  <c r="G77" i="2" s="1"/>
  <c r="H77" i="2" s="1"/>
  <c r="D73" i="2"/>
  <c r="G73" i="2" s="1"/>
  <c r="H73" i="2" s="1"/>
  <c r="D69" i="2"/>
  <c r="G69" i="2" s="1"/>
  <c r="H69" i="2" s="1"/>
  <c r="D65" i="2"/>
  <c r="G65" i="2" s="1"/>
  <c r="H65" i="2" s="1"/>
  <c r="D61" i="2"/>
  <c r="G61" i="2" s="1"/>
  <c r="H61" i="2" s="1"/>
  <c r="D57" i="2"/>
  <c r="G57" i="2" s="1"/>
  <c r="H57" i="2" s="1"/>
  <c r="D53" i="2"/>
  <c r="G53" i="2" s="1"/>
  <c r="H53" i="2" s="1"/>
  <c r="D49" i="2"/>
  <c r="G49" i="2" s="1"/>
  <c r="H49" i="2" s="1"/>
  <c r="D45" i="2"/>
  <c r="G45" i="2" s="1"/>
  <c r="H45" i="2" s="1"/>
  <c r="D40" i="2"/>
  <c r="G40" i="2" s="1"/>
  <c r="H40" i="2" s="1"/>
  <c r="D26" i="2"/>
  <c r="G26" i="2" s="1"/>
  <c r="H26" i="2" s="1"/>
  <c r="D8" i="2"/>
  <c r="G8" i="2" s="1"/>
  <c r="H8" i="2" s="1"/>
  <c r="D103" i="2"/>
  <c r="G103" i="2" s="1"/>
  <c r="H103" i="2" s="1"/>
  <c r="D99" i="2"/>
  <c r="G99" i="2" s="1"/>
  <c r="H99" i="2" s="1"/>
  <c r="D95" i="2"/>
  <c r="G95" i="2" s="1"/>
  <c r="H95" i="2" s="1"/>
  <c r="D91" i="2"/>
  <c r="G91" i="2" s="1"/>
  <c r="H91" i="2" s="1"/>
  <c r="D87" i="2"/>
  <c r="G87" i="2" s="1"/>
  <c r="H87" i="2" s="1"/>
  <c r="D83" i="2"/>
  <c r="G83" i="2" s="1"/>
  <c r="H83" i="2" s="1"/>
  <c r="D79" i="2"/>
  <c r="G79" i="2" s="1"/>
  <c r="H79" i="2" s="1"/>
  <c r="D75" i="2"/>
  <c r="G75" i="2" s="1"/>
  <c r="H75" i="2" s="1"/>
  <c r="D71" i="2"/>
  <c r="G71" i="2" s="1"/>
  <c r="H71" i="2" s="1"/>
  <c r="D67" i="2"/>
  <c r="G67" i="2" s="1"/>
  <c r="H67" i="2" s="1"/>
  <c r="D63" i="2"/>
  <c r="G63" i="2" s="1"/>
  <c r="H63" i="2" s="1"/>
  <c r="D59" i="2"/>
  <c r="G59" i="2" s="1"/>
  <c r="H59" i="2" s="1"/>
  <c r="D55" i="2"/>
  <c r="G55" i="2" s="1"/>
  <c r="H55" i="2" s="1"/>
  <c r="D51" i="2"/>
  <c r="G51" i="2" s="1"/>
  <c r="H51" i="2" s="1"/>
  <c r="D47" i="2"/>
  <c r="G47" i="2" s="1"/>
  <c r="H47" i="2" s="1"/>
  <c r="D43" i="2"/>
  <c r="G43" i="2" s="1"/>
  <c r="H43" i="2" s="1"/>
  <c r="D34" i="2"/>
  <c r="G34" i="2" s="1"/>
  <c r="H34" i="2" s="1"/>
  <c r="D17" i="2"/>
  <c r="G17" i="2" s="1"/>
  <c r="H17" i="2" s="1"/>
  <c r="D41" i="2"/>
  <c r="G41" i="2" s="1"/>
  <c r="H41" i="2" s="1"/>
  <c r="D36" i="2"/>
  <c r="G36" i="2" s="1"/>
  <c r="H36" i="2" s="1"/>
  <c r="D28" i="2"/>
  <c r="G28" i="2" s="1"/>
  <c r="H28" i="2" s="1"/>
  <c r="D19" i="2"/>
  <c r="G19" i="2" s="1"/>
  <c r="H19" i="2" s="1"/>
  <c r="D11" i="2"/>
  <c r="G11" i="2" s="1"/>
  <c r="H11" i="2" s="1"/>
  <c r="D39" i="2"/>
  <c r="G39" i="2" s="1"/>
  <c r="H39" i="2" s="1"/>
  <c r="D32" i="2"/>
  <c r="G32" i="2" s="1"/>
  <c r="H32" i="2" s="1"/>
  <c r="D24" i="2"/>
  <c r="G24" i="2" s="1"/>
  <c r="H24" i="2" s="1"/>
  <c r="D15" i="2"/>
  <c r="G15" i="2" s="1"/>
  <c r="H15" i="2" s="1"/>
  <c r="D5" i="2"/>
  <c r="G5" i="2" s="1"/>
  <c r="H5" i="2" s="1"/>
  <c r="D37" i="2"/>
  <c r="G37" i="2" s="1"/>
  <c r="H37" i="2" s="1"/>
  <c r="D33" i="2"/>
  <c r="G33" i="2" s="1"/>
  <c r="H33" i="2" s="1"/>
  <c r="D29" i="2"/>
  <c r="G29" i="2" s="1"/>
  <c r="H29" i="2" s="1"/>
  <c r="D25" i="2"/>
  <c r="G25" i="2" s="1"/>
  <c r="H25" i="2" s="1"/>
  <c r="D22" i="2"/>
  <c r="G22" i="2" s="1"/>
  <c r="H22" i="2" s="1"/>
  <c r="D18" i="2"/>
  <c r="G18" i="2" s="1"/>
  <c r="H18" i="2" s="1"/>
  <c r="D14" i="2"/>
  <c r="G14" i="2" s="1"/>
  <c r="H14" i="2" s="1"/>
  <c r="D10" i="2"/>
  <c r="G10" i="2" s="1"/>
  <c r="H10" i="2" s="1"/>
  <c r="D35" i="2"/>
  <c r="G35" i="2" s="1"/>
  <c r="H35" i="2" s="1"/>
  <c r="D31" i="2"/>
  <c r="G31" i="2" s="1"/>
  <c r="H31" i="2" s="1"/>
  <c r="D27" i="2"/>
  <c r="G27" i="2" s="1"/>
  <c r="H27" i="2" s="1"/>
  <c r="D23" i="2"/>
  <c r="G23" i="2" s="1"/>
  <c r="H23" i="2" s="1"/>
  <c r="D20" i="2"/>
  <c r="G20" i="2" s="1"/>
  <c r="H20" i="2" s="1"/>
  <c r="D16" i="2"/>
  <c r="G16" i="2" s="1"/>
  <c r="H16" i="2" s="1"/>
  <c r="D12" i="2"/>
  <c r="G12" i="2" s="1"/>
  <c r="H12" i="2" s="1"/>
  <c r="D7" i="2"/>
  <c r="G7" i="2" s="1"/>
  <c r="H7" i="2" s="1"/>
  <c r="D9" i="2"/>
  <c r="G9" i="2" s="1"/>
  <c r="H9" i="2" s="1"/>
  <c r="D6" i="2"/>
  <c r="G6" i="2" s="1"/>
  <c r="H6" i="2" s="1"/>
  <c r="D4" i="2"/>
  <c r="G4" i="2" s="1"/>
  <c r="H4" i="2" s="1"/>
  <c r="D3" i="2"/>
  <c r="G3" i="2" s="1"/>
  <c r="H3" i="2" s="1"/>
  <c r="L232" i="7"/>
  <c r="L205" i="7"/>
  <c r="K205" i="7"/>
  <c r="L178" i="7"/>
  <c r="K178" i="7"/>
  <c r="L160" i="7"/>
  <c r="K160" i="7"/>
  <c r="K149" i="7"/>
  <c r="L149" i="7"/>
  <c r="L109" i="7"/>
  <c r="K109" i="7"/>
  <c r="L98" i="7"/>
  <c r="K98" i="7"/>
  <c r="K96" i="7"/>
  <c r="K89" i="7"/>
  <c r="L74" i="7"/>
  <c r="K74" i="7"/>
  <c r="L63" i="7"/>
  <c r="K63" i="7"/>
  <c r="K47" i="7"/>
  <c r="L47" i="7"/>
  <c r="K45" i="7"/>
  <c r="K38" i="7"/>
  <c r="K27" i="7"/>
  <c r="K16" i="7"/>
  <c r="C85" i="3"/>
  <c r="C88" i="3" s="1"/>
  <c r="C86" i="3"/>
  <c r="C87" i="3" s="1"/>
  <c r="K236" i="7"/>
  <c r="K234" i="7"/>
  <c r="L214" i="7"/>
  <c r="K210" i="7"/>
  <c r="L187" i="7"/>
  <c r="K183" i="7"/>
  <c r="L167" i="7"/>
  <c r="K167" i="7"/>
  <c r="L144" i="7"/>
  <c r="K144" i="7"/>
  <c r="L133" i="7"/>
  <c r="K133" i="7"/>
  <c r="K131" i="7"/>
  <c r="K126" i="7"/>
  <c r="L116" i="7"/>
  <c r="K116" i="7"/>
  <c r="L93" i="7"/>
  <c r="K93" i="7"/>
  <c r="K82" i="7"/>
  <c r="L82" i="7"/>
  <c r="K56" i="7"/>
  <c r="K42" i="7"/>
  <c r="L42" i="7"/>
  <c r="K31" i="7"/>
  <c r="L31" i="7"/>
  <c r="K20" i="7"/>
  <c r="L20" i="7"/>
  <c r="K18" i="7"/>
  <c r="K11" i="7"/>
  <c r="L226" i="7"/>
  <c r="K226" i="7"/>
  <c r="L151" i="7"/>
  <c r="K151" i="7"/>
  <c r="L128" i="7"/>
  <c r="K128" i="7"/>
  <c r="L100" i="7"/>
  <c r="K100" i="7"/>
  <c r="L65" i="7"/>
  <c r="K65" i="7"/>
  <c r="K60" i="7"/>
  <c r="L60" i="7"/>
  <c r="L49" i="7"/>
  <c r="K49" i="7"/>
  <c r="K15" i="7"/>
  <c r="L15" i="7"/>
  <c r="K165" i="7"/>
  <c r="L165" i="7"/>
  <c r="L135" i="7"/>
  <c r="K135" i="7"/>
  <c r="K125" i="7"/>
  <c r="L125" i="7"/>
  <c r="K114" i="7"/>
  <c r="L114" i="7"/>
  <c r="L84" i="7"/>
  <c r="K84" i="7"/>
  <c r="L79" i="7"/>
  <c r="K79" i="7"/>
  <c r="L55" i="7"/>
  <c r="K55" i="7"/>
  <c r="L33" i="7"/>
  <c r="K33" i="7"/>
  <c r="L22" i="7"/>
  <c r="K22" i="7"/>
  <c r="D71" i="3"/>
  <c r="D75" i="3" s="1"/>
  <c r="D72" i="3"/>
  <c r="C78" i="3"/>
  <c r="C81" i="3" s="1"/>
  <c r="C79" i="3"/>
  <c r="C80" i="3" s="1"/>
  <c r="L2" i="7"/>
  <c r="K2" i="7"/>
  <c r="D86" i="3"/>
  <c r="D88" i="3"/>
  <c r="D85" i="3"/>
  <c r="D89" i="3" s="1"/>
  <c r="D87" i="3"/>
  <c r="L134" i="7"/>
  <c r="L130" i="7"/>
  <c r="L123" i="7"/>
  <c r="L115" i="7"/>
  <c r="L107" i="7"/>
  <c r="L103" i="7"/>
  <c r="L87" i="7"/>
  <c r="L83" i="7"/>
  <c r="L76" i="7"/>
  <c r="L68" i="7"/>
  <c r="L48" i="7"/>
  <c r="L44" i="7"/>
  <c r="L36" i="7"/>
  <c r="L32" i="7"/>
  <c r="L29" i="7"/>
  <c r="L25" i="7"/>
  <c r="L21" i="7"/>
  <c r="L17" i="7"/>
  <c r="L13" i="7"/>
  <c r="L9" i="7"/>
  <c r="L5" i="7"/>
  <c r="L3" i="7"/>
  <c r="L1" i="7"/>
  <c r="D80" i="3"/>
  <c r="D73" i="3"/>
  <c r="L237" i="7"/>
  <c r="L233" i="7"/>
  <c r="L229" i="7"/>
  <c r="L225" i="7"/>
  <c r="L216" i="7"/>
  <c r="L212" i="7"/>
  <c r="L208" i="7"/>
  <c r="L204" i="7"/>
  <c r="L200" i="7"/>
  <c r="L196" i="7"/>
  <c r="L192" i="7"/>
  <c r="L189" i="7"/>
  <c r="L185" i="7"/>
  <c r="L181" i="7"/>
  <c r="L177" i="7"/>
  <c r="L174" i="7"/>
  <c r="L170" i="7"/>
  <c r="L166" i="7"/>
  <c r="L162" i="7"/>
  <c r="L158" i="7"/>
  <c r="L154" i="7"/>
  <c r="L150" i="7"/>
  <c r="L146" i="7"/>
  <c r="L142" i="7"/>
  <c r="L138" i="7"/>
  <c r="L119" i="7"/>
  <c r="L111" i="7"/>
  <c r="L99" i="7"/>
  <c r="L95" i="7"/>
  <c r="L91" i="7"/>
  <c r="L72" i="7"/>
  <c r="L64" i="7"/>
  <c r="L57" i="7"/>
  <c r="L52" i="7"/>
  <c r="L40" i="7"/>
  <c r="D2" i="2"/>
  <c r="G2" i="2" s="1"/>
  <c r="H2" i="2" s="1"/>
  <c r="O11" i="9" l="1"/>
  <c r="L31" i="3"/>
  <c r="M30" i="3"/>
  <c r="O12" i="9" s="1"/>
  <c r="C89" i="3"/>
  <c r="C82" i="3"/>
  <c r="C2" i="2"/>
  <c r="C6" i="2"/>
  <c r="C10" i="2"/>
  <c r="C14" i="2"/>
  <c r="C18" i="2"/>
  <c r="C22" i="2"/>
  <c r="C26" i="2"/>
  <c r="C30" i="2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3" i="2"/>
  <c r="C7" i="2"/>
  <c r="C11" i="2"/>
  <c r="C15" i="2"/>
  <c r="C19" i="2"/>
  <c r="C27" i="2"/>
  <c r="C59" i="2"/>
  <c r="C62" i="2"/>
  <c r="C66" i="2"/>
  <c r="C70" i="2"/>
  <c r="C74" i="2"/>
  <c r="C78" i="2"/>
  <c r="C82" i="2"/>
  <c r="C86" i="2"/>
  <c r="C90" i="2"/>
  <c r="C94" i="2"/>
  <c r="C98" i="2"/>
  <c r="C102" i="2"/>
  <c r="C23" i="2"/>
  <c r="C60" i="2"/>
  <c r="C65" i="2"/>
  <c r="C69" i="2"/>
  <c r="C73" i="2"/>
  <c r="C77" i="2"/>
  <c r="C81" i="2"/>
  <c r="C85" i="2"/>
  <c r="C89" i="2"/>
  <c r="C93" i="2"/>
  <c r="C97" i="2"/>
  <c r="C101" i="2"/>
  <c r="C76" i="2"/>
  <c r="C84" i="2"/>
  <c r="C92" i="2"/>
  <c r="C100" i="2"/>
  <c r="C58" i="2"/>
  <c r="C63" i="2"/>
  <c r="C67" i="2"/>
  <c r="C79" i="2"/>
  <c r="C91" i="2"/>
  <c r="C103" i="2"/>
  <c r="C64" i="2"/>
  <c r="C68" i="2"/>
  <c r="C72" i="2"/>
  <c r="C80" i="2"/>
  <c r="C88" i="2"/>
  <c r="C96" i="2"/>
  <c r="C104" i="2"/>
  <c r="C54" i="2"/>
  <c r="C55" i="2"/>
  <c r="C75" i="2"/>
  <c r="C87" i="2"/>
  <c r="C99" i="2"/>
  <c r="C31" i="2"/>
  <c r="C34" i="2"/>
  <c r="C35" i="2"/>
  <c r="C38" i="2"/>
  <c r="C39" i="2"/>
  <c r="C42" i="2"/>
  <c r="C43" i="2"/>
  <c r="C46" i="2"/>
  <c r="C47" i="2"/>
  <c r="C50" i="2"/>
  <c r="C51" i="2"/>
  <c r="C71" i="2"/>
  <c r="C83" i="2"/>
  <c r="C95" i="2"/>
  <c r="L32" i="3" l="1"/>
  <c r="M31" i="3"/>
  <c r="O13" i="9" s="1"/>
  <c r="E47" i="2"/>
  <c r="I47" i="2" s="1"/>
  <c r="F47" i="2"/>
  <c r="E46" i="2"/>
  <c r="I46" i="2" s="1"/>
  <c r="F46" i="2"/>
  <c r="E38" i="2"/>
  <c r="I38" i="2" s="1"/>
  <c r="F38" i="2"/>
  <c r="E54" i="2"/>
  <c r="I54" i="2" s="1"/>
  <c r="F54" i="2"/>
  <c r="E80" i="2"/>
  <c r="I80" i="2" s="1"/>
  <c r="F80" i="2"/>
  <c r="E51" i="2"/>
  <c r="I51" i="2" s="1"/>
  <c r="F51" i="2"/>
  <c r="E43" i="2"/>
  <c r="I43" i="2" s="1"/>
  <c r="F43" i="2"/>
  <c r="E35" i="2"/>
  <c r="I35" i="2" s="1"/>
  <c r="F35" i="2"/>
  <c r="E87" i="2"/>
  <c r="I87" i="2" s="1"/>
  <c r="F87" i="2"/>
  <c r="E104" i="2"/>
  <c r="I104" i="2" s="1"/>
  <c r="F104" i="2"/>
  <c r="E72" i="2"/>
  <c r="I72" i="2" s="1"/>
  <c r="F72" i="2"/>
  <c r="E91" i="2"/>
  <c r="I91" i="2" s="1"/>
  <c r="F91" i="2"/>
  <c r="E58" i="2"/>
  <c r="I58" i="2" s="1"/>
  <c r="F58" i="2"/>
  <c r="E76" i="2"/>
  <c r="I76" i="2" s="1"/>
  <c r="F76" i="2"/>
  <c r="F89" i="2"/>
  <c r="E89" i="2"/>
  <c r="I89" i="2" s="1"/>
  <c r="F73" i="2"/>
  <c r="E73" i="2"/>
  <c r="I73" i="2" s="1"/>
  <c r="E23" i="2"/>
  <c r="I23" i="2" s="1"/>
  <c r="F23" i="2"/>
  <c r="E90" i="2"/>
  <c r="I90" i="2" s="1"/>
  <c r="F90" i="2"/>
  <c r="E74" i="2"/>
  <c r="I74" i="2" s="1"/>
  <c r="F74" i="2"/>
  <c r="E59" i="2"/>
  <c r="I59" i="2" s="1"/>
  <c r="F59" i="2"/>
  <c r="E11" i="2"/>
  <c r="I11" i="2" s="1"/>
  <c r="F11" i="2"/>
  <c r="F52" i="2"/>
  <c r="E52" i="2"/>
  <c r="I52" i="2" s="1"/>
  <c r="F36" i="2"/>
  <c r="E36" i="2"/>
  <c r="I36" i="2" s="1"/>
  <c r="E20" i="2"/>
  <c r="I20" i="2" s="1"/>
  <c r="F20" i="2"/>
  <c r="E4" i="2"/>
  <c r="I4" i="2" s="1"/>
  <c r="F4" i="2"/>
  <c r="E49" i="2"/>
  <c r="I49" i="2" s="1"/>
  <c r="F49" i="2"/>
  <c r="E33" i="2"/>
  <c r="I33" i="2" s="1"/>
  <c r="F33" i="2"/>
  <c r="F17" i="2"/>
  <c r="E17" i="2"/>
  <c r="I17" i="2" s="1"/>
  <c r="E30" i="2"/>
  <c r="I30" i="2" s="1"/>
  <c r="F30" i="2"/>
  <c r="E14" i="2"/>
  <c r="I14" i="2" s="1"/>
  <c r="F14" i="2"/>
  <c r="E42" i="2"/>
  <c r="I42" i="2" s="1"/>
  <c r="F42" i="2"/>
  <c r="E75" i="2"/>
  <c r="I75" i="2" s="1"/>
  <c r="F75" i="2"/>
  <c r="E96" i="2"/>
  <c r="I96" i="2" s="1"/>
  <c r="F96" i="2"/>
  <c r="E68" i="2"/>
  <c r="I68" i="2" s="1"/>
  <c r="F68" i="2"/>
  <c r="E79" i="2"/>
  <c r="I79" i="2" s="1"/>
  <c r="F79" i="2"/>
  <c r="E100" i="2"/>
  <c r="I100" i="2" s="1"/>
  <c r="F100" i="2"/>
  <c r="F101" i="2"/>
  <c r="E101" i="2"/>
  <c r="I101" i="2" s="1"/>
  <c r="F85" i="2"/>
  <c r="E85" i="2"/>
  <c r="I85" i="2" s="1"/>
  <c r="F69" i="2"/>
  <c r="E69" i="2"/>
  <c r="I69" i="2" s="1"/>
  <c r="F102" i="2"/>
  <c r="E102" i="2"/>
  <c r="I102" i="2" s="1"/>
  <c r="E86" i="2"/>
  <c r="I86" i="2" s="1"/>
  <c r="F86" i="2"/>
  <c r="E70" i="2"/>
  <c r="I70" i="2" s="1"/>
  <c r="F70" i="2"/>
  <c r="E27" i="2"/>
  <c r="I27" i="2" s="1"/>
  <c r="F27" i="2"/>
  <c r="E7" i="2"/>
  <c r="I7" i="2" s="1"/>
  <c r="F7" i="2"/>
  <c r="F48" i="2"/>
  <c r="E48" i="2"/>
  <c r="I48" i="2" s="1"/>
  <c r="F32" i="2"/>
  <c r="E32" i="2"/>
  <c r="I32" i="2" s="1"/>
  <c r="E16" i="2"/>
  <c r="I16" i="2" s="1"/>
  <c r="F16" i="2"/>
  <c r="E61" i="2"/>
  <c r="I61" i="2" s="1"/>
  <c r="F61" i="2"/>
  <c r="E45" i="2"/>
  <c r="I45" i="2" s="1"/>
  <c r="F45" i="2"/>
  <c r="F29" i="2"/>
  <c r="E29" i="2"/>
  <c r="I29" i="2" s="1"/>
  <c r="F13" i="2"/>
  <c r="E13" i="2"/>
  <c r="I13" i="2" s="1"/>
  <c r="E26" i="2"/>
  <c r="I26" i="2" s="1"/>
  <c r="F26" i="2"/>
  <c r="E10" i="2"/>
  <c r="I10" i="2" s="1"/>
  <c r="F10" i="2"/>
  <c r="E50" i="2"/>
  <c r="I50" i="2" s="1"/>
  <c r="F50" i="2"/>
  <c r="E34" i="2"/>
  <c r="I34" i="2" s="1"/>
  <c r="F34" i="2"/>
  <c r="E39" i="2"/>
  <c r="I39" i="2" s="1"/>
  <c r="F39" i="2"/>
  <c r="E31" i="2"/>
  <c r="I31" i="2" s="1"/>
  <c r="F31" i="2"/>
  <c r="E55" i="2"/>
  <c r="I55" i="2" s="1"/>
  <c r="F55" i="2"/>
  <c r="E88" i="2"/>
  <c r="I88" i="2" s="1"/>
  <c r="F88" i="2"/>
  <c r="E64" i="2"/>
  <c r="I64" i="2" s="1"/>
  <c r="F64" i="2"/>
  <c r="E67" i="2"/>
  <c r="I67" i="2" s="1"/>
  <c r="F67" i="2"/>
  <c r="E92" i="2"/>
  <c r="I92" i="2" s="1"/>
  <c r="F92" i="2"/>
  <c r="F97" i="2"/>
  <c r="E97" i="2"/>
  <c r="I97" i="2" s="1"/>
  <c r="F81" i="2"/>
  <c r="E81" i="2"/>
  <c r="I81" i="2" s="1"/>
  <c r="F65" i="2"/>
  <c r="E65" i="2"/>
  <c r="I65" i="2" s="1"/>
  <c r="E98" i="2"/>
  <c r="I98" i="2" s="1"/>
  <c r="F98" i="2"/>
  <c r="E82" i="2"/>
  <c r="I82" i="2" s="1"/>
  <c r="F82" i="2"/>
  <c r="F66" i="2"/>
  <c r="E66" i="2"/>
  <c r="I66" i="2" s="1"/>
  <c r="E19" i="2"/>
  <c r="I19" i="2" s="1"/>
  <c r="F19" i="2"/>
  <c r="E3" i="2"/>
  <c r="I3" i="2" s="1"/>
  <c r="F3" i="2"/>
  <c r="F44" i="2"/>
  <c r="E44" i="2"/>
  <c r="I44" i="2" s="1"/>
  <c r="E28" i="2"/>
  <c r="I28" i="2" s="1"/>
  <c r="F28" i="2"/>
  <c r="E12" i="2"/>
  <c r="I12" i="2" s="1"/>
  <c r="F12" i="2"/>
  <c r="E57" i="2"/>
  <c r="I57" i="2" s="1"/>
  <c r="F57" i="2"/>
  <c r="E41" i="2"/>
  <c r="I41" i="2" s="1"/>
  <c r="F41" i="2"/>
  <c r="F25" i="2"/>
  <c r="E25" i="2"/>
  <c r="I25" i="2" s="1"/>
  <c r="F9" i="2"/>
  <c r="E9" i="2"/>
  <c r="I9" i="2" s="1"/>
  <c r="E22" i="2"/>
  <c r="I22" i="2" s="1"/>
  <c r="F22" i="2"/>
  <c r="E6" i="2"/>
  <c r="I6" i="2" s="1"/>
  <c r="F6" i="2"/>
  <c r="E95" i="2"/>
  <c r="I95" i="2" s="1"/>
  <c r="F95" i="2"/>
  <c r="E83" i="2"/>
  <c r="I83" i="2" s="1"/>
  <c r="F83" i="2"/>
  <c r="E71" i="2"/>
  <c r="I71" i="2" s="1"/>
  <c r="F71" i="2"/>
  <c r="E99" i="2"/>
  <c r="I99" i="2" s="1"/>
  <c r="F99" i="2"/>
  <c r="E103" i="2"/>
  <c r="I103" i="2" s="1"/>
  <c r="F103" i="2"/>
  <c r="E63" i="2"/>
  <c r="I63" i="2" s="1"/>
  <c r="F63" i="2"/>
  <c r="E84" i="2"/>
  <c r="I84" i="2" s="1"/>
  <c r="F84" i="2"/>
  <c r="F93" i="2"/>
  <c r="E93" i="2"/>
  <c r="I93" i="2" s="1"/>
  <c r="F77" i="2"/>
  <c r="E77" i="2"/>
  <c r="I77" i="2" s="1"/>
  <c r="F60" i="2"/>
  <c r="E60" i="2"/>
  <c r="I60" i="2" s="1"/>
  <c r="E94" i="2"/>
  <c r="I94" i="2" s="1"/>
  <c r="F94" i="2"/>
  <c r="F78" i="2"/>
  <c r="E78" i="2"/>
  <c r="I78" i="2" s="1"/>
  <c r="F62" i="2"/>
  <c r="E62" i="2"/>
  <c r="I62" i="2" s="1"/>
  <c r="E15" i="2"/>
  <c r="I15" i="2" s="1"/>
  <c r="F15" i="2"/>
  <c r="F56" i="2"/>
  <c r="E56" i="2"/>
  <c r="I56" i="2" s="1"/>
  <c r="F40" i="2"/>
  <c r="E40" i="2"/>
  <c r="I40" i="2" s="1"/>
  <c r="E24" i="2"/>
  <c r="I24" i="2" s="1"/>
  <c r="F24" i="2"/>
  <c r="E8" i="2"/>
  <c r="I8" i="2" s="1"/>
  <c r="F8" i="2"/>
  <c r="E53" i="2"/>
  <c r="I53" i="2" s="1"/>
  <c r="F53" i="2"/>
  <c r="E37" i="2"/>
  <c r="I37" i="2" s="1"/>
  <c r="F37" i="2"/>
  <c r="F21" i="2"/>
  <c r="E21" i="2"/>
  <c r="I21" i="2" s="1"/>
  <c r="F5" i="2"/>
  <c r="E5" i="2"/>
  <c r="I5" i="2" s="1"/>
  <c r="E18" i="2"/>
  <c r="I18" i="2" s="1"/>
  <c r="F18" i="2"/>
  <c r="E2" i="2"/>
  <c r="I2" i="2" s="1"/>
  <c r="F2" i="2"/>
  <c r="L33" i="3" l="1"/>
  <c r="M33" i="3" s="1"/>
  <c r="O15" i="9" s="1"/>
  <c r="M32" i="3"/>
  <c r="O14" i="9" s="1"/>
</calcChain>
</file>

<file path=xl/sharedStrings.xml><?xml version="1.0" encoding="utf-8"?>
<sst xmlns="http://schemas.openxmlformats.org/spreadsheetml/2006/main" count="31212" uniqueCount="6802">
  <si>
    <t>32°35'E</t>
  </si>
  <si>
    <t>ID1879</t>
  </si>
  <si>
    <t>ID1875</t>
  </si>
  <si>
    <t>ID1876</t>
  </si>
  <si>
    <t>ID1877</t>
  </si>
  <si>
    <t>ID1878</t>
  </si>
  <si>
    <t>20 June 2012, 12:27 AM</t>
  </si>
  <si>
    <t xml:space="preserve">39°57'N </t>
  </si>
  <si>
    <t>materials</t>
  </si>
  <si>
    <t>ID1883</t>
  </si>
  <si>
    <t>data organizer</t>
  </si>
  <si>
    <t>ID1882</t>
  </si>
  <si>
    <t>ID1885</t>
  </si>
  <si>
    <t>Trainee Management Accountant</t>
  </si>
  <si>
    <t>ID1884</t>
  </si>
  <si>
    <t>ID1881</t>
  </si>
  <si>
    <t>ID1880</t>
  </si>
  <si>
    <t>ID1868</t>
  </si>
  <si>
    <t xml:space="preserve">Northern Marianas Islands </t>
  </si>
  <si>
    <t>ID1869</t>
  </si>
  <si>
    <t>ID1866</t>
  </si>
  <si>
    <t>ID1867</t>
  </si>
  <si>
    <t>ID1864</t>
  </si>
  <si>
    <t>ID1865</t>
  </si>
  <si>
    <t>Manager- Customer Support</t>
  </si>
  <si>
    <t xml:space="preserve">Estonia </t>
  </si>
  <si>
    <t>Sr. Executive -HR</t>
  </si>
  <si>
    <t>28 May 2012, 6:38 PM</t>
  </si>
  <si>
    <t>15°12'E</t>
  </si>
  <si>
    <t>26 May 2012, 12:59 AM</t>
  </si>
  <si>
    <t>AUS$36000</t>
  </si>
  <si>
    <t>ID1874</t>
  </si>
  <si>
    <t>ID1873</t>
  </si>
  <si>
    <t>66°55'W</t>
  </si>
  <si>
    <t>ID1872</t>
  </si>
  <si>
    <t>ID1871</t>
  </si>
  <si>
    <t>ID1870</t>
  </si>
  <si>
    <t>ID1853</t>
  </si>
  <si>
    <t>ID1854</t>
  </si>
  <si>
    <t>bank clerk</t>
  </si>
  <si>
    <t>ID1855</t>
  </si>
  <si>
    <t>ID1857</t>
  </si>
  <si>
    <t>ID1858</t>
  </si>
  <si>
    <t>ID1859</t>
  </si>
  <si>
    <t>Sr.Analyst - Process Excellence</t>
  </si>
  <si>
    <t>Sr. Financial Analyst</t>
  </si>
  <si>
    <t>1 June 2012, 6:53 AM</t>
  </si>
  <si>
    <t>29 May 2012, 10:13 PM</t>
  </si>
  <si>
    <t>Monaco News</t>
  </si>
  <si>
    <t>7 Lakhs</t>
  </si>
  <si>
    <t>26 May 2012, 2:05 AM</t>
  </si>
  <si>
    <t>Audit Assistant</t>
  </si>
  <si>
    <t>Djibouti News</t>
  </si>
  <si>
    <t>ID1861</t>
  </si>
  <si>
    <t>ID1860</t>
  </si>
  <si>
    <t>ID1863</t>
  </si>
  <si>
    <t>Russian Federation News</t>
  </si>
  <si>
    <t>ID1862</t>
  </si>
  <si>
    <t>ID1844</t>
  </si>
  <si>
    <t xml:space="preserve">New Zealand </t>
  </si>
  <si>
    <t>ID1845</t>
  </si>
  <si>
    <t>sr. senior analyst</t>
  </si>
  <si>
    <t>ID1842</t>
  </si>
  <si>
    <t>ID1843</t>
  </si>
  <si>
    <t>ID1848</t>
  </si>
  <si>
    <t>26 May 2012, 11:05 PM</t>
  </si>
  <si>
    <t>ID1849</t>
  </si>
  <si>
    <t>ID1846</t>
  </si>
  <si>
    <t>ID1847</t>
  </si>
  <si>
    <t>consultant</t>
  </si>
  <si>
    <t>mongolia</t>
  </si>
  <si>
    <t>Sr. Executive MIS</t>
  </si>
  <si>
    <t>Chief of the department of public budget analisis and forecasting</t>
  </si>
  <si>
    <t>Cash Officer</t>
  </si>
  <si>
    <t>Business Operation Specialist</t>
  </si>
  <si>
    <t xml:space="preserve">00°25'N </t>
  </si>
  <si>
    <t>26 May 2012, 1:15 AM</t>
  </si>
  <si>
    <t xml:space="preserve">Moldova, Republic of </t>
  </si>
  <si>
    <t>INR 700000</t>
  </si>
  <si>
    <t>senior accounting coordinator</t>
  </si>
  <si>
    <t>technical trainer</t>
  </si>
  <si>
    <t>ID1852</t>
  </si>
  <si>
    <t>29 May 2012, 3:08 PM</t>
  </si>
  <si>
    <t>ID1851</t>
  </si>
  <si>
    <t>ID1850</t>
  </si>
  <si>
    <t>y</t>
  </si>
  <si>
    <t>x</t>
  </si>
  <si>
    <t>Senior Research Analyst</t>
  </si>
  <si>
    <t>ID1839</t>
  </si>
  <si>
    <t>ID1836</t>
  </si>
  <si>
    <t>ID1835</t>
  </si>
  <si>
    <t>ID1838</t>
  </si>
  <si>
    <t>ID1837</t>
  </si>
  <si>
    <t>ID1832</t>
  </si>
  <si>
    <t>Assistant manager</t>
  </si>
  <si>
    <t>ID1831</t>
  </si>
  <si>
    <t>ID1834</t>
  </si>
  <si>
    <t>ID1833</t>
  </si>
  <si>
    <t>ID1840</t>
  </si>
  <si>
    <t xml:space="preserve">East Timor </t>
  </si>
  <si>
    <t>ID1841</t>
  </si>
  <si>
    <t>China News</t>
  </si>
  <si>
    <t xml:space="preserve">42°45'N </t>
  </si>
  <si>
    <t>31 May 2012, 4:16 PM</t>
  </si>
  <si>
    <t>27 May 2012, 2:27 PM</t>
  </si>
  <si>
    <t>ID1829</t>
  </si>
  <si>
    <t>18 June 2012, 8:19 AM</t>
  </si>
  <si>
    <t>ID1828</t>
  </si>
  <si>
    <t xml:space="preserve">Ljubljana </t>
  </si>
  <si>
    <t>ID1827</t>
  </si>
  <si>
    <t>ID1826</t>
  </si>
  <si>
    <t xml:space="preserve">Dili </t>
  </si>
  <si>
    <t>ID1825</t>
  </si>
  <si>
    <t>ID1824</t>
  </si>
  <si>
    <t>ID1823</t>
  </si>
  <si>
    <t>ID1822</t>
  </si>
  <si>
    <t>ID1821</t>
  </si>
  <si>
    <t>ID1820</t>
  </si>
  <si>
    <t>ID1830</t>
  </si>
  <si>
    <t xml:space="preserve">Comros </t>
  </si>
  <si>
    <t>RENTAL INVENTORY CONTROLLER</t>
  </si>
  <si>
    <t>ID1818</t>
  </si>
  <si>
    <t>ID1819</t>
  </si>
  <si>
    <t>ID1810</t>
  </si>
  <si>
    <t>ID1812</t>
  </si>
  <si>
    <t>Chief Manager</t>
  </si>
  <si>
    <t>ID1811</t>
  </si>
  <si>
    <t>ID1814</t>
  </si>
  <si>
    <t>ID1813</t>
  </si>
  <si>
    <t>ID1816</t>
  </si>
  <si>
    <t>02°42'E</t>
  </si>
  <si>
    <t>ID1815</t>
  </si>
  <si>
    <t>30 May 2012, 4:49 PM</t>
  </si>
  <si>
    <t xml:space="preserve">Benin </t>
  </si>
  <si>
    <t>Switzerland News</t>
  </si>
  <si>
    <t>6 June 2012, 6:52 PM</t>
  </si>
  <si>
    <t>26 May 2012, 5:30 AM</t>
  </si>
  <si>
    <t>Data Specialist</t>
  </si>
  <si>
    <t>Partner</t>
  </si>
  <si>
    <t>ID1809</t>
  </si>
  <si>
    <t>ID1808</t>
  </si>
  <si>
    <t>ID1807</t>
  </si>
  <si>
    <t>Proyect Manager</t>
  </si>
  <si>
    <t>ID1806</t>
  </si>
  <si>
    <t>INR 200000</t>
  </si>
  <si>
    <t>BI director</t>
  </si>
  <si>
    <t>Brasil</t>
  </si>
  <si>
    <t>ID1801</t>
  </si>
  <si>
    <t>Sr. Accountant</t>
  </si>
  <si>
    <t>ID1800</t>
  </si>
  <si>
    <t>Corporate Finance Executive</t>
  </si>
  <si>
    <t>ID1805</t>
  </si>
  <si>
    <t>26 May 2012, 4:03 AM</t>
  </si>
  <si>
    <t>ID1804</t>
  </si>
  <si>
    <t>ID1803</t>
  </si>
  <si>
    <t>Directer of Sales Support</t>
  </si>
  <si>
    <t>ID1802</t>
  </si>
  <si>
    <t>36,000 USD</t>
  </si>
  <si>
    <t>12 June 2012, 12:15 PM</t>
  </si>
  <si>
    <t>150000 MXN</t>
  </si>
  <si>
    <t>64°56'W</t>
  </si>
  <si>
    <t>4000000 JPY</t>
  </si>
  <si>
    <t>26 May 2012, 12:39 AM</t>
  </si>
  <si>
    <t>4 June 2012, 9:43 PM</t>
  </si>
  <si>
    <t>28 May 2012, 12:36 AM</t>
  </si>
  <si>
    <t>27 May 2012, 12:35 PM</t>
  </si>
  <si>
    <t>26 May 2012, 12:10 AM</t>
  </si>
  <si>
    <t>Waiter</t>
  </si>
  <si>
    <t>Senior Scheduling Engineer</t>
  </si>
  <si>
    <t xml:space="preserve">10°30'N </t>
  </si>
  <si>
    <t>Solomon Islands News</t>
  </si>
  <si>
    <t xml:space="preserve">48°10'N </t>
  </si>
  <si>
    <t>6 June 2012, 10:14 PM</t>
  </si>
  <si>
    <t>26 May 2012, 1:12 PM</t>
  </si>
  <si>
    <t>Rs. 4,00,000/-</t>
  </si>
  <si>
    <t>6lakhs</t>
  </si>
  <si>
    <t>Business Information Analyst</t>
  </si>
  <si>
    <t>Management Information Analyst</t>
  </si>
  <si>
    <t>ISO TS Documentation</t>
  </si>
  <si>
    <t>Paraguay</t>
  </si>
  <si>
    <t xml:space="preserve">Afghanistan </t>
  </si>
  <si>
    <t>Catalog Circulation Analyst</t>
  </si>
  <si>
    <t>4 June 2012, 11:00 PM</t>
  </si>
  <si>
    <t>26 May 2012, 10:29 PM</t>
  </si>
  <si>
    <t>28 May 2012, 12:20 PM</t>
  </si>
  <si>
    <t>Investment Banker</t>
  </si>
  <si>
    <t xml:space="preserve">Libreville </t>
  </si>
  <si>
    <t>Plant Controller</t>
  </si>
  <si>
    <t xml:space="preserve">Kiev (Rus) </t>
  </si>
  <si>
    <t>Ukraine News</t>
  </si>
  <si>
    <t>Nepal News</t>
  </si>
  <si>
    <t>26 May 2012, 2:20 AM</t>
  </si>
  <si>
    <t>Azerbaijan News</t>
  </si>
  <si>
    <t>Norway</t>
  </si>
  <si>
    <t>INFORMATION ANALIST</t>
  </si>
  <si>
    <t>29 May 2012, 8:47 AM</t>
  </si>
  <si>
    <t>spain</t>
  </si>
  <si>
    <t>26 May 2012, 5:31 AM</t>
  </si>
  <si>
    <t>US$ 7,200</t>
  </si>
  <si>
    <t>26 May 2012, 7:57 AM</t>
  </si>
  <si>
    <t>Nigeria News</t>
  </si>
  <si>
    <t>25 May 2012, 4:43 AM</t>
  </si>
  <si>
    <t>analyst</t>
  </si>
  <si>
    <t>3 June 2012, 7:40 PM</t>
  </si>
  <si>
    <t>29 May 2012, 7:10 PM</t>
  </si>
  <si>
    <t>Ethiopia News</t>
  </si>
  <si>
    <t>Data Manager</t>
  </si>
  <si>
    <t>Assistant Professor</t>
  </si>
  <si>
    <t>26 May 2012, 4:44 AM</t>
  </si>
  <si>
    <t xml:space="preserve">52°23'N </t>
  </si>
  <si>
    <t>12°29'E</t>
  </si>
  <si>
    <t>GBP</t>
  </si>
  <si>
    <t>28 May 2012, 6:34 PM</t>
  </si>
  <si>
    <t>69°59'W</t>
  </si>
  <si>
    <t>28 May 2012, 3:49 PM</t>
  </si>
  <si>
    <t>31 May 2012, 5:21 PM</t>
  </si>
  <si>
    <t>Quality Analyst</t>
  </si>
  <si>
    <t>28 May 2012, 7:23 PM</t>
  </si>
  <si>
    <t>Training Coordinator</t>
  </si>
  <si>
    <t>31 May 2012, 9:48 PM</t>
  </si>
  <si>
    <t>ID1899</t>
  </si>
  <si>
    <t>ID1898</t>
  </si>
  <si>
    <t>ID1897</t>
  </si>
  <si>
    <t>2 LPA</t>
  </si>
  <si>
    <t>ID1890</t>
  </si>
  <si>
    <t>ID1891</t>
  </si>
  <si>
    <t>ID1892</t>
  </si>
  <si>
    <t>ID1893</t>
  </si>
  <si>
    <t>ID1894</t>
  </si>
  <si>
    <t>ID1895</t>
  </si>
  <si>
    <t>ID1896</t>
  </si>
  <si>
    <t>research associate</t>
  </si>
  <si>
    <t>01°20'E</t>
  </si>
  <si>
    <t xml:space="preserve">Kuwait </t>
  </si>
  <si>
    <t>26 May 2012, 1:49 PM</t>
  </si>
  <si>
    <t>Sr. Business Analyst</t>
  </si>
  <si>
    <t xml:space="preserve">Basseterre </t>
  </si>
  <si>
    <t>(summary(fm))</t>
  </si>
  <si>
    <t>ID1887</t>
  </si>
  <si>
    <t>finance controller</t>
  </si>
  <si>
    <t>ID1886</t>
  </si>
  <si>
    <t>90000 USD</t>
  </si>
  <si>
    <t>ID1889</t>
  </si>
  <si>
    <t>ID1888</t>
  </si>
  <si>
    <t>Germany News</t>
  </si>
  <si>
    <t>600000 INR</t>
  </si>
  <si>
    <t>26 May 2012, 4:10 PM</t>
  </si>
  <si>
    <t>Category Manager</t>
  </si>
  <si>
    <t>HR/ADMINISTRATION</t>
  </si>
  <si>
    <t>26 May 2012, 3:25 AM</t>
  </si>
  <si>
    <t>systems accountant</t>
  </si>
  <si>
    <t>11 June 2012, 10:04 AM</t>
  </si>
  <si>
    <t>19 June 2012, 12:39 PM</t>
  </si>
  <si>
    <t>Rd. 11 lakhs</t>
  </si>
  <si>
    <t>$40,000 USD</t>
  </si>
  <si>
    <t>ô?65000</t>
  </si>
  <si>
    <t>149°08'E</t>
  </si>
  <si>
    <t>29 May 2012, 3:36 PM</t>
  </si>
  <si>
    <t>Sales Management Analyst</t>
  </si>
  <si>
    <t>28 May 2012, 10:21 AM</t>
  </si>
  <si>
    <t>Mexico</t>
  </si>
  <si>
    <t>1.40 lac</t>
  </si>
  <si>
    <t>26 May 2012, 2:58 PM</t>
  </si>
  <si>
    <t>3 June 2012, 2:34 PM</t>
  </si>
  <si>
    <t>Senior Associate</t>
  </si>
  <si>
    <t>30 May 2012, 3:59 PM</t>
  </si>
  <si>
    <t>6 June 2012, 1:04 AM</t>
  </si>
  <si>
    <t>Sales Coordinator &amp; Analytical Support</t>
  </si>
  <si>
    <t>27 May 2012, 1:04 AM</t>
  </si>
  <si>
    <t xml:space="preserve">08°30'N </t>
  </si>
  <si>
    <t>Head of Business</t>
  </si>
  <si>
    <t>Business Intelligence Consultant</t>
  </si>
  <si>
    <t xml:space="preserve">Astana </t>
  </si>
  <si>
    <t>Senior Fiancial Analyst</t>
  </si>
  <si>
    <t xml:space="preserve">Papua New Guinea </t>
  </si>
  <si>
    <t>Finalcial Reporting Analyst</t>
  </si>
  <si>
    <t>26 May 2012, 11:05 AM</t>
  </si>
  <si>
    <t>Slovakia</t>
  </si>
  <si>
    <t>29 May 2012, 4:11 AM</t>
  </si>
  <si>
    <t>Exicutive TQM</t>
  </si>
  <si>
    <t>26 May 2012, 6:54 AM</t>
  </si>
  <si>
    <t>26 May 2012, 4:33 AM</t>
  </si>
  <si>
    <t xml:space="preserve">39°09'N </t>
  </si>
  <si>
    <t>Continent</t>
  </si>
  <si>
    <t>Bus Analyst</t>
  </si>
  <si>
    <t>ICT Technical Analyst</t>
  </si>
  <si>
    <t>PAKISTAN</t>
  </si>
  <si>
    <t>19 June 2012, 1:49 AM</t>
  </si>
  <si>
    <t>Pakistan</t>
  </si>
  <si>
    <t>26 May 2012, 5:02 PM</t>
  </si>
  <si>
    <t>Merchandise planner</t>
  </si>
  <si>
    <t xml:space="preserve">Algeria </t>
  </si>
  <si>
    <t>Assistant Controller</t>
  </si>
  <si>
    <t>Zar 1080000</t>
  </si>
  <si>
    <t>Longitude</t>
  </si>
  <si>
    <t>28 May 2012, 2:18 PM</t>
  </si>
  <si>
    <t>29 May 2012, 4:03 AM</t>
  </si>
  <si>
    <t>Job_Type</t>
  </si>
  <si>
    <t>30 May 2012, 11:38 AM</t>
  </si>
  <si>
    <t>3r23regedf</t>
  </si>
  <si>
    <t>singapore</t>
  </si>
  <si>
    <t>26 May 2012, 10:32 AM</t>
  </si>
  <si>
    <t>PPC Search Specialist</t>
  </si>
  <si>
    <t>tech operator (oil)</t>
  </si>
  <si>
    <t>28 May 2012, 12:40 PM</t>
  </si>
  <si>
    <t>ô?43000</t>
  </si>
  <si>
    <t>Sr Financial Systems Analyst</t>
  </si>
  <si>
    <t>Cape Verde News</t>
  </si>
  <si>
    <t>26 May 2012, 3:21 PM</t>
  </si>
  <si>
    <t>Puerto Rico News</t>
  </si>
  <si>
    <t>Auditor</t>
  </si>
  <si>
    <t>28 May 2012, 2:46 PM</t>
  </si>
  <si>
    <t>Eritrea News</t>
  </si>
  <si>
    <t>Business Analyst - Solutions</t>
  </si>
  <si>
    <t>Business Operations Analyst</t>
  </si>
  <si>
    <t xml:space="preserve">Latitude </t>
  </si>
  <si>
    <t>Asia</t>
  </si>
  <si>
    <t>U$13,000</t>
  </si>
  <si>
    <t>28 May 2012, 7:23 AM</t>
  </si>
  <si>
    <t>1 June 2012, 5:32 AM</t>
  </si>
  <si>
    <t xml:space="preserve">Beijing </t>
  </si>
  <si>
    <t>28 May 2012, 8:19 PM</t>
  </si>
  <si>
    <t>Cad Engineer</t>
  </si>
  <si>
    <t>assistant director of finance</t>
  </si>
  <si>
    <t>Dominica News</t>
  </si>
  <si>
    <t>28 May 2012, 5:02 PM</t>
  </si>
  <si>
    <t>Sales Cordinator</t>
  </si>
  <si>
    <t>29 May 2012, 11:21 PM</t>
  </si>
  <si>
    <t xml:space="preserve">Bahrain </t>
  </si>
  <si>
    <t>Manager : Accounts</t>
  </si>
  <si>
    <t>26 May 2012, 7:29 PM</t>
  </si>
  <si>
    <t>Development Analyst</t>
  </si>
  <si>
    <t xml:space="preserve">Kingston </t>
  </si>
  <si>
    <t>30 May 2012, 12:13 AM</t>
  </si>
  <si>
    <t>Reporting Assistant</t>
  </si>
  <si>
    <t>13 June 2012, 5:20 AM</t>
  </si>
  <si>
    <t>29 May 2012, 9:47 AM</t>
  </si>
  <si>
    <t>26 May 2012, 4:25 AM</t>
  </si>
  <si>
    <t>13 June 2012, 4:40 AM</t>
  </si>
  <si>
    <t>26 May 2012, 8:30 AM</t>
  </si>
  <si>
    <t>31 May 2012, 10:37 AM</t>
  </si>
  <si>
    <t>Austria</t>
  </si>
  <si>
    <t>31 May 2012, 11:48 PM</t>
  </si>
  <si>
    <t>Manager F &amp; A</t>
  </si>
  <si>
    <t xml:space="preserve">Armenia </t>
  </si>
  <si>
    <t>IT Developer</t>
  </si>
  <si>
    <t>26 May 2012, 3:03 AM</t>
  </si>
  <si>
    <t>28 May 2012, 10:50 PM</t>
  </si>
  <si>
    <t>28 May 2012, 8:43 PM</t>
  </si>
  <si>
    <t>Manufacturing consultant</t>
  </si>
  <si>
    <t>25 May 2012, 7:20 AM</t>
  </si>
  <si>
    <t>deputy manager</t>
  </si>
  <si>
    <t>Accounting manager</t>
  </si>
  <si>
    <t>26 May 2012, 5:31 PM</t>
  </si>
  <si>
    <t>26 May 2012, 2:51 PM</t>
  </si>
  <si>
    <t>Web Portal Manager</t>
  </si>
  <si>
    <t>16 June 2012, 6:33 PM</t>
  </si>
  <si>
    <t>28 May 2012, 1:47 AM</t>
  </si>
  <si>
    <t xml:space="preserve">36°30'S </t>
  </si>
  <si>
    <t>26 May 2012, 11:38 PM</t>
  </si>
  <si>
    <t>55000 usd</t>
  </si>
  <si>
    <t>29 May 2012, 5:45 PM</t>
  </si>
  <si>
    <t>Production Manager</t>
  </si>
  <si>
    <t>55°10'W</t>
  </si>
  <si>
    <t>27 May 2012, 4:30 PM</t>
  </si>
  <si>
    <t>26 May 2012, 12:30 PM</t>
  </si>
  <si>
    <t>80,000 USD</t>
  </si>
  <si>
    <t>Operations</t>
  </si>
  <si>
    <t>29 May 2012, 7:28 AM</t>
  </si>
  <si>
    <t>27 May 2012, 3:32 PM</t>
  </si>
  <si>
    <t>4500 rs. per month</t>
  </si>
  <si>
    <t>A$85000</t>
  </si>
  <si>
    <t>149°34'W</t>
  </si>
  <si>
    <t>26 May 2012, 1:20 AM</t>
  </si>
  <si>
    <t>29 May 2012, 3:51 PM</t>
  </si>
  <si>
    <t>1 lakh 60 thousand INR/Year</t>
  </si>
  <si>
    <t>US$30,000</t>
  </si>
  <si>
    <t>Manager - Business Development</t>
  </si>
  <si>
    <t>26 May 2012, 1:12 AM</t>
  </si>
  <si>
    <t>Rs 600000</t>
  </si>
  <si>
    <t>Scientist III</t>
  </si>
  <si>
    <t>Reporting</t>
  </si>
  <si>
    <t>66000 Ÿ?¦</t>
  </si>
  <si>
    <t>Quality Engineer</t>
  </si>
  <si>
    <t>2 June 2012, 1:58 PM</t>
  </si>
  <si>
    <t>Retired Government Officer, having knowledge in excel.</t>
  </si>
  <si>
    <t>26 May 2012, 2:25 AM</t>
  </si>
  <si>
    <t>26 May 2012, 5:24 PM</t>
  </si>
  <si>
    <t xml:space="preserve">Comoros </t>
  </si>
  <si>
    <t>26 May 2012, 1:41 AM</t>
  </si>
  <si>
    <t>26 May 2012, 2:04 PM</t>
  </si>
  <si>
    <t>8 June 2012, 11:20 PM</t>
  </si>
  <si>
    <t>Sr Mgr Finance</t>
  </si>
  <si>
    <t>15000 USD</t>
  </si>
  <si>
    <t>GM Finance</t>
  </si>
  <si>
    <t>$65,000 US</t>
  </si>
  <si>
    <t>Supply Chain Administrator</t>
  </si>
  <si>
    <t>1 June 2012, 7:57 PM</t>
  </si>
  <si>
    <t>Reporting Manager</t>
  </si>
  <si>
    <t>Armenia News</t>
  </si>
  <si>
    <t>Pricing and Strategy Specialist</t>
  </si>
  <si>
    <t>Telecom Technician</t>
  </si>
  <si>
    <t>Ghana News</t>
  </si>
  <si>
    <t>Business Intelligence Manager</t>
  </si>
  <si>
    <t>278000 PA</t>
  </si>
  <si>
    <t>Clinical audit manager</t>
  </si>
  <si>
    <t xml:space="preserve">  </t>
  </si>
  <si>
    <t>01°30'W</t>
  </si>
  <si>
    <t>26 May 2012, 1:45 AM</t>
  </si>
  <si>
    <t>M I S Executive</t>
  </si>
  <si>
    <t>9 June 2012, 3:20 AM</t>
  </si>
  <si>
    <t>Assistant Outside Plant Project Manager</t>
  </si>
  <si>
    <t>Regional Business Manager</t>
  </si>
  <si>
    <t>france</t>
  </si>
  <si>
    <t>Senior Business Analyst</t>
  </si>
  <si>
    <t>hungary</t>
  </si>
  <si>
    <t>senior analyst</t>
  </si>
  <si>
    <t xml:space="preserve">Beirut </t>
  </si>
  <si>
    <t>M.I.S</t>
  </si>
  <si>
    <t xml:space="preserve">Philippines </t>
  </si>
  <si>
    <t>continuous improvement team member</t>
  </si>
  <si>
    <t>ô?25000</t>
  </si>
  <si>
    <t>Excel ?!? What Excel?</t>
  </si>
  <si>
    <t>ID1931</t>
  </si>
  <si>
    <t>ID1930</t>
  </si>
  <si>
    <t>ID1932</t>
  </si>
  <si>
    <t>18 June 2012, 6:26 PM</t>
  </si>
  <si>
    <t>26 May 2012, 4:10 AM</t>
  </si>
  <si>
    <t>Rs23000/month</t>
  </si>
  <si>
    <t>ID1922</t>
  </si>
  <si>
    <t>37°35'E</t>
  </si>
  <si>
    <t>28 May 2012, 10:08 PM</t>
  </si>
  <si>
    <t>ID1921</t>
  </si>
  <si>
    <t>ID1920</t>
  </si>
  <si>
    <t xml:space="preserve">09°55'N </t>
  </si>
  <si>
    <t>ID1925</t>
  </si>
  <si>
    <t>ID1924</t>
  </si>
  <si>
    <t>26 May 2012, 3:21 AM</t>
  </si>
  <si>
    <t>ID1929</t>
  </si>
  <si>
    <t>17°07'E</t>
  </si>
  <si>
    <t>ID1928</t>
  </si>
  <si>
    <t>ID1927</t>
  </si>
  <si>
    <t>120,000  US$</t>
  </si>
  <si>
    <t>Croatia</t>
  </si>
  <si>
    <t>30 May 2012, 12:56 PM</t>
  </si>
  <si>
    <t>Excel trainer</t>
  </si>
  <si>
    <t>INR 165000</t>
  </si>
  <si>
    <t>2 June 2012, 8:52 PM</t>
  </si>
  <si>
    <t>2 June 2012, 5:34 PM</t>
  </si>
  <si>
    <t xml:space="preserve">Prague </t>
  </si>
  <si>
    <t>91,000 USD</t>
  </si>
  <si>
    <t>10 June 2012, 12:31 PM</t>
  </si>
  <si>
    <t>INR 9,50,000</t>
  </si>
  <si>
    <t xml:space="preserve">Turkey </t>
  </si>
  <si>
    <t>Financial Expert</t>
  </si>
  <si>
    <t>Senior software engineer</t>
  </si>
  <si>
    <t>26 May 2012, 3:34 AM</t>
  </si>
  <si>
    <t xml:space="preserve">Noumea </t>
  </si>
  <si>
    <t>Project leader</t>
  </si>
  <si>
    <t>37000GBP</t>
  </si>
  <si>
    <t>13 June 2012, 11:58 AM</t>
  </si>
  <si>
    <t>21°26'E</t>
  </si>
  <si>
    <t>AUS 49,000</t>
  </si>
  <si>
    <t>senior associate</t>
  </si>
  <si>
    <t>senior executive</t>
  </si>
  <si>
    <t xml:space="preserve">Sarajevo </t>
  </si>
  <si>
    <t>28 May 2012, 4:21 PM</t>
  </si>
  <si>
    <t>27 May 2012, 3:48 PM</t>
  </si>
  <si>
    <t>30 May 2012, 2:19 PM</t>
  </si>
  <si>
    <t>Financial Specialist</t>
  </si>
  <si>
    <t>ZAR6500</t>
  </si>
  <si>
    <t>29 May 2012, 1:50 AM</t>
  </si>
  <si>
    <t xml:space="preserve">Greenland </t>
  </si>
  <si>
    <t>Vice President - Finance</t>
  </si>
  <si>
    <t>Reporting Team Lead</t>
  </si>
  <si>
    <t>Resource managment Analyst</t>
  </si>
  <si>
    <t>US $ 31330.00</t>
  </si>
  <si>
    <t>17 June 2012, 1:34 AM</t>
  </si>
  <si>
    <t>Store Inventory</t>
  </si>
  <si>
    <t>5 June 2012, 2:21 AM</t>
  </si>
  <si>
    <t>26 May 2012, 12:33 PM</t>
  </si>
  <si>
    <t>Sr Exec - Finance</t>
  </si>
  <si>
    <t>5 June 2012, 8:43 PM</t>
  </si>
  <si>
    <t>usd 20.000</t>
  </si>
  <si>
    <t>4000000 INR</t>
  </si>
  <si>
    <t>INR 530000</t>
  </si>
  <si>
    <t>United Kingdom News</t>
  </si>
  <si>
    <t>Financial Analst</t>
  </si>
  <si>
    <t>8 June 2012, 10:48 PM</t>
  </si>
  <si>
    <t>29 May 2012, 1:58 PM</t>
  </si>
  <si>
    <t>VP Infrastructure</t>
  </si>
  <si>
    <t xml:space="preserve">Slovak Republic </t>
  </si>
  <si>
    <t>Environmental Information Analyst</t>
  </si>
  <si>
    <t>16 June 2012, 2:50 AM</t>
  </si>
  <si>
    <t>vietnam</t>
  </si>
  <si>
    <t>31 May 2012, 1:25 PM</t>
  </si>
  <si>
    <t>Sr Processor</t>
  </si>
  <si>
    <t>Web Analyst</t>
  </si>
  <si>
    <t>myanmar</t>
  </si>
  <si>
    <t>31 May 2012, 9:47 PM</t>
  </si>
  <si>
    <t>27 May 2012, 1:27 PM</t>
  </si>
  <si>
    <t>Financial Analys</t>
  </si>
  <si>
    <t>25 May 2012, 5:35 AM</t>
  </si>
  <si>
    <t xml:space="preserve">Jordan </t>
  </si>
  <si>
    <t>27 May 2012, 10:13 AM</t>
  </si>
  <si>
    <t>19°49'E</t>
  </si>
  <si>
    <t>Operations Analyst</t>
  </si>
  <si>
    <t>Supply Processes Analyst</t>
  </si>
  <si>
    <t>Mgmt Accountant</t>
  </si>
  <si>
    <t>28 May 2012, 10:53 PM</t>
  </si>
  <si>
    <t>13 June 2012, 8:39 PM</t>
  </si>
  <si>
    <t>12 June 2012, 3:09 PM</t>
  </si>
  <si>
    <t xml:space="preserve">Oranjestad </t>
  </si>
  <si>
    <t>30 May 2012, 12:02 AM</t>
  </si>
  <si>
    <t>25 May 2012, 5:18 AM</t>
  </si>
  <si>
    <t>30 May 2012, 3:20 AM</t>
  </si>
  <si>
    <t>29 May 2012, 10:11 AM</t>
  </si>
  <si>
    <t>controller</t>
  </si>
  <si>
    <t xml:space="preserve">Nassau </t>
  </si>
  <si>
    <t>Accountant</t>
  </si>
  <si>
    <t>Spain News</t>
  </si>
  <si>
    <t>29 May 2012, 11:20 PM</t>
  </si>
  <si>
    <t>Ÿ?¦ 38000</t>
  </si>
  <si>
    <t>13 June 2012, 11:32 PM</t>
  </si>
  <si>
    <t>zar22000</t>
  </si>
  <si>
    <t>Financial Modeler</t>
  </si>
  <si>
    <t>28 May 2012, 1:46 PM</t>
  </si>
  <si>
    <t>2 June 2012, 1:43 AM</t>
  </si>
  <si>
    <t>Management Trainee</t>
  </si>
  <si>
    <t>Assistant Engineer</t>
  </si>
  <si>
    <t>3,00,000.00</t>
  </si>
  <si>
    <t>Poultry Analyst</t>
  </si>
  <si>
    <t>iran</t>
  </si>
  <si>
    <t>26 May 2012, 2:04 AM</t>
  </si>
  <si>
    <t>Tanzania News</t>
  </si>
  <si>
    <t xml:space="preserve">Suva </t>
  </si>
  <si>
    <t xml:space="preserve">39°55'N </t>
  </si>
  <si>
    <t>27 May 2012, 4:12 AM</t>
  </si>
  <si>
    <t>Morocco</t>
  </si>
  <si>
    <t>Rs 470000</t>
  </si>
  <si>
    <t>11 June 2012, 9:03 PM</t>
  </si>
  <si>
    <t>Rs.5.7 lacs</t>
  </si>
  <si>
    <t>210000 per annum</t>
  </si>
  <si>
    <t>officer accounts</t>
  </si>
  <si>
    <t>Online Stats Controller</t>
  </si>
  <si>
    <t xml:space="preserve">37°58'N </t>
  </si>
  <si>
    <t>29 May 2012, 9:07 PM</t>
  </si>
  <si>
    <t>INR 30000</t>
  </si>
  <si>
    <t>2 June 2012, 3:08 AM</t>
  </si>
  <si>
    <t xml:space="preserve">Congo </t>
  </si>
  <si>
    <t xml:space="preserve">34°50'S </t>
  </si>
  <si>
    <t>73,000 GBP</t>
  </si>
  <si>
    <t xml:space="preserve">Lusaka </t>
  </si>
  <si>
    <t xml:space="preserve">27°45'N </t>
  </si>
  <si>
    <t>Vice President, Analyst</t>
  </si>
  <si>
    <t>28 May 2012, 7:53 PM</t>
  </si>
  <si>
    <t>Lesotho</t>
  </si>
  <si>
    <t>28 May 2012, 9:43 AM</t>
  </si>
  <si>
    <t>47°31'E</t>
  </si>
  <si>
    <t>26 May 2012, 12:25 PM</t>
  </si>
  <si>
    <t>Data Analytics Consultant</t>
  </si>
  <si>
    <t>8 June 2012, 9:02 PM</t>
  </si>
  <si>
    <t>30 May 2012, 12:42 AM</t>
  </si>
  <si>
    <t>26 May 2012, 12:59 PM</t>
  </si>
  <si>
    <t>Innovation Analyst</t>
  </si>
  <si>
    <t>28 May 2012, 6:50 PM</t>
  </si>
  <si>
    <t xml:space="preserve">Brazzaville </t>
  </si>
  <si>
    <t>Note: Experience data is not available for first few hundred rows.</t>
  </si>
  <si>
    <t>Burundi News</t>
  </si>
  <si>
    <t>Canada News</t>
  </si>
  <si>
    <t xml:space="preserve">Zaire </t>
  </si>
  <si>
    <t>18°03'E</t>
  </si>
  <si>
    <t>15 June 2012, 3:43 PM</t>
  </si>
  <si>
    <t>29 May 2012, 4:18 PM</t>
  </si>
  <si>
    <t xml:space="preserve">30°01'N </t>
  </si>
  <si>
    <t xml:space="preserve">47°29'N </t>
  </si>
  <si>
    <t>28 May 2012, 5:20 AM</t>
  </si>
  <si>
    <t xml:space="preserve">French Southern Territories </t>
  </si>
  <si>
    <t xml:space="preserve">Djibouti </t>
  </si>
  <si>
    <t xml:space="preserve">Tashkent </t>
  </si>
  <si>
    <t>WFM Team Lead</t>
  </si>
  <si>
    <t>25 May 2012, 6:04 AM</t>
  </si>
  <si>
    <t xml:space="preserve">Minsk </t>
  </si>
  <si>
    <t>warehouse management</t>
  </si>
  <si>
    <t xml:space="preserve">12°34'N </t>
  </si>
  <si>
    <t>26 May 2012, 12:43 AM</t>
  </si>
  <si>
    <t xml:space="preserve">   Min     1Q Median     3Q    Max </t>
  </si>
  <si>
    <t>ô?26500</t>
  </si>
  <si>
    <t>29 May 2012, 7:06 PM</t>
  </si>
  <si>
    <t xml:space="preserve">Brussels </t>
  </si>
  <si>
    <t>400000 INR</t>
  </si>
  <si>
    <t>Asst Manager - Quality</t>
  </si>
  <si>
    <t>Assistant Manager - IT</t>
  </si>
  <si>
    <t>1 June 2012, 7:46 PM</t>
  </si>
  <si>
    <t>13 June 2012, 1:56 AM</t>
  </si>
  <si>
    <t>8 June 2012, 1:38 PM</t>
  </si>
  <si>
    <t>29 May 2012, 11:35 AM</t>
  </si>
  <si>
    <t>2 lac</t>
  </si>
  <si>
    <t>ONE LACK FIFTY THOUSAND(INR)</t>
  </si>
  <si>
    <t>25 May 2012, 3:53 AM</t>
  </si>
  <si>
    <t>Customer Resolution</t>
  </si>
  <si>
    <t>Merchandiser</t>
  </si>
  <si>
    <t>24000 USD</t>
  </si>
  <si>
    <t>30 May 2012, 1:21 PM</t>
  </si>
  <si>
    <t>26 May 2012, 7:43 PM</t>
  </si>
  <si>
    <t>Area Sales Manager</t>
  </si>
  <si>
    <t>41000 Ÿ?¦</t>
  </si>
  <si>
    <t>28 May 2012, 9:12 AM</t>
  </si>
  <si>
    <t>Talati</t>
  </si>
  <si>
    <t xml:space="preserve">Jakarta </t>
  </si>
  <si>
    <t>28 May 2012, 5:17 PM</t>
  </si>
  <si>
    <t>26 May 2012, 11:01 AM</t>
  </si>
  <si>
    <t>Data Research Assistant</t>
  </si>
  <si>
    <t>29 May 2012, 2:16 PM</t>
  </si>
  <si>
    <t>25 May 2012, 3:16 AM</t>
  </si>
  <si>
    <t>French Guiana News</t>
  </si>
  <si>
    <t>INR 30,00,000</t>
  </si>
  <si>
    <t>700000 INR</t>
  </si>
  <si>
    <t>Excel Salary Survey Data</t>
  </si>
  <si>
    <t>Samoa News</t>
  </si>
  <si>
    <t>28 May 2012, 7:46 AM</t>
  </si>
  <si>
    <t>director</t>
  </si>
  <si>
    <t>US$100,000</t>
  </si>
  <si>
    <t>Operations Lead</t>
  </si>
  <si>
    <t>45k</t>
  </si>
  <si>
    <t>11 June 2012, 4:55 PM</t>
  </si>
  <si>
    <t>Consultat</t>
  </si>
  <si>
    <t>25 May 2012, 3:23 AM</t>
  </si>
  <si>
    <t>mozambique</t>
  </si>
  <si>
    <t>PMO Analyst</t>
  </si>
  <si>
    <t xml:space="preserve">Netherlands Antilles </t>
  </si>
  <si>
    <t>compliance manager</t>
  </si>
  <si>
    <t>26 May 2012, 11:04 PM</t>
  </si>
  <si>
    <t xml:space="preserve">50°30'N </t>
  </si>
  <si>
    <t>Norway News</t>
  </si>
  <si>
    <t xml:space="preserve">Somalia </t>
  </si>
  <si>
    <t>MIS EXCUTIVE</t>
  </si>
  <si>
    <t>Planning and Logistics Coordinator</t>
  </si>
  <si>
    <t>ID1905</t>
  </si>
  <si>
    <t>26 May 2012, 6:08 AM</t>
  </si>
  <si>
    <t>ID1906</t>
  </si>
  <si>
    <t>ID1907</t>
  </si>
  <si>
    <t>ID1908</t>
  </si>
  <si>
    <t>ID1909</t>
  </si>
  <si>
    <t>20 June 2012, 3:55 AM</t>
  </si>
  <si>
    <t>ID1900</t>
  </si>
  <si>
    <t>ID1901</t>
  </si>
  <si>
    <t>ID1902</t>
  </si>
  <si>
    <t>ID1903</t>
  </si>
  <si>
    <t>ID1904</t>
  </si>
  <si>
    <t>29 May 2012, 4:31 PM</t>
  </si>
  <si>
    <t>Marketing Manager</t>
  </si>
  <si>
    <t>18°35'E</t>
  </si>
  <si>
    <t>ID1918</t>
  </si>
  <si>
    <t>ID1919</t>
  </si>
  <si>
    <t>ID1916</t>
  </si>
  <si>
    <t>ID1917</t>
  </si>
  <si>
    <t>INR 1000000</t>
  </si>
  <si>
    <t>30 May 2012, 2:21 PM</t>
  </si>
  <si>
    <t>program manager</t>
  </si>
  <si>
    <t>ID1910</t>
  </si>
  <si>
    <t>ID1911</t>
  </si>
  <si>
    <t>ID1914</t>
  </si>
  <si>
    <t>ID1915</t>
  </si>
  <si>
    <t>ID1912</t>
  </si>
  <si>
    <t xml:space="preserve">Republic of Korea </t>
  </si>
  <si>
    <t>2,00,000 INR</t>
  </si>
  <si>
    <t>Specialist Learning Technology</t>
  </si>
  <si>
    <t xml:space="preserve">Turks and Caicos Islands </t>
  </si>
  <si>
    <t>28 May 2012, 4:10 PM</t>
  </si>
  <si>
    <t>business support analyst</t>
  </si>
  <si>
    <t>50000USD</t>
  </si>
  <si>
    <t>78°35'W</t>
  </si>
  <si>
    <t>Rs  6 lakhs/annum</t>
  </si>
  <si>
    <t>5 June 2012, 7:59 PM</t>
  </si>
  <si>
    <t>Network Designer</t>
  </si>
  <si>
    <t>9 June 2012, 8:38 PM</t>
  </si>
  <si>
    <t>Senior Planning Analyst</t>
  </si>
  <si>
    <t xml:space="preserve">40°29'N </t>
  </si>
  <si>
    <t>SVP of Acquisitions</t>
  </si>
  <si>
    <t>400000INR</t>
  </si>
  <si>
    <t>Accounting analyst</t>
  </si>
  <si>
    <t>Saudi Arabia News</t>
  </si>
  <si>
    <t>2 June 2012, 3:23 AM</t>
  </si>
  <si>
    <t>20 June 2012, 2:31 AM</t>
  </si>
  <si>
    <t>HR Planning Specialist</t>
  </si>
  <si>
    <t>Estonia News</t>
  </si>
  <si>
    <t>Industrial Engineer</t>
  </si>
  <si>
    <t>ô?37500</t>
  </si>
  <si>
    <t>28 May 2012, 8:03 AM</t>
  </si>
  <si>
    <t>26 May 2012, 2:20 PM</t>
  </si>
  <si>
    <t>6 June 2012, 9:20 PM</t>
  </si>
  <si>
    <t xml:space="preserve">Iran (Islamic Republic of) </t>
  </si>
  <si>
    <t>19°05'E</t>
  </si>
  <si>
    <t>R$ 19.200,00</t>
  </si>
  <si>
    <t>ô?45000</t>
  </si>
  <si>
    <t>25 May 2012, 7:13 AM</t>
  </si>
  <si>
    <t>Panama News</t>
  </si>
  <si>
    <t>Sr financial analyst</t>
  </si>
  <si>
    <t>28°50'E</t>
  </si>
  <si>
    <t>Coordinator Of Costa and Buget</t>
  </si>
  <si>
    <t>MIS Controller</t>
  </si>
  <si>
    <t>DK</t>
  </si>
  <si>
    <t>68°48'E</t>
  </si>
  <si>
    <t>FA</t>
  </si>
  <si>
    <t xml:space="preserve">Funafuti </t>
  </si>
  <si>
    <t>Analyst 2</t>
  </si>
  <si>
    <t>95000 USD</t>
  </si>
  <si>
    <t>MYR60000</t>
  </si>
  <si>
    <t>1 June 2012, 3:07 AM</t>
  </si>
  <si>
    <t>Administrative Officer</t>
  </si>
  <si>
    <t>EU</t>
  </si>
  <si>
    <t>VBA Analyst</t>
  </si>
  <si>
    <t>BI Developer</t>
  </si>
  <si>
    <t>FANANCE</t>
  </si>
  <si>
    <t>CAD$65000</t>
  </si>
  <si>
    <t>FR</t>
  </si>
  <si>
    <t>52,000 Cdn</t>
  </si>
  <si>
    <t>INR</t>
  </si>
  <si>
    <t>28 May 2012, 9:21 AM</t>
  </si>
  <si>
    <t>Analysis Quality</t>
  </si>
  <si>
    <t>financial analyst (real estate)</t>
  </si>
  <si>
    <t>video production</t>
  </si>
  <si>
    <t xml:space="preserve">Yamoussoukro </t>
  </si>
  <si>
    <t xml:space="preserve">Burkina Faso </t>
  </si>
  <si>
    <t>Euro 15.000</t>
  </si>
  <si>
    <t xml:space="preserve">San Juan </t>
  </si>
  <si>
    <t>26 May 2012, 5:44 PM</t>
  </si>
  <si>
    <t xml:space="preserve">Andorra </t>
  </si>
  <si>
    <t>Process Analyst</t>
  </si>
  <si>
    <t>220000 in INR</t>
  </si>
  <si>
    <t>168°18'E</t>
  </si>
  <si>
    <t>GM</t>
  </si>
  <si>
    <t>Senior Materials Handler</t>
  </si>
  <si>
    <t>26 May 2012, 5:09 PM</t>
  </si>
  <si>
    <t>Industrial Engineer (Fed)</t>
  </si>
  <si>
    <t>26 May 2012, 1:01 AM</t>
  </si>
  <si>
    <t xml:space="preserve">Cameroon </t>
  </si>
  <si>
    <t>ServiceDesk Supervisor</t>
  </si>
  <si>
    <t>173°00'E</t>
  </si>
  <si>
    <t>Accountancy</t>
  </si>
  <si>
    <t>26 May 2012, 11:46 AM</t>
  </si>
  <si>
    <t>28 May 2012, 5:34 PM</t>
  </si>
  <si>
    <t>GBP 43,000</t>
  </si>
  <si>
    <t>Proces auditor</t>
  </si>
  <si>
    <t>Support Specialist</t>
  </si>
  <si>
    <t>Kenya News</t>
  </si>
  <si>
    <t>BA</t>
  </si>
  <si>
    <t>Mis executiv</t>
  </si>
  <si>
    <t>Practice Manager</t>
  </si>
  <si>
    <t xml:space="preserve">04°09'S </t>
  </si>
  <si>
    <t>Sales Coordinator</t>
  </si>
  <si>
    <t>AO</t>
  </si>
  <si>
    <t>philippines</t>
  </si>
  <si>
    <t>AM</t>
  </si>
  <si>
    <t>Sweden</t>
  </si>
  <si>
    <t>INR 750,000</t>
  </si>
  <si>
    <t xml:space="preserve">40°10'N </t>
  </si>
  <si>
    <t>Nigeria</t>
  </si>
  <si>
    <t>BR</t>
  </si>
  <si>
    <t>Senior Accounts Clerk</t>
  </si>
  <si>
    <t>Building Design and Performance Researcher</t>
  </si>
  <si>
    <t>27 May 2012, 10:05 PM</t>
  </si>
  <si>
    <t>argentina</t>
  </si>
  <si>
    <t>MONGOLIAN</t>
  </si>
  <si>
    <t>29 May 2012, 1:54 PM</t>
  </si>
  <si>
    <t>BI</t>
  </si>
  <si>
    <t>Associate Analyst</t>
  </si>
  <si>
    <t>Falkland Islands News</t>
  </si>
  <si>
    <t>BL</t>
  </si>
  <si>
    <t>SGD92,000</t>
  </si>
  <si>
    <t>stress engineer</t>
  </si>
  <si>
    <t>216000 AED</t>
  </si>
  <si>
    <t>81,000USD</t>
  </si>
  <si>
    <t>ID0948</t>
  </si>
  <si>
    <t>financial management consultant</t>
  </si>
  <si>
    <t>ID0949</t>
  </si>
  <si>
    <t>26 May 2012, 5:46 AM</t>
  </si>
  <si>
    <t>Managment controller</t>
  </si>
  <si>
    <t>ID0943</t>
  </si>
  <si>
    <t>ID0940</t>
  </si>
  <si>
    <t>Dhs 2800 + Accomodation</t>
  </si>
  <si>
    <t>ID0941</t>
  </si>
  <si>
    <t>Freellance</t>
  </si>
  <si>
    <t>26 May 2012, 1:34 AM</t>
  </si>
  <si>
    <t>ID0946</t>
  </si>
  <si>
    <t>Pitcairn News</t>
  </si>
  <si>
    <t>ID0944</t>
  </si>
  <si>
    <t>ID0945</t>
  </si>
  <si>
    <t>33°48'E</t>
  </si>
  <si>
    <t xml:space="preserve">12°05'N </t>
  </si>
  <si>
    <t>ID0950</t>
  </si>
  <si>
    <t xml:space="preserve">03°16'S </t>
  </si>
  <si>
    <t>26 May 2012, 3:40 AM</t>
  </si>
  <si>
    <t>IDR</t>
  </si>
  <si>
    <t>PKR 17000</t>
  </si>
  <si>
    <t>Analysis &amp; insight consultant</t>
  </si>
  <si>
    <t>ID0937</t>
  </si>
  <si>
    <t>ID0938</t>
  </si>
  <si>
    <t>ID0939</t>
  </si>
  <si>
    <t>26 May 2012, 2:43 AM</t>
  </si>
  <si>
    <t>29 May 2012, 3:53 PM</t>
  </si>
  <si>
    <t>ID0930</t>
  </si>
  <si>
    <t>ID0931</t>
  </si>
  <si>
    <t>IT consultant</t>
  </si>
  <si>
    <t>ID0932</t>
  </si>
  <si>
    <t>financial accountant</t>
  </si>
  <si>
    <t>23000 USD</t>
  </si>
  <si>
    <t>31 May 2012, 5:35 PM</t>
  </si>
  <si>
    <t>ID0933</t>
  </si>
  <si>
    <t>ID0934</t>
  </si>
  <si>
    <t>ID0935</t>
  </si>
  <si>
    <t>ID0936</t>
  </si>
  <si>
    <t>AM business Intelligence</t>
  </si>
  <si>
    <t>26 May 2012, 1:26 AM</t>
  </si>
  <si>
    <t>29 May 2012, 8:40 PM</t>
  </si>
  <si>
    <t>27 May 2012, 12:33 AM</t>
  </si>
  <si>
    <t>NL</t>
  </si>
  <si>
    <t>NA</t>
  </si>
  <si>
    <t>26 May 2012, 10:43 PM</t>
  </si>
  <si>
    <t>NZ</t>
  </si>
  <si>
    <t>ID0928</t>
  </si>
  <si>
    <t>ID0929</t>
  </si>
  <si>
    <t>ID0927</t>
  </si>
  <si>
    <t>ID0924</t>
  </si>
  <si>
    <t>ID0925</t>
  </si>
  <si>
    <t>ID0922</t>
  </si>
  <si>
    <t>29 May 2012, 7:39 PM</t>
  </si>
  <si>
    <t>ID0923</t>
  </si>
  <si>
    <t>ID0920</t>
  </si>
  <si>
    <t>ID0921</t>
  </si>
  <si>
    <t>26 May 2012, 4:41 AM</t>
  </si>
  <si>
    <t>42000 Ÿ?¦</t>
  </si>
  <si>
    <t>Corporate Finance Manager</t>
  </si>
  <si>
    <t xml:space="preserve">Cote D'Ivoire (Ivory Coast) </t>
  </si>
  <si>
    <t>180000 PKR</t>
  </si>
  <si>
    <t>ID0919</t>
  </si>
  <si>
    <t>ID0915</t>
  </si>
  <si>
    <t>ID0916</t>
  </si>
  <si>
    <t>3 June 2012, 4:42 AM</t>
  </si>
  <si>
    <t>ID0917</t>
  </si>
  <si>
    <t>ID0918</t>
  </si>
  <si>
    <t>ID0911</t>
  </si>
  <si>
    <t>Manager Finance</t>
  </si>
  <si>
    <t>ID0912</t>
  </si>
  <si>
    <t>ID0913</t>
  </si>
  <si>
    <t>Program &amp; Policy Analyst-Advanced</t>
  </si>
  <si>
    <t>73°28'E</t>
  </si>
  <si>
    <t>ID0914</t>
  </si>
  <si>
    <t>171°50'W</t>
  </si>
  <si>
    <t>No</t>
  </si>
  <si>
    <t>ID0910</t>
  </si>
  <si>
    <t>System Analyst (Configuration Mgmt)</t>
  </si>
  <si>
    <t>31 May 2012, 11:09 PM</t>
  </si>
  <si>
    <t>sr manager</t>
  </si>
  <si>
    <t>finance</t>
  </si>
  <si>
    <t>29 May 2012, 9:54 PM</t>
  </si>
  <si>
    <t>summary.model.final&lt;-anova(fm,fm.step2)</t>
  </si>
  <si>
    <t>chemist</t>
  </si>
  <si>
    <t>albania</t>
  </si>
  <si>
    <t xml:space="preserve">Baghdad </t>
  </si>
  <si>
    <t>PA</t>
  </si>
  <si>
    <t xml:space="preserve">24°45'S </t>
  </si>
  <si>
    <t>30°04'E</t>
  </si>
  <si>
    <t>ID0903</t>
  </si>
  <si>
    <t>26 May 2012, 1:23 AM</t>
  </si>
  <si>
    <t>ID0901</t>
  </si>
  <si>
    <t>ID0900</t>
  </si>
  <si>
    <t>ID0907</t>
  </si>
  <si>
    <t>COSTARICAN</t>
  </si>
  <si>
    <t>ID0906</t>
  </si>
  <si>
    <t>ID0905</t>
  </si>
  <si>
    <t>20 June 2012, 5:03 AM</t>
  </si>
  <si>
    <t>ID0904</t>
  </si>
  <si>
    <t>medical biller</t>
  </si>
  <si>
    <t>A$107000</t>
  </si>
  <si>
    <t>ID0909</t>
  </si>
  <si>
    <t>25 May 2012, 10:49 PM</t>
  </si>
  <si>
    <t>ID0908</t>
  </si>
  <si>
    <t xml:space="preserve">11°45'N </t>
  </si>
  <si>
    <t>1 June 2012, 1:03 PM</t>
  </si>
  <si>
    <t>28 May 2012, 4:28 PM</t>
  </si>
  <si>
    <t>26 May 2012, 7:15 AM</t>
  </si>
  <si>
    <t>15 June 2012, 3:00 AM</t>
  </si>
  <si>
    <t>owner</t>
  </si>
  <si>
    <t>15600 Ÿ?¦</t>
  </si>
  <si>
    <t>27 May 2012, 4:31 AM</t>
  </si>
  <si>
    <t>Accounting Supervisor</t>
  </si>
  <si>
    <t>28 May 2012, 1:40 PM</t>
  </si>
  <si>
    <t xml:space="preserve">Puerto Rico </t>
  </si>
  <si>
    <t>GBP ô?45200</t>
  </si>
  <si>
    <t>Research Associate</t>
  </si>
  <si>
    <t>10 June 2012, 3:20 PM</t>
  </si>
  <si>
    <t>27 May 2012, 11:50 AM</t>
  </si>
  <si>
    <t xml:space="preserve">Longitude </t>
  </si>
  <si>
    <t xml:space="preserve">Suriname </t>
  </si>
  <si>
    <t>26 May 2012, 7:13 PM</t>
  </si>
  <si>
    <t>74°46'E</t>
  </si>
  <si>
    <t>Rs 200000</t>
  </si>
  <si>
    <t>28 May 2012, 1:11 PM</t>
  </si>
  <si>
    <t>INR18Lacs or US$36000</t>
  </si>
  <si>
    <t>15 June 2012, 9:01 AM</t>
  </si>
  <si>
    <t>Catlog associates</t>
  </si>
  <si>
    <t xml:space="preserve">Bamako </t>
  </si>
  <si>
    <t>21 June 2012, 3:46 AM</t>
  </si>
  <si>
    <t>43°16'E</t>
  </si>
  <si>
    <t>VP</t>
  </si>
  <si>
    <t>Portugal News</t>
  </si>
  <si>
    <t>Rs.2,50,000.00</t>
  </si>
  <si>
    <t>countries</t>
  </si>
  <si>
    <t xml:space="preserve">Viet Nam </t>
  </si>
  <si>
    <t>26 May 2012, 6:14 AM</t>
  </si>
  <si>
    <t>Mongolia News</t>
  </si>
  <si>
    <t>USD 108,000</t>
  </si>
  <si>
    <t>The Netherlands</t>
  </si>
  <si>
    <t xml:space="preserve">Tokelau </t>
  </si>
  <si>
    <t>Philippines News</t>
  </si>
  <si>
    <t>38920EUR</t>
  </si>
  <si>
    <t>60°58'W</t>
  </si>
  <si>
    <t xml:space="preserve">12°32'N </t>
  </si>
  <si>
    <t>15 June 2012, 2:30 AM</t>
  </si>
  <si>
    <t xml:space="preserve">Oslo </t>
  </si>
  <si>
    <t>UK</t>
  </si>
  <si>
    <t>team leader</t>
  </si>
  <si>
    <t xml:space="preserve">22°17'S </t>
  </si>
  <si>
    <t>29 May 2012, 9:15 AM</t>
  </si>
  <si>
    <t>29 May 2012, 1:19 AM</t>
  </si>
  <si>
    <t>29 May 2012, 11:06 PM</t>
  </si>
  <si>
    <t xml:space="preserve">Madrid </t>
  </si>
  <si>
    <t>28 May 2012, 12:57 PM</t>
  </si>
  <si>
    <t>26 May 2012, 1:52 AM</t>
  </si>
  <si>
    <t>Rs. 7,20,000/-</t>
  </si>
  <si>
    <t>26 May 2012, 5:44 AM</t>
  </si>
  <si>
    <t xml:space="preserve">Swaziland </t>
  </si>
  <si>
    <t>ID0997</t>
  </si>
  <si>
    <t>ID0998</t>
  </si>
  <si>
    <t xml:space="preserve">Tehran </t>
  </si>
  <si>
    <t>ID0995</t>
  </si>
  <si>
    <t>ID0996</t>
  </si>
  <si>
    <t>ID0999</t>
  </si>
  <si>
    <t>Cyprus News</t>
  </si>
  <si>
    <t>South Georgia and the South Sandwich Islands News</t>
  </si>
  <si>
    <t>Analista de Produccion</t>
  </si>
  <si>
    <t>27 May 2012, 8:18 PM</t>
  </si>
  <si>
    <t>Senior Manager MIS</t>
  </si>
  <si>
    <t>Statistical Analyst</t>
  </si>
  <si>
    <t xml:space="preserve">06°50'N </t>
  </si>
  <si>
    <t>HR Cordinator</t>
  </si>
  <si>
    <t>26 May 2012, 2:19 AM</t>
  </si>
  <si>
    <t>ID0983</t>
  </si>
  <si>
    <t>Accounts Exec</t>
  </si>
  <si>
    <t>ID0980</t>
  </si>
  <si>
    <t>ID0981</t>
  </si>
  <si>
    <t>ID0979</t>
  </si>
  <si>
    <t>ID0978</t>
  </si>
  <si>
    <t>ID0977</t>
  </si>
  <si>
    <t>ID0976</t>
  </si>
  <si>
    <t>QS</t>
  </si>
  <si>
    <t>ID0975</t>
  </si>
  <si>
    <t>ID0974</t>
  </si>
  <si>
    <t>ID0973</t>
  </si>
  <si>
    <t>Kuwait</t>
  </si>
  <si>
    <t>21°57'W</t>
  </si>
  <si>
    <t>26 May 2012, 1:01 PM</t>
  </si>
  <si>
    <t>26 May 2012, 10:49 PM</t>
  </si>
  <si>
    <t>29 May 2012, 11:51 AM</t>
  </si>
  <si>
    <t>Senior Analyst</t>
  </si>
  <si>
    <t>ID0991</t>
  </si>
  <si>
    <t>Lebanon News</t>
  </si>
  <si>
    <t>ID0992</t>
  </si>
  <si>
    <t>ID0993</t>
  </si>
  <si>
    <t>ID0994</t>
  </si>
  <si>
    <t>ID0990</t>
  </si>
  <si>
    <t>27 May 2012, 3:16 AM</t>
  </si>
  <si>
    <t>ID0989</t>
  </si>
  <si>
    <t>ID0988</t>
  </si>
  <si>
    <t>Treasure Specialist</t>
  </si>
  <si>
    <t>ID0985</t>
  </si>
  <si>
    <t>ID0984</t>
  </si>
  <si>
    <t>ID0987</t>
  </si>
  <si>
    <t>ID0986</t>
  </si>
  <si>
    <t>Sri Lanka News</t>
  </si>
  <si>
    <t>Zimbabwe</t>
  </si>
  <si>
    <t>Operations Manager</t>
  </si>
  <si>
    <t>27 May 2012, 1:30 AM</t>
  </si>
  <si>
    <t>Audit - senior assistant</t>
  </si>
  <si>
    <t>MIS EXECUTIVE</t>
  </si>
  <si>
    <t>TL</t>
  </si>
  <si>
    <t>ID0960</t>
  </si>
  <si>
    <t>ID0961</t>
  </si>
  <si>
    <t>TR</t>
  </si>
  <si>
    <t>ID0954</t>
  </si>
  <si>
    <t>ID0953</t>
  </si>
  <si>
    <t>15 June 2012, 8:00 PM</t>
  </si>
  <si>
    <t>ID0952</t>
  </si>
  <si>
    <t>ID0951</t>
  </si>
  <si>
    <t>ID0958</t>
  </si>
  <si>
    <t>ID0957</t>
  </si>
  <si>
    <t>ID0955</t>
  </si>
  <si>
    <t>28 May 2012, 3:51 PM</t>
  </si>
  <si>
    <t xml:space="preserve">40°25'N </t>
  </si>
  <si>
    <t>ID0959</t>
  </si>
  <si>
    <t>Afghanistan News</t>
  </si>
  <si>
    <t>TA</t>
  </si>
  <si>
    <t>accounts</t>
  </si>
  <si>
    <t>ID0970</t>
  </si>
  <si>
    <t>ID0971</t>
  </si>
  <si>
    <t>Sr Analyst</t>
  </si>
  <si>
    <t>ID0972</t>
  </si>
  <si>
    <t>ID0963</t>
  </si>
  <si>
    <t>25 May 2012, 5:07 AM</t>
  </si>
  <si>
    <t>ID0962</t>
  </si>
  <si>
    <t>RS</t>
  </si>
  <si>
    <t>ID0965</t>
  </si>
  <si>
    <t>Accounts Executive</t>
  </si>
  <si>
    <t>ID0964</t>
  </si>
  <si>
    <t>ID0967</t>
  </si>
  <si>
    <t>Test engineer</t>
  </si>
  <si>
    <t>ID0966</t>
  </si>
  <si>
    <t>ID0969</t>
  </si>
  <si>
    <t>Belgium</t>
  </si>
  <si>
    <t>summary.model.final</t>
  </si>
  <si>
    <t>ID0968</t>
  </si>
  <si>
    <t>Database Manager</t>
  </si>
  <si>
    <t>26 May 2012, 5:33 AM</t>
  </si>
  <si>
    <t>SA</t>
  </si>
  <si>
    <t>26 May 2012, 2:39 AM</t>
  </si>
  <si>
    <t>MIS &amp; Analysis</t>
  </si>
  <si>
    <t>29 May 2012, 7:46 AM</t>
  </si>
  <si>
    <t>Measurement Specialist</t>
  </si>
  <si>
    <t xml:space="preserve">Barbados </t>
  </si>
  <si>
    <t>Project management</t>
  </si>
  <si>
    <t xml:space="preserve">45°50'N </t>
  </si>
  <si>
    <t>29 May 2012, 10:51 AM</t>
  </si>
  <si>
    <t>Saint Pierre and Miquelon News</t>
  </si>
  <si>
    <t>production clerk</t>
  </si>
  <si>
    <t>6 June 2012, 7:28 AM</t>
  </si>
  <si>
    <t>28 May 2012, 8:22 AM</t>
  </si>
  <si>
    <t xml:space="preserve">Pakistan </t>
  </si>
  <si>
    <t>29 May 2012, 6:26 AM</t>
  </si>
  <si>
    <t>102°36'E</t>
  </si>
  <si>
    <t>IT Project Manager, EMEA</t>
  </si>
  <si>
    <t>Ops Adminstrator</t>
  </si>
  <si>
    <t xml:space="preserve">Kinshasa </t>
  </si>
  <si>
    <t>Colombia</t>
  </si>
  <si>
    <t>25 May 2012, 7:47 AM</t>
  </si>
  <si>
    <t>4 June 2012, 6:03 PM</t>
  </si>
  <si>
    <t>30 May 2012, 9:26 PM</t>
  </si>
  <si>
    <t>19 June 2012, 7:33 PM</t>
  </si>
  <si>
    <t>rs 2.76 lakhs per year</t>
  </si>
  <si>
    <t xml:space="preserve">35°44'N </t>
  </si>
  <si>
    <t>ô?17000</t>
  </si>
  <si>
    <t>26 May 2012, 12:44 AM</t>
  </si>
  <si>
    <t>Latin America</t>
  </si>
  <si>
    <t>25 May 2012, 4:45 AM</t>
  </si>
  <si>
    <t xml:space="preserve">18°28'N </t>
  </si>
  <si>
    <t>Technical Analyst</t>
  </si>
  <si>
    <t>Bermuda</t>
  </si>
  <si>
    <t>37K</t>
  </si>
  <si>
    <t>Senior Executive</t>
  </si>
  <si>
    <t>Teacher</t>
  </si>
  <si>
    <t>Finance Officer</t>
  </si>
  <si>
    <t>29 May 2012, 2:43 AM</t>
  </si>
  <si>
    <t>Project Administrator</t>
  </si>
  <si>
    <t>26 May 2012, 2:23 PM</t>
  </si>
  <si>
    <t xml:space="preserve">Saudi Arabia </t>
  </si>
  <si>
    <t>ENGINEER</t>
  </si>
  <si>
    <t xml:space="preserve">Saint Lucia </t>
  </si>
  <si>
    <t xml:space="preserve">15°31'N </t>
  </si>
  <si>
    <t>26 May 2012, 12:36 PM</t>
  </si>
  <si>
    <t>36K</t>
  </si>
  <si>
    <t>29 May 2012, 8:03 PM</t>
  </si>
  <si>
    <t xml:space="preserve">Malta </t>
  </si>
  <si>
    <t>101°41'E</t>
  </si>
  <si>
    <t>Medical information analist</t>
  </si>
  <si>
    <t>Audit executive</t>
  </si>
  <si>
    <t>25 May 2012, 4:10 AM</t>
  </si>
  <si>
    <t>US 2130</t>
  </si>
  <si>
    <t>16°40'W</t>
  </si>
  <si>
    <t>Analytics engineer</t>
  </si>
  <si>
    <t xml:space="preserve">Syrian Arab Republic </t>
  </si>
  <si>
    <t>31 May 2012, 5:31 AM</t>
  </si>
  <si>
    <t>26 May 2012, 3:53 AM</t>
  </si>
  <si>
    <t>14°59'E</t>
  </si>
  <si>
    <t>summary(salary.exp2)</t>
  </si>
  <si>
    <t>29 May 2012, 7:57 AM</t>
  </si>
  <si>
    <t>250000 rupees</t>
  </si>
  <si>
    <t>Excel professional</t>
  </si>
  <si>
    <t>25 May 2012, 7:21 AM</t>
  </si>
  <si>
    <t>israel</t>
  </si>
  <si>
    <t>Vietnam</t>
  </si>
  <si>
    <t>Revenue Focus Manager</t>
  </si>
  <si>
    <t xml:space="preserve">14°00'S </t>
  </si>
  <si>
    <t>29 May 2012, 10:14 PM</t>
  </si>
  <si>
    <t>28 May 2012, 12:51 PM</t>
  </si>
  <si>
    <t>fm &lt;- lm(Salary_in_USD~Years_of_Experience, data = salary.data)</t>
  </si>
  <si>
    <t>INR 400000</t>
  </si>
  <si>
    <t>15 June 2012, 5:35 PM</t>
  </si>
  <si>
    <t>lesotho</t>
  </si>
  <si>
    <t>inr 2300000</t>
  </si>
  <si>
    <t>28 May 2012, 7:09 PM</t>
  </si>
  <si>
    <t>23°20'E</t>
  </si>
  <si>
    <t xml:space="preserve">Kiribati </t>
  </si>
  <si>
    <t>Analyst II</t>
  </si>
  <si>
    <t>19 June 2012, 7:59 AM</t>
  </si>
  <si>
    <t>28 May 2012, 2:32 PM</t>
  </si>
  <si>
    <t>28 May 2012, 10:38 AM</t>
  </si>
  <si>
    <t>JPY</t>
  </si>
  <si>
    <t>6,00,000 INR</t>
  </si>
  <si>
    <t>200000 rupees</t>
  </si>
  <si>
    <t>33500 Ÿ?¦</t>
  </si>
  <si>
    <t>26 May 2012, 8:17 AM</t>
  </si>
  <si>
    <t xml:space="preserve">Banjul </t>
  </si>
  <si>
    <t>Director</t>
  </si>
  <si>
    <t>Country</t>
  </si>
  <si>
    <t>$45,000  USD</t>
  </si>
  <si>
    <t>magic</t>
  </si>
  <si>
    <t>30 May 2012, 10:31 PM</t>
  </si>
  <si>
    <t>1 June 2012, 6:31 AM</t>
  </si>
  <si>
    <t>6 June 2012, 8:41 PM</t>
  </si>
  <si>
    <t xml:space="preserve">18°06'S </t>
  </si>
  <si>
    <t>26 May 2012, 4:36 AM</t>
  </si>
  <si>
    <t xml:space="preserve">Georgia </t>
  </si>
  <si>
    <t>Modeller</t>
  </si>
  <si>
    <t>26 May 2012, 8:10 AM</t>
  </si>
  <si>
    <t>El Salvador News</t>
  </si>
  <si>
    <t>information Analyst</t>
  </si>
  <si>
    <t xml:space="preserve">Bhutan </t>
  </si>
  <si>
    <t xml:space="preserve">Sao Tome </t>
  </si>
  <si>
    <t xml:space="preserve">Marshal Islands </t>
  </si>
  <si>
    <t>26 May 2012, 1:54 AM</t>
  </si>
  <si>
    <t>28 May 2012, 4:58 PM</t>
  </si>
  <si>
    <t>4500000 inr/pa</t>
  </si>
  <si>
    <t>26 May 2012, 4:33 PM</t>
  </si>
  <si>
    <t xml:space="preserve">Lesotho </t>
  </si>
  <si>
    <t xml:space="preserve">Madagascar </t>
  </si>
  <si>
    <t>5 June 2012, 2:03 AM</t>
  </si>
  <si>
    <t>60°00'W</t>
  </si>
  <si>
    <t>27 May 2012, 3:44 PM</t>
  </si>
  <si>
    <t>Employee</t>
  </si>
  <si>
    <t xml:space="preserve">Windhoek </t>
  </si>
  <si>
    <t>6 Lac Rs</t>
  </si>
  <si>
    <t>operator</t>
  </si>
  <si>
    <t xml:space="preserve">Virgin Islands (British) </t>
  </si>
  <si>
    <t>poland</t>
  </si>
  <si>
    <t>Sustainability Strategy Advisor</t>
  </si>
  <si>
    <t>IT Consultant</t>
  </si>
  <si>
    <t>Commercial Accountant</t>
  </si>
  <si>
    <t>Logistic KA Manager</t>
  </si>
  <si>
    <t>Junior Controller</t>
  </si>
  <si>
    <t>31 May 2012, 10:54 AM</t>
  </si>
  <si>
    <t>Graphic Design Manager</t>
  </si>
  <si>
    <t>26 May 2012, 6:29 PM</t>
  </si>
  <si>
    <t>28 May 2012, 12:00 PM</t>
  </si>
  <si>
    <t>15 June 2012, 3:07 PM</t>
  </si>
  <si>
    <t>35000 GBP</t>
  </si>
  <si>
    <t>29 May 2012, 12:16 AM</t>
  </si>
  <si>
    <t>25 May 2012, 3:36 AM</t>
  </si>
  <si>
    <t>28 May 2012, 1:10 PM</t>
  </si>
  <si>
    <t xml:space="preserve">Cuba </t>
  </si>
  <si>
    <t>28 May 2012, 9:51 AM</t>
  </si>
  <si>
    <t xml:space="preserve">09°00'N </t>
  </si>
  <si>
    <t>3.8 k</t>
  </si>
  <si>
    <t>28 May 2012, 1:54 PM</t>
  </si>
  <si>
    <t>28 May 2012, 10:42 AM</t>
  </si>
  <si>
    <t>Buyer</t>
  </si>
  <si>
    <t xml:space="preserve">55°45'N </t>
  </si>
  <si>
    <t>230000 INR</t>
  </si>
  <si>
    <t xml:space="preserve">Panama </t>
  </si>
  <si>
    <t>75°42'W</t>
  </si>
  <si>
    <t>Auxiliar Administrativo</t>
  </si>
  <si>
    <t>13 June 2012, 12:37 AM</t>
  </si>
  <si>
    <t xml:space="preserve">Stanley </t>
  </si>
  <si>
    <t>31 May 2012, 11:08 PM</t>
  </si>
  <si>
    <t>26 May 2012, 4:13 AM</t>
  </si>
  <si>
    <t>26 May 2012, 11:07 AM</t>
  </si>
  <si>
    <t xml:space="preserve">Mauritius </t>
  </si>
  <si>
    <t>36000 British pounds</t>
  </si>
  <si>
    <t xml:space="preserve">    salary.Continent, data = salary.exp2)</t>
  </si>
  <si>
    <t>29 May 2012, 4:25 AM</t>
  </si>
  <si>
    <t>attach(salary.data)</t>
  </si>
  <si>
    <t>3 June 2012, 5:39 PM</t>
  </si>
  <si>
    <t>Cocos (Keeling) Islands News</t>
  </si>
  <si>
    <t>26 May 2012, 11:31 AM</t>
  </si>
  <si>
    <t xml:space="preserve">05°50'N </t>
  </si>
  <si>
    <t>158°09'E</t>
  </si>
  <si>
    <t>ba</t>
  </si>
  <si>
    <t>29 May 2012, 1:40 PM</t>
  </si>
  <si>
    <t>29 May 2012, 3:51 AM</t>
  </si>
  <si>
    <t xml:space="preserve">23°37'N </t>
  </si>
  <si>
    <t xml:space="preserve">42°54'N </t>
  </si>
  <si>
    <t>26 May 2012, 9:52 AM</t>
  </si>
  <si>
    <t>Manager MIS &amp; Analytics</t>
  </si>
  <si>
    <t>29 May 2012, 1:03 AM</t>
  </si>
  <si>
    <t>19 June 2012, 4:55 AM</t>
  </si>
  <si>
    <t>Operational Specialist</t>
  </si>
  <si>
    <t>Rs 5 lakh</t>
  </si>
  <si>
    <t>31 May 2012, 6:35 PM</t>
  </si>
  <si>
    <t>Sr. Executive Finance &amp; Accounts</t>
  </si>
  <si>
    <t>Dss Analyst</t>
  </si>
  <si>
    <t>ZAR</t>
  </si>
  <si>
    <t>nz</t>
  </si>
  <si>
    <t>28°16'E</t>
  </si>
  <si>
    <t>26 May 2012, 4:29 PM</t>
  </si>
  <si>
    <t>Sr. Risk Analyst</t>
  </si>
  <si>
    <t>Shipping Administrator</t>
  </si>
  <si>
    <t xml:space="preserve">Saipan </t>
  </si>
  <si>
    <t>Senior Budget Analyst</t>
  </si>
  <si>
    <t>9 June 2012, 1:47 AM</t>
  </si>
  <si>
    <t>Security Access Governance Analyst</t>
  </si>
  <si>
    <t xml:space="preserve">Freetown </t>
  </si>
  <si>
    <t>Aud 65000</t>
  </si>
  <si>
    <t xml:space="preserve">Belize </t>
  </si>
  <si>
    <t>pm</t>
  </si>
  <si>
    <t>Comoros News</t>
  </si>
  <si>
    <t>61°44'W</t>
  </si>
  <si>
    <t>business analyist</t>
  </si>
  <si>
    <t>CAD 65000</t>
  </si>
  <si>
    <t xml:space="preserve">27,000.GBP 42,353 USD </t>
  </si>
  <si>
    <t>Process Improvement Specialist</t>
  </si>
  <si>
    <t>30 May 2012, 5:18 PM</t>
  </si>
  <si>
    <t>ERP Co-Ordinator</t>
  </si>
  <si>
    <t>Bouvet Island News</t>
  </si>
  <si>
    <t>Executive Assistant</t>
  </si>
  <si>
    <t>Strategic Sourcing Manager</t>
  </si>
  <si>
    <t xml:space="preserve">06°18'N </t>
  </si>
  <si>
    <t>01°32'E</t>
  </si>
  <si>
    <t>31 May 2012, 9:45 AM</t>
  </si>
  <si>
    <t>bulgaria</t>
  </si>
  <si>
    <t>6 June 2012, 5:52 AM</t>
  </si>
  <si>
    <t>27 May 2012, 9:04 PM</t>
  </si>
  <si>
    <t>26 May 2012, 5:20 AM</t>
  </si>
  <si>
    <t>26 May 2012, 2:22 AM</t>
  </si>
  <si>
    <t xml:space="preserve">Bangladesh </t>
  </si>
  <si>
    <t>Poland</t>
  </si>
  <si>
    <t>30 May 2012, 4:48 PM</t>
  </si>
  <si>
    <t>30 May 2012, 2:39 AM</t>
  </si>
  <si>
    <t>Senior QA Tester</t>
  </si>
  <si>
    <t>26 May 2012, 2:38 AM</t>
  </si>
  <si>
    <t xml:space="preserve">Guinea </t>
  </si>
  <si>
    <t>4 to 6 hours a day</t>
  </si>
  <si>
    <t>India</t>
  </si>
  <si>
    <t>17 June 2012, 12:48 PM</t>
  </si>
  <si>
    <t>1 June 2012, 6:18 PM</t>
  </si>
  <si>
    <t>Seychelles News</t>
  </si>
  <si>
    <t>Quality Compliance Manager</t>
  </si>
  <si>
    <t>Engineering Intern</t>
  </si>
  <si>
    <t>26 May 2012, 4:25 PM</t>
  </si>
  <si>
    <t>Rs 5,40,000</t>
  </si>
  <si>
    <t>ô?28000</t>
  </si>
  <si>
    <t>13 June 2012, 12:50 AM</t>
  </si>
  <si>
    <t>ASST VICE PREDISDENT</t>
  </si>
  <si>
    <t>Senior Production Accountant</t>
  </si>
  <si>
    <t>30 May 2012, 8:26 PM</t>
  </si>
  <si>
    <t>26 May 2012, 5:51 PM</t>
  </si>
  <si>
    <t>28 May 2012, 1:27 PM</t>
  </si>
  <si>
    <t>project finance manager</t>
  </si>
  <si>
    <t>27 May 2012, 12:53 AM</t>
  </si>
  <si>
    <t xml:space="preserve">Ukraine </t>
  </si>
  <si>
    <t>Software Support</t>
  </si>
  <si>
    <t>EGYPT</t>
  </si>
  <si>
    <t>$77,000 USD</t>
  </si>
  <si>
    <t>26 May 2012, 3:53 PM</t>
  </si>
  <si>
    <t xml:space="preserve">Australia </t>
  </si>
  <si>
    <t>R134000</t>
  </si>
  <si>
    <t>marketing specialist</t>
  </si>
  <si>
    <t>27 May 2012, 6:19 PM</t>
  </si>
  <si>
    <t>Bahrain News</t>
  </si>
  <si>
    <t>29 May 2012, 2:19 AM</t>
  </si>
  <si>
    <t xml:space="preserve">Vaduz </t>
  </si>
  <si>
    <t xml:space="preserve">Belmopan </t>
  </si>
  <si>
    <t>26 May 2012, 10:54 AM</t>
  </si>
  <si>
    <t>26 May 2012, 4:14 AM</t>
  </si>
  <si>
    <t>Reports Writer</t>
  </si>
  <si>
    <t xml:space="preserve">Latvia </t>
  </si>
  <si>
    <t>Philippines</t>
  </si>
  <si>
    <t xml:space="preserve">Ghana </t>
  </si>
  <si>
    <t>Operations Support Coordinator</t>
  </si>
  <si>
    <t>Malaysia News</t>
  </si>
  <si>
    <t>31 May 2012, 2:24 AM</t>
  </si>
  <si>
    <t>Service Solution Rep</t>
  </si>
  <si>
    <t>4 June 2012, 1:30 PM</t>
  </si>
  <si>
    <t>174°00'W</t>
  </si>
  <si>
    <t>Market Analyst</t>
  </si>
  <si>
    <t xml:space="preserve">Nuku'alofa </t>
  </si>
  <si>
    <t>09°10'W</t>
  </si>
  <si>
    <t>Cameroon News</t>
  </si>
  <si>
    <t>4 June 2012, 7:11 PM</t>
  </si>
  <si>
    <t>croatia</t>
  </si>
  <si>
    <t>Organiser</t>
  </si>
  <si>
    <t>25 May 2012, 4:58 AM</t>
  </si>
  <si>
    <t>Sr Financial Execative</t>
  </si>
  <si>
    <t>27 May 2012, 11:47 PM</t>
  </si>
  <si>
    <t>Student assistant</t>
  </si>
  <si>
    <t>Key Expert User</t>
  </si>
  <si>
    <t>28 May 2012, 3:12 PM</t>
  </si>
  <si>
    <t>26 May 2012, 7:50 AM</t>
  </si>
  <si>
    <t>Management Ananlyst</t>
  </si>
  <si>
    <t>70°02'W</t>
  </si>
  <si>
    <t>16 June 2012, 5:23 AM</t>
  </si>
  <si>
    <t>27 May 2012, 10:40 PM</t>
  </si>
  <si>
    <t>Baltic</t>
  </si>
  <si>
    <t>manager portfolio monitoring</t>
  </si>
  <si>
    <t>26 May 2012, 12:17 PM</t>
  </si>
  <si>
    <t>5 June 2012, 10:44 PM</t>
  </si>
  <si>
    <t>CANADA</t>
  </si>
  <si>
    <t>Office Manager</t>
  </si>
  <si>
    <t>Projects Planner</t>
  </si>
  <si>
    <t>uk</t>
  </si>
  <si>
    <t>26 May 2012, 12:45 AM</t>
  </si>
  <si>
    <t>21 June 2012, 4:46 AM</t>
  </si>
  <si>
    <t xml:space="preserve">04°00'N </t>
  </si>
  <si>
    <t>30 May 2012, 7:43 PM</t>
  </si>
  <si>
    <t>27 May 2012, 1:45 PM</t>
  </si>
  <si>
    <t>26 May 2012, 9:28 AM</t>
  </si>
  <si>
    <t>Financial Planner</t>
  </si>
  <si>
    <t>17 June 2012, 12:00 PM</t>
  </si>
  <si>
    <t>Iran</t>
  </si>
  <si>
    <t>hong kong</t>
  </si>
  <si>
    <t>09°31'E</t>
  </si>
  <si>
    <t>Maldives News</t>
  </si>
  <si>
    <t>26 May 2012, 2:06 AM</t>
  </si>
  <si>
    <t>28 May 2012, 6:05 PM</t>
  </si>
  <si>
    <t>Specialist - Finance Planning and Analysis</t>
  </si>
  <si>
    <t>25 May 2012, 5:20 AM</t>
  </si>
  <si>
    <t>mexico</t>
  </si>
  <si>
    <t>27 May 2012, 10:58 PM</t>
  </si>
  <si>
    <t>Market Intelligence Analyst</t>
  </si>
  <si>
    <t xml:space="preserve">null </t>
  </si>
  <si>
    <t>26 May 2012, 3:11 AM</t>
  </si>
  <si>
    <t>25 May 2012, 4:55 AM</t>
  </si>
  <si>
    <t>HR Analyst</t>
  </si>
  <si>
    <t>23°34'W</t>
  </si>
  <si>
    <t xml:space="preserve">35°10'N </t>
  </si>
  <si>
    <t>4 June 2012, 1:45 AM</t>
  </si>
  <si>
    <t>26 May 2012, 9:56 PM</t>
  </si>
  <si>
    <t>31 May 2012, 6:13 AM</t>
  </si>
  <si>
    <t>Researcher &amp; Data Analyst</t>
  </si>
  <si>
    <t>Sr. Systems Analyst</t>
  </si>
  <si>
    <t>Operational Analyst</t>
  </si>
  <si>
    <t>Business Intelligence Supervisor</t>
  </si>
  <si>
    <t>Guinea News</t>
  </si>
  <si>
    <t>26 May 2012, 8:45 AM</t>
  </si>
  <si>
    <t>31 May 2012, 11:08 AM</t>
  </si>
  <si>
    <t>Sr. Consultant</t>
  </si>
  <si>
    <t>Retail Store Manager</t>
  </si>
  <si>
    <t>216000.00 Saudi Riyak</t>
  </si>
  <si>
    <t>26 May 2012, 6:41 PM</t>
  </si>
  <si>
    <t>USD90,000</t>
  </si>
  <si>
    <t>summary.model.final2</t>
  </si>
  <si>
    <t>8 June 2012, 8:47 PM</t>
  </si>
  <si>
    <t>Rs 10000</t>
  </si>
  <si>
    <t>1 June 2012, 2:33 AM</t>
  </si>
  <si>
    <t xml:space="preserve">George Town </t>
  </si>
  <si>
    <t>15 June 2012, 5:36 PM</t>
  </si>
  <si>
    <t>SR. MIS</t>
  </si>
  <si>
    <t>07°32'E</t>
  </si>
  <si>
    <t>31 May 2012, 9:45 PM</t>
  </si>
  <si>
    <t>03°08'E</t>
  </si>
  <si>
    <t>self-employed</t>
  </si>
  <si>
    <t>29 May 2012, 5:47 AM</t>
  </si>
  <si>
    <t>Accounts Assistant</t>
  </si>
  <si>
    <t>26 May 2012, 12:47 AM</t>
  </si>
  <si>
    <t xml:space="preserve">Haiti </t>
  </si>
  <si>
    <t>28 May 2012, 6:51 AM</t>
  </si>
  <si>
    <t xml:space="preserve">Christmas Island </t>
  </si>
  <si>
    <t>AM Ops</t>
  </si>
  <si>
    <t>26 May 2012, 10:43 AM</t>
  </si>
  <si>
    <t>29 May 2012, 11:46 AM</t>
  </si>
  <si>
    <t>26 May 2012, 1:49 AM</t>
  </si>
  <si>
    <t>Chemical Engineer</t>
  </si>
  <si>
    <t>Business Development Executive</t>
  </si>
  <si>
    <t>4.00 lac</t>
  </si>
  <si>
    <t>Haiti News</t>
  </si>
  <si>
    <t>ô?30000</t>
  </si>
  <si>
    <t>Lithuania News</t>
  </si>
  <si>
    <t>29 May 2012, 6:24 AM</t>
  </si>
  <si>
    <t>26 May 2012, 2:22 PM</t>
  </si>
  <si>
    <t>4 June 2012, 2:30 AM</t>
  </si>
  <si>
    <t>1200000 Rs</t>
  </si>
  <si>
    <t>178°30'E</t>
  </si>
  <si>
    <t xml:space="preserve">Dhaka </t>
  </si>
  <si>
    <t>Swaziland News</t>
  </si>
  <si>
    <t>26 May 2012, 8:43 AM</t>
  </si>
  <si>
    <t>Associate Software Engineer</t>
  </si>
  <si>
    <t>Assistant Manager - Group MIS</t>
  </si>
  <si>
    <t>29 May 2012, 1:23 PM</t>
  </si>
  <si>
    <t>Managing Partner</t>
  </si>
  <si>
    <t>27 May 2012, 1:34 PM</t>
  </si>
  <si>
    <t xml:space="preserve">14°16'S </t>
  </si>
  <si>
    <t>16 June 2012, 6:17 AM</t>
  </si>
  <si>
    <t>28 May 2012, 5:53 PM</t>
  </si>
  <si>
    <t>Financial Analysis</t>
  </si>
  <si>
    <t>70000 Ÿ?¦</t>
  </si>
  <si>
    <t>Uruguay News</t>
  </si>
  <si>
    <t>Senior Data Associate</t>
  </si>
  <si>
    <t>Decision Analyst &amp; Modeller</t>
  </si>
  <si>
    <t>Banker</t>
  </si>
  <si>
    <t>Associate Manager, Drug Safety Operations</t>
  </si>
  <si>
    <t>26 May 2012, 3:56 PM</t>
  </si>
  <si>
    <t>I dont know</t>
  </si>
  <si>
    <t>77°13'E</t>
  </si>
  <si>
    <t xml:space="preserve">Israel </t>
  </si>
  <si>
    <t>Accounting Head</t>
  </si>
  <si>
    <t>Ÿ?¦ 45000</t>
  </si>
  <si>
    <t>Rs.10,00,000</t>
  </si>
  <si>
    <t>17°04'E</t>
  </si>
  <si>
    <t>28 May 2012, 1:26 PM</t>
  </si>
  <si>
    <t>MIS Officer</t>
  </si>
  <si>
    <t>Specialist</t>
  </si>
  <si>
    <t xml:space="preserve">Asuncion </t>
  </si>
  <si>
    <t>Logistics Operation Analyst</t>
  </si>
  <si>
    <t>11 June 2012, 5:59 AM</t>
  </si>
  <si>
    <t>28 May 2012, 10:39 PM</t>
  </si>
  <si>
    <t>28 May 2012, 11:47 PM</t>
  </si>
  <si>
    <t xml:space="preserve">Central African Republic </t>
  </si>
  <si>
    <t>26 May 2012, 3:17 AM</t>
  </si>
  <si>
    <t>Cook Islands News</t>
  </si>
  <si>
    <t>LKR 240000</t>
  </si>
  <si>
    <t>49°56'E</t>
  </si>
  <si>
    <t>Ÿ?¦70k</t>
  </si>
  <si>
    <t>ô?27000</t>
  </si>
  <si>
    <t>Argentina News</t>
  </si>
  <si>
    <t>26 May 2012, 1:46 AM</t>
  </si>
  <si>
    <t>NZ $80,000</t>
  </si>
  <si>
    <t>29 May 2012, 9:59 PM</t>
  </si>
  <si>
    <t>actuary</t>
  </si>
  <si>
    <t>Rs. 12,000/-</t>
  </si>
  <si>
    <t>26 May 2012, 8:50 PM</t>
  </si>
  <si>
    <t xml:space="preserve">12°48'S </t>
  </si>
  <si>
    <t>29 May 2012, 12:30 AM</t>
  </si>
  <si>
    <t>29 May 2012, 10:08 AM</t>
  </si>
  <si>
    <t>26 May 2012, 1:30 AM</t>
  </si>
  <si>
    <t xml:space="preserve">Sweden </t>
  </si>
  <si>
    <t>5 June 2012, 4:06 AM</t>
  </si>
  <si>
    <t>Cashier</t>
  </si>
  <si>
    <t>Senior Design Associate</t>
  </si>
  <si>
    <t xml:space="preserve">41°43'N </t>
  </si>
  <si>
    <t>Business Analyst II</t>
  </si>
  <si>
    <t>25 May 2012, 6:26 AM</t>
  </si>
  <si>
    <t>28 May 2012, 8:39 AM</t>
  </si>
  <si>
    <t xml:space="preserve">15°19'N </t>
  </si>
  <si>
    <t>co ordinator</t>
  </si>
  <si>
    <t>26 May 2012, 1:18 PM</t>
  </si>
  <si>
    <t>04°21'E</t>
  </si>
  <si>
    <t>Graduate Structural Engineer</t>
  </si>
  <si>
    <t xml:space="preserve">South Africa </t>
  </si>
  <si>
    <t>consultant bi</t>
  </si>
  <si>
    <t>Programme Officer</t>
  </si>
  <si>
    <t>Data Analyst - Report Writer</t>
  </si>
  <si>
    <t xml:space="preserve">Liberia </t>
  </si>
  <si>
    <t>168°43'E</t>
  </si>
  <si>
    <t>web analyst</t>
  </si>
  <si>
    <t>Europe</t>
  </si>
  <si>
    <t>strategy manager</t>
  </si>
  <si>
    <t>New Zealand News</t>
  </si>
  <si>
    <t>Manager Corporate Finance</t>
  </si>
  <si>
    <t>26 May 2012, 3:14 AM</t>
  </si>
  <si>
    <t xml:space="preserve">22°12'N </t>
  </si>
  <si>
    <t>sr analyst</t>
  </si>
  <si>
    <t>Import &amp; Export Documentation Executive</t>
  </si>
  <si>
    <t>sr accountant</t>
  </si>
  <si>
    <t>Business Data Analyst I</t>
  </si>
  <si>
    <t>27 May 2012, 6:17 AM</t>
  </si>
  <si>
    <t xml:space="preserve">34°28'N </t>
  </si>
  <si>
    <t>ID0709</t>
  </si>
  <si>
    <t>ID0708</t>
  </si>
  <si>
    <t>ID0707</t>
  </si>
  <si>
    <t>ID0706</t>
  </si>
  <si>
    <t>ID0701</t>
  </si>
  <si>
    <t>ID0700</t>
  </si>
  <si>
    <t>24°48'E</t>
  </si>
  <si>
    <t>ID0705</t>
  </si>
  <si>
    <t>ID0704</t>
  </si>
  <si>
    <t>ID0703</t>
  </si>
  <si>
    <t>ID0702</t>
  </si>
  <si>
    <t xml:space="preserve">Tunisia </t>
  </si>
  <si>
    <t>Merchandise Planning Manager</t>
  </si>
  <si>
    <t>NZD 180000</t>
  </si>
  <si>
    <t>asia</t>
  </si>
  <si>
    <t xml:space="preserve">Germany </t>
  </si>
  <si>
    <t>Director, Supply Chain Operations</t>
  </si>
  <si>
    <t>supply chain manager</t>
  </si>
  <si>
    <t>SAS Adminstrator</t>
  </si>
  <si>
    <t>29 May 2012, 12:47 AM</t>
  </si>
  <si>
    <t xml:space="preserve">17°58'N </t>
  </si>
  <si>
    <t>dominican republic</t>
  </si>
  <si>
    <t>Portugal</t>
  </si>
  <si>
    <t>25 May 2012, 4:48 AM</t>
  </si>
  <si>
    <t>Data Integration Engenieer</t>
  </si>
  <si>
    <t>Program Manager</t>
  </si>
  <si>
    <t xml:space="preserve">Bujumbura </t>
  </si>
  <si>
    <t>SouthAfrica</t>
  </si>
  <si>
    <t>Trinidad and Tobago News</t>
  </si>
  <si>
    <t>26 May 2012, 6:47 AM</t>
  </si>
  <si>
    <t>29 May 2012, 5:48 PM</t>
  </si>
  <si>
    <t>ô?40000</t>
  </si>
  <si>
    <t>equity research trainee</t>
  </si>
  <si>
    <t>370000 inr</t>
  </si>
  <si>
    <t>10 June 2012, 5:21 PM</t>
  </si>
  <si>
    <t>28 May 2012, 1:42 PM</t>
  </si>
  <si>
    <t>28 May 2012, 4:40 AM</t>
  </si>
  <si>
    <t>Publisher</t>
  </si>
  <si>
    <t xml:space="preserve">16°00'N </t>
  </si>
  <si>
    <t>13 June 2012, 3:48 AM</t>
  </si>
  <si>
    <t>iceland</t>
  </si>
  <si>
    <t>26 May 2012, 12:14 PM</t>
  </si>
  <si>
    <t>Romania</t>
  </si>
  <si>
    <t>30 May 2012, 2:22 AM</t>
  </si>
  <si>
    <t>Martinique News</t>
  </si>
  <si>
    <t>bolivia</t>
  </si>
  <si>
    <t xml:space="preserve">Kuala Lumpur </t>
  </si>
  <si>
    <t xml:space="preserve">33°40'N </t>
  </si>
  <si>
    <t>plot(Salary_in_USD~Years_of_Experience, data = salary.data)</t>
  </si>
  <si>
    <t>Ireland</t>
  </si>
  <si>
    <t>8 June 2012, 2:27 AM</t>
  </si>
  <si>
    <t>26 May 2012, 1:31 AM</t>
  </si>
  <si>
    <t>banker</t>
  </si>
  <si>
    <t>26 May 2012, 8:20 PM</t>
  </si>
  <si>
    <t>28 May 2012, 9:38 AM</t>
  </si>
  <si>
    <t>25 May 2012, 11:12 PM</t>
  </si>
  <si>
    <t xml:space="preserve">46°04'N </t>
  </si>
  <si>
    <t>28 May 2012, 4:20 PM</t>
  </si>
  <si>
    <t>Enterprise Performance Metrics Manager</t>
  </si>
  <si>
    <t>5 June 2012, 5:59 PM</t>
  </si>
  <si>
    <t>Virgin Islands (British) News</t>
  </si>
  <si>
    <t>40,000 US</t>
  </si>
  <si>
    <t xml:space="preserve">Saint Kitts and Nevis </t>
  </si>
  <si>
    <t>28 May 2012, 2:43 PM</t>
  </si>
  <si>
    <t>60k usd</t>
  </si>
  <si>
    <t>26 May 2012, 9:13 PM</t>
  </si>
  <si>
    <t xml:space="preserve">Solomon Islands </t>
  </si>
  <si>
    <t>clean_Salary_(in_local_currency)</t>
  </si>
  <si>
    <t>Laos News</t>
  </si>
  <si>
    <t>Management Information Systems</t>
  </si>
  <si>
    <t xml:space="preserve">Korea (South) </t>
  </si>
  <si>
    <t>26 May 2012, 1:16 PM</t>
  </si>
  <si>
    <t>CAD</t>
  </si>
  <si>
    <t>26 May 2012, 8:31 PM</t>
  </si>
  <si>
    <t>baltic</t>
  </si>
  <si>
    <t>IT Trainer</t>
  </si>
  <si>
    <t>Senior Business Research Analyst</t>
  </si>
  <si>
    <t>Grenada News</t>
  </si>
  <si>
    <t>11°35'E</t>
  </si>
  <si>
    <t>pricing manager</t>
  </si>
  <si>
    <t>excel prof</t>
  </si>
  <si>
    <t>exe</t>
  </si>
  <si>
    <t>1 June 2012, 4:44 AM</t>
  </si>
  <si>
    <t xml:space="preserve">59°20'N </t>
  </si>
  <si>
    <t>Data Resource Specialist</t>
  </si>
  <si>
    <t>12 June 2012, 1:58 AM</t>
  </si>
  <si>
    <t>UAE</t>
  </si>
  <si>
    <t>29 May 2012, 5:11 AM</t>
  </si>
  <si>
    <t>26 May 2012, 5:15 AM</t>
  </si>
  <si>
    <t>61°02'W</t>
  </si>
  <si>
    <t>Rs. 6,00,000</t>
  </si>
  <si>
    <t>Develope</t>
  </si>
  <si>
    <t>Rs.6,00,000</t>
  </si>
  <si>
    <t>Director, IT/Operations</t>
  </si>
  <si>
    <t xml:space="preserve">La Paz (adm.)/sucre (legislative) </t>
  </si>
  <si>
    <t>26 May 2012, 10:23 PM</t>
  </si>
  <si>
    <t>28 May 2012, 12:15 PM</t>
  </si>
  <si>
    <t>Rs 15000</t>
  </si>
  <si>
    <t>Project coordinator</t>
  </si>
  <si>
    <t>30 May 2012, 12:25 PM</t>
  </si>
  <si>
    <t>29 May 2012, 5:05 PM</t>
  </si>
  <si>
    <t>Customer Experence Engineer</t>
  </si>
  <si>
    <t>Sr. Associate</t>
  </si>
  <si>
    <t>61°24'W</t>
  </si>
  <si>
    <t>26 May 2012, 3:51 PM</t>
  </si>
  <si>
    <t xml:space="preserve">04°20'S </t>
  </si>
  <si>
    <t xml:space="preserve">Falkland Islands (Malvinas) </t>
  </si>
  <si>
    <t>Air Planning Analyst</t>
  </si>
  <si>
    <t>360000 INR</t>
  </si>
  <si>
    <t xml:space="preserve">15°47'S </t>
  </si>
  <si>
    <t>BDT</t>
  </si>
  <si>
    <t>Controller / VBA Developet</t>
  </si>
  <si>
    <t>7 June 2012, 4:53 PM</t>
  </si>
  <si>
    <t>31 May 2012, 1:50 AM</t>
  </si>
  <si>
    <t>summary(salary)</t>
  </si>
  <si>
    <t xml:space="preserve">Seychelles </t>
  </si>
  <si>
    <t>US$ 100,000</t>
  </si>
  <si>
    <t>52°18'W</t>
  </si>
  <si>
    <t>1 June 2012, 10:57 AM</t>
  </si>
  <si>
    <t>Mis Analyst</t>
  </si>
  <si>
    <t>BDM</t>
  </si>
  <si>
    <t>11 June 2012, 9:29 PM</t>
  </si>
  <si>
    <t>36000 euros</t>
  </si>
  <si>
    <t>Construction Planner</t>
  </si>
  <si>
    <t xml:space="preserve">48°50'N </t>
  </si>
  <si>
    <t>20 June 2012, 12:53 PM</t>
  </si>
  <si>
    <t>17 June 2012, 4:02 AM</t>
  </si>
  <si>
    <t>26 May 2012, 12:55 AM</t>
  </si>
  <si>
    <t>ID0797</t>
  </si>
  <si>
    <t>ID0798</t>
  </si>
  <si>
    <t>ID0799</t>
  </si>
  <si>
    <t>42°20'E</t>
  </si>
  <si>
    <t>28 May 2012, 12:43 AM</t>
  </si>
  <si>
    <t xml:space="preserve">Monaco </t>
  </si>
  <si>
    <t>6 June 2012, 9:31 AM</t>
  </si>
  <si>
    <t>New  Zealand</t>
  </si>
  <si>
    <t>29 May 2012, 11:13 PM</t>
  </si>
  <si>
    <t>Nicaragua News</t>
  </si>
  <si>
    <t>26 May 2012, 5:23 AM</t>
  </si>
  <si>
    <t>Business Analyst</t>
  </si>
  <si>
    <t>Rs.4lk</t>
  </si>
  <si>
    <t>Information Analyst</t>
  </si>
  <si>
    <t xml:space="preserve">Sri Lanka </t>
  </si>
  <si>
    <t>3 lacs P.A</t>
  </si>
  <si>
    <t>INR800000</t>
  </si>
  <si>
    <t>Costing Analysis</t>
  </si>
  <si>
    <t>29 May 2012, 6:55 PM</t>
  </si>
  <si>
    <t>VP - Procurment</t>
  </si>
  <si>
    <t>qa team supervisor</t>
  </si>
  <si>
    <t>pricing and cost manager</t>
  </si>
  <si>
    <t>china</t>
  </si>
  <si>
    <t>27 May 2012, 4:05 AM</t>
  </si>
  <si>
    <t>26 May 2012, 8:05 AM</t>
  </si>
  <si>
    <t>Romania News</t>
  </si>
  <si>
    <t>Mathematical Data Analyist</t>
  </si>
  <si>
    <t xml:space="preserve">Ethiopia </t>
  </si>
  <si>
    <t>low level monitoring</t>
  </si>
  <si>
    <t>Indian Rs 10 Lakhs</t>
  </si>
  <si>
    <t>Finance manager</t>
  </si>
  <si>
    <t>PhP 456,000</t>
  </si>
  <si>
    <t xml:space="preserve">Lebanon </t>
  </si>
  <si>
    <t>58°36'E</t>
  </si>
  <si>
    <t>Web Statistics Analyst</t>
  </si>
  <si>
    <t>Sr Manager</t>
  </si>
  <si>
    <t>26 May 2012, 1:46 PM</t>
  </si>
  <si>
    <t>ACCOUNTS</t>
  </si>
  <si>
    <t>15 June 2012, 9:32 PM</t>
  </si>
  <si>
    <t xml:space="preserve">Road Town </t>
  </si>
  <si>
    <t>Latvia News</t>
  </si>
  <si>
    <t>Rs.5,00,000</t>
  </si>
  <si>
    <t>SOX,SAP, Insurance Coordinator</t>
  </si>
  <si>
    <t>28 May 2012, 10:46 PM</t>
  </si>
  <si>
    <t>27°30'E</t>
  </si>
  <si>
    <t xml:space="preserve">Paris </t>
  </si>
  <si>
    <t>$22,000 AUD</t>
  </si>
  <si>
    <t>13°07'E</t>
  </si>
  <si>
    <t>ID0746</t>
  </si>
  <si>
    <t>ID0747</t>
  </si>
  <si>
    <t>ID0748</t>
  </si>
  <si>
    <t>ID0749</t>
  </si>
  <si>
    <t>ID0742</t>
  </si>
  <si>
    <t>ID0743</t>
  </si>
  <si>
    <t>ID0744</t>
  </si>
  <si>
    <t>ID0745</t>
  </si>
  <si>
    <t>Slovenia News</t>
  </si>
  <si>
    <t>4 lacs INR</t>
  </si>
  <si>
    <t xml:space="preserve">14°40'N </t>
  </si>
  <si>
    <t xml:space="preserve">Switzerland </t>
  </si>
  <si>
    <t>ID0750</t>
  </si>
  <si>
    <t>ID0752</t>
  </si>
  <si>
    <t>ID0751</t>
  </si>
  <si>
    <t>Malta News</t>
  </si>
  <si>
    <t>ID0737</t>
  </si>
  <si>
    <t>ID0738</t>
  </si>
  <si>
    <t>ID0735</t>
  </si>
  <si>
    <t>COST ACCOUNTANT</t>
  </si>
  <si>
    <t>ID0736</t>
  </si>
  <si>
    <t>31 May 2012, 7:17 AM</t>
  </si>
  <si>
    <t>ID0733</t>
  </si>
  <si>
    <t>ID0734</t>
  </si>
  <si>
    <t>ID0731</t>
  </si>
  <si>
    <t>ID0732</t>
  </si>
  <si>
    <t>26 May 2012, 1:59 AM</t>
  </si>
  <si>
    <t>26 May 2012, 1:40 AM</t>
  </si>
  <si>
    <t>ID0739</t>
  </si>
  <si>
    <t>ID0741</t>
  </si>
  <si>
    <t>ID0740</t>
  </si>
  <si>
    <t>25 May 2012, 5:45 AM</t>
  </si>
  <si>
    <t>Associate - Indirect Tax</t>
  </si>
  <si>
    <t>ID0720</t>
  </si>
  <si>
    <t>ID0721</t>
  </si>
  <si>
    <t>ID0722</t>
  </si>
  <si>
    <t>ID0723</t>
  </si>
  <si>
    <t>ID0724</t>
  </si>
  <si>
    <t>Data Team Leader</t>
  </si>
  <si>
    <t>ID0725</t>
  </si>
  <si>
    <t>ID0726</t>
  </si>
  <si>
    <t>ID0727</t>
  </si>
  <si>
    <t>ID0728</t>
  </si>
  <si>
    <t>ID0729</t>
  </si>
  <si>
    <t>Engineering Tech Sr.</t>
  </si>
  <si>
    <t xml:space="preserve">Spain </t>
  </si>
  <si>
    <t>cost control</t>
  </si>
  <si>
    <t>program coordinator - automotive</t>
  </si>
  <si>
    <t>Performance Analyst</t>
  </si>
  <si>
    <t>26 May 2012, 1:31 PM</t>
  </si>
  <si>
    <t xml:space="preserve">Iraq </t>
  </si>
  <si>
    <t>ID0730</t>
  </si>
  <si>
    <t>ID0711</t>
  </si>
  <si>
    <t>ID0712</t>
  </si>
  <si>
    <t>PKR 8,000</t>
  </si>
  <si>
    <t>115°00'E</t>
  </si>
  <si>
    <t>ID0710</t>
  </si>
  <si>
    <t>AML Analyst</t>
  </si>
  <si>
    <t>ID0715</t>
  </si>
  <si>
    <t>ID0716</t>
  </si>
  <si>
    <t>ID0713</t>
  </si>
  <si>
    <t>ID0714</t>
  </si>
  <si>
    <t>ID0719</t>
  </si>
  <si>
    <t>ID0717</t>
  </si>
  <si>
    <t xml:space="preserve">36°50'N </t>
  </si>
  <si>
    <t>ID0718</t>
  </si>
  <si>
    <t>Timestamp</t>
  </si>
  <si>
    <t>Rs 6.2 lakhs</t>
  </si>
  <si>
    <t>8 June 2012, 1:55 PM</t>
  </si>
  <si>
    <t xml:space="preserve">50°05'N </t>
  </si>
  <si>
    <t>bUSINESS aNALYST</t>
  </si>
  <si>
    <t>Market Research Analyst</t>
  </si>
  <si>
    <t>15 June 2012, 5:44 AM</t>
  </si>
  <si>
    <t>20 June 2012, 1:20 AM</t>
  </si>
  <si>
    <t>Trainer</t>
  </si>
  <si>
    <t>Wine Analyst</t>
  </si>
  <si>
    <t>ID0787</t>
  </si>
  <si>
    <t>ID0786</t>
  </si>
  <si>
    <t>ID0789</t>
  </si>
  <si>
    <t>ID0788</t>
  </si>
  <si>
    <t>ID0793</t>
  </si>
  <si>
    <t>ID0794</t>
  </si>
  <si>
    <t>ID0795</t>
  </si>
  <si>
    <t>ID0796</t>
  </si>
  <si>
    <t>ID0790</t>
  </si>
  <si>
    <t>ID0791</t>
  </si>
  <si>
    <t>Finance Project Manager</t>
  </si>
  <si>
    <t>ID0792</t>
  </si>
  <si>
    <t>Trainee</t>
  </si>
  <si>
    <t>5 June 2012, 9:59 PM</t>
  </si>
  <si>
    <t>29 May 2012, 2:26 AM</t>
  </si>
  <si>
    <t>Information analyst</t>
  </si>
  <si>
    <t>ID0779</t>
  </si>
  <si>
    <t>ID0778</t>
  </si>
  <si>
    <t>ID0777</t>
  </si>
  <si>
    <t>ID0776</t>
  </si>
  <si>
    <t>ID0775</t>
  </si>
  <si>
    <t>1 June 2012, 8:37 PM</t>
  </si>
  <si>
    <t>ID0784</t>
  </si>
  <si>
    <t>ID0785</t>
  </si>
  <si>
    <t>ID0782</t>
  </si>
  <si>
    <t>ID0783</t>
  </si>
  <si>
    <t>ID0780</t>
  </si>
  <si>
    <t>ID0781</t>
  </si>
  <si>
    <t>28 May 2012, 1:06 PM</t>
  </si>
  <si>
    <t>Manager, Financial Planning &amp; Analysis</t>
  </si>
  <si>
    <t>125°30'E</t>
  </si>
  <si>
    <t>Western Sahara News</t>
  </si>
  <si>
    <t>Tuvalu News</t>
  </si>
  <si>
    <t xml:space="preserve">13°27'N </t>
  </si>
  <si>
    <t>15 June 2012, 3:51 AM</t>
  </si>
  <si>
    <t>ID0765</t>
  </si>
  <si>
    <t>ID0764</t>
  </si>
  <si>
    <t>ID0767</t>
  </si>
  <si>
    <t>I.T Manager</t>
  </si>
  <si>
    <t>ID0766</t>
  </si>
  <si>
    <t>ID0769</t>
  </si>
  <si>
    <t>ID0768</t>
  </si>
  <si>
    <t>BPO</t>
  </si>
  <si>
    <t>ID0770</t>
  </si>
  <si>
    <t>ID0771</t>
  </si>
  <si>
    <t>ID0772</t>
  </si>
  <si>
    <t>ID0773</t>
  </si>
  <si>
    <t>ID0774</t>
  </si>
  <si>
    <t xml:space="preserve">43°55'N </t>
  </si>
  <si>
    <t>Netherlands</t>
  </si>
  <si>
    <t>Demand Planning Mgr</t>
  </si>
  <si>
    <t>Ecuador News</t>
  </si>
  <si>
    <t>Finland</t>
  </si>
  <si>
    <t>ID0756</t>
  </si>
  <si>
    <t>26 May 2012, 1:29 PM</t>
  </si>
  <si>
    <t xml:space="preserve">Palau </t>
  </si>
  <si>
    <t>ID0755</t>
  </si>
  <si>
    <t>ID0754</t>
  </si>
  <si>
    <t>ID0753</t>
  </si>
  <si>
    <t>director of analytics</t>
  </si>
  <si>
    <t>ID0759</t>
  </si>
  <si>
    <t>ID0758</t>
  </si>
  <si>
    <t>Financialcontroller</t>
  </si>
  <si>
    <t>ID0757</t>
  </si>
  <si>
    <t xml:space="preserve">Dodoma </t>
  </si>
  <si>
    <t>BRL</t>
  </si>
  <si>
    <t>ID0762</t>
  </si>
  <si>
    <t>ID0763</t>
  </si>
  <si>
    <t>ID0760</t>
  </si>
  <si>
    <t>ID0761</t>
  </si>
  <si>
    <t>Monitoring &amp; evaluation officer</t>
  </si>
  <si>
    <t>boxplot(Salary_in_USD~Continent, data = salary.data,ylim = c(0,400000))</t>
  </si>
  <si>
    <t>25 May 2012, 11:33 PM</t>
  </si>
  <si>
    <t>BRA</t>
  </si>
  <si>
    <t>Director of Analytics</t>
  </si>
  <si>
    <t>26 May 2012, 1:00 AM</t>
  </si>
  <si>
    <t xml:space="preserve">Poland </t>
  </si>
  <si>
    <t>Freelance</t>
  </si>
  <si>
    <t>bermuda</t>
  </si>
  <si>
    <t>US$60000</t>
  </si>
  <si>
    <t>10 June 2012, 2:29 AM</t>
  </si>
  <si>
    <t>27 May 2012, 10:22 PM</t>
  </si>
  <si>
    <t>26 May 2012, 8:57 PM</t>
  </si>
  <si>
    <t>62500.00 USD</t>
  </si>
  <si>
    <t>senior accountant</t>
  </si>
  <si>
    <t>Hong Kong News</t>
  </si>
  <si>
    <t>4 June 2012, 2:25 PM</t>
  </si>
  <si>
    <t>26 May 2012, 2:27 AM</t>
  </si>
  <si>
    <t>28 May 2012, 2:45 PM</t>
  </si>
  <si>
    <t>Royalties Coordinator</t>
  </si>
  <si>
    <t>26 May 2012, 1:19 AM</t>
  </si>
  <si>
    <t>US$ 99000</t>
  </si>
  <si>
    <t xml:space="preserve">Kampala </t>
  </si>
  <si>
    <t>26 May 2012, 12:58 AM</t>
  </si>
  <si>
    <t xml:space="preserve">Lithuania </t>
  </si>
  <si>
    <t>28 May 2012, 11:19 PM</t>
  </si>
  <si>
    <t>26 May 2012, 12:55 PM</t>
  </si>
  <si>
    <t>26 May 2012, 1:32 AM</t>
  </si>
  <si>
    <t>26 May 2012, 2:40 AM</t>
  </si>
  <si>
    <t xml:space="preserve">36°42'N </t>
  </si>
  <si>
    <t>26 May 2012, 8:56 AM</t>
  </si>
  <si>
    <t>80k</t>
  </si>
  <si>
    <t xml:space="preserve">09°05'N </t>
  </si>
  <si>
    <t>28 May 2012, 3:42 PM</t>
  </si>
  <si>
    <t>usd 2000 per month</t>
  </si>
  <si>
    <t>28 May 2012, 1:43 PM</t>
  </si>
  <si>
    <t xml:space="preserve">24°28'N </t>
  </si>
  <si>
    <t>26 May 2012, 2:24 AM</t>
  </si>
  <si>
    <t>Loss Prevention Finance Coordinator</t>
  </si>
  <si>
    <t>900000 INR</t>
  </si>
  <si>
    <t xml:space="preserve">Netherland Antilles </t>
  </si>
  <si>
    <t>29 May 2012, 9:33 PM</t>
  </si>
  <si>
    <t>8 Lakhs</t>
  </si>
  <si>
    <t>27 May 2012, 9:21 PM</t>
  </si>
  <si>
    <t>Manager, Asset Optimization</t>
  </si>
  <si>
    <t>15 June 2012, 10:36 PM</t>
  </si>
  <si>
    <t>26 May 2012, 1:11 AM</t>
  </si>
  <si>
    <t>Consultant, HR Services &amp; Governance</t>
  </si>
  <si>
    <t xml:space="preserve">Macedonia </t>
  </si>
  <si>
    <t xml:space="preserve">San Jose </t>
  </si>
  <si>
    <t>30000 Ÿ?¦</t>
  </si>
  <si>
    <t>Consulting</t>
  </si>
  <si>
    <t>26 May 2012, 12:46 PM</t>
  </si>
  <si>
    <t>zambia</t>
  </si>
  <si>
    <t>500000 rupees</t>
  </si>
  <si>
    <t>Mngr MI</t>
  </si>
  <si>
    <t>28 May 2012, 4:01 PM</t>
  </si>
  <si>
    <t>29 May 2012, 11:39 PM</t>
  </si>
  <si>
    <t>28 May 2012, 4:07 PM</t>
  </si>
  <si>
    <t>ID0804</t>
  </si>
  <si>
    <t xml:space="preserve">Belgium </t>
  </si>
  <si>
    <t>Korea (North) News</t>
  </si>
  <si>
    <t>ID0803</t>
  </si>
  <si>
    <t>ID0802</t>
  </si>
  <si>
    <t>ID0801</t>
  </si>
  <si>
    <t>ID0800</t>
  </si>
  <si>
    <t>Dp manager</t>
  </si>
  <si>
    <t>ID0809</t>
  </si>
  <si>
    <t>ID0808</t>
  </si>
  <si>
    <t>ID0807</t>
  </si>
  <si>
    <t>ID0806</t>
  </si>
  <si>
    <t>ID0805</t>
  </si>
  <si>
    <t>Project Management</t>
  </si>
  <si>
    <t xml:space="preserve">Iran </t>
  </si>
  <si>
    <t xml:space="preserve">Croatia </t>
  </si>
  <si>
    <t>Team Developer</t>
  </si>
  <si>
    <t>ID0811</t>
  </si>
  <si>
    <t>ID0810</t>
  </si>
  <si>
    <t>ID0813</t>
  </si>
  <si>
    <t>Lead Research Analyst</t>
  </si>
  <si>
    <t>ID0812</t>
  </si>
  <si>
    <t>ID0815</t>
  </si>
  <si>
    <t>ID0814</t>
  </si>
  <si>
    <t>summary(salary.data)</t>
  </si>
  <si>
    <t>ID0817</t>
  </si>
  <si>
    <t>ID0816</t>
  </si>
  <si>
    <t>financial planning</t>
  </si>
  <si>
    <t>ID0818</t>
  </si>
  <si>
    <t>28 May 2012, 2:44 PM</t>
  </si>
  <si>
    <t>Administration Officer</t>
  </si>
  <si>
    <t xml:space="preserve">Denmark </t>
  </si>
  <si>
    <t>26 May 2012, 7:01 AM</t>
  </si>
  <si>
    <t>28 May 2012, 10:25 AM</t>
  </si>
  <si>
    <t>28 May 2012, 10:51 PM</t>
  </si>
  <si>
    <t>30 May 2012, 12:35 PM</t>
  </si>
  <si>
    <t>ID0822</t>
  </si>
  <si>
    <t>ID0821</t>
  </si>
  <si>
    <t>ID0820</t>
  </si>
  <si>
    <t>ID0826</t>
  </si>
  <si>
    <t>ID0825</t>
  </si>
  <si>
    <t>29 May 2012, 5:08 AM</t>
  </si>
  <si>
    <t>ID0824</t>
  </si>
  <si>
    <t>6 June 2012, 9:18 PM</t>
  </si>
  <si>
    <t>ID0823</t>
  </si>
  <si>
    <t>SVP</t>
  </si>
  <si>
    <t>ID0829</t>
  </si>
  <si>
    <t>energy engineer</t>
  </si>
  <si>
    <t>ID0828</t>
  </si>
  <si>
    <t>ID0827</t>
  </si>
  <si>
    <t>thailand</t>
  </si>
  <si>
    <t>28 May 2012, 4:35 PM</t>
  </si>
  <si>
    <t xml:space="preserve">12°06'N </t>
  </si>
  <si>
    <t>inr 500000</t>
  </si>
  <si>
    <t>Sr. Human Resources Analyst</t>
  </si>
  <si>
    <t>ô?55000</t>
  </si>
  <si>
    <t>26 May 2012, 3:50 AM</t>
  </si>
  <si>
    <t>Your_Salary</t>
  </si>
  <si>
    <t>4 Lakhs INR p.a</t>
  </si>
  <si>
    <t>Staff Assistant</t>
  </si>
  <si>
    <t>26 May 2012, 2:53 AM</t>
  </si>
  <si>
    <t>Sr Financial Analyst</t>
  </si>
  <si>
    <t>Tax Manager</t>
  </si>
  <si>
    <t xml:space="preserve">Seoul </t>
  </si>
  <si>
    <t>26 May 2012, 1:27 AM</t>
  </si>
  <si>
    <t>30 May 2012, 1:06 PM</t>
  </si>
  <si>
    <t>26 May 2012, 12:11 AM</t>
  </si>
  <si>
    <t>austria</t>
  </si>
  <si>
    <t>19 June 2012, 9:06 PM</t>
  </si>
  <si>
    <t>IS Director</t>
  </si>
  <si>
    <t>28 May 2012, 10:36 PM</t>
  </si>
  <si>
    <t>26 May 2012, 9:00 PM</t>
  </si>
  <si>
    <t xml:space="preserve">    ,salary$How_many_hours_of_a_day_you_work_on_Excel</t>
  </si>
  <si>
    <t>Technical Web Analyst</t>
  </si>
  <si>
    <t>Academic Advisor</t>
  </si>
  <si>
    <t>liquidity manager</t>
  </si>
  <si>
    <t>Albania</t>
  </si>
  <si>
    <t>27 May 2012, 4:24 PM</t>
  </si>
  <si>
    <t>$US16.110,72</t>
  </si>
  <si>
    <t>Asst Manager HR</t>
  </si>
  <si>
    <t>Dir. Revenue Mgt</t>
  </si>
  <si>
    <t xml:space="preserve">United Arab Emirates </t>
  </si>
  <si>
    <t>Sr Associate</t>
  </si>
  <si>
    <t>Accounting Manager</t>
  </si>
  <si>
    <t>30 May 2012, 8:19 PM</t>
  </si>
  <si>
    <t xml:space="preserve">New Delhi </t>
  </si>
  <si>
    <t xml:space="preserve">Santiago </t>
  </si>
  <si>
    <t xml:space="preserve">48°12'N </t>
  </si>
  <si>
    <t>Team Leader WFM</t>
  </si>
  <si>
    <t>30 May 2012, 5:14 PM</t>
  </si>
  <si>
    <t>Project Manager (Process Owner)</t>
  </si>
  <si>
    <t>Demand Planner</t>
  </si>
  <si>
    <t>Billing manager</t>
  </si>
  <si>
    <t>Germany</t>
  </si>
  <si>
    <t>quality engineer</t>
  </si>
  <si>
    <t>MIS Associate</t>
  </si>
  <si>
    <t>20 June 2012, 8:58 PM</t>
  </si>
  <si>
    <t>26 May 2012, 11:36 AM</t>
  </si>
  <si>
    <t xml:space="preserve">Czech Republic </t>
  </si>
  <si>
    <t>Project Managment Office</t>
  </si>
  <si>
    <t>500000vINR</t>
  </si>
  <si>
    <t>DEO</t>
  </si>
  <si>
    <t>finance director</t>
  </si>
  <si>
    <t xml:space="preserve">Montevideo </t>
  </si>
  <si>
    <t>portugal</t>
  </si>
  <si>
    <t>Management Information Manager</t>
  </si>
  <si>
    <t>28 May 2012, 3:59 PM</t>
  </si>
  <si>
    <t>Assistant SP&amp;A</t>
  </si>
  <si>
    <t>AU$65</t>
  </si>
  <si>
    <t>1 June 2012, 8:06 AM</t>
  </si>
  <si>
    <t>30 May 2012, 12:25 AM</t>
  </si>
  <si>
    <t>Nauru News</t>
  </si>
  <si>
    <t>15 June 2012, 12:52 AM</t>
  </si>
  <si>
    <t>Belgium News</t>
  </si>
  <si>
    <t xml:space="preserve">Zambia </t>
  </si>
  <si>
    <t>Workforce Analyst</t>
  </si>
  <si>
    <t>Burkina Faso News</t>
  </si>
  <si>
    <t>Madagascar News</t>
  </si>
  <si>
    <t>Project Speciast</t>
  </si>
  <si>
    <t>29 May 2012, 9:17 PM</t>
  </si>
  <si>
    <t>USD130000</t>
  </si>
  <si>
    <t>Quantity Surveyor</t>
  </si>
  <si>
    <t>10 June 2012, 3:59 PM</t>
  </si>
  <si>
    <t>DBA</t>
  </si>
  <si>
    <t>26 May 2012, 3:13 AM</t>
  </si>
  <si>
    <t>15000inr</t>
  </si>
  <si>
    <t>27 May 2012, 1:46 AM</t>
  </si>
  <si>
    <t xml:space="preserve">Russian Federation </t>
  </si>
  <si>
    <t>Rs60000</t>
  </si>
  <si>
    <t>74°00'E</t>
  </si>
  <si>
    <t>28 May 2012, 5:05 PM</t>
  </si>
  <si>
    <t>26 May 2012, 1:16 AM</t>
  </si>
  <si>
    <t>Inonesia</t>
  </si>
  <si>
    <t>28 May 2012, 1:05 PM</t>
  </si>
  <si>
    <t>CFO</t>
  </si>
  <si>
    <t xml:space="preserve">Nigeria </t>
  </si>
  <si>
    <t>Saint Kitts and Nevis News</t>
  </si>
  <si>
    <t xml:space="preserve">00°20'N </t>
  </si>
  <si>
    <t>3 June 2012, 12:09 PM</t>
  </si>
  <si>
    <t>Sr. Executive</t>
  </si>
  <si>
    <t>2.2 lakhs per annum</t>
  </si>
  <si>
    <t>28 May 2012, 5:42 PM</t>
  </si>
  <si>
    <t>regional sales manager</t>
  </si>
  <si>
    <t>Risk Officer</t>
  </si>
  <si>
    <t>Norfolk Island News</t>
  </si>
  <si>
    <t>28 May 2012, 12:58 PM</t>
  </si>
  <si>
    <t>Ÿ?¦ 28500</t>
  </si>
  <si>
    <t>VP, Business Management</t>
  </si>
  <si>
    <t>26 May 2012, 1:19 PM</t>
  </si>
  <si>
    <t xml:space="preserve">03°45'N </t>
  </si>
  <si>
    <t>Hungary News</t>
  </si>
  <si>
    <t xml:space="preserve">Vanuatu </t>
  </si>
  <si>
    <t>LOGISTIC MANAGER</t>
  </si>
  <si>
    <t>Sr. Global marketing Specialist</t>
  </si>
  <si>
    <t>ô?33500</t>
  </si>
  <si>
    <t>28 May 2012, 7:28 AM</t>
  </si>
  <si>
    <t>4 June 2012, 10:16 PM</t>
  </si>
  <si>
    <t xml:space="preserve">Yerevan </t>
  </si>
  <si>
    <t>sales and marketing</t>
  </si>
  <si>
    <t>26 May 2012, 1:18 AM</t>
  </si>
  <si>
    <t>Revenue Manager</t>
  </si>
  <si>
    <t xml:space="preserve">Tirane </t>
  </si>
  <si>
    <t>Sweden News</t>
  </si>
  <si>
    <t>CEO</t>
  </si>
  <si>
    <t>CEE</t>
  </si>
  <si>
    <t>26 May 2012, 11:02 PM</t>
  </si>
  <si>
    <t>26 May 2012, 10:53 PM</t>
  </si>
  <si>
    <t>New Zealand</t>
  </si>
  <si>
    <t xml:space="preserve">50°51'N </t>
  </si>
  <si>
    <t>90°26'E</t>
  </si>
  <si>
    <t>28 May 2012, 2:23 PM</t>
  </si>
  <si>
    <t>Greece</t>
  </si>
  <si>
    <t>26 May 2012, 9:07 PM</t>
  </si>
  <si>
    <t>29 May 2012, 9:48 PM</t>
  </si>
  <si>
    <t>28 May 2012, 6:35 AM</t>
  </si>
  <si>
    <t>ghana</t>
  </si>
  <si>
    <t>Residual standard error: 28760 on 1315 degrees of freedom</t>
  </si>
  <si>
    <t>26 May 2012, 1:11 PM</t>
  </si>
  <si>
    <t xml:space="preserve">Vienna </t>
  </si>
  <si>
    <t>27 May 2012, 1:52 PM</t>
  </si>
  <si>
    <t>73°10'E</t>
  </si>
  <si>
    <t xml:space="preserve">Oman </t>
  </si>
  <si>
    <t>26 May 2012, 3:35 PM</t>
  </si>
  <si>
    <t>20000 US$</t>
  </si>
  <si>
    <t>26 May 2012, 3:09 AM</t>
  </si>
  <si>
    <t>26 May 2012, 6:10 AM</t>
  </si>
  <si>
    <t>Rs 3.25 Lacs</t>
  </si>
  <si>
    <t>Financial Analyist</t>
  </si>
  <si>
    <t>SEK</t>
  </si>
  <si>
    <t>INR 350k</t>
  </si>
  <si>
    <t>$85,000+</t>
  </si>
  <si>
    <t>CHF</t>
  </si>
  <si>
    <t>EXECUTIVE</t>
  </si>
  <si>
    <t>SFA</t>
  </si>
  <si>
    <t>SGD</t>
  </si>
  <si>
    <t>Ÿ?¦ 50000</t>
  </si>
  <si>
    <t>Utilization Analyst</t>
  </si>
  <si>
    <t>ô?20000/year but i work part time 30h/week</t>
  </si>
  <si>
    <t>Ireland News</t>
  </si>
  <si>
    <t>10 June 2012, 2:20 AM</t>
  </si>
  <si>
    <t>Quality Assurance Analyst</t>
  </si>
  <si>
    <t xml:space="preserve">N'Djamena </t>
  </si>
  <si>
    <t>180000 INR</t>
  </si>
  <si>
    <t>INR 15,00,000</t>
  </si>
  <si>
    <t>28 May 2012, 10:25 PM</t>
  </si>
  <si>
    <t>Anaylst</t>
  </si>
  <si>
    <t>4 June 2012, 12:22 PM</t>
  </si>
  <si>
    <t>54°22'E</t>
  </si>
  <si>
    <t>26 May 2012, 1:51 AM</t>
  </si>
  <si>
    <t>ID0849</t>
  </si>
  <si>
    <t>CNY</t>
  </si>
  <si>
    <t>ID0841</t>
  </si>
  <si>
    <t>ID0842</t>
  </si>
  <si>
    <t>ID0844</t>
  </si>
  <si>
    <t>28 May 2012, 9:55 PM</t>
  </si>
  <si>
    <t>ID0845</t>
  </si>
  <si>
    <t>ID0846</t>
  </si>
  <si>
    <t>ID0847</t>
  </si>
  <si>
    <t>28 May 2012, 11:31 AM</t>
  </si>
  <si>
    <t>ID0848</t>
  </si>
  <si>
    <t>Director of Payroll</t>
  </si>
  <si>
    <t>29 May 2012, 9:37 AM</t>
  </si>
  <si>
    <t>ID0851</t>
  </si>
  <si>
    <t>Technology consultant</t>
  </si>
  <si>
    <t>ID0850</t>
  </si>
  <si>
    <t xml:space="preserve">14°02'N </t>
  </si>
  <si>
    <t xml:space="preserve">Trinidad and Tobago </t>
  </si>
  <si>
    <t>25 May 2012, 11:49 PM</t>
  </si>
  <si>
    <t>ID0838</t>
  </si>
  <si>
    <t>ID0839</t>
  </si>
  <si>
    <t>29 May 2012, 4:30 AM</t>
  </si>
  <si>
    <t>ID0832</t>
  </si>
  <si>
    <t>ID0833</t>
  </si>
  <si>
    <t>Congo News</t>
  </si>
  <si>
    <t>ID0830</t>
  </si>
  <si>
    <t>ID0831</t>
  </si>
  <si>
    <t>174°46'E</t>
  </si>
  <si>
    <t>ID0836</t>
  </si>
  <si>
    <t>ID0837</t>
  </si>
  <si>
    <t>ID0834</t>
  </si>
  <si>
    <t>COO</t>
  </si>
  <si>
    <t>Bahamas News</t>
  </si>
  <si>
    <t>ID0835</t>
  </si>
  <si>
    <t>Controller</t>
  </si>
  <si>
    <t>ID0840</t>
  </si>
  <si>
    <t>13 June 2012, 4:39 AM</t>
  </si>
  <si>
    <t>arabian Gulf</t>
  </si>
  <si>
    <t>B.I. Data Analyst II</t>
  </si>
  <si>
    <t>ID0867</t>
  </si>
  <si>
    <t>88°30'W</t>
  </si>
  <si>
    <t>ID0868</t>
  </si>
  <si>
    <t>Digital Media Analyst</t>
  </si>
  <si>
    <t>ID0869</t>
  </si>
  <si>
    <t>ID0863</t>
  </si>
  <si>
    <t>ID0864</t>
  </si>
  <si>
    <t>Rs 10,00,000</t>
  </si>
  <si>
    <t>ID0865</t>
  </si>
  <si>
    <t>ID0866</t>
  </si>
  <si>
    <t>ID0871</t>
  </si>
  <si>
    <t>ID0870</t>
  </si>
  <si>
    <t>ID0873</t>
  </si>
  <si>
    <t>ID0872</t>
  </si>
  <si>
    <t>EUR 90000</t>
  </si>
  <si>
    <t>EUR 49248</t>
  </si>
  <si>
    <t>29 May 2012, 1:59 PM</t>
  </si>
  <si>
    <t>ID0858</t>
  </si>
  <si>
    <t>ID0859</t>
  </si>
  <si>
    <t>480 000 SEK / 70000 US$</t>
  </si>
  <si>
    <t>ID0856</t>
  </si>
  <si>
    <t>ID0857</t>
  </si>
  <si>
    <t>ID0854</t>
  </si>
  <si>
    <t>ID0855</t>
  </si>
  <si>
    <t>ID0852</t>
  </si>
  <si>
    <t>ID0862</t>
  </si>
  <si>
    <t>ID0861</t>
  </si>
  <si>
    <t>ID0860</t>
  </si>
  <si>
    <t>Financial Control Section Headm</t>
  </si>
  <si>
    <t>Excel Business Analyst</t>
  </si>
  <si>
    <t>Mauritius</t>
  </si>
  <si>
    <t xml:space="preserve">Angola </t>
  </si>
  <si>
    <t xml:space="preserve">Santo Domingo </t>
  </si>
  <si>
    <t>29 May 2012, 2:10 PM</t>
  </si>
  <si>
    <t>1.5 LINR</t>
  </si>
  <si>
    <t>ID0886</t>
  </si>
  <si>
    <t>Manager Fin</t>
  </si>
  <si>
    <t>ID0885</t>
  </si>
  <si>
    <t>ID0888</t>
  </si>
  <si>
    <t>ID0887</t>
  </si>
  <si>
    <t>ID0889</t>
  </si>
  <si>
    <t xml:space="preserve">Chad </t>
  </si>
  <si>
    <t>$40K</t>
  </si>
  <si>
    <t>30 May 2012, 8:40 PM</t>
  </si>
  <si>
    <t>Where_do_you_work</t>
  </si>
  <si>
    <t>30000 EUR</t>
  </si>
  <si>
    <t>ID0890</t>
  </si>
  <si>
    <t>ID0891</t>
  </si>
  <si>
    <t>ID0892</t>
  </si>
  <si>
    <t xml:space="preserve">Niue </t>
  </si>
  <si>
    <t>ID0893</t>
  </si>
  <si>
    <t>ID0894</t>
  </si>
  <si>
    <t>ID0895</t>
  </si>
  <si>
    <t>ID0877</t>
  </si>
  <si>
    <t xml:space="preserve">China </t>
  </si>
  <si>
    <t>ID0876</t>
  </si>
  <si>
    <t>ID0875</t>
  </si>
  <si>
    <t>ID0874</t>
  </si>
  <si>
    <t>M &amp; E Officer</t>
  </si>
  <si>
    <t>ID0879</t>
  </si>
  <si>
    <t>ID0878</t>
  </si>
  <si>
    <t>HSLP Data Analyst</t>
  </si>
  <si>
    <t>salary &lt;- data.frame(salary.data[Years_of_Experience !="na",])</t>
  </si>
  <si>
    <t>SME</t>
  </si>
  <si>
    <t>82.000 Euro (pre-tax)</t>
  </si>
  <si>
    <t>Senior Electrical Engineer</t>
  </si>
  <si>
    <t>ID0880</t>
  </si>
  <si>
    <t>179°13'E</t>
  </si>
  <si>
    <t>13°17'W</t>
  </si>
  <si>
    <t>ID0883</t>
  </si>
  <si>
    <t>ID0884</t>
  </si>
  <si>
    <t>ID0881</t>
  </si>
  <si>
    <t>ID0882</t>
  </si>
  <si>
    <t>26 May 2012, 2:17 AM</t>
  </si>
  <si>
    <t>26 May 2012, 11:55 AM</t>
  </si>
  <si>
    <t>87°14'W</t>
  </si>
  <si>
    <t>Credit Executive</t>
  </si>
  <si>
    <t>Niue News</t>
  </si>
  <si>
    <t>11 June 2012, 3:11 AM</t>
  </si>
  <si>
    <t>26 May 2012, 11:39 AM</t>
  </si>
  <si>
    <t>Asst.Manager</t>
  </si>
  <si>
    <t>26 May 2012, 2:41 PM</t>
  </si>
  <si>
    <t>Business Co ordinator</t>
  </si>
  <si>
    <t>26 May 2012, 11:36 PM</t>
  </si>
  <si>
    <t>Corporate Accountant</t>
  </si>
  <si>
    <t>29 May 2012, 10:45 AM</t>
  </si>
  <si>
    <t>29 May 2012, 6:14 PM</t>
  </si>
  <si>
    <t>ID0899</t>
  </si>
  <si>
    <t>28 May 2012, 11:37 AM</t>
  </si>
  <si>
    <t>ID0898</t>
  </si>
  <si>
    <t>ID0897</t>
  </si>
  <si>
    <t>ID0896</t>
  </si>
  <si>
    <t>120k</t>
  </si>
  <si>
    <t>74°00'W</t>
  </si>
  <si>
    <t>Team Lead</t>
  </si>
  <si>
    <t>26 May 2012, 2:02 AM</t>
  </si>
  <si>
    <t>Analytical Department Director</t>
  </si>
  <si>
    <t>aud145000</t>
  </si>
  <si>
    <t>Lead Executive MIS</t>
  </si>
  <si>
    <t>Rs.3.6 Lakhs pa</t>
  </si>
  <si>
    <t>26 May 2012, 3:49 AM</t>
  </si>
  <si>
    <t>26 May 2012, 6:35 PM</t>
  </si>
  <si>
    <t>29 May 2012, 1:06 AM</t>
  </si>
  <si>
    <t xml:space="preserve">13°05'N </t>
  </si>
  <si>
    <t>86°20'W</t>
  </si>
  <si>
    <t>Lead</t>
  </si>
  <si>
    <t>Rs.7,00,000</t>
  </si>
  <si>
    <t xml:space="preserve">Guadeloupe </t>
  </si>
  <si>
    <t>Practice Manager - Business Operations</t>
  </si>
  <si>
    <t>Niger News</t>
  </si>
  <si>
    <t>30 May 2012, 10:32 PM</t>
  </si>
  <si>
    <t xml:space="preserve">14°34'N </t>
  </si>
  <si>
    <t>Operations Coordinator</t>
  </si>
  <si>
    <t>Business Support</t>
  </si>
  <si>
    <t>26 May 2012, 1:04 AM</t>
  </si>
  <si>
    <t>PhP 216,000</t>
  </si>
  <si>
    <t>Kingdom of Saudi Arabia</t>
  </si>
  <si>
    <t>28 May 2012, 2:40 PM</t>
  </si>
  <si>
    <t>25 May 2012, 10:52 PM</t>
  </si>
  <si>
    <t>Quality Assurance Engineer</t>
  </si>
  <si>
    <t>30 May 2012, 7:04 PM</t>
  </si>
  <si>
    <t>Monitoring &amp; Evaluation officer</t>
  </si>
  <si>
    <t>4,80,000 Ruppes</t>
  </si>
  <si>
    <t xml:space="preserve">51°40'S </t>
  </si>
  <si>
    <t>42000 US</t>
  </si>
  <si>
    <t>5 June 2012, 10:50 PM</t>
  </si>
  <si>
    <t>AUD63000</t>
  </si>
  <si>
    <t>process coordinator</t>
  </si>
  <si>
    <t>4 June 2012, 9:49 AM</t>
  </si>
  <si>
    <t>Informatics Research Analyst</t>
  </si>
  <si>
    <t>26 May 2012, 4:17 AM</t>
  </si>
  <si>
    <t>ô?21500Uk</t>
  </si>
  <si>
    <t>Ÿ?¦ 51650</t>
  </si>
  <si>
    <t>Investment manager</t>
  </si>
  <si>
    <t>30 May 2012, 6:16 PM</t>
  </si>
  <si>
    <t xml:space="preserve">Rawanda </t>
  </si>
  <si>
    <t>26 May 2012, 5:00 AM</t>
  </si>
  <si>
    <t>106°49'E</t>
  </si>
  <si>
    <t xml:space="preserve">46°57'N </t>
  </si>
  <si>
    <t>Rs 20000</t>
  </si>
  <si>
    <t>Officer</t>
  </si>
  <si>
    <t>Sudan News</t>
  </si>
  <si>
    <t>29 May 2012, 12:19 PM</t>
  </si>
  <si>
    <t>ô?26000</t>
  </si>
  <si>
    <t>28 May 2012, 7:32 PM</t>
  </si>
  <si>
    <t>MI Specialist</t>
  </si>
  <si>
    <t>contracts officer</t>
  </si>
  <si>
    <t>inr 11.5</t>
  </si>
  <si>
    <t>6.8 Lac INR</t>
  </si>
  <si>
    <t xml:space="preserve">United Republic of Tanzania </t>
  </si>
  <si>
    <t xml:space="preserve">49°26'N </t>
  </si>
  <si>
    <t>28 May 2012, 11:33 PM</t>
  </si>
  <si>
    <t>Vice President</t>
  </si>
  <si>
    <t>Senior Actuarial Analyst</t>
  </si>
  <si>
    <t xml:space="preserve">Uganda </t>
  </si>
  <si>
    <t>Finance Staff</t>
  </si>
  <si>
    <t>Asst Mngr</t>
  </si>
  <si>
    <t>26 May 2012, 9:51 AM</t>
  </si>
  <si>
    <t>3 June 2012, 9:42 AM</t>
  </si>
  <si>
    <t>Uganda</t>
  </si>
  <si>
    <t>Marshal Islands News</t>
  </si>
  <si>
    <t xml:space="preserve">Svalbard and Jan Mayen Islands </t>
  </si>
  <si>
    <t>management accountant</t>
  </si>
  <si>
    <t>cor(Salary_in_USD,Years_of_Experience, method = c("pearson"))</t>
  </si>
  <si>
    <t>62°43'W</t>
  </si>
  <si>
    <t xml:space="preserve">47°02'N </t>
  </si>
  <si>
    <t>25 May 2012, 6:49 AM</t>
  </si>
  <si>
    <t xml:space="preserve">41°20'N </t>
  </si>
  <si>
    <t>30 May 2012, 5:01 PM</t>
  </si>
  <si>
    <t>2 June 2012, 2:24 AM</t>
  </si>
  <si>
    <t xml:space="preserve">Indonesia </t>
  </si>
  <si>
    <t>Sr. Systems Engineer</t>
  </si>
  <si>
    <t>31 May 2012, 4:30 PM</t>
  </si>
  <si>
    <t>31°14'E</t>
  </si>
  <si>
    <t>Your_Job_Title</t>
  </si>
  <si>
    <t>31 May 2012, 9:05 PM</t>
  </si>
  <si>
    <t>58°12'W</t>
  </si>
  <si>
    <t>23°46'E</t>
  </si>
  <si>
    <t>749000 INR</t>
  </si>
  <si>
    <t>28 May 2012, 5:38 PM</t>
  </si>
  <si>
    <t xml:space="preserve">French Guiana </t>
  </si>
  <si>
    <t>R308 500</t>
  </si>
  <si>
    <t>1 June 2012, 7:22 AM</t>
  </si>
  <si>
    <t>280$/ month</t>
  </si>
  <si>
    <t>26 May 2012, 10:51 AM</t>
  </si>
  <si>
    <t>Sr Executive</t>
  </si>
  <si>
    <t>Quality Executive</t>
  </si>
  <si>
    <t>Sales Assistant</t>
  </si>
  <si>
    <t>Manager of Data Analytics</t>
  </si>
  <si>
    <t>Investment Accountant</t>
  </si>
  <si>
    <t>29 May 2012, 4:26 PM</t>
  </si>
  <si>
    <t>29 May 2012, 7:47 PM</t>
  </si>
  <si>
    <t>ANALYST</t>
  </si>
  <si>
    <t>Education Officer</t>
  </si>
  <si>
    <t>6 June 2012, 5:41 PM</t>
  </si>
  <si>
    <t>85°20'E</t>
  </si>
  <si>
    <t>Guatemala News</t>
  </si>
  <si>
    <t>9 June 2012, 1:15 AM</t>
  </si>
  <si>
    <t>Iran News</t>
  </si>
  <si>
    <t>Myanmar [Burma]</t>
  </si>
  <si>
    <t>Technician</t>
  </si>
  <si>
    <t xml:space="preserve">Rs 4,20,000 </t>
  </si>
  <si>
    <t>26 May 2012, 12:28 PM</t>
  </si>
  <si>
    <t>29 May 2012, 6:00 PM</t>
  </si>
  <si>
    <t>Mali News</t>
  </si>
  <si>
    <t>functional analyst</t>
  </si>
  <si>
    <t>Sales Operations Analyst</t>
  </si>
  <si>
    <t>25 May 2012, 6:07 AM</t>
  </si>
  <si>
    <t>30 May 2012, 12:12 PM</t>
  </si>
  <si>
    <t>Maintenance Manager</t>
  </si>
  <si>
    <t>WORKING WITH PRODUCT TEAM OF MAKEMYTRIP.COM</t>
  </si>
  <si>
    <t>Consumer Research Program Manager</t>
  </si>
  <si>
    <t>Staff accountant -- Auditing</t>
  </si>
  <si>
    <t>Project Manager</t>
  </si>
  <si>
    <t>Christmas Island News</t>
  </si>
  <si>
    <t>31 May 2012, 4:00 PM</t>
  </si>
  <si>
    <t>28 May 2012, 9:41 AM</t>
  </si>
  <si>
    <t xml:space="preserve">Caracas </t>
  </si>
  <si>
    <t>Credentialing Coordinator &amp; Productivity Reports "Guru"</t>
  </si>
  <si>
    <t>Sr Accountant</t>
  </si>
  <si>
    <t>Azerbaijan</t>
  </si>
  <si>
    <t>Business Systems Analyst I</t>
  </si>
  <si>
    <t>General manager</t>
  </si>
  <si>
    <t>30 May 2012, 1:31 PM</t>
  </si>
  <si>
    <t>Net- 56000Rs, Gross - 61000Rs</t>
  </si>
  <si>
    <t>Sr Business Analyst</t>
  </si>
  <si>
    <t>finance assistant</t>
  </si>
  <si>
    <t>2 June 2012, 2:28 AM</t>
  </si>
  <si>
    <t xml:space="preserve">Anguilla </t>
  </si>
  <si>
    <t>28 May 2012, 8:47 AM</t>
  </si>
  <si>
    <t>QATAR</t>
  </si>
  <si>
    <t>30 May 2012, 1:47 PM</t>
  </si>
  <si>
    <t>Assistant Fleet Analyst</t>
  </si>
  <si>
    <t>1 June 2012, 4:10 AM</t>
  </si>
  <si>
    <t>Intern</t>
  </si>
  <si>
    <t xml:space="preserve">Berlin </t>
  </si>
  <si>
    <t xml:space="preserve">Austria </t>
  </si>
  <si>
    <t xml:space="preserve">Koror </t>
  </si>
  <si>
    <t>Excel Report Writer</t>
  </si>
  <si>
    <t>OCEANIA</t>
  </si>
  <si>
    <t>Senior Data Quality Analyst</t>
  </si>
  <si>
    <t>DKK</t>
  </si>
  <si>
    <t>27 May 2012, 4:07 AM</t>
  </si>
  <si>
    <t>INR 900000</t>
  </si>
  <si>
    <t>MIS specialist</t>
  </si>
  <si>
    <t>### Job_Type vs. Salary_in_USD###</t>
  </si>
  <si>
    <t>cmo</t>
  </si>
  <si>
    <t>usa</t>
  </si>
  <si>
    <t>RM48,000</t>
  </si>
  <si>
    <t>29 May 2012, 1:06 PM</t>
  </si>
  <si>
    <t>4 June 2012, 2:03 AM</t>
  </si>
  <si>
    <t>Quality Control</t>
  </si>
  <si>
    <t xml:space="preserve">23°43'N </t>
  </si>
  <si>
    <t>Assistant Accountant</t>
  </si>
  <si>
    <t>business consultant</t>
  </si>
  <si>
    <t>2.5 per lacks</t>
  </si>
  <si>
    <t>Executive</t>
  </si>
  <si>
    <t>Mongolia</t>
  </si>
  <si>
    <t>ID0599</t>
  </si>
  <si>
    <t xml:space="preserve">04°34'N </t>
  </si>
  <si>
    <t xml:space="preserve">Antananarivo </t>
  </si>
  <si>
    <t>Accounting</t>
  </si>
  <si>
    <t>US$ 85000</t>
  </si>
  <si>
    <t>29 May 2012, 9:29 PM</t>
  </si>
  <si>
    <t>Oprations head</t>
  </si>
  <si>
    <t>Client Manager</t>
  </si>
  <si>
    <t>Inr 60000</t>
  </si>
  <si>
    <t>19 June 2012, 6:17 PM</t>
  </si>
  <si>
    <t>Advisor</t>
  </si>
  <si>
    <t>25 May 2012, 4:19 AM</t>
  </si>
  <si>
    <t>29 May 2012, 4:41 PM</t>
  </si>
  <si>
    <t>COLOMBIA</t>
  </si>
  <si>
    <t>21 June 2012, 4:06 AM</t>
  </si>
  <si>
    <t>ID0588</t>
  </si>
  <si>
    <t>ID0589</t>
  </si>
  <si>
    <t>ID0590</t>
  </si>
  <si>
    <t>29 May 2012, 7:08 PM</t>
  </si>
  <si>
    <t>ID0598</t>
  </si>
  <si>
    <t xml:space="preserve">Jamaica </t>
  </si>
  <si>
    <t>Sr. Manager MIS</t>
  </si>
  <si>
    <t>ID0597</t>
  </si>
  <si>
    <t>ID0596</t>
  </si>
  <si>
    <t>ID0595</t>
  </si>
  <si>
    <t>ID0594</t>
  </si>
  <si>
    <t>ID0593</t>
  </si>
  <si>
    <t xml:space="preserve">Mexico </t>
  </si>
  <si>
    <t>ID0592</t>
  </si>
  <si>
    <t>50000 US$</t>
  </si>
  <si>
    <t>ID0591</t>
  </si>
  <si>
    <t>Average Salary</t>
  </si>
  <si>
    <t>Salary Professsional</t>
  </si>
  <si>
    <t>ID0577</t>
  </si>
  <si>
    <t xml:space="preserve">Tegucigalpa </t>
  </si>
  <si>
    <t>ID0578</t>
  </si>
  <si>
    <t>ID0579</t>
  </si>
  <si>
    <t>26 May 2012, 2:13 AM</t>
  </si>
  <si>
    <t>ID0585</t>
  </si>
  <si>
    <t>czech republic</t>
  </si>
  <si>
    <t>ID0584</t>
  </si>
  <si>
    <t>ID0587</t>
  </si>
  <si>
    <t>ID0586</t>
  </si>
  <si>
    <t>ID0581</t>
  </si>
  <si>
    <t>ID0580</t>
  </si>
  <si>
    <t>ID0583</t>
  </si>
  <si>
    <t>ID0582</t>
  </si>
  <si>
    <t>Sr.Supervisor</t>
  </si>
  <si>
    <t>ID0568</t>
  </si>
  <si>
    <t>ID0569</t>
  </si>
  <si>
    <t>ID0566</t>
  </si>
  <si>
    <t>ID0567</t>
  </si>
  <si>
    <t>08°50'E</t>
  </si>
  <si>
    <t>AGM - Operations &amp; Customer Support</t>
  </si>
  <si>
    <t>26 May 2012, 3:54 PM</t>
  </si>
  <si>
    <t>Jordan News</t>
  </si>
  <si>
    <t>ID0572</t>
  </si>
  <si>
    <t>ô?29000</t>
  </si>
  <si>
    <t>ID0570</t>
  </si>
  <si>
    <t>ID0576</t>
  </si>
  <si>
    <t>ID0575</t>
  </si>
  <si>
    <t>ID0574</t>
  </si>
  <si>
    <t>ID0573</t>
  </si>
  <si>
    <t>ID0555</t>
  </si>
  <si>
    <t>Supplier Manager</t>
  </si>
  <si>
    <t>ID0556</t>
  </si>
  <si>
    <t>ID0557</t>
  </si>
  <si>
    <t>ID0558</t>
  </si>
  <si>
    <t>ID0559</t>
  </si>
  <si>
    <t>26 May 2012, 12:41 AM</t>
  </si>
  <si>
    <t>Business Analist</t>
  </si>
  <si>
    <t xml:space="preserve">Amsterdam/The Hague (seat of Gvnt) </t>
  </si>
  <si>
    <t xml:space="preserve">Nauru </t>
  </si>
  <si>
    <t>ID0561</t>
  </si>
  <si>
    <t>ID0560</t>
  </si>
  <si>
    <t>ID0563</t>
  </si>
  <si>
    <t>ID0562</t>
  </si>
  <si>
    <t xml:space="preserve">Aruba </t>
  </si>
  <si>
    <t>ID0565</t>
  </si>
  <si>
    <t>All the 8 hours baby, all the 8!</t>
  </si>
  <si>
    <t>Business Systems Analyst</t>
  </si>
  <si>
    <t>ID0564</t>
  </si>
  <si>
    <t>ID0551</t>
  </si>
  <si>
    <t>ID0552</t>
  </si>
  <si>
    <t>Rs 5,36,000</t>
  </si>
  <si>
    <t>ID0553</t>
  </si>
  <si>
    <t>ID0554</t>
  </si>
  <si>
    <t>Manager - Corporate strategy and Planning</t>
  </si>
  <si>
    <t>Marketing Database Analyst</t>
  </si>
  <si>
    <t>76°50'W</t>
  </si>
  <si>
    <t>+ salary.Continent</t>
  </si>
  <si>
    <t>30 May 2012, 9:07 PM</t>
  </si>
  <si>
    <t>145°45'E</t>
  </si>
  <si>
    <t>AED100000</t>
  </si>
  <si>
    <t>ID0550</t>
  </si>
  <si>
    <t>7 June 2012, 8:36 AM</t>
  </si>
  <si>
    <t>27 May 2012, 6:37 AM</t>
  </si>
  <si>
    <t>ô?30500</t>
  </si>
  <si>
    <t xml:space="preserve">Cook Islands </t>
  </si>
  <si>
    <t>26 May 2012, 10:20 AM</t>
  </si>
  <si>
    <t>ID0549</t>
  </si>
  <si>
    <t>republic of georgia</t>
  </si>
  <si>
    <t>ID0548</t>
  </si>
  <si>
    <t>Management Analyst</t>
  </si>
  <si>
    <t>ID0545</t>
  </si>
  <si>
    <t>ID0544</t>
  </si>
  <si>
    <t>70°40'W</t>
  </si>
  <si>
    <t>ID0547</t>
  </si>
  <si>
    <t>Researcher</t>
  </si>
  <si>
    <t>ID0546</t>
  </si>
  <si>
    <t xml:space="preserve">Senegal </t>
  </si>
  <si>
    <t>ID0543</t>
  </si>
  <si>
    <t>ID0540</t>
  </si>
  <si>
    <t>ID0541</t>
  </si>
  <si>
    <t>31 May 2012, 10:29 AM</t>
  </si>
  <si>
    <t>28 May 2012, 12:10 PM</t>
  </si>
  <si>
    <t>69°10'E</t>
  </si>
  <si>
    <t>95000 AUD</t>
  </si>
  <si>
    <t>CAD $53,000/-</t>
  </si>
  <si>
    <t>159°57'E</t>
  </si>
  <si>
    <t xml:space="preserve">Democratic Republic of the Congo </t>
  </si>
  <si>
    <t>ID0539</t>
  </si>
  <si>
    <t>ID0538</t>
  </si>
  <si>
    <t>ID0537</t>
  </si>
  <si>
    <t>ID0536</t>
  </si>
  <si>
    <t>ID0535</t>
  </si>
  <si>
    <t>ID0534</t>
  </si>
  <si>
    <t>ID0533</t>
  </si>
  <si>
    <t>ID0530</t>
  </si>
  <si>
    <t>ID0531</t>
  </si>
  <si>
    <t>ID0532</t>
  </si>
  <si>
    <t xml:space="preserve">Sierra Leone </t>
  </si>
  <si>
    <t>ceo</t>
  </si>
  <si>
    <t>Marketing Insights Manager</t>
  </si>
  <si>
    <t>Supply Chain Analyst</t>
  </si>
  <si>
    <t>2 June 2012, 8:50 PM</t>
  </si>
  <si>
    <t>Policy advisor</t>
  </si>
  <si>
    <t>ID0523</t>
  </si>
  <si>
    <t>ID0522</t>
  </si>
  <si>
    <t>ID0525</t>
  </si>
  <si>
    <t>ID0524</t>
  </si>
  <si>
    <t>ID0527</t>
  </si>
  <si>
    <t>ID0526</t>
  </si>
  <si>
    <t>Inventory manger</t>
  </si>
  <si>
    <t>ID0529</t>
  </si>
  <si>
    <t>cee</t>
  </si>
  <si>
    <t>ID0528</t>
  </si>
  <si>
    <t>ID0520</t>
  </si>
  <si>
    <t>ID0521</t>
  </si>
  <si>
    <t xml:space="preserve">42°31'N </t>
  </si>
  <si>
    <t>26 May 2012, 1:07 AM</t>
  </si>
  <si>
    <t>$60,000 USD</t>
  </si>
  <si>
    <t xml:space="preserve">Quito </t>
  </si>
  <si>
    <t>ID0519</t>
  </si>
  <si>
    <t>russia</t>
  </si>
  <si>
    <t>ID0514</t>
  </si>
  <si>
    <t>ID0513</t>
  </si>
  <si>
    <t>ID0512</t>
  </si>
  <si>
    <t>ID0511</t>
  </si>
  <si>
    <t>ID0518</t>
  </si>
  <si>
    <t>ID0517</t>
  </si>
  <si>
    <t>Central America</t>
  </si>
  <si>
    <t>ID0516</t>
  </si>
  <si>
    <t>Japan</t>
  </si>
  <si>
    <t>ID0515</t>
  </si>
  <si>
    <t>Administration Manager</t>
  </si>
  <si>
    <t>31 May 2012, 1:09 AM</t>
  </si>
  <si>
    <t>26 May 2012, 10:07 PM</t>
  </si>
  <si>
    <t>26 May 2012, 12:46 AM</t>
  </si>
  <si>
    <t xml:space="preserve">Mongolia </t>
  </si>
  <si>
    <t>Report Specialist</t>
  </si>
  <si>
    <t>7 June 2012, 5:09 PM</t>
  </si>
  <si>
    <t>ID0510</t>
  </si>
  <si>
    <t>Montserrat News</t>
  </si>
  <si>
    <t>Admin</t>
  </si>
  <si>
    <t>ID0504</t>
  </si>
  <si>
    <t>ID0505</t>
  </si>
  <si>
    <t>ID0506</t>
  </si>
  <si>
    <t>ID0507</t>
  </si>
  <si>
    <t>ID0500</t>
  </si>
  <si>
    <t>ID0501</t>
  </si>
  <si>
    <t>ID0502</t>
  </si>
  <si>
    <t>ID0503</t>
  </si>
  <si>
    <t>ID0508</t>
  </si>
  <si>
    <t>ID0509</t>
  </si>
  <si>
    <t>29 May 2012, 2:12 AM</t>
  </si>
  <si>
    <t>Actuarial Specialist</t>
  </si>
  <si>
    <t>Corporate Trainer</t>
  </si>
  <si>
    <t>26 May 2012, 6:01 AM</t>
  </si>
  <si>
    <t>DOP</t>
  </si>
  <si>
    <t>Paraguay News</t>
  </si>
  <si>
    <t>Brazil</t>
  </si>
  <si>
    <t>27 May 2012, 7:39 PM</t>
  </si>
  <si>
    <t xml:space="preserve">Baku </t>
  </si>
  <si>
    <t>25 May 2012, 3:43 AM</t>
  </si>
  <si>
    <t>29 May 2012, 1:44 AM</t>
  </si>
  <si>
    <t>350000 Rs</t>
  </si>
  <si>
    <t>Sales Planning</t>
  </si>
  <si>
    <t>26 May 2012, 5:47 PM</t>
  </si>
  <si>
    <t xml:space="preserve">25°15'N </t>
  </si>
  <si>
    <t>Performance Improvement Analyst</t>
  </si>
  <si>
    <t>Australia</t>
  </si>
  <si>
    <t>Senior Accounting Supervisor</t>
  </si>
  <si>
    <t>Gabon News</t>
  </si>
  <si>
    <t xml:space="preserve">06°55'N </t>
  </si>
  <si>
    <t>INR 600K</t>
  </si>
  <si>
    <t>28 May 2012, 11:53 PM</t>
  </si>
  <si>
    <t>Lithuania</t>
  </si>
  <si>
    <t>Rs.60000/-</t>
  </si>
  <si>
    <t>170000 usd</t>
  </si>
  <si>
    <t>manager purchase</t>
  </si>
  <si>
    <t xml:space="preserve">05°05'N </t>
  </si>
  <si>
    <t>indonesia</t>
  </si>
  <si>
    <t>master scheduler</t>
  </si>
  <si>
    <t>31 May 2012, 5:23 AM</t>
  </si>
  <si>
    <t>Business Banker</t>
  </si>
  <si>
    <t>central america</t>
  </si>
  <si>
    <t>38°42'E</t>
  </si>
  <si>
    <t>estonia</t>
  </si>
  <si>
    <t>Rs 250000</t>
  </si>
  <si>
    <t>Coefficients:</t>
  </si>
  <si>
    <t>26 May 2012, 2:57 AM</t>
  </si>
  <si>
    <t>manager - MIS &amp; operations planning</t>
  </si>
  <si>
    <t>$214,000  USD</t>
  </si>
  <si>
    <t>Lead Financial Analyst</t>
  </si>
  <si>
    <t>Guam News</t>
  </si>
  <si>
    <t>sales&amp;marketing</t>
  </si>
  <si>
    <t>28 May 2012, 10:15 AM</t>
  </si>
  <si>
    <t>Sales</t>
  </si>
  <si>
    <t>26 May 2012, 1:33 AM</t>
  </si>
  <si>
    <t>13 June 2012, 3:23 AM</t>
  </si>
  <si>
    <t>31 May 2012, 7:51 PM</t>
  </si>
  <si>
    <t>data analyst</t>
  </si>
  <si>
    <t>800000 rupees</t>
  </si>
  <si>
    <t>61K</t>
  </si>
  <si>
    <t>Business Controller</t>
  </si>
  <si>
    <t>26 May 2012, 2:10 AM</t>
  </si>
  <si>
    <t>28 May 2012, 6:02 PM</t>
  </si>
  <si>
    <t>ASIA</t>
  </si>
  <si>
    <t>26 May 2012, 7:32 AM</t>
  </si>
  <si>
    <t>900000 Rs</t>
  </si>
  <si>
    <t>Consultant - Process Improvement</t>
  </si>
  <si>
    <t xml:space="preserve">Qatar </t>
  </si>
  <si>
    <t>Category Director (Marketing)</t>
  </si>
  <si>
    <t xml:space="preserve">Asmara </t>
  </si>
  <si>
    <t>26 May 2012, 6:24 AM</t>
  </si>
  <si>
    <t>Oman News</t>
  </si>
  <si>
    <t xml:space="preserve">Dominica </t>
  </si>
  <si>
    <t>Residuals:</t>
  </si>
  <si>
    <t>26 May 2012, 4:50 PM</t>
  </si>
  <si>
    <t>04°54'E</t>
  </si>
  <si>
    <t>25 May 2012, 5:30 AM</t>
  </si>
  <si>
    <t>Salary Area</t>
  </si>
  <si>
    <t>26 May 2012, 6:46 AM</t>
  </si>
  <si>
    <t xml:space="preserve">Abuja </t>
  </si>
  <si>
    <t xml:space="preserve">Kenya </t>
  </si>
  <si>
    <t>25 May 2012, 5:04 AM</t>
  </si>
  <si>
    <t>IT Capacity Planner</t>
  </si>
  <si>
    <t>Clerk</t>
  </si>
  <si>
    <t>Bangladesh News</t>
  </si>
  <si>
    <t>Sales and Marketing Analyst</t>
  </si>
  <si>
    <t>2 June 2012, 3:29 AM</t>
  </si>
  <si>
    <t>28 May 2012, 12:10 AM</t>
  </si>
  <si>
    <t>25 May 2012, 3:38 AM</t>
  </si>
  <si>
    <t>Armenia</t>
  </si>
  <si>
    <t>26 May 2012, 12:27 PM</t>
  </si>
  <si>
    <t>19 June 2012, 9:01 PM</t>
  </si>
  <si>
    <t>Network Enginer</t>
  </si>
  <si>
    <t>Head Accounts</t>
  </si>
  <si>
    <t>Customer Sales Analyst</t>
  </si>
  <si>
    <t>Rwanda News</t>
  </si>
  <si>
    <t>15 June 2012, 2:24 AM</t>
  </si>
  <si>
    <t>duty manager</t>
  </si>
  <si>
    <t>$125000 / a excl bonus</t>
  </si>
  <si>
    <t>Assistant Manager</t>
  </si>
  <si>
    <t>Netherland Antilles News</t>
  </si>
  <si>
    <t>26 May 2012, 4:48 AM</t>
  </si>
  <si>
    <t>Costa Rica News</t>
  </si>
  <si>
    <t>28 May 2012, 10:13 PM</t>
  </si>
  <si>
    <t>ô« 14.000.000,00</t>
  </si>
  <si>
    <t>27 May 2012, 11:10 PM</t>
  </si>
  <si>
    <t>PK RS 456000</t>
  </si>
  <si>
    <t>AUD $155,000</t>
  </si>
  <si>
    <t>28 May 2012, 12:35 PM</t>
  </si>
  <si>
    <t xml:space="preserve">Dushanbe </t>
  </si>
  <si>
    <t>26 May 2012, 2:35 PM</t>
  </si>
  <si>
    <t>uae</t>
  </si>
  <si>
    <t>30 May 2012, 4:12 PM</t>
  </si>
  <si>
    <t>26 May 2012, 1:14 AM</t>
  </si>
  <si>
    <t>26 May 2012, 9:27 PM</t>
  </si>
  <si>
    <t>28 May 2012, 7:33 AM</t>
  </si>
  <si>
    <t>Senior Staff Accountant</t>
  </si>
  <si>
    <t>29 May 2012, 6:33 PM</t>
  </si>
  <si>
    <t>25 May 2012, 3:13 AM</t>
  </si>
  <si>
    <t xml:space="preserve">Mamoudzou </t>
  </si>
  <si>
    <t>MIS TEAM MEMBER</t>
  </si>
  <si>
    <t xml:space="preserve">Eritrea </t>
  </si>
  <si>
    <t>Cost Trainee</t>
  </si>
  <si>
    <t>Business Manager</t>
  </si>
  <si>
    <t xml:space="preserve">Manila </t>
  </si>
  <si>
    <t>26 May 2012, 1:29 AM</t>
  </si>
  <si>
    <t xml:space="preserve">Havana </t>
  </si>
  <si>
    <t>NAIRA</t>
  </si>
  <si>
    <t>FinanceManager</t>
  </si>
  <si>
    <t>07°28'E</t>
  </si>
  <si>
    <t>29 May 2012, 7:21 AM</t>
  </si>
  <si>
    <t>28°12'E</t>
  </si>
  <si>
    <t>5 June 2012, 7:05 AM</t>
  </si>
  <si>
    <t>Process Assocaite</t>
  </si>
  <si>
    <t>$80,000 USD</t>
  </si>
  <si>
    <t>25 May 2012, 6:15 AM</t>
  </si>
  <si>
    <t>28 May 2012, 10:45 PM</t>
  </si>
  <si>
    <t>Senior Financial Analyst</t>
  </si>
  <si>
    <t>East Timor News</t>
  </si>
  <si>
    <t>Article (Internship) - CA</t>
  </si>
  <si>
    <t xml:space="preserve">33°30'N </t>
  </si>
  <si>
    <t>PRODUCTION ASSISTANT</t>
  </si>
  <si>
    <t>29 May 2012, 7:11 PM</t>
  </si>
  <si>
    <t>Slovak Republic News</t>
  </si>
  <si>
    <t xml:space="preserve">Finland </t>
  </si>
  <si>
    <t xml:space="preserve">T'bilisi </t>
  </si>
  <si>
    <t>Costa Rica</t>
  </si>
  <si>
    <t>26 May 2012, 2:10 PM</t>
  </si>
  <si>
    <t>VP / Credit Administrator</t>
  </si>
  <si>
    <t>Computer Operator</t>
  </si>
  <si>
    <t>sample manager</t>
  </si>
  <si>
    <t>29 May 2012, 11:09 PM</t>
  </si>
  <si>
    <t>16 June 2012, 2:10 PM</t>
  </si>
  <si>
    <t xml:space="preserve">00°15'S </t>
  </si>
  <si>
    <t xml:space="preserve">01°59'S </t>
  </si>
  <si>
    <t>Business Engineer</t>
  </si>
  <si>
    <t>84°02'W</t>
  </si>
  <si>
    <t>26 May 2012, 11:37 AM</t>
  </si>
  <si>
    <t xml:space="preserve">Reykjavik </t>
  </si>
  <si>
    <t>Risk analyst</t>
  </si>
  <si>
    <t>Thailand News</t>
  </si>
  <si>
    <t>28 May 2012, 9:40 AM</t>
  </si>
  <si>
    <t>120000 BDT</t>
  </si>
  <si>
    <t>2 June 2012, 6:31 AM</t>
  </si>
  <si>
    <t xml:space="preserve">Falkland Islands </t>
  </si>
  <si>
    <t>29 May 2012, 1:15 PM</t>
  </si>
  <si>
    <t>1 June 2012, 8:53 PM</t>
  </si>
  <si>
    <t>south africa</t>
  </si>
  <si>
    <t>82°22'W</t>
  </si>
  <si>
    <t>japan</t>
  </si>
  <si>
    <t>Viet Nam</t>
  </si>
  <si>
    <t>Namibia News</t>
  </si>
  <si>
    <t>Business intelligence manager</t>
  </si>
  <si>
    <t>26 May 2012, 6:56 PM</t>
  </si>
  <si>
    <t xml:space="preserve">    ,salary$Job_Type</t>
  </si>
  <si>
    <t>Togo News</t>
  </si>
  <si>
    <t>02°06'E</t>
  </si>
  <si>
    <t>inventory controller</t>
  </si>
  <si>
    <t>8 June 2012, 3:45 PM</t>
  </si>
  <si>
    <t>30 May 2012, 8:05 AM</t>
  </si>
  <si>
    <t>29 May 2012, 5:30 PM</t>
  </si>
  <si>
    <t>Dominican Republic News</t>
  </si>
  <si>
    <t xml:space="preserve">Lima </t>
  </si>
  <si>
    <t>Rs.6,00,000/-</t>
  </si>
  <si>
    <t>Rs 40000</t>
  </si>
  <si>
    <t>Papua New Guinea News</t>
  </si>
  <si>
    <t xml:space="preserve">31°57'N </t>
  </si>
  <si>
    <t>Production manager</t>
  </si>
  <si>
    <t>Senior consultant accounting</t>
  </si>
  <si>
    <t>26 May 2012, 12:51 AM</t>
  </si>
  <si>
    <t>Albania News</t>
  </si>
  <si>
    <t>AUD$200,000</t>
  </si>
  <si>
    <t>27 May 2012, 5:24 PM</t>
  </si>
  <si>
    <t>400 000 NOK</t>
  </si>
  <si>
    <t>Iraq News</t>
  </si>
  <si>
    <t>Senior Business Executive</t>
  </si>
  <si>
    <t>assistant</t>
  </si>
  <si>
    <t>Director of Finance</t>
  </si>
  <si>
    <t>High School Teacher</t>
  </si>
  <si>
    <t>29 May 2012, 1:22 AM</t>
  </si>
  <si>
    <t>26 May 2012, 11:21 PM</t>
  </si>
  <si>
    <t>Prod Mgr</t>
  </si>
  <si>
    <t>Panama</t>
  </si>
  <si>
    <t>Director of Finance and Accounting</t>
  </si>
  <si>
    <t>Contient</t>
  </si>
  <si>
    <t>Canada</t>
  </si>
  <si>
    <t xml:space="preserve">-80798 -13872  -4360   7981 188022 </t>
  </si>
  <si>
    <t xml:space="preserve">18°21'N </t>
  </si>
  <si>
    <t>26 May 2012, 2:57 PM</t>
  </si>
  <si>
    <t>26 May 2012, 2:55 AM</t>
  </si>
  <si>
    <t>peru</t>
  </si>
  <si>
    <t>Myanmar News</t>
  </si>
  <si>
    <t>Asst Manager</t>
  </si>
  <si>
    <t>Mgr Op Excellence</t>
  </si>
  <si>
    <t>2 June 2012, 6:21 AM</t>
  </si>
  <si>
    <t>Dataminer</t>
  </si>
  <si>
    <t>29 May 2012, 12:17 PM</t>
  </si>
  <si>
    <t>28 May 2012, 4:03 PM</t>
  </si>
  <si>
    <t>5 June 2012, 9:33 PM</t>
  </si>
  <si>
    <t>Slovenia</t>
  </si>
  <si>
    <t>26 May 2012, 12:48 PM</t>
  </si>
  <si>
    <t>MIS Team Leader</t>
  </si>
  <si>
    <t>7 June 2012, 5:13 PM</t>
  </si>
  <si>
    <t>50°30'E</t>
  </si>
  <si>
    <t>IS Manager</t>
  </si>
  <si>
    <t>14 June 2012, 2:44 AM</t>
  </si>
  <si>
    <t>26 May 2012, 4:50 AM</t>
  </si>
  <si>
    <t xml:space="preserve">Argentina </t>
  </si>
  <si>
    <t>28 May 2012, 11:33 AM</t>
  </si>
  <si>
    <t>Seinor Financial Analyst</t>
  </si>
  <si>
    <t>1 June 2012, 8:52 AM</t>
  </si>
  <si>
    <t>26 May 2012, 4:00 AM</t>
  </si>
  <si>
    <t>ID0689</t>
  </si>
  <si>
    <t>ID0687</t>
  </si>
  <si>
    <t>ID0688</t>
  </si>
  <si>
    <t>US $ 3200</t>
  </si>
  <si>
    <t>26 May 2012, 12:40 AM</t>
  </si>
  <si>
    <t>ID0693</t>
  </si>
  <si>
    <t>ID0692</t>
  </si>
  <si>
    <t>Audit Trainee</t>
  </si>
  <si>
    <t>ID0691</t>
  </si>
  <si>
    <t>ID0690</t>
  </si>
  <si>
    <t>ID0697</t>
  </si>
  <si>
    <t>(summary(fm.step))</t>
  </si>
  <si>
    <t>ID0696</t>
  </si>
  <si>
    <t>ID0695</t>
  </si>
  <si>
    <t>ID0694</t>
  </si>
  <si>
    <t>Maint Sys Support Specialist</t>
  </si>
  <si>
    <t>Malawi News</t>
  </si>
  <si>
    <t>Egypt News</t>
  </si>
  <si>
    <t>69°11'E</t>
  </si>
  <si>
    <t>12°30'E</t>
  </si>
  <si>
    <t>ID0676</t>
  </si>
  <si>
    <t>2 June 2012, 4:49 AM</t>
  </si>
  <si>
    <t>ID0677</t>
  </si>
  <si>
    <t>ID0678</t>
  </si>
  <si>
    <t>ID0679</t>
  </si>
  <si>
    <t>Pakistan News</t>
  </si>
  <si>
    <t>ID0680</t>
  </si>
  <si>
    <t>ID0682</t>
  </si>
  <si>
    <t>ID0681</t>
  </si>
  <si>
    <t>ID0684</t>
  </si>
  <si>
    <t>ID0683</t>
  </si>
  <si>
    <t>ID0686</t>
  </si>
  <si>
    <t>ID0685</t>
  </si>
  <si>
    <t>27 May 2012, 12:12 AM</t>
  </si>
  <si>
    <t>4.5 Laks</t>
  </si>
  <si>
    <t>MYR89500</t>
  </si>
  <si>
    <t>20 June 2012, 1:43 AM</t>
  </si>
  <si>
    <t>Macedonia News</t>
  </si>
  <si>
    <t>Direct marketing manager</t>
  </si>
  <si>
    <t>Kenya</t>
  </si>
  <si>
    <t>29 May 2012, 8:59 AM</t>
  </si>
  <si>
    <t xml:space="preserve">Morocco </t>
  </si>
  <si>
    <t>Pricing Analyst</t>
  </si>
  <si>
    <t xml:space="preserve">52°30'N </t>
  </si>
  <si>
    <t>400000 Rs</t>
  </si>
  <si>
    <t>26 May 2012, 2:35 AM</t>
  </si>
  <si>
    <t xml:space="preserve">Yugoslavia </t>
  </si>
  <si>
    <t>28 May 2012, 12:32 PM</t>
  </si>
  <si>
    <t xml:space="preserve">Harare </t>
  </si>
  <si>
    <t>17 June 2012, 11:38 AM</t>
  </si>
  <si>
    <t>4 June 2012, 11:18 PM</t>
  </si>
  <si>
    <t>12 June 2012, 6:28 PM</t>
  </si>
  <si>
    <t>ID0698</t>
  </si>
  <si>
    <t>25 May 2012, 5:01 AM</t>
  </si>
  <si>
    <t xml:space="preserve">Ireland </t>
  </si>
  <si>
    <t>ID0699</t>
  </si>
  <si>
    <t xml:space="preserve">54°38'N </t>
  </si>
  <si>
    <t>Financial/Data Analyst</t>
  </si>
  <si>
    <t>27 May 2012, 2:50 PM</t>
  </si>
  <si>
    <t>26 May 2012, 10:22 PM</t>
  </si>
  <si>
    <t>3,70,000</t>
  </si>
  <si>
    <t>INR 50000</t>
  </si>
  <si>
    <t>77°20'W</t>
  </si>
  <si>
    <t xml:space="preserve">11°33'N </t>
  </si>
  <si>
    <t>School Tech Coordinator</t>
  </si>
  <si>
    <t>69°00'W</t>
  </si>
  <si>
    <t>29 May 2012, 10:04 PM</t>
  </si>
  <si>
    <t>27 May 2012, 12:37 PM</t>
  </si>
  <si>
    <t>ID0650</t>
  </si>
  <si>
    <t>ID0651</t>
  </si>
  <si>
    <t>ID0652</t>
  </si>
  <si>
    <t>ID0653</t>
  </si>
  <si>
    <t>ID0644</t>
  </si>
  <si>
    <t>ID0643</t>
  </si>
  <si>
    <t>26 May 2012, 3:15 AM</t>
  </si>
  <si>
    <t>Business Support Specialist</t>
  </si>
  <si>
    <t>ID0646</t>
  </si>
  <si>
    <t>ID0645</t>
  </si>
  <si>
    <t>ID0648</t>
  </si>
  <si>
    <t>ID0647</t>
  </si>
  <si>
    <t>ID0649</t>
  </si>
  <si>
    <t>25 May 2012, 7:11 AM</t>
  </si>
  <si>
    <t>26 May 2012, 10:22 AM</t>
  </si>
  <si>
    <t>dgm</t>
  </si>
  <si>
    <t>29 May 2012, 10:48 AM</t>
  </si>
  <si>
    <t xml:space="preserve">Yaounde </t>
  </si>
  <si>
    <t>61°48'W</t>
  </si>
  <si>
    <t>Oman</t>
  </si>
  <si>
    <t>Assistant Director - Performance Information</t>
  </si>
  <si>
    <t>ID0641</t>
  </si>
  <si>
    <t>Finance Director</t>
  </si>
  <si>
    <t>ID0642</t>
  </si>
  <si>
    <t>Operations Programs Support</t>
  </si>
  <si>
    <t>ID0640</t>
  </si>
  <si>
    <t>ID0635</t>
  </si>
  <si>
    <t>ID0634</t>
  </si>
  <si>
    <t>ID0633</t>
  </si>
  <si>
    <t>ID0632</t>
  </si>
  <si>
    <t>ID0639</t>
  </si>
  <si>
    <t xml:space="preserve">Micronesia (Federated States of) </t>
  </si>
  <si>
    <t>ID0638</t>
  </si>
  <si>
    <t>ID0637</t>
  </si>
  <si>
    <t>ID0636</t>
  </si>
  <si>
    <t>28 May 2012, 11:11 AM</t>
  </si>
  <si>
    <t xml:space="preserve">47°08'N </t>
  </si>
  <si>
    <t>Rs 1500000</t>
  </si>
  <si>
    <t>it manager</t>
  </si>
  <si>
    <t>27 May 2012, 11:43 PM</t>
  </si>
  <si>
    <t>USD 11800 (INR 650000)</t>
  </si>
  <si>
    <t>ID0672</t>
  </si>
  <si>
    <t xml:space="preserve">Bogota </t>
  </si>
  <si>
    <t>ID0673</t>
  </si>
  <si>
    <t>ID0674</t>
  </si>
  <si>
    <t>ID0675</t>
  </si>
  <si>
    <t>ID0670</t>
  </si>
  <si>
    <t>ID0671</t>
  </si>
  <si>
    <t>79°25'W</t>
  </si>
  <si>
    <t>ID0669</t>
  </si>
  <si>
    <t>28 May 2012, 3:27 PM</t>
  </si>
  <si>
    <t>ID0666</t>
  </si>
  <si>
    <t>sr financial analyst</t>
  </si>
  <si>
    <t>ID0665</t>
  </si>
  <si>
    <t>ID0668</t>
  </si>
  <si>
    <t>ID0667</t>
  </si>
  <si>
    <t>MIS Analyst</t>
  </si>
  <si>
    <t xml:space="preserve">Yangon </t>
  </si>
  <si>
    <t>28 May 2012, 2:00 PM</t>
  </si>
  <si>
    <t>INR 2,00,000</t>
  </si>
  <si>
    <t>ID0663</t>
  </si>
  <si>
    <t>ID0664</t>
  </si>
  <si>
    <t>NZD$71000</t>
  </si>
  <si>
    <t>ID0661</t>
  </si>
  <si>
    <t>ID0662</t>
  </si>
  <si>
    <t>ID0660</t>
  </si>
  <si>
    <t>CXO or Top Mgmt.</t>
  </si>
  <si>
    <t>ID0659</t>
  </si>
  <si>
    <t>USA</t>
  </si>
  <si>
    <t>EUR</t>
  </si>
  <si>
    <t>28 May 2012, 12:17 AM</t>
  </si>
  <si>
    <t>ID0658</t>
  </si>
  <si>
    <t>ID0657</t>
  </si>
  <si>
    <t>ID0655</t>
  </si>
  <si>
    <t>ID0654</t>
  </si>
  <si>
    <t>USD</t>
  </si>
  <si>
    <t xml:space="preserve">59°22'N </t>
  </si>
  <si>
    <t>Sales Operations Supervisor</t>
  </si>
  <si>
    <t>Benin News</t>
  </si>
  <si>
    <t>8 June 2012, 4:51 AM</t>
  </si>
  <si>
    <t>kenya</t>
  </si>
  <si>
    <t xml:space="preserve">Country </t>
  </si>
  <si>
    <t>ID0608</t>
  </si>
  <si>
    <t>ID0609</t>
  </si>
  <si>
    <t>ID0600</t>
  </si>
  <si>
    <t>ID0601</t>
  </si>
  <si>
    <t>ID0602</t>
  </si>
  <si>
    <t>ID0603</t>
  </si>
  <si>
    <t>ID0604</t>
  </si>
  <si>
    <t>ID0605</t>
  </si>
  <si>
    <t>ID0606</t>
  </si>
  <si>
    <t xml:space="preserve">44°27'N </t>
  </si>
  <si>
    <t xml:space="preserve">Bucuresti </t>
  </si>
  <si>
    <t>Antigua and Barbuda News</t>
  </si>
  <si>
    <t>nigeria</t>
  </si>
  <si>
    <t>ETB</t>
  </si>
  <si>
    <t>28 May 2012, 12:28 AM</t>
  </si>
  <si>
    <t>Online Analyst</t>
  </si>
  <si>
    <t>control process auxiliary</t>
  </si>
  <si>
    <t>Technical Support Specialist</t>
  </si>
  <si>
    <t>59°51'W</t>
  </si>
  <si>
    <t>16 June 2012, 5:07 PM</t>
  </si>
  <si>
    <t>Sr. Acct</t>
  </si>
  <si>
    <t>Director, P&amp;A</t>
  </si>
  <si>
    <t>Manager - Controlling</t>
  </si>
  <si>
    <t>ID0631</t>
  </si>
  <si>
    <t>ID0630</t>
  </si>
  <si>
    <t>Marketing Data Analyst</t>
  </si>
  <si>
    <t>sr. mis executive</t>
  </si>
  <si>
    <t xml:space="preserve">Western Sahara </t>
  </si>
  <si>
    <t xml:space="preserve">Apia </t>
  </si>
  <si>
    <t xml:space="preserve">25°58'S </t>
  </si>
  <si>
    <t>29 May 2012, 8:25 AM</t>
  </si>
  <si>
    <t xml:space="preserve">Lao People's Democratic Republic </t>
  </si>
  <si>
    <t>Supervisor MIS</t>
  </si>
  <si>
    <t>Data Management Solutions Supervisor</t>
  </si>
  <si>
    <t>ID0629</t>
  </si>
  <si>
    <t>27 May 2012, 3:25 AM</t>
  </si>
  <si>
    <t>Support</t>
  </si>
  <si>
    <t>ID0625</t>
  </si>
  <si>
    <t>ID0626</t>
  </si>
  <si>
    <t>ID0627</t>
  </si>
  <si>
    <t>ID0628</t>
  </si>
  <si>
    <t>ID0621</t>
  </si>
  <si>
    <t>ID0622</t>
  </si>
  <si>
    <t>ID0623</t>
  </si>
  <si>
    <t>Data Integrity &amp; Reporting Tool Analyst</t>
  </si>
  <si>
    <t>ID0624</t>
  </si>
  <si>
    <t>ID0620</t>
  </si>
  <si>
    <t>26 May 2012, 1:13 AM</t>
  </si>
  <si>
    <t>Project Engineer</t>
  </si>
  <si>
    <t xml:space="preserve">Ouagadougou </t>
  </si>
  <si>
    <t>Coordenador Pe€äas Grupo</t>
  </si>
  <si>
    <t>ID0618</t>
  </si>
  <si>
    <t>ID0619</t>
  </si>
  <si>
    <t>administrator</t>
  </si>
  <si>
    <t>170°43'W</t>
  </si>
  <si>
    <t>ID0616</t>
  </si>
  <si>
    <t>ID0617</t>
  </si>
  <si>
    <t>ID0614</t>
  </si>
  <si>
    <t>ID0615</t>
  </si>
  <si>
    <t>ID0612</t>
  </si>
  <si>
    <t>28 May 2012, 2:25 AM</t>
  </si>
  <si>
    <t>ID0613</t>
  </si>
  <si>
    <t>ID0611</t>
  </si>
  <si>
    <t>Financial Analyst</t>
  </si>
  <si>
    <t>Senior Project Manager</t>
  </si>
  <si>
    <t>Rupees : 2,000,000</t>
  </si>
  <si>
    <t>Accounting Assistant</t>
  </si>
  <si>
    <t>FA /financial Analyst</t>
  </si>
  <si>
    <t>25 May 2012, 11:31 PM</t>
  </si>
  <si>
    <t xml:space="preserve">25°44'S </t>
  </si>
  <si>
    <t>Professional consultant-Finance</t>
  </si>
  <si>
    <t>68°10'W</t>
  </si>
  <si>
    <t>Marketing</t>
  </si>
  <si>
    <t>QA Supervisor</t>
  </si>
  <si>
    <t>salary.data &lt;-data.frame(dataset)</t>
  </si>
  <si>
    <t>28 May 2012, 10:10 PM</t>
  </si>
  <si>
    <t xml:space="preserve">Macao, China </t>
  </si>
  <si>
    <t>25 May 2012, 6:09 AM</t>
  </si>
  <si>
    <t xml:space="preserve">Phnom Penh </t>
  </si>
  <si>
    <t xml:space="preserve">Tonga </t>
  </si>
  <si>
    <t>Indonesia News</t>
  </si>
  <si>
    <t>30 May 2012, 2:18 AM</t>
  </si>
  <si>
    <t>Developer</t>
  </si>
  <si>
    <t>US$95K</t>
  </si>
  <si>
    <t>bangladesh</t>
  </si>
  <si>
    <t>INR 2500000</t>
  </si>
  <si>
    <t>30 May 2012, 2:31 PM</t>
  </si>
  <si>
    <t>1 June 2012, 8:38 PM</t>
  </si>
  <si>
    <t>British Indian Ocean Territory News</t>
  </si>
  <si>
    <t>NZ$ 75000</t>
  </si>
  <si>
    <t xml:space="preserve">Georgetown </t>
  </si>
  <si>
    <t>ô?20000</t>
  </si>
  <si>
    <t>21 June 2012, 4:44 AM</t>
  </si>
  <si>
    <t>13°49'W</t>
  </si>
  <si>
    <t>26 May 2012, 2:33 PM</t>
  </si>
  <si>
    <t xml:space="preserve">53°00'S </t>
  </si>
  <si>
    <t>29 May 2012, 2:22 AM</t>
  </si>
  <si>
    <t>morocco</t>
  </si>
  <si>
    <t>Global Problem Management - IT</t>
  </si>
  <si>
    <t>Project Costing &amp;Dashboard reporting</t>
  </si>
  <si>
    <t>ô?66000</t>
  </si>
  <si>
    <t>10 Lakh</t>
  </si>
  <si>
    <t xml:space="preserve">Vientiane </t>
  </si>
  <si>
    <t>5 June 2012, 5:03 AM</t>
  </si>
  <si>
    <t>Greece News</t>
  </si>
  <si>
    <t>26 May 2012, 9:40 PM</t>
  </si>
  <si>
    <t>europe/Croatia</t>
  </si>
  <si>
    <t>8 June 2012, 3:34 AM</t>
  </si>
  <si>
    <t>U$52,000/annual</t>
  </si>
  <si>
    <t>French Polynesia News</t>
  </si>
  <si>
    <t>10 June 2012, 9:52 PM</t>
  </si>
  <si>
    <t>26 May 2012, 4:01 AM</t>
  </si>
  <si>
    <t>business</t>
  </si>
  <si>
    <t>Lead Budget/Financial Analyst</t>
  </si>
  <si>
    <t>ID0301</t>
  </si>
  <si>
    <t>MANAGER</t>
  </si>
  <si>
    <t>ID0300</t>
  </si>
  <si>
    <t>Manager Commercial</t>
  </si>
  <si>
    <t>Manager</t>
  </si>
  <si>
    <t>costa rica</t>
  </si>
  <si>
    <t>Operations Cost Analyst</t>
  </si>
  <si>
    <t>Rs.6.4 lakhs</t>
  </si>
  <si>
    <t xml:space="preserve">Lome </t>
  </si>
  <si>
    <t xml:space="preserve">Niger </t>
  </si>
  <si>
    <t>ID0308</t>
  </si>
  <si>
    <t>ID0309</t>
  </si>
  <si>
    <t>ID0306</t>
  </si>
  <si>
    <t>ID0307</t>
  </si>
  <si>
    <t>26 May 2012, 2:12 AM</t>
  </si>
  <si>
    <t>ID0304</t>
  </si>
  <si>
    <t>ID0305</t>
  </si>
  <si>
    <t>ID0302</t>
  </si>
  <si>
    <t>ID0303</t>
  </si>
  <si>
    <t>ID0312</t>
  </si>
  <si>
    <t>ID0311</t>
  </si>
  <si>
    <t>ID0310</t>
  </si>
  <si>
    <t>ukraine</t>
  </si>
  <si>
    <t xml:space="preserve">    salary.Job_Type + salary.How_many_hours_of_a_day_you_work_on_Excel + </t>
  </si>
  <si>
    <t xml:space="preserve">Bratislava </t>
  </si>
  <si>
    <t>65000 euro</t>
  </si>
  <si>
    <t xml:space="preserve">56°53'N </t>
  </si>
  <si>
    <t>35°31'E</t>
  </si>
  <si>
    <t>28 May 2012, 1:02 PM</t>
  </si>
  <si>
    <t>ID0322</t>
  </si>
  <si>
    <t>96°20'E</t>
  </si>
  <si>
    <t>ID0323</t>
  </si>
  <si>
    <t>ID0320</t>
  </si>
  <si>
    <t>ID0321</t>
  </si>
  <si>
    <t>ID0316</t>
  </si>
  <si>
    <t>ID0315</t>
  </si>
  <si>
    <t>ID0314</t>
  </si>
  <si>
    <t>ID0313</t>
  </si>
  <si>
    <t xml:space="preserve">Willemstad </t>
  </si>
  <si>
    <t>ID0319</t>
  </si>
  <si>
    <t>ID0318</t>
  </si>
  <si>
    <t>ID0317</t>
  </si>
  <si>
    <t>Mauritius News</t>
  </si>
  <si>
    <t>Brand manager</t>
  </si>
  <si>
    <t>ID0330</t>
  </si>
  <si>
    <t>ID0331</t>
  </si>
  <si>
    <t>ID0332</t>
  </si>
  <si>
    <t>ID0333</t>
  </si>
  <si>
    <t>ID0334</t>
  </si>
  <si>
    <t>Algeria News</t>
  </si>
  <si>
    <t>ID0325</t>
  </si>
  <si>
    <t>ID0324</t>
  </si>
  <si>
    <t>28 May 2012, 1:17 AM</t>
  </si>
  <si>
    <t>ID0327</t>
  </si>
  <si>
    <t>ID0326</t>
  </si>
  <si>
    <t>AUD $43000</t>
  </si>
  <si>
    <t>ID0329</t>
  </si>
  <si>
    <t>ID0328</t>
  </si>
  <si>
    <t>Senegal News</t>
  </si>
  <si>
    <t>DSE Co-ordinator</t>
  </si>
  <si>
    <t>28 May 2012, 1:01 PM</t>
  </si>
  <si>
    <t>92000 USD</t>
  </si>
  <si>
    <t>26 May 2012, 10:41 AM</t>
  </si>
  <si>
    <t>29 May 2012, 7:01 PM</t>
  </si>
  <si>
    <t>10 June 2012, 8:30 PM</t>
  </si>
  <si>
    <t>ID0344</t>
  </si>
  <si>
    <t>ID0342</t>
  </si>
  <si>
    <t>28 May 2012, 4:41 PM</t>
  </si>
  <si>
    <t>ID0343</t>
  </si>
  <si>
    <t>ID0340</t>
  </si>
  <si>
    <t>ID0341</t>
  </si>
  <si>
    <t>5 June 2012, 7:37 PM</t>
  </si>
  <si>
    <t>Anguilla News</t>
  </si>
  <si>
    <t>ID0339</t>
  </si>
  <si>
    <t>ID0338</t>
  </si>
  <si>
    <t>ID0337</t>
  </si>
  <si>
    <t>ID0336</t>
  </si>
  <si>
    <t>ID0335</t>
  </si>
  <si>
    <t>10000 US$</t>
  </si>
  <si>
    <t>30 May 2012, 1:05 AM</t>
  </si>
  <si>
    <t xml:space="preserve">Kabul </t>
  </si>
  <si>
    <t>ID0353</t>
  </si>
  <si>
    <t>ID0354</t>
  </si>
  <si>
    <t>ID0355</t>
  </si>
  <si>
    <t>ID0356</t>
  </si>
  <si>
    <t>Operationsl Regional Manager</t>
  </si>
  <si>
    <t>ID0350</t>
  </si>
  <si>
    <t>ID0351</t>
  </si>
  <si>
    <t>ID0352</t>
  </si>
  <si>
    <t>mainland Europe (Euro zone)</t>
  </si>
  <si>
    <t>ID0347</t>
  </si>
  <si>
    <t>ID0346</t>
  </si>
  <si>
    <t>ID0349</t>
  </si>
  <si>
    <t>US $44,000</t>
  </si>
  <si>
    <t>ID0348</t>
  </si>
  <si>
    <t>28 May 2012, 2:56 PM</t>
  </si>
  <si>
    <t>ID0363</t>
  </si>
  <si>
    <t>ID0362</t>
  </si>
  <si>
    <t>ID0361</t>
  </si>
  <si>
    <t>ID0360</t>
  </si>
  <si>
    <t>ID0367</t>
  </si>
  <si>
    <t>500 USD</t>
  </si>
  <si>
    <t>ID0366</t>
  </si>
  <si>
    <t>ID0365</t>
  </si>
  <si>
    <t>Graphics/Web Document Designer</t>
  </si>
  <si>
    <t>slovakia</t>
  </si>
  <si>
    <t>Accounts Officer</t>
  </si>
  <si>
    <t>Product manager</t>
  </si>
  <si>
    <t>14 June 2012, 2:08 PM</t>
  </si>
  <si>
    <t>16 June 2012, 10:24 PM</t>
  </si>
  <si>
    <t>ID0359</t>
  </si>
  <si>
    <t>ID0357</t>
  </si>
  <si>
    <t>ID0358</t>
  </si>
  <si>
    <t>25 May 2012, 10:59 PM</t>
  </si>
  <si>
    <t>ID0372</t>
  </si>
  <si>
    <t>ID0371</t>
  </si>
  <si>
    <t>ID0374</t>
  </si>
  <si>
    <t>ID0373</t>
  </si>
  <si>
    <t>26 May 2012, 8:16 PM</t>
  </si>
  <si>
    <t>ID0376</t>
  </si>
  <si>
    <t>ID0375</t>
  </si>
  <si>
    <t>ID0378</t>
  </si>
  <si>
    <t>ID0377</t>
  </si>
  <si>
    <t>11000 USD</t>
  </si>
  <si>
    <t>ID0370</t>
  </si>
  <si>
    <t>moneymaker</t>
  </si>
  <si>
    <t>Senior Manufacturing Engineer</t>
  </si>
  <si>
    <t>ID0368</t>
  </si>
  <si>
    <t>ID0369</t>
  </si>
  <si>
    <t>ID0389</t>
  </si>
  <si>
    <t>ID0388</t>
  </si>
  <si>
    <t>29 May 2012, 7:12 PM</t>
  </si>
  <si>
    <t>montenegro</t>
  </si>
  <si>
    <t xml:space="preserve">Tanzania </t>
  </si>
  <si>
    <t>ID0387</t>
  </si>
  <si>
    <t>ID0386</t>
  </si>
  <si>
    <t>125°34'E</t>
  </si>
  <si>
    <t>Turks and Caicos Islands News</t>
  </si>
  <si>
    <t>ID0385</t>
  </si>
  <si>
    <t>26 May 2012, 1:47 PM</t>
  </si>
  <si>
    <t>ID0384</t>
  </si>
  <si>
    <t>ID0383</t>
  </si>
  <si>
    <t>ID0382</t>
  </si>
  <si>
    <t>26 May 2012, 12:49 AM</t>
  </si>
  <si>
    <t>ID0381</t>
  </si>
  <si>
    <t>ID0380</t>
  </si>
  <si>
    <t xml:space="preserve">Gaborone </t>
  </si>
  <si>
    <t>30 May 2012, 9:45 PM</t>
  </si>
  <si>
    <t>27 May 2012, 9:44 PM</t>
  </si>
  <si>
    <t>ID0379</t>
  </si>
  <si>
    <t>ID0398</t>
  </si>
  <si>
    <t>ID0397</t>
  </si>
  <si>
    <t>113°33'E</t>
  </si>
  <si>
    <t>ID0399</t>
  </si>
  <si>
    <t>ID0394</t>
  </si>
  <si>
    <t>ID0393</t>
  </si>
  <si>
    <t>ID0396</t>
  </si>
  <si>
    <t>Manager of Trade Investment &amp; Analysis</t>
  </si>
  <si>
    <t>ID0395</t>
  </si>
  <si>
    <t xml:space="preserve">13°45'N </t>
  </si>
  <si>
    <t>ID0390</t>
  </si>
  <si>
    <t>ID0392</t>
  </si>
  <si>
    <t>ID0391</t>
  </si>
  <si>
    <t>1050000 INR</t>
  </si>
  <si>
    <t>26 May 2012, 3:02 AM</t>
  </si>
  <si>
    <t>Reporting Coordinator</t>
  </si>
  <si>
    <t>100,000 US$ equiv</t>
  </si>
  <si>
    <t>Business Modeller</t>
  </si>
  <si>
    <t>ô?28500</t>
  </si>
  <si>
    <t>26 May 2012, 1:17 PM</t>
  </si>
  <si>
    <t>30 May 2012, 6:15 PM</t>
  </si>
  <si>
    <t>26 May 2012, 7:48 AM</t>
  </si>
  <si>
    <t>ID0292</t>
  </si>
  <si>
    <t>ID0293</t>
  </si>
  <si>
    <t>ID0290</t>
  </si>
  <si>
    <t>ID0291</t>
  </si>
  <si>
    <t>28 May 2012, 9:26 AM</t>
  </si>
  <si>
    <t>Telecoms Engineer</t>
  </si>
  <si>
    <t>ID0298</t>
  </si>
  <si>
    <t>ID0299</t>
  </si>
  <si>
    <t>ID0296</t>
  </si>
  <si>
    <t>ID0297</t>
  </si>
  <si>
    <t>ID0294</t>
  </si>
  <si>
    <t>ID0295</t>
  </si>
  <si>
    <t xml:space="preserve">    ,salary$Salary_in_USD)</t>
  </si>
  <si>
    <t>USD 4285.00</t>
  </si>
  <si>
    <t>Office Instructor</t>
  </si>
  <si>
    <t>27 May 2012, 2:49 PM</t>
  </si>
  <si>
    <t>Excel Programmer Consultant</t>
  </si>
  <si>
    <t>ID0280</t>
  </si>
  <si>
    <t>ID0281</t>
  </si>
  <si>
    <t>ID0282</t>
  </si>
  <si>
    <t>business analyst</t>
  </si>
  <si>
    <t>ID0287</t>
  </si>
  <si>
    <t>ID0288</t>
  </si>
  <si>
    <t>ID0289</t>
  </si>
  <si>
    <t>ID0283</t>
  </si>
  <si>
    <t>ID0284</t>
  </si>
  <si>
    <t>(summary(summary.model.final))</t>
  </si>
  <si>
    <t>ID0285</t>
  </si>
  <si>
    <t>ID0286</t>
  </si>
  <si>
    <t>Document controller</t>
  </si>
  <si>
    <t>15 June 2012, 4:36 PM</t>
  </si>
  <si>
    <t>20 June 2012, 1:05 PM</t>
  </si>
  <si>
    <t>Reports Coordinator</t>
  </si>
  <si>
    <t xml:space="preserve">Slovakia </t>
  </si>
  <si>
    <t>26 May 2012, 6:38 PM</t>
  </si>
  <si>
    <t>10 lacs INR</t>
  </si>
  <si>
    <t>US$ 10000</t>
  </si>
  <si>
    <t>25 May 2012, 5:46 AM</t>
  </si>
  <si>
    <t>29 May 2012, 5:36 PM</t>
  </si>
  <si>
    <t xml:space="preserve">Country Name </t>
  </si>
  <si>
    <t>3500 Rs</t>
  </si>
  <si>
    <t>asset manager</t>
  </si>
  <si>
    <t>Peru News</t>
  </si>
  <si>
    <t>31 May 2012, 4:25 PM</t>
  </si>
  <si>
    <t>Ass Research  Manager</t>
  </si>
  <si>
    <t>Asistente</t>
  </si>
  <si>
    <t>26 May 2012, 2:33 AM</t>
  </si>
  <si>
    <t>project engineer</t>
  </si>
  <si>
    <t>Vatican City News</t>
  </si>
  <si>
    <t>new zealand</t>
  </si>
  <si>
    <t xml:space="preserve">43°52'N </t>
  </si>
  <si>
    <t>29 May 2012, 1:47 AM</t>
  </si>
  <si>
    <t>Transportation Planner</t>
  </si>
  <si>
    <t>1 June 2012, 3:09 PM</t>
  </si>
  <si>
    <t>Japan News</t>
  </si>
  <si>
    <t>26 May 2012, 2:29 AM</t>
  </si>
  <si>
    <t>Project manager</t>
  </si>
  <si>
    <t>12 June 2012, 9:58 PM</t>
  </si>
  <si>
    <t>26 May 2012, 5:27 AM</t>
  </si>
  <si>
    <t>Administrator</t>
  </si>
  <si>
    <t xml:space="preserve">Jerusalem </t>
  </si>
  <si>
    <t>27 May 2012, 5:17 PM</t>
  </si>
  <si>
    <t xml:space="preserve">Managua </t>
  </si>
  <si>
    <t>25 May 2012, 7:29 AM</t>
  </si>
  <si>
    <t>30 May 2012, 7:42 PM</t>
  </si>
  <si>
    <t>31°02'E</t>
  </si>
  <si>
    <t>26 May 2012, 2:15 AM</t>
  </si>
  <si>
    <t>INR 20000</t>
  </si>
  <si>
    <t>teacher</t>
  </si>
  <si>
    <t>support manager</t>
  </si>
  <si>
    <t>27 May 2012, 3:26 PM</t>
  </si>
  <si>
    <t xml:space="preserve">Wallis and Futuna Islands </t>
  </si>
  <si>
    <t>29 May 2012, 3:28 AM</t>
  </si>
  <si>
    <t>250000 to 270000</t>
  </si>
  <si>
    <t>sr. project coordinator</t>
  </si>
  <si>
    <t>35,000 Philippine Peso</t>
  </si>
  <si>
    <t>26 May 2012, 2:16 PM</t>
  </si>
  <si>
    <t>IDR 4000000</t>
  </si>
  <si>
    <t>28 May 2012, 1:41 PM</t>
  </si>
  <si>
    <t>1 June 2012, 6:58 PM</t>
  </si>
  <si>
    <t xml:space="preserve">25°05'N </t>
  </si>
  <si>
    <t>26 May 2012, 6:19 PM</t>
  </si>
  <si>
    <t xml:space="preserve">17°17'N </t>
  </si>
  <si>
    <t>25 May 2012, 5:11 AM</t>
  </si>
  <si>
    <t>26 May 2012, 9:05 PM</t>
  </si>
  <si>
    <t>Planning Supervisor</t>
  </si>
  <si>
    <t>ISRAEL</t>
  </si>
  <si>
    <t>26 May 2012, 4:34 AM</t>
  </si>
  <si>
    <t>Accounts Manager</t>
  </si>
  <si>
    <t xml:space="preserve">Skopje </t>
  </si>
  <si>
    <t>26 May 2012, 12:15 AM</t>
  </si>
  <si>
    <t xml:space="preserve">Bridgetown </t>
  </si>
  <si>
    <t xml:space="preserve">Democratic People's Republic of </t>
  </si>
  <si>
    <t>Business Intelligence Analyst</t>
  </si>
  <si>
    <t xml:space="preserve">Kingstown </t>
  </si>
  <si>
    <t>26 May 2012, 3:02 PM</t>
  </si>
  <si>
    <t>Marketing Initatities Analyst</t>
  </si>
  <si>
    <t xml:space="preserve">Bishkek </t>
  </si>
  <si>
    <t>Certified Public Accountant</t>
  </si>
  <si>
    <t xml:space="preserve">18°55'S </t>
  </si>
  <si>
    <t xml:space="preserve">25°10'S </t>
  </si>
  <si>
    <t>Chad News</t>
  </si>
  <si>
    <t>Sr Business analyst</t>
  </si>
  <si>
    <t xml:space="preserve">Gabon </t>
  </si>
  <si>
    <t>Management Consultant</t>
  </si>
  <si>
    <t>ID1003</t>
  </si>
  <si>
    <t>ID1002</t>
  </si>
  <si>
    <t>ID1005</t>
  </si>
  <si>
    <t>ID1004</t>
  </si>
  <si>
    <t>OFFICER</t>
  </si>
  <si>
    <t>ID1001</t>
  </si>
  <si>
    <t>38°55'E</t>
  </si>
  <si>
    <t>ID1000</t>
  </si>
  <si>
    <t>26 May 2012, 1:58 AM</t>
  </si>
  <si>
    <t>27 May 2012, 8:55 AM</t>
  </si>
  <si>
    <t>26 May 2012, 1:05 AM</t>
  </si>
  <si>
    <t>library(MASS)</t>
  </si>
  <si>
    <t>29 May 2012, 10:09 AM</t>
  </si>
  <si>
    <t>29 May 2012, 10:56 PM</t>
  </si>
  <si>
    <t>29 May 2012, 12:00 AM</t>
  </si>
  <si>
    <t>26 May 2012, 3:32 AM</t>
  </si>
  <si>
    <t>14°31'E</t>
  </si>
  <si>
    <t>Liechtenstein News</t>
  </si>
  <si>
    <t>30 May 2012, 2:28 PM</t>
  </si>
  <si>
    <t>26 May 2012, 12:48 AM</t>
  </si>
  <si>
    <t xml:space="preserve">03°09'N </t>
  </si>
  <si>
    <t>27 May 2012, 9:49 PM</t>
  </si>
  <si>
    <t xml:space="preserve">Ecuador </t>
  </si>
  <si>
    <t>104°55'E</t>
  </si>
  <si>
    <t>28 May 2012, 11:06 PM</t>
  </si>
  <si>
    <t>colombia</t>
  </si>
  <si>
    <t>Business Anaylyst</t>
  </si>
  <si>
    <t>27 May 2012, 5:16 PM</t>
  </si>
  <si>
    <t>26 May 2012, 2:42 AM</t>
  </si>
  <si>
    <t>26 May 2012, 11:40 AM</t>
  </si>
  <si>
    <t>Financial Accountant</t>
  </si>
  <si>
    <t>Financial analyst</t>
  </si>
  <si>
    <t>28 May 2012, 10:58 PM</t>
  </si>
  <si>
    <t>Senior analyst, ops support</t>
  </si>
  <si>
    <t>27 May 2012, 4:40 AM</t>
  </si>
  <si>
    <t>Liquidity Management Executive</t>
  </si>
  <si>
    <t>27 May 2012, 11:03 PM</t>
  </si>
  <si>
    <t>Chief Financial Officer</t>
  </si>
  <si>
    <t>8 June 2012, 8:15 AM</t>
  </si>
  <si>
    <t>Systems Manager</t>
  </si>
  <si>
    <t>26 May 2012, 7:23 AM</t>
  </si>
  <si>
    <t>INR 23 L</t>
  </si>
  <si>
    <t>United Arab Emriate</t>
  </si>
  <si>
    <t>31 May 2012, 8:14 PM</t>
  </si>
  <si>
    <t xml:space="preserve">Bandar Seri Begawan </t>
  </si>
  <si>
    <t>7 June 2012, 11:48 PM</t>
  </si>
  <si>
    <t>7 June 2012, 3:19 PM</t>
  </si>
  <si>
    <t>Turkey News</t>
  </si>
  <si>
    <t xml:space="preserve">Abu Dhabi </t>
  </si>
  <si>
    <t>3 June 2012, 4:48 PM</t>
  </si>
  <si>
    <t>Iceland News</t>
  </si>
  <si>
    <t>Helicopter Mechanic</t>
  </si>
  <si>
    <t>26 May 2012, 8:01 AM</t>
  </si>
  <si>
    <t xml:space="preserve">Saint vincent and the Grenadines </t>
  </si>
  <si>
    <t>Financial Modeller</t>
  </si>
  <si>
    <t xml:space="preserve">Guam </t>
  </si>
  <si>
    <t>ID1076</t>
  </si>
  <si>
    <t>ID1075</t>
  </si>
  <si>
    <t>31 May 2012, 9:28 AM</t>
  </si>
  <si>
    <t>ID1078</t>
  </si>
  <si>
    <t>ID1077</t>
  </si>
  <si>
    <t>ID1079</t>
  </si>
  <si>
    <t>web marketing analyst</t>
  </si>
  <si>
    <t>ID1070</t>
  </si>
  <si>
    <t>ID1072</t>
  </si>
  <si>
    <t>ID1071</t>
  </si>
  <si>
    <t>ID1074</t>
  </si>
  <si>
    <t>4 June 2012, 4:31 PM</t>
  </si>
  <si>
    <t>Cote D'Ivoire (Ivory Coast) News</t>
  </si>
  <si>
    <t>somalia</t>
  </si>
  <si>
    <t>28 May 2012, 10:48 PM</t>
  </si>
  <si>
    <t>Faroe Islands News</t>
  </si>
  <si>
    <t>ID1089</t>
  </si>
  <si>
    <t>Sr. Information Systems Analyst</t>
  </si>
  <si>
    <t>ID1088</t>
  </si>
  <si>
    <t>26 May 2012, 5:18 AM</t>
  </si>
  <si>
    <t>ID1087</t>
  </si>
  <si>
    <t>ID1086</t>
  </si>
  <si>
    <t>26 May 2012, 2:14 AM</t>
  </si>
  <si>
    <t>ID1081</t>
  </si>
  <si>
    <t>ID1080</t>
  </si>
  <si>
    <t>RRHH</t>
  </si>
  <si>
    <t>28 May 2012, 8:51 PM</t>
  </si>
  <si>
    <t>ID1085</t>
  </si>
  <si>
    <t>ID1084</t>
  </si>
  <si>
    <t>ID1083</t>
  </si>
  <si>
    <t>ID1082</t>
  </si>
  <si>
    <t>50000 GBP</t>
  </si>
  <si>
    <t>30 May 2012, 12:34 AM</t>
  </si>
  <si>
    <t xml:space="preserve">Mbabane (Adm.) </t>
  </si>
  <si>
    <t>19 June 2012, 3:25 AM</t>
  </si>
  <si>
    <t>Development Manager</t>
  </si>
  <si>
    <t>ID1058</t>
  </si>
  <si>
    <t>ID1057</t>
  </si>
  <si>
    <t>ID1059</t>
  </si>
  <si>
    <t>Quality Management</t>
  </si>
  <si>
    <t>Antarctica News</t>
  </si>
  <si>
    <t>ID1054</t>
  </si>
  <si>
    <t>ID1053</t>
  </si>
  <si>
    <t>ID1056</t>
  </si>
  <si>
    <t>ID1055</t>
  </si>
  <si>
    <t xml:space="preserve">Luanda </t>
  </si>
  <si>
    <t>ID1050</t>
  </si>
  <si>
    <t>ô?63000</t>
  </si>
  <si>
    <t>ID1052</t>
  </si>
  <si>
    <t>Construction Estimator</t>
  </si>
  <si>
    <t>ID1051</t>
  </si>
  <si>
    <t>italy</t>
  </si>
  <si>
    <t xml:space="preserve">11°40'S </t>
  </si>
  <si>
    <t>26 May 2012, 8:52 AM</t>
  </si>
  <si>
    <t>coordinator lismore regional airport</t>
  </si>
  <si>
    <t>19 June 2012, 9:32 PM</t>
  </si>
  <si>
    <t>Bhutan News</t>
  </si>
  <si>
    <t>Service Line Coordinator</t>
  </si>
  <si>
    <t>A$150000</t>
  </si>
  <si>
    <t>1 June 2012, 2:50 PM</t>
  </si>
  <si>
    <t xml:space="preserve">Dominica Republic </t>
  </si>
  <si>
    <t>ID1069</t>
  </si>
  <si>
    <t>28 May 2012, 1:30 AM</t>
  </si>
  <si>
    <t>ID1068</t>
  </si>
  <si>
    <t>Work Force Scheduler for Call Center</t>
  </si>
  <si>
    <t xml:space="preserve">12°10'N </t>
  </si>
  <si>
    <t>ID1067</t>
  </si>
  <si>
    <t>ID1066</t>
  </si>
  <si>
    <t>PHP</t>
  </si>
  <si>
    <t>ID1065</t>
  </si>
  <si>
    <t>ID1064</t>
  </si>
  <si>
    <t>ID1063</t>
  </si>
  <si>
    <t>ID1062</t>
  </si>
  <si>
    <t>ID1061</t>
  </si>
  <si>
    <t>ID1060</t>
  </si>
  <si>
    <t>48°00'E</t>
  </si>
  <si>
    <t xml:space="preserve">French Polynesia </t>
  </si>
  <si>
    <t>Workflow Analyst</t>
  </si>
  <si>
    <t>29 May 2012, 5:09 PM</t>
  </si>
  <si>
    <t>29 May 2012, 6:05 PM</t>
  </si>
  <si>
    <t>ID1029</t>
  </si>
  <si>
    <t>ID0416</t>
  </si>
  <si>
    <t>Associate Vice President</t>
  </si>
  <si>
    <t>ID1028</t>
  </si>
  <si>
    <t>ID0417</t>
  </si>
  <si>
    <t>3 June 2012, 4:14 AM</t>
  </si>
  <si>
    <t>ID0418</t>
  </si>
  <si>
    <t>ID0419</t>
  </si>
  <si>
    <t>Fiji News</t>
  </si>
  <si>
    <t>ID0412</t>
  </si>
  <si>
    <t>100,000 usd</t>
  </si>
  <si>
    <t>ID0413</t>
  </si>
  <si>
    <t>ID0414</t>
  </si>
  <si>
    <t>ID0415</t>
  </si>
  <si>
    <t>29 May 2012, 9:25 PM</t>
  </si>
  <si>
    <t xml:space="preserve">Cayenne </t>
  </si>
  <si>
    <t xml:space="preserve">Lilongwe </t>
  </si>
  <si>
    <t>26 May 2012, 3:01 AM</t>
  </si>
  <si>
    <t>29 May 2012, 10:50 PM</t>
  </si>
  <si>
    <t>Inventory Analyst</t>
  </si>
  <si>
    <t xml:space="preserve">W. Indies </t>
  </si>
  <si>
    <t>26 May 2012, 4:34 PM</t>
  </si>
  <si>
    <t>28 May 2012, 5:12 AM</t>
  </si>
  <si>
    <t>Rs 4,00,000</t>
  </si>
  <si>
    <t>PKR</t>
  </si>
  <si>
    <t>31 May 2012, 11:10 PM</t>
  </si>
  <si>
    <t>3 June 2012, 10:10 AM</t>
  </si>
  <si>
    <t>ID1030</t>
  </si>
  <si>
    <t>ID1031</t>
  </si>
  <si>
    <t>ID0420</t>
  </si>
  <si>
    <t>ID1032</t>
  </si>
  <si>
    <t>ID1033</t>
  </si>
  <si>
    <t>ID0422</t>
  </si>
  <si>
    <t xml:space="preserve">41°54'N </t>
  </si>
  <si>
    <t>ID1034</t>
  </si>
  <si>
    <t>ID0421</t>
  </si>
  <si>
    <t>29 May 2012, 6:35 PM</t>
  </si>
  <si>
    <t>ID1035</t>
  </si>
  <si>
    <t>Colombia - South America</t>
  </si>
  <si>
    <t>ID1036</t>
  </si>
  <si>
    <t>ID1037</t>
  </si>
  <si>
    <t>134°28'E</t>
  </si>
  <si>
    <t>ID1038</t>
  </si>
  <si>
    <t>ID0429</t>
  </si>
  <si>
    <t>ID0427</t>
  </si>
  <si>
    <t>ID1039</t>
  </si>
  <si>
    <t>ID0428</t>
  </si>
  <si>
    <t>ID0425</t>
  </si>
  <si>
    <t>ID0426</t>
  </si>
  <si>
    <t>ID0423</t>
  </si>
  <si>
    <t>ID0424</t>
  </si>
  <si>
    <t>19 June 2012, 8:16 PM</t>
  </si>
  <si>
    <t>Belarus News</t>
  </si>
  <si>
    <t>1 June 2012, 12:18 AM</t>
  </si>
  <si>
    <t xml:space="preserve">Canada </t>
  </si>
  <si>
    <t>Head of Financial Reporting</t>
  </si>
  <si>
    <t>Enterprise Portfolio Manager</t>
  </si>
  <si>
    <t>2 June 2012, 7:14 PM</t>
  </si>
  <si>
    <t>Process Design Consultant</t>
  </si>
  <si>
    <t>executive</t>
  </si>
  <si>
    <t>ID1040</t>
  </si>
  <si>
    <t>ID1041</t>
  </si>
  <si>
    <t>ID1044</t>
  </si>
  <si>
    <t>ID0433</t>
  </si>
  <si>
    <t>ID1045</t>
  </si>
  <si>
    <t>ID0432</t>
  </si>
  <si>
    <t>Financial Advisor</t>
  </si>
  <si>
    <t>ID1042</t>
  </si>
  <si>
    <t>ID0431</t>
  </si>
  <si>
    <t>ID1043</t>
  </si>
  <si>
    <t>ID0430</t>
  </si>
  <si>
    <t>33°25'E</t>
  </si>
  <si>
    <t>ID1048</t>
  </si>
  <si>
    <t>ID1049</t>
  </si>
  <si>
    <t>ID1046</t>
  </si>
  <si>
    <t>ID1047</t>
  </si>
  <si>
    <t>INR 2 l;acks</t>
  </si>
  <si>
    <t>AUD90000</t>
  </si>
  <si>
    <t>ID1007</t>
  </si>
  <si>
    <t>ID1006</t>
  </si>
  <si>
    <t>ID1009</t>
  </si>
  <si>
    <t xml:space="preserve">Vietnam </t>
  </si>
  <si>
    <t>ID1008</t>
  </si>
  <si>
    <t xml:space="preserve">Guernsey </t>
  </si>
  <si>
    <t>72°20'W</t>
  </si>
  <si>
    <t>Republic of Georgia</t>
  </si>
  <si>
    <t xml:space="preserve">Cairo </t>
  </si>
  <si>
    <t>Summary(Years_of_Experience)</t>
  </si>
  <si>
    <t>Mozambique News</t>
  </si>
  <si>
    <t>PMO</t>
  </si>
  <si>
    <t>27 May 2012, 11:46 PM</t>
  </si>
  <si>
    <t>How_many_hours_of_a_day_you_work_on_Excel</t>
  </si>
  <si>
    <t xml:space="preserve">Liechtenstein </t>
  </si>
  <si>
    <t>ID1013</t>
  </si>
  <si>
    <t>ID1014</t>
  </si>
  <si>
    <t>Department Manager</t>
  </si>
  <si>
    <t>ID1015</t>
  </si>
  <si>
    <t xml:space="preserve">Conakry </t>
  </si>
  <si>
    <t>ID1016</t>
  </si>
  <si>
    <t>19 June 2012, 10:42 PM</t>
  </si>
  <si>
    <t>ID1010</t>
  </si>
  <si>
    <t>ID1011</t>
  </si>
  <si>
    <t>ID0400</t>
  </si>
  <si>
    <t>ID1012</t>
  </si>
  <si>
    <t>C&amp;B Manager</t>
  </si>
  <si>
    <t>ID0403</t>
  </si>
  <si>
    <t>GBP21798</t>
  </si>
  <si>
    <t>ID0404</t>
  </si>
  <si>
    <t>Technical Specialist</t>
  </si>
  <si>
    <t>ID0401</t>
  </si>
  <si>
    <t>Research Assistant</t>
  </si>
  <si>
    <t>ID0402</t>
  </si>
  <si>
    <t>ID0407</t>
  </si>
  <si>
    <t>Finland News</t>
  </si>
  <si>
    <t>ID1019</t>
  </si>
  <si>
    <t>ID0408</t>
  </si>
  <si>
    <t>ID1018</t>
  </si>
  <si>
    <t>ID0405</t>
  </si>
  <si>
    <t>ID1017</t>
  </si>
  <si>
    <t>ID0406</t>
  </si>
  <si>
    <t xml:space="preserve">15°20'N </t>
  </si>
  <si>
    <t>ID0409</t>
  </si>
  <si>
    <t>19 June 2012, 6:50 AM</t>
  </si>
  <si>
    <t xml:space="preserve">Andorra la Vella </t>
  </si>
  <si>
    <t>PLN</t>
  </si>
  <si>
    <t>ID1026</t>
  </si>
  <si>
    <t>26 May 2012, 3:08 AM</t>
  </si>
  <si>
    <t>ID1027</t>
  </si>
  <si>
    <t>ID1024</t>
  </si>
  <si>
    <t>ID1025</t>
  </si>
  <si>
    <t>ID0411</t>
  </si>
  <si>
    <t>ID1023</t>
  </si>
  <si>
    <t>ID0410</t>
  </si>
  <si>
    <t>ID1020</t>
  </si>
  <si>
    <t>ID1021</t>
  </si>
  <si>
    <t>ID0465</t>
  </si>
  <si>
    <t>ID0466</t>
  </si>
  <si>
    <t>ID0463</t>
  </si>
  <si>
    <t>ID0464</t>
  </si>
  <si>
    <t>manager</t>
  </si>
  <si>
    <t>ID0461</t>
  </si>
  <si>
    <t>ID0462</t>
  </si>
  <si>
    <t>ID0460</t>
  </si>
  <si>
    <t xml:space="preserve">Malawi </t>
  </si>
  <si>
    <t>Data Entry Clerk III</t>
  </si>
  <si>
    <t>buyer</t>
  </si>
  <si>
    <t>ID0459</t>
  </si>
  <si>
    <t>ID0458</t>
  </si>
  <si>
    <t>ID0457</t>
  </si>
  <si>
    <t xml:space="preserve">Port-Vila </t>
  </si>
  <si>
    <t>ID0456</t>
  </si>
  <si>
    <t>ID0474</t>
  </si>
  <si>
    <t>ID0476</t>
  </si>
  <si>
    <t>ID0477</t>
  </si>
  <si>
    <t>ID0470</t>
  </si>
  <si>
    <t>ID0471</t>
  </si>
  <si>
    <t>ID0472</t>
  </si>
  <si>
    <t>ID0473</t>
  </si>
  <si>
    <t>Store keeper</t>
  </si>
  <si>
    <t>Excel Developer</t>
  </si>
  <si>
    <t>Central African Republic News</t>
  </si>
  <si>
    <t>26 May 2012, 1:06 AM</t>
  </si>
  <si>
    <t>---</t>
  </si>
  <si>
    <t>Stress Engineer</t>
  </si>
  <si>
    <t xml:space="preserve">Brunei Darussalam </t>
  </si>
  <si>
    <t>IT solutions coordinator</t>
  </si>
  <si>
    <t xml:space="preserve">Saint Pierre and Miquelon </t>
  </si>
  <si>
    <t>26 May 2012, 11:14 PM</t>
  </si>
  <si>
    <t>ID0468</t>
  </si>
  <si>
    <t>ô?15000</t>
  </si>
  <si>
    <t>Procurement manager</t>
  </si>
  <si>
    <t>ID0467</t>
  </si>
  <si>
    <t>investment accountant</t>
  </si>
  <si>
    <t>ID0469</t>
  </si>
  <si>
    <t>ID0440</t>
  </si>
  <si>
    <t>KENYA</t>
  </si>
  <si>
    <t>ID0443</t>
  </si>
  <si>
    <t>ID0444</t>
  </si>
  <si>
    <t>ID0441</t>
  </si>
  <si>
    <t>ID0442</t>
  </si>
  <si>
    <t xml:space="preserve">59°55'N </t>
  </si>
  <si>
    <t>$36 000</t>
  </si>
  <si>
    <t>Dir of Analytics</t>
  </si>
  <si>
    <t>26 May 2012, 12:54 PM</t>
  </si>
  <si>
    <t xml:space="preserve">American Samoa </t>
  </si>
  <si>
    <t>Rs. 10,00,000</t>
  </si>
  <si>
    <t>South Africa News</t>
  </si>
  <si>
    <t>ID0437</t>
  </si>
  <si>
    <t>ID0436</t>
  </si>
  <si>
    <t>ID0435</t>
  </si>
  <si>
    <t>New Caledonia News</t>
  </si>
  <si>
    <t>BPO information process enabler</t>
  </si>
  <si>
    <t>ID0434</t>
  </si>
  <si>
    <t>ID0439</t>
  </si>
  <si>
    <t>ID0438</t>
  </si>
  <si>
    <t>ID0450</t>
  </si>
  <si>
    <t>Performance manager</t>
  </si>
  <si>
    <t>28 May 2012, 6:45 PM</t>
  </si>
  <si>
    <t>ID0451</t>
  </si>
  <si>
    <t>Technical support specialist</t>
  </si>
  <si>
    <t>ID0452</t>
  </si>
  <si>
    <t>ID0453</t>
  </si>
  <si>
    <t>ID0454</t>
  </si>
  <si>
    <t>28 May 2012, 3:47 PM</t>
  </si>
  <si>
    <t>ID0455</t>
  </si>
  <si>
    <t>26 May 2012, 3:19 AM</t>
  </si>
  <si>
    <t>ID0446</t>
  </si>
  <si>
    <t>28 May 2012, 5:12 PM</t>
  </si>
  <si>
    <t>ID0445</t>
  </si>
  <si>
    <t>26 May 2012, 2:49 AM</t>
  </si>
  <si>
    <t>ID0448</t>
  </si>
  <si>
    <t>29 May 2012, 7:54 PM</t>
  </si>
  <si>
    <t>ID0447</t>
  </si>
  <si>
    <t>ID0449</t>
  </si>
  <si>
    <t>19 June 2012, 8:35 PM</t>
  </si>
  <si>
    <t>reporting analyst</t>
  </si>
  <si>
    <t>associate analyst</t>
  </si>
  <si>
    <t xml:space="preserve">29°30'N </t>
  </si>
  <si>
    <t>25 May 2012, 11:20 PM</t>
  </si>
  <si>
    <t xml:space="preserve">Myanmar </t>
  </si>
  <si>
    <t xml:space="preserve">Micronesia </t>
  </si>
  <si>
    <t>24 K mauritian Rupees</t>
  </si>
  <si>
    <t>ô? 24000</t>
  </si>
  <si>
    <t>29 May 2012, 4:55 PM</t>
  </si>
  <si>
    <t>31 May 2012, 5:37 AM</t>
  </si>
  <si>
    <t>Contractor/Consultant</t>
  </si>
  <si>
    <t>17°29'W</t>
  </si>
  <si>
    <t>senior business analyst</t>
  </si>
  <si>
    <t>Process Manager</t>
  </si>
  <si>
    <t>Stafmember</t>
  </si>
  <si>
    <t>Finance &amp; IT Manager</t>
  </si>
  <si>
    <t>1 June 2012, 5:56 AM</t>
  </si>
  <si>
    <t>ID1095</t>
  </si>
  <si>
    <t>ID1096</t>
  </si>
  <si>
    <t>28 May 2012, 4:19 PM</t>
  </si>
  <si>
    <t>ID1093</t>
  </si>
  <si>
    <t>ID1094</t>
  </si>
  <si>
    <t>ID1091</t>
  </si>
  <si>
    <t>ID0480</t>
  </si>
  <si>
    <t>ID1092</t>
  </si>
  <si>
    <t>Spain</t>
  </si>
  <si>
    <t>31 May 2012, 5:08 PM</t>
  </si>
  <si>
    <t>ID1090</t>
  </si>
  <si>
    <t>ID0484</t>
  </si>
  <si>
    <t>30000 eur</t>
  </si>
  <si>
    <t>Network Administrator</t>
  </si>
  <si>
    <t>Wallis and Futuna Islands News</t>
  </si>
  <si>
    <t>ID0482</t>
  </si>
  <si>
    <t>ô?70000</t>
  </si>
  <si>
    <t>ID0481</t>
  </si>
  <si>
    <t>ID1099</t>
  </si>
  <si>
    <t>ID0488</t>
  </si>
  <si>
    <t>ID0487</t>
  </si>
  <si>
    <t>ID1097</t>
  </si>
  <si>
    <t>ID0486</t>
  </si>
  <si>
    <t>ID1098</t>
  </si>
  <si>
    <t>ID0485</t>
  </si>
  <si>
    <t>ID0478</t>
  </si>
  <si>
    <t>ID0479</t>
  </si>
  <si>
    <t>27 May 2012, 9:49 AM</t>
  </si>
  <si>
    <t>26 May 2012, 8:19 PM</t>
  </si>
  <si>
    <t xml:space="preserve">16°20'S </t>
  </si>
  <si>
    <t>ID0491</t>
  </si>
  <si>
    <t>ID0490</t>
  </si>
  <si>
    <t>ID0493</t>
  </si>
  <si>
    <t>ID0492</t>
  </si>
  <si>
    <t xml:space="preserve">Pitcairn </t>
  </si>
  <si>
    <t>Programmer</t>
  </si>
  <si>
    <t>ID0495</t>
  </si>
  <si>
    <t>ID0494</t>
  </si>
  <si>
    <t>ID0497</t>
  </si>
  <si>
    <t>ID0496</t>
  </si>
  <si>
    <t>ID0499</t>
  </si>
  <si>
    <t>ID0498</t>
  </si>
  <si>
    <t>ID0489</t>
  </si>
  <si>
    <t>1600000Rs</t>
  </si>
  <si>
    <t xml:space="preserve">Uzbekistan </t>
  </si>
  <si>
    <t>29 May 2012, 10:35 PM</t>
  </si>
  <si>
    <t>Manager, Operations</t>
  </si>
  <si>
    <t>Marketing Analyst</t>
  </si>
  <si>
    <t>Andorra News</t>
  </si>
  <si>
    <t>29 May 2012, 8:41 AM</t>
  </si>
  <si>
    <t>28 May 2012, 4:34 PM</t>
  </si>
  <si>
    <t>26 May 2012, 12:00 AM</t>
  </si>
  <si>
    <t>Call Centre Consultant</t>
  </si>
  <si>
    <t>France</t>
  </si>
  <si>
    <t>Tonga News</t>
  </si>
  <si>
    <t>Manager - Business Planning &amp; Reporting</t>
  </si>
  <si>
    <t>28 May 2012, 9:03 AM</t>
  </si>
  <si>
    <t>2.5lakh</t>
  </si>
  <si>
    <t>51°30'E</t>
  </si>
  <si>
    <t>Construction Engineer</t>
  </si>
  <si>
    <t>Budget Analyst</t>
  </si>
  <si>
    <t>IT Asset Administrator</t>
  </si>
  <si>
    <t>Senior officer data reporting</t>
  </si>
  <si>
    <t>6.5 LAKHS</t>
  </si>
  <si>
    <t>Luxembourg News</t>
  </si>
  <si>
    <t>1 June 2012, 3:39 PM</t>
  </si>
  <si>
    <t>26 May 2012, 10:48 PM</t>
  </si>
  <si>
    <t>Content Analyst</t>
  </si>
  <si>
    <t xml:space="preserve">24°41'N </t>
  </si>
  <si>
    <t>SAP consultant</t>
  </si>
  <si>
    <t>2 June 2012, 11:11 AM</t>
  </si>
  <si>
    <t>6000 US</t>
  </si>
  <si>
    <t>R$3.000,00</t>
  </si>
  <si>
    <t>3.5 lakhs p.a</t>
  </si>
  <si>
    <t>29 May 2012, 9:25 AM</t>
  </si>
  <si>
    <t>Sr. Marketing Solutions Analyst</t>
  </si>
  <si>
    <t>82000 USD</t>
  </si>
  <si>
    <t>28 May 2012, 2:11 PM</t>
  </si>
  <si>
    <t>27 May 2012, 2:33 AM</t>
  </si>
  <si>
    <t xml:space="preserve">Bermuda </t>
  </si>
  <si>
    <t xml:space="preserve">Belgrade </t>
  </si>
  <si>
    <t>4.5 laks</t>
  </si>
  <si>
    <t>25°19'E</t>
  </si>
  <si>
    <t>Thailand</t>
  </si>
  <si>
    <t>27 May 2012, 9:17 AM</t>
  </si>
  <si>
    <t>Gambia News</t>
  </si>
  <si>
    <t>25 May 2012, 11:15 PM</t>
  </si>
  <si>
    <t>assurance manager</t>
  </si>
  <si>
    <t>15 June 2012, 1:02 AM</t>
  </si>
  <si>
    <t>26 May 2012, 3:01 PM</t>
  </si>
  <si>
    <t>boxplot(Salary_in_USD~Job_Type , data = salary.data,ylim = c(0,100000))</t>
  </si>
  <si>
    <t>Ghana</t>
  </si>
  <si>
    <t>canada</t>
  </si>
  <si>
    <t xml:space="preserve">Chisinau </t>
  </si>
  <si>
    <t>25 May 2012, 7:25 AM</t>
  </si>
  <si>
    <t>28 May 2012, 2:22 PM</t>
  </si>
  <si>
    <t>29 May 2012, 4:33 AM</t>
  </si>
  <si>
    <t xml:space="preserve">Tajikistan </t>
  </si>
  <si>
    <t>28 May 2012, 11:25 PM</t>
  </si>
  <si>
    <t>29 May 2012, 10:18 PM</t>
  </si>
  <si>
    <t>American Samoa News</t>
  </si>
  <si>
    <t>Business Executive</t>
  </si>
  <si>
    <t>28 May 2012, 10:44 PM</t>
  </si>
  <si>
    <t xml:space="preserve">San Salvador </t>
  </si>
  <si>
    <t>28 May 2012, 10:59 PM</t>
  </si>
  <si>
    <t>30 May 2012, 1:25 AM</t>
  </si>
  <si>
    <t>sup</t>
  </si>
  <si>
    <t>26 May 2012, 1:10 AM</t>
  </si>
  <si>
    <t>Turkmenistan News</t>
  </si>
  <si>
    <t>29 May 2012, 3:10 PM</t>
  </si>
  <si>
    <t>Measurement &amp; Verification Engineer</t>
  </si>
  <si>
    <t>4 June 2012, 4:31 AM</t>
  </si>
  <si>
    <t>29 May 2012, 9:27 PM</t>
  </si>
  <si>
    <t>26 May 2012, 2:14 PM</t>
  </si>
  <si>
    <t xml:space="preserve">Bouvet Island </t>
  </si>
  <si>
    <t>26 May 2012, 4:18 AM</t>
  </si>
  <si>
    <t xml:space="preserve">19°20'N </t>
  </si>
  <si>
    <t>27 May 2012, 3:25 PM</t>
  </si>
  <si>
    <t>ID1124</t>
  </si>
  <si>
    <t>ID1123</t>
  </si>
  <si>
    <t>26 May 2012, 12:54 AM</t>
  </si>
  <si>
    <t>ID1126</t>
  </si>
  <si>
    <t>ID1125</t>
  </si>
  <si>
    <t>ID1120</t>
  </si>
  <si>
    <t>ID1122</t>
  </si>
  <si>
    <t>2000 Euros</t>
  </si>
  <si>
    <t>ID1121</t>
  </si>
  <si>
    <t xml:space="preserve">France </t>
  </si>
  <si>
    <t>6 June 2012, 11:21 AM</t>
  </si>
  <si>
    <t>Program Services Coordinator</t>
  </si>
  <si>
    <t>Deputy Manager Finance</t>
  </si>
  <si>
    <t>ID1116</t>
  </si>
  <si>
    <t>ID1117</t>
  </si>
  <si>
    <t>26 May 2012, 5:55 AM</t>
  </si>
  <si>
    <t>ID1118</t>
  </si>
  <si>
    <t>ID1119</t>
  </si>
  <si>
    <t>ID1115</t>
  </si>
  <si>
    <t>ID1114</t>
  </si>
  <si>
    <t>ID1113</t>
  </si>
  <si>
    <t>ID1112</t>
  </si>
  <si>
    <t>ID1111</t>
  </si>
  <si>
    <t>29 May 2012, 7:23 PM</t>
  </si>
  <si>
    <t>30 May 2012, 4:22 PM</t>
  </si>
  <si>
    <t>ID1110</t>
  </si>
  <si>
    <t>about 24.000 Ÿ?¦</t>
  </si>
  <si>
    <t>1 June 2012, 12:02 AM</t>
  </si>
  <si>
    <t>INR 3.2 lpa</t>
  </si>
  <si>
    <t>ID1109</t>
  </si>
  <si>
    <t>30 May 2012, 1:25 PM</t>
  </si>
  <si>
    <t>ID1107</t>
  </si>
  <si>
    <t>ID1108</t>
  </si>
  <si>
    <t>ID1105</t>
  </si>
  <si>
    <t>ID1100</t>
  </si>
  <si>
    <t>INR 300000</t>
  </si>
  <si>
    <t>ID1102</t>
  </si>
  <si>
    <t>ID1101</t>
  </si>
  <si>
    <t>ID1104</t>
  </si>
  <si>
    <t>ID1103</t>
  </si>
  <si>
    <t>Marketing Analyst Co-op</t>
  </si>
  <si>
    <t>61°10'W</t>
  </si>
  <si>
    <t xml:space="preserve">other </t>
  </si>
  <si>
    <t>PPC Manager</t>
  </si>
  <si>
    <t>GB Sterling 59k</t>
  </si>
  <si>
    <t>Heard and McDonald Islands News</t>
  </si>
  <si>
    <t>28 May 2012, 8:48 AM</t>
  </si>
  <si>
    <t>Trade Marketing</t>
  </si>
  <si>
    <t>Micronesia News</t>
  </si>
  <si>
    <t>26 May 2012, 1:28 AM</t>
  </si>
  <si>
    <t xml:space="preserve">Taiwan </t>
  </si>
  <si>
    <t>Hungary</t>
  </si>
  <si>
    <t>manager operation</t>
  </si>
  <si>
    <t>300000RS</t>
  </si>
  <si>
    <t>Reporting Accountant</t>
  </si>
  <si>
    <t>INR 390000 PA</t>
  </si>
  <si>
    <t>Sales / Finance Manager</t>
  </si>
  <si>
    <t>31 May 2012, 4:10 PM</t>
  </si>
  <si>
    <t>2207,00</t>
  </si>
  <si>
    <t>Data Entry Operator</t>
  </si>
  <si>
    <t>Mayotte News</t>
  </si>
  <si>
    <t>Research Support Specialist</t>
  </si>
  <si>
    <t>3 June 2012, 7:16 AM</t>
  </si>
  <si>
    <t>147°08'E</t>
  </si>
  <si>
    <t xml:space="preserve">British Virgin Islands </t>
  </si>
  <si>
    <t>25 May 2012, 11:01 PM</t>
  </si>
  <si>
    <t>27 May 2012, 5:10 PM</t>
  </si>
  <si>
    <t>1 June 2012, 11:29 PM</t>
  </si>
  <si>
    <t xml:space="preserve">55°41'N </t>
  </si>
  <si>
    <t>2 June 2012, 6:47 PM</t>
  </si>
  <si>
    <t xml:space="preserve">Fort-de-France </t>
  </si>
  <si>
    <t>QA Executive</t>
  </si>
  <si>
    <t>29 May 2012, 9:42 PM</t>
  </si>
  <si>
    <t>Bhutan</t>
  </si>
  <si>
    <t>Singapore News</t>
  </si>
  <si>
    <t>9 June 2012, 12:01 PM</t>
  </si>
  <si>
    <t>26 May 2012, 9:24 PM</t>
  </si>
  <si>
    <t>25 May 2012, 7:00 AM</t>
  </si>
  <si>
    <t>Manager (MIS)</t>
  </si>
  <si>
    <t>26 May 2012, 1:39 AM</t>
  </si>
  <si>
    <t>technical analyst</t>
  </si>
  <si>
    <t xml:space="preserve">Pago Pago </t>
  </si>
  <si>
    <t xml:space="preserve">lm(formula = salary.Salary_in_USD ~ as.numeric..salary.Years_of_Experience.. + </t>
  </si>
  <si>
    <t xml:space="preserve">28°37'N </t>
  </si>
  <si>
    <t>Ÿ?¦ 48500</t>
  </si>
  <si>
    <t>category manager</t>
  </si>
  <si>
    <t>62000 USD</t>
  </si>
  <si>
    <t xml:space="preserve">Khartoum </t>
  </si>
  <si>
    <t>ID1134</t>
  </si>
  <si>
    <t>ID1135</t>
  </si>
  <si>
    <t>ID1136</t>
  </si>
  <si>
    <t>60000 Euros</t>
  </si>
  <si>
    <t>ID1137</t>
  </si>
  <si>
    <t>ID1130</t>
  </si>
  <si>
    <t>Brunei News</t>
  </si>
  <si>
    <t>ID1131</t>
  </si>
  <si>
    <t xml:space="preserve">14°05'N </t>
  </si>
  <si>
    <t>ID1132</t>
  </si>
  <si>
    <t>ID1133</t>
  </si>
  <si>
    <t xml:space="preserve">Italy </t>
  </si>
  <si>
    <t>Pmo</t>
  </si>
  <si>
    <t>Mnanager- Customer Project finance &amp; recovery</t>
  </si>
  <si>
    <t xml:space="preserve">Saint Vincent and the Grenadines </t>
  </si>
  <si>
    <t xml:space="preserve">Buenos Aires </t>
  </si>
  <si>
    <t>ID1128</t>
  </si>
  <si>
    <t>ID1127</t>
  </si>
  <si>
    <t xml:space="preserve">Honduras </t>
  </si>
  <si>
    <t>ID1129</t>
  </si>
  <si>
    <t>ID1147</t>
  </si>
  <si>
    <t>ID1148</t>
  </si>
  <si>
    <t>ID1145</t>
  </si>
  <si>
    <t>ID1146</t>
  </si>
  <si>
    <t>ID1143</t>
  </si>
  <si>
    <t>ID1144</t>
  </si>
  <si>
    <t>ID1141</t>
  </si>
  <si>
    <t>ID1142</t>
  </si>
  <si>
    <t>ID1140</t>
  </si>
  <si>
    <t xml:space="preserve">Macau </t>
  </si>
  <si>
    <t>Senior intelligence analyst</t>
  </si>
  <si>
    <t>12 June 2012, 9:47 PM</t>
  </si>
  <si>
    <t>ID1139</t>
  </si>
  <si>
    <t>28 May 2012, 4:45 PM</t>
  </si>
  <si>
    <t>ID1138</t>
  </si>
  <si>
    <t>ID1152</t>
  </si>
  <si>
    <t>ID1153</t>
  </si>
  <si>
    <t>ID1154</t>
  </si>
  <si>
    <t>ID1155</t>
  </si>
  <si>
    <t>ID1156</t>
  </si>
  <si>
    <t>ID1157</t>
  </si>
  <si>
    <t>28 May 2012, 8:54 PM</t>
  </si>
  <si>
    <t>ID1158</t>
  </si>
  <si>
    <t>30 May 2012, 12:50 AM</t>
  </si>
  <si>
    <t>ID1159</t>
  </si>
  <si>
    <t>18 June 2012, 6:14 AM</t>
  </si>
  <si>
    <t>operations Administrator</t>
  </si>
  <si>
    <t>$100,000 US</t>
  </si>
  <si>
    <t>Monitoring and Evaluation Officer</t>
  </si>
  <si>
    <t>ID1150</t>
  </si>
  <si>
    <t>29 May 2012, 4:49 PM</t>
  </si>
  <si>
    <t>ID1151</t>
  </si>
  <si>
    <t>Asst manager investor relations and business analytics</t>
  </si>
  <si>
    <t>bhutan</t>
  </si>
  <si>
    <t>12°34'E</t>
  </si>
  <si>
    <t>computer operator</t>
  </si>
  <si>
    <t>ID1149</t>
  </si>
  <si>
    <t>1 June 2012, 6:08 PM</t>
  </si>
  <si>
    <t>ID1165</t>
  </si>
  <si>
    <t>Senion Analyst</t>
  </si>
  <si>
    <t>ID1166</t>
  </si>
  <si>
    <t>ID1163</t>
  </si>
  <si>
    <t>29 May 2012, 5:16 PM</t>
  </si>
  <si>
    <t>ID1164</t>
  </si>
  <si>
    <t>ID1169</t>
  </si>
  <si>
    <t>ID1167</t>
  </si>
  <si>
    <t>US $ 11,000</t>
  </si>
  <si>
    <t>ID1168</t>
  </si>
  <si>
    <t>26 May 2012, 2:01 AM</t>
  </si>
  <si>
    <t>ID1161</t>
  </si>
  <si>
    <t xml:space="preserve">Luxembourg </t>
  </si>
  <si>
    <t>ID1162</t>
  </si>
  <si>
    <t>8 June 2012, 11:46 PM</t>
  </si>
  <si>
    <t>ID1160</t>
  </si>
  <si>
    <t>28 May 2012, 3:29 PM</t>
  </si>
  <si>
    <t xml:space="preserve">Tallinn </t>
  </si>
  <si>
    <t xml:space="preserve">Guatemala </t>
  </si>
  <si>
    <t>ID1171</t>
  </si>
  <si>
    <t>ID1170</t>
  </si>
  <si>
    <t>ID1173</t>
  </si>
  <si>
    <t>ID1172</t>
  </si>
  <si>
    <t>ID1179</t>
  </si>
  <si>
    <t>ID1178</t>
  </si>
  <si>
    <t xml:space="preserve">Ashgabat </t>
  </si>
  <si>
    <t>principal developer</t>
  </si>
  <si>
    <t>ID1175</t>
  </si>
  <si>
    <t>28 May 2012, 7:00 AM</t>
  </si>
  <si>
    <t>ID1177</t>
  </si>
  <si>
    <t>29 May 2012, 1:45 AM</t>
  </si>
  <si>
    <t>AVP Securitisation</t>
  </si>
  <si>
    <t>ID1176</t>
  </si>
  <si>
    <t xml:space="preserve">22°35'S </t>
  </si>
  <si>
    <t>28 May 2012, 7:29 AM</t>
  </si>
  <si>
    <t>31 May 2012, 4:12 AM</t>
  </si>
  <si>
    <t>120000 MAD</t>
  </si>
  <si>
    <t>1 June 2012, 8:12 PM</t>
  </si>
  <si>
    <t xml:space="preserve">13°28'N </t>
  </si>
  <si>
    <t>ID1184</t>
  </si>
  <si>
    <t>ID1183</t>
  </si>
  <si>
    <t>ID1182</t>
  </si>
  <si>
    <t>ID1181</t>
  </si>
  <si>
    <t>ID1180</t>
  </si>
  <si>
    <t>Resource Planning Analyst</t>
  </si>
  <si>
    <t>Staff Accountant</t>
  </si>
  <si>
    <t>ID1189</t>
  </si>
  <si>
    <t>ID1188</t>
  </si>
  <si>
    <t>ID1187</t>
  </si>
  <si>
    <t>ID1186</t>
  </si>
  <si>
    <t>30 May 2012, 7:01 PM</t>
  </si>
  <si>
    <t>ID1185</t>
  </si>
  <si>
    <t>27 May 2012, 12:57 PM</t>
  </si>
  <si>
    <t>14 June 2012, 1:55 AM</t>
  </si>
  <si>
    <t>Translator</t>
  </si>
  <si>
    <t>13°15'E</t>
  </si>
  <si>
    <t>INR240000</t>
  </si>
  <si>
    <t>ID1191</t>
  </si>
  <si>
    <t>ID1190</t>
  </si>
  <si>
    <t>ID1193</t>
  </si>
  <si>
    <t>ID1192</t>
  </si>
  <si>
    <t>Officer MIS</t>
  </si>
  <si>
    <t>ID1195</t>
  </si>
  <si>
    <t>ID1194</t>
  </si>
  <si>
    <t>Asstt manager</t>
  </si>
  <si>
    <t>ID1197</t>
  </si>
  <si>
    <t>ID1196</t>
  </si>
  <si>
    <t>ID1199</t>
  </si>
  <si>
    <t xml:space="preserve">Martinique </t>
  </si>
  <si>
    <t>ID1198</t>
  </si>
  <si>
    <t>27 May 2012, 2:47 PM</t>
  </si>
  <si>
    <t>Demographer</t>
  </si>
  <si>
    <t>ô?16400</t>
  </si>
  <si>
    <t>77°00'W</t>
  </si>
  <si>
    <t>9 June 2012, 12:49 AM</t>
  </si>
  <si>
    <t>30 May 2012, 2:32 AM</t>
  </si>
  <si>
    <t>Accounts Supervisor</t>
  </si>
  <si>
    <t xml:space="preserve">Kazakhstan </t>
  </si>
  <si>
    <t>29 May 2012, 9:28 PM</t>
  </si>
  <si>
    <t>Rates Analyst</t>
  </si>
  <si>
    <t xml:space="preserve">21°05'N </t>
  </si>
  <si>
    <t>29 May 2012, 12:36 AM</t>
  </si>
  <si>
    <t>28 May 2012, 8:35 AM</t>
  </si>
  <si>
    <t>Associate</t>
  </si>
  <si>
    <t>Hong Kong</t>
  </si>
  <si>
    <t>26 May 2012, 7:37 AM</t>
  </si>
  <si>
    <t>ID0117</t>
  </si>
  <si>
    <t>90°22'W</t>
  </si>
  <si>
    <t>ID0118</t>
  </si>
  <si>
    <t>ID0115</t>
  </si>
  <si>
    <t>ID0116</t>
  </si>
  <si>
    <t>Vanuatu News</t>
  </si>
  <si>
    <t>20°37'E</t>
  </si>
  <si>
    <t>ID0119</t>
  </si>
  <si>
    <t>Accounting Coordinator</t>
  </si>
  <si>
    <t>ID0121</t>
  </si>
  <si>
    <t>ID0120</t>
  </si>
  <si>
    <t>28 May 2012, 3:33 PM</t>
  </si>
  <si>
    <t>ID0125</t>
  </si>
  <si>
    <t>Saint Helena News</t>
  </si>
  <si>
    <t>ID0124</t>
  </si>
  <si>
    <t xml:space="preserve">13°50'S </t>
  </si>
  <si>
    <t>ID0123</t>
  </si>
  <si>
    <t>ID0122</t>
  </si>
  <si>
    <t>7 June 2012, 6:22 AM</t>
  </si>
  <si>
    <t>INR 40L</t>
  </si>
  <si>
    <t>Program Analyst</t>
  </si>
  <si>
    <t>INR 10 lacs p.a.</t>
  </si>
  <si>
    <t>ID0126</t>
  </si>
  <si>
    <t>ID0127</t>
  </si>
  <si>
    <t>ID0128</t>
  </si>
  <si>
    <t>ID0129</t>
  </si>
  <si>
    <t>ID0130</t>
  </si>
  <si>
    <t>ID0132</t>
  </si>
  <si>
    <t>Director of Business Analytics</t>
  </si>
  <si>
    <t>ID0131</t>
  </si>
  <si>
    <t>ID0134</t>
  </si>
  <si>
    <t>ID0133</t>
  </si>
  <si>
    <t>ID0136</t>
  </si>
  <si>
    <t>ID0135</t>
  </si>
  <si>
    <t>28 May 2012, 8:35 PM</t>
  </si>
  <si>
    <t>ô?35500</t>
  </si>
  <si>
    <t>busines analist</t>
  </si>
  <si>
    <t>Czech Republic News</t>
  </si>
  <si>
    <t>ID0139</t>
  </si>
  <si>
    <t>ID0137</t>
  </si>
  <si>
    <t>ID0138</t>
  </si>
  <si>
    <t>ID0147</t>
  </si>
  <si>
    <t>ID0146</t>
  </si>
  <si>
    <t>ID0145</t>
  </si>
  <si>
    <t>21000EUR</t>
  </si>
  <si>
    <t>ID0144</t>
  </si>
  <si>
    <t xml:space="preserve">Riyadh </t>
  </si>
  <si>
    <t>ID0143</t>
  </si>
  <si>
    <t>ID0142</t>
  </si>
  <si>
    <t>Manager Business Control</t>
  </si>
  <si>
    <t>ID0141</t>
  </si>
  <si>
    <t>Pricing Manager</t>
  </si>
  <si>
    <t>ID0140</t>
  </si>
  <si>
    <t>100000 USD</t>
  </si>
  <si>
    <t>27 May 2012, 7:41 PM</t>
  </si>
  <si>
    <t>23000 Rupees</t>
  </si>
  <si>
    <t>7200 USD per year aprox</t>
  </si>
  <si>
    <t>ID0148</t>
  </si>
  <si>
    <t xml:space="preserve">Norway </t>
  </si>
  <si>
    <t>ID0149</t>
  </si>
  <si>
    <t>ID0156</t>
  </si>
  <si>
    <t>ID0155</t>
  </si>
  <si>
    <t>ID0158</t>
  </si>
  <si>
    <t>ID0157</t>
  </si>
  <si>
    <t>ID0152</t>
  </si>
  <si>
    <t xml:space="preserve">Nouakchott </t>
  </si>
  <si>
    <t>ID0151</t>
  </si>
  <si>
    <t>ID0154</t>
  </si>
  <si>
    <t>senior project manager</t>
  </si>
  <si>
    <t>ID0153</t>
  </si>
  <si>
    <t>ID0150</t>
  </si>
  <si>
    <t>S&amp;D Reporting &amp; Analysis Team Leader</t>
  </si>
  <si>
    <t>Director, Analytics</t>
  </si>
  <si>
    <t>11 June 2012, 9:52 PM</t>
  </si>
  <si>
    <t>Engineer</t>
  </si>
  <si>
    <t>26 May 2012, 1:44 AM</t>
  </si>
  <si>
    <t>$59,000 USD</t>
  </si>
  <si>
    <t>15 June 2012, 12:35 AM</t>
  </si>
  <si>
    <t>Venezuela News</t>
  </si>
  <si>
    <t>100°35'E</t>
  </si>
  <si>
    <t>5,00,000 INR</t>
  </si>
  <si>
    <t>6.6 Lacs</t>
  </si>
  <si>
    <t>28 May 2012, 2:50 PM</t>
  </si>
  <si>
    <t>Operations Management</t>
  </si>
  <si>
    <t>5 June 2012, 11:09 PM</t>
  </si>
  <si>
    <t xml:space="preserve">Romania </t>
  </si>
  <si>
    <t>Senior Billing Engineer</t>
  </si>
  <si>
    <t xml:space="preserve">Honiara </t>
  </si>
  <si>
    <t>Sr Management Analytst 2</t>
  </si>
  <si>
    <t xml:space="preserve">Bangkok </t>
  </si>
  <si>
    <t>Scientist</t>
  </si>
  <si>
    <t xml:space="preserve">02°02'N </t>
  </si>
  <si>
    <t>26 May 2012, 12:53 AM</t>
  </si>
  <si>
    <t>ID0102</t>
  </si>
  <si>
    <t>ID0103</t>
  </si>
  <si>
    <t>ID0100</t>
  </si>
  <si>
    <t xml:space="preserve">Stockholm </t>
  </si>
  <si>
    <t xml:space="preserve">Islamabad </t>
  </si>
  <si>
    <t>ID0101</t>
  </si>
  <si>
    <t>ID0109</t>
  </si>
  <si>
    <t>ID0108</t>
  </si>
  <si>
    <t>ID0105</t>
  </si>
  <si>
    <t>ID0104</t>
  </si>
  <si>
    <t>ID0107</t>
  </si>
  <si>
    <t>7500 USD</t>
  </si>
  <si>
    <t>ID0106</t>
  </si>
  <si>
    <t xml:space="preserve">Belarus </t>
  </si>
  <si>
    <t xml:space="preserve">Cambodia </t>
  </si>
  <si>
    <t>Rs 800000</t>
  </si>
  <si>
    <t>15°45'W</t>
  </si>
  <si>
    <t>ID0111</t>
  </si>
  <si>
    <t>Number of Data Points</t>
  </si>
  <si>
    <t>ID0112</t>
  </si>
  <si>
    <t>ID0113</t>
  </si>
  <si>
    <t>Business Operations Co-ordinator</t>
  </si>
  <si>
    <t>Informatics specialist</t>
  </si>
  <si>
    <t>ID0114</t>
  </si>
  <si>
    <t>26 May 2012, 8:08 AM</t>
  </si>
  <si>
    <t>121°03'E</t>
  </si>
  <si>
    <t>IT Coordinator</t>
  </si>
  <si>
    <t>Engineering Tech</t>
  </si>
  <si>
    <t xml:space="preserve">Athens </t>
  </si>
  <si>
    <t>45°25'E</t>
  </si>
  <si>
    <t>ID0099</t>
  </si>
  <si>
    <t>ID0098</t>
  </si>
  <si>
    <t>ID0097</t>
  </si>
  <si>
    <t>Morocco News</t>
  </si>
  <si>
    <t>ID0096</t>
  </si>
  <si>
    <t>ID0095</t>
  </si>
  <si>
    <t>ID0094</t>
  </si>
  <si>
    <t>Sao Tome and Principe News</t>
  </si>
  <si>
    <t>Research Analyst</t>
  </si>
  <si>
    <t>ID0093</t>
  </si>
  <si>
    <t>29 May 2012, 1:31 AM</t>
  </si>
  <si>
    <t>13 June 2012, 5:22 PM</t>
  </si>
  <si>
    <t>ID0092</t>
  </si>
  <si>
    <t>ID0091</t>
  </si>
  <si>
    <t>ID0090</t>
  </si>
  <si>
    <t>$AUD100000</t>
  </si>
  <si>
    <t>Saudi Arabai</t>
  </si>
  <si>
    <t>8 June 2012, 2:43 PM</t>
  </si>
  <si>
    <t xml:space="preserve">06°09'N </t>
  </si>
  <si>
    <t>Manager - Finance</t>
  </si>
  <si>
    <t>Energy Analyst</t>
  </si>
  <si>
    <t>ID0089</t>
  </si>
  <si>
    <t>ID0086</t>
  </si>
  <si>
    <t>Project Leader</t>
  </si>
  <si>
    <t>ID0085</t>
  </si>
  <si>
    <t>ID0088</t>
  </si>
  <si>
    <t>ID0087</t>
  </si>
  <si>
    <t>ID0082</t>
  </si>
  <si>
    <t>ID0081</t>
  </si>
  <si>
    <t>finland</t>
  </si>
  <si>
    <t>ID0084</t>
  </si>
  <si>
    <t>ID0083</t>
  </si>
  <si>
    <t>sri lanka</t>
  </si>
  <si>
    <t>Compliance Manager</t>
  </si>
  <si>
    <t>57°30'E</t>
  </si>
  <si>
    <t>ID0080</t>
  </si>
  <si>
    <t>2 June 2012, 7:42 AM</t>
  </si>
  <si>
    <t>29 May 2012, 1:12 AM</t>
  </si>
  <si>
    <t>Systems Analyst</t>
  </si>
  <si>
    <t xml:space="preserve">Thailand </t>
  </si>
  <si>
    <t>Continuos improvment</t>
  </si>
  <si>
    <t xml:space="preserve">Uruguay </t>
  </si>
  <si>
    <t>26 May 2012, 6:40 AM</t>
  </si>
  <si>
    <t>57°30'W</t>
  </si>
  <si>
    <t>IT Specialist</t>
  </si>
  <si>
    <t>1 June 2012, 10:20 PM</t>
  </si>
  <si>
    <t>HRIS Analyst</t>
  </si>
  <si>
    <t>BI Consultant</t>
  </si>
  <si>
    <t xml:space="preserve">11°08'N </t>
  </si>
  <si>
    <t>2,000,000 Naira</t>
  </si>
  <si>
    <t>25 May 2012, 5:13 AM</t>
  </si>
  <si>
    <t>29 May 2012, 12:25 AM</t>
  </si>
  <si>
    <t>27 May 2012, 12:07 AM</t>
  </si>
  <si>
    <t>25 May 2012, 3:27 AM</t>
  </si>
  <si>
    <t>30 May 2012, 9:19 PM</t>
  </si>
  <si>
    <t xml:space="preserve">Mogadishu </t>
  </si>
  <si>
    <t xml:space="preserve">Dakar </t>
  </si>
  <si>
    <t>ô?23000</t>
  </si>
  <si>
    <t>Accounting/Financial Analyst</t>
  </si>
  <si>
    <t xml:space="preserve">Montserrat </t>
  </si>
  <si>
    <t>26 May 2012, 8:51 AM</t>
  </si>
  <si>
    <t>30 May 2012, 12:22 AM</t>
  </si>
  <si>
    <t>26 May 2012, 2:01 PM</t>
  </si>
  <si>
    <t xml:space="preserve">Azerbaijan </t>
  </si>
  <si>
    <t>ID0050</t>
  </si>
  <si>
    <t>ID0051</t>
  </si>
  <si>
    <t>project management</t>
  </si>
  <si>
    <t xml:space="preserve">09°02'N </t>
  </si>
  <si>
    <t>27 May 2012, 4:10 PM</t>
  </si>
  <si>
    <t>ID0058</t>
  </si>
  <si>
    <t>ID0059</t>
  </si>
  <si>
    <t>Assistant Manger Service Quality Assurance</t>
  </si>
  <si>
    <t>ID0056</t>
  </si>
  <si>
    <t>ID0057</t>
  </si>
  <si>
    <t>ID0054</t>
  </si>
  <si>
    <t xml:space="preserve">Damascus </t>
  </si>
  <si>
    <t>ID0055</t>
  </si>
  <si>
    <t>ID0052</t>
  </si>
  <si>
    <t>30 May 2012, 11:01 PM</t>
  </si>
  <si>
    <t>ID0053</t>
  </si>
  <si>
    <t xml:space="preserve">Saint-Pierre </t>
  </si>
  <si>
    <t>ID0049</t>
  </si>
  <si>
    <t>Denmark</t>
  </si>
  <si>
    <t xml:space="preserve">Nicosia </t>
  </si>
  <si>
    <t>Marketing Specialist</t>
  </si>
  <si>
    <t>the Netherlands</t>
  </si>
  <si>
    <t>27 May 2012, 2:22 PM</t>
  </si>
  <si>
    <t>ID0040</t>
  </si>
  <si>
    <t>26 May 2012, 5:50 AM</t>
  </si>
  <si>
    <t>project Support</t>
  </si>
  <si>
    <t>26°10'E</t>
  </si>
  <si>
    <t>ID0045</t>
  </si>
  <si>
    <t>ID0046</t>
  </si>
  <si>
    <t>ID0047</t>
  </si>
  <si>
    <t>belgium</t>
  </si>
  <si>
    <t>ID0048</t>
  </si>
  <si>
    <t>ID0041</t>
  </si>
  <si>
    <t>Vietnam News</t>
  </si>
  <si>
    <t>ID0042</t>
  </si>
  <si>
    <t>ID0043</t>
  </si>
  <si>
    <t>ID0044</t>
  </si>
  <si>
    <t>Rs. 4.32 Lakhs</t>
  </si>
  <si>
    <t>ID0039</t>
  </si>
  <si>
    <t>ID0038</t>
  </si>
  <si>
    <t>Planning Engineer</t>
  </si>
  <si>
    <t>$150000pa</t>
  </si>
  <si>
    <t>Estonia</t>
  </si>
  <si>
    <t>ID0072</t>
  </si>
  <si>
    <t>MIS Sr. Executive</t>
  </si>
  <si>
    <t>ID0073</t>
  </si>
  <si>
    <t>ID0070</t>
  </si>
  <si>
    <t>ID0071</t>
  </si>
  <si>
    <t>ID0076</t>
  </si>
  <si>
    <t>ID0077</t>
  </si>
  <si>
    <t>ID0074</t>
  </si>
  <si>
    <t>ID0075</t>
  </si>
  <si>
    <t>ID0078</t>
  </si>
  <si>
    <t>ID0079</t>
  </si>
  <si>
    <t>7 June 2012, 11:33 PM</t>
  </si>
  <si>
    <t>29 May 2012, 4:08 PM</t>
  </si>
  <si>
    <t>China</t>
  </si>
  <si>
    <t>26 May 2012, 3:31 AM</t>
  </si>
  <si>
    <t xml:space="preserve">Botswana </t>
  </si>
  <si>
    <t>29 May 2012, 12:03 AM</t>
  </si>
  <si>
    <t>Verification Agent</t>
  </si>
  <si>
    <t>GBPô?32000</t>
  </si>
  <si>
    <t>ID0060</t>
  </si>
  <si>
    <t>ID0061</t>
  </si>
  <si>
    <t>26 May 2012, 2:08 AM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</si>
  <si>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</si>
  <si>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</si>
  <si>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</si>
  <si>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</si>
  <si>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</si>
  <si>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</si>
  <si>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</si>
  <si>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</si>
  <si>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Reporting Shared Services Oferring Lead</t>
  </si>
  <si>
    <t>8 June 2012, 6:48 PM</t>
  </si>
  <si>
    <t xml:space="preserve">06°09'S </t>
  </si>
  <si>
    <t>26 May 2012, 7:07 PM</t>
  </si>
  <si>
    <t>QA Data Analyst</t>
  </si>
  <si>
    <t>Branch head -sales</t>
  </si>
  <si>
    <t xml:space="preserve">Bahamas </t>
  </si>
  <si>
    <t xml:space="preserve">Charlotte Amalie </t>
  </si>
  <si>
    <t>Barbados News</t>
  </si>
  <si>
    <t>30 May 2012, 11:43 AM</t>
  </si>
  <si>
    <t>28 May 2012, 8:20 PM</t>
  </si>
  <si>
    <t>US$12,000/year</t>
  </si>
  <si>
    <t>5000  PLN   net</t>
  </si>
  <si>
    <t>31 May 2012, 9:06 PM</t>
  </si>
  <si>
    <t>Operations Expert</t>
  </si>
  <si>
    <t>29 May 2012, 3:46 PM</t>
  </si>
  <si>
    <t>Co-operative bank</t>
  </si>
  <si>
    <t>Development (Project &amp; Planning) Manager</t>
  </si>
  <si>
    <t>Reporting Supervisor</t>
  </si>
  <si>
    <t>Report Analyst</t>
  </si>
  <si>
    <t>Assistant Data Analyst</t>
  </si>
  <si>
    <t>security analyst</t>
  </si>
  <si>
    <t>ID1200</t>
  </si>
  <si>
    <t>ID1201</t>
  </si>
  <si>
    <t>ID1202</t>
  </si>
  <si>
    <t>30 May 2012, 10:40 AM</t>
  </si>
  <si>
    <t>Credit Analyst</t>
  </si>
  <si>
    <t>ID1203</t>
  </si>
  <si>
    <t>32°30'E</t>
  </si>
  <si>
    <t>Markets Adviser</t>
  </si>
  <si>
    <t>26 May 2012, 11:09 AM</t>
  </si>
  <si>
    <t>Project Coordinator</t>
  </si>
  <si>
    <t xml:space="preserve">Hanoi </t>
  </si>
  <si>
    <t>IT support</t>
  </si>
  <si>
    <t>27 May 2012, 6:33 PM</t>
  </si>
  <si>
    <t xml:space="preserve">21°10'S </t>
  </si>
  <si>
    <t>12 June 2012, 8:36 AM</t>
  </si>
  <si>
    <t>31°06'E</t>
  </si>
  <si>
    <t>Infection Prevention Surveillance Specialist</t>
  </si>
  <si>
    <t>29 May 2012, 6:08 AM</t>
  </si>
  <si>
    <t>Vice President of Performance Management</t>
  </si>
  <si>
    <t>29 May 2012, 9:52 AM</t>
  </si>
  <si>
    <t>15 June 2012, 1:10 AM</t>
  </si>
  <si>
    <t>4 June 2012, 11:38 PM</t>
  </si>
  <si>
    <t>29 May 2012, 1:13 PM</t>
  </si>
  <si>
    <t>R366252</t>
  </si>
  <si>
    <t>United Arab Emirates</t>
  </si>
  <si>
    <t>ID1215</t>
  </si>
  <si>
    <t>ID1216</t>
  </si>
  <si>
    <t>govt</t>
  </si>
  <si>
    <t>ID1217</t>
  </si>
  <si>
    <t>ID1218</t>
  </si>
  <si>
    <t>ID1219</t>
  </si>
  <si>
    <t>latin america</t>
  </si>
  <si>
    <t>Engineering Data Analyst</t>
  </si>
  <si>
    <t>mauritius</t>
  </si>
  <si>
    <t>14 June 2012, 7:16 AM</t>
  </si>
  <si>
    <t>65000 ron</t>
  </si>
  <si>
    <t>Safety technician</t>
  </si>
  <si>
    <t>In Charge</t>
  </si>
  <si>
    <t>320000 INR</t>
  </si>
  <si>
    <t>28 May 2012, 7:21 AM</t>
  </si>
  <si>
    <t>4 June 2012, 11:41 PM</t>
  </si>
  <si>
    <t>29 May 2012, 12:07 AM</t>
  </si>
  <si>
    <t>ID1221</t>
  </si>
  <si>
    <t>ID1220</t>
  </si>
  <si>
    <t>ID1223</t>
  </si>
  <si>
    <t>ID1222</t>
  </si>
  <si>
    <t>Financial Application Developer</t>
  </si>
  <si>
    <t>ID1225</t>
  </si>
  <si>
    <t>28 May 2012, 11:21 PM</t>
  </si>
  <si>
    <t>ID1224</t>
  </si>
  <si>
    <t>ID1206</t>
  </si>
  <si>
    <t>ID1207</t>
  </si>
  <si>
    <t>ID1204</t>
  </si>
  <si>
    <t>Netherlands News</t>
  </si>
  <si>
    <t>ID1205</t>
  </si>
  <si>
    <t>ID1208</t>
  </si>
  <si>
    <t xml:space="preserve">Warsaw </t>
  </si>
  <si>
    <t>ID1209</t>
  </si>
  <si>
    <t>1 June 2012, 8:27 PM</t>
  </si>
  <si>
    <t>Account Executive</t>
  </si>
  <si>
    <t>28 May 2012, 3:44 PM</t>
  </si>
  <si>
    <t xml:space="preserve">09°24'S </t>
  </si>
  <si>
    <t>ID1210</t>
  </si>
  <si>
    <t>Financial Modelling adviser</t>
  </si>
  <si>
    <t>ID1214</t>
  </si>
  <si>
    <t>ID1213</t>
  </si>
  <si>
    <t>##plot(salary)</t>
  </si>
  <si>
    <t>BRANCH ACCOUNTANT</t>
  </si>
  <si>
    <t>ID1212</t>
  </si>
  <si>
    <t>ID1211</t>
  </si>
  <si>
    <t>30 May 2012, 1:48 AM</t>
  </si>
  <si>
    <t>ID1237</t>
  </si>
  <si>
    <t>ID1238</t>
  </si>
  <si>
    <t>485000 DKK</t>
  </si>
  <si>
    <t>ID1239</t>
  </si>
  <si>
    <t>17 June 2012, 4:01 PM</t>
  </si>
  <si>
    <t>Boss</t>
  </si>
  <si>
    <t>Finance Analyst</t>
  </si>
  <si>
    <t>26 May 2012, 1:44 PM</t>
  </si>
  <si>
    <t>26 May 2012, 12:53 PM</t>
  </si>
  <si>
    <t>24°08'E</t>
  </si>
  <si>
    <t>64°37'W</t>
  </si>
  <si>
    <t>ID1245</t>
  </si>
  <si>
    <t>ID1244</t>
  </si>
  <si>
    <t>ID1247</t>
  </si>
  <si>
    <t>ID1246</t>
  </si>
  <si>
    <t>ID1241</t>
  </si>
  <si>
    <t>ID1240</t>
  </si>
  <si>
    <t>ID1243</t>
  </si>
  <si>
    <t>ID1242</t>
  </si>
  <si>
    <t xml:space="preserve">15°28'S </t>
  </si>
  <si>
    <t>ID1228</t>
  </si>
  <si>
    <t>armenia</t>
  </si>
  <si>
    <t>ID1229</t>
  </si>
  <si>
    <t>ID1226</t>
  </si>
  <si>
    <t>ID1227</t>
  </si>
  <si>
    <t>3 June 2012, 12:16 PM</t>
  </si>
  <si>
    <t>Manager-Operation</t>
  </si>
  <si>
    <t>27 May 2012, 10:35 PM</t>
  </si>
  <si>
    <t>Information Research Technician II</t>
  </si>
  <si>
    <t>ô?38000</t>
  </si>
  <si>
    <t>ID1236</t>
  </si>
  <si>
    <t>ID1235</t>
  </si>
  <si>
    <t>45°14'E</t>
  </si>
  <si>
    <t>ID1234</t>
  </si>
  <si>
    <t>ID1233</t>
  </si>
  <si>
    <t>ID1232</t>
  </si>
  <si>
    <t>ID1231</t>
  </si>
  <si>
    <t>ID1230</t>
  </si>
  <si>
    <t>30 May 2012, 11:20 AM</t>
  </si>
  <si>
    <t>Health and safety advisor</t>
  </si>
  <si>
    <t>RON</t>
  </si>
  <si>
    <t>ID1270</t>
  </si>
  <si>
    <t>ID1271</t>
  </si>
  <si>
    <t>ID1273</t>
  </si>
  <si>
    <t>ID1274</t>
  </si>
  <si>
    <t>US$ 96k</t>
  </si>
  <si>
    <t>operations tech</t>
  </si>
  <si>
    <t>ID1275</t>
  </si>
  <si>
    <t>5 June 2012, 3:50 AM</t>
  </si>
  <si>
    <t>ID1276</t>
  </si>
  <si>
    <t>ID1277</t>
  </si>
  <si>
    <t>ID1278</t>
  </si>
  <si>
    <t>ID1279</t>
  </si>
  <si>
    <t>29 May 2012, 7:33 PM</t>
  </si>
  <si>
    <t>29 May 2012, 3:24 PM</t>
  </si>
  <si>
    <t>VP, Operational Analytics</t>
  </si>
  <si>
    <t xml:space="preserve">Copenhagen </t>
  </si>
  <si>
    <t>azerbaijan</t>
  </si>
  <si>
    <t>ID1282</t>
  </si>
  <si>
    <t>Sr. Manager of Finance</t>
  </si>
  <si>
    <t>ID1283</t>
  </si>
  <si>
    <t>ID1280</t>
  </si>
  <si>
    <t>ID1281</t>
  </si>
  <si>
    <t>ID1286</t>
  </si>
  <si>
    <t>ID1287</t>
  </si>
  <si>
    <t>ID1284</t>
  </si>
  <si>
    <t>ID1285</t>
  </si>
  <si>
    <t>ID1288</t>
  </si>
  <si>
    <t>ID1289</t>
  </si>
  <si>
    <t>18 June 2012, 5:42 AM</t>
  </si>
  <si>
    <t>IT Support Engineer</t>
  </si>
  <si>
    <t>Rs 16000</t>
  </si>
  <si>
    <t>ID1250</t>
  </si>
  <si>
    <t>10 June 2012, 2:58 PM</t>
  </si>
  <si>
    <t>Rs. 59,000 (Per Month)</t>
  </si>
  <si>
    <t>ID1255</t>
  </si>
  <si>
    <t>ID1256</t>
  </si>
  <si>
    <t>ID1257</t>
  </si>
  <si>
    <t>ID1258</t>
  </si>
  <si>
    <t>ID1251</t>
  </si>
  <si>
    <t>ID1252</t>
  </si>
  <si>
    <t>ID1253</t>
  </si>
  <si>
    <t>ID1254</t>
  </si>
  <si>
    <t xml:space="preserve">Sofia </t>
  </si>
  <si>
    <t>26 May 2012, 1:03 PM</t>
  </si>
  <si>
    <t>26 May 2012, 12:52 AM</t>
  </si>
  <si>
    <t>ID1249</t>
  </si>
  <si>
    <t>ID1248</t>
  </si>
  <si>
    <t>26 May 2012, 3:27 AM</t>
  </si>
  <si>
    <t>Product Manager Sr</t>
  </si>
  <si>
    <t>26 May 2012, 7:18 AM</t>
  </si>
  <si>
    <t>ID1260</t>
  </si>
  <si>
    <t>ID1261</t>
  </si>
  <si>
    <t xml:space="preserve">India </t>
  </si>
  <si>
    <t>29 May 2012, 7:52 AM</t>
  </si>
  <si>
    <t>ID1268</t>
  </si>
  <si>
    <t>29 May 2012, 12:20 PM</t>
  </si>
  <si>
    <t>ID1266</t>
  </si>
  <si>
    <t>Job Build analyst</t>
  </si>
  <si>
    <t>ID1267</t>
  </si>
  <si>
    <t>ID1264</t>
  </si>
  <si>
    <t>ID1265</t>
  </si>
  <si>
    <t>ID1262</t>
  </si>
  <si>
    <t>ID1263</t>
  </si>
  <si>
    <t xml:space="preserve">04°52'N </t>
  </si>
  <si>
    <t>5.5 lakhs</t>
  </si>
  <si>
    <t>ID1259</t>
  </si>
  <si>
    <t>26 May 2012, 12:26 PM</t>
  </si>
  <si>
    <t>8 June 2012, 12:01 AM</t>
  </si>
  <si>
    <t>26 May 2012, 3:24 PM</t>
  </si>
  <si>
    <t>26 May 2012, 9:43 PM</t>
  </si>
  <si>
    <t>29 May 2012, 1:41 AM</t>
  </si>
  <si>
    <t>Business analyst</t>
  </si>
  <si>
    <t>Project manager of IT infrastructure</t>
  </si>
  <si>
    <t>27 May 2012, 8:54 AM</t>
  </si>
  <si>
    <t xml:space="preserve">04°23'N </t>
  </si>
  <si>
    <t>Operations Support Officer</t>
  </si>
  <si>
    <t>3 June 2012, 2:27 PM</t>
  </si>
  <si>
    <t>Guyana News</t>
  </si>
  <si>
    <t>3 June 2012, 1:36 AM</t>
  </si>
  <si>
    <t>Staff assistant</t>
  </si>
  <si>
    <t xml:space="preserve">12°00'S </t>
  </si>
  <si>
    <t>Finance Manager</t>
  </si>
  <si>
    <t xml:space="preserve">St. Peter Port </t>
  </si>
  <si>
    <t>29 May 2012, 9:44 PM</t>
  </si>
  <si>
    <t xml:space="preserve">fm &lt;- lm(salary.Salary_in_USD~as.numeric..salary.Years_of_Experience.. </t>
  </si>
  <si>
    <t>Data Quality &amp; Analysis Manager</t>
  </si>
  <si>
    <t>5 June 2012, 6:31 PM</t>
  </si>
  <si>
    <t>ASSISTANT MANAGER</t>
  </si>
  <si>
    <t>HR Specialist</t>
  </si>
  <si>
    <t>ID1299</t>
  </si>
  <si>
    <t>ID1296</t>
  </si>
  <si>
    <t>ID1295</t>
  </si>
  <si>
    <t>ID1298</t>
  </si>
  <si>
    <t>ID1297</t>
  </si>
  <si>
    <t>ID1292</t>
  </si>
  <si>
    <t>ID1291</t>
  </si>
  <si>
    <t>ID1294</t>
  </si>
  <si>
    <t>26 May 2012, 5:13 AM</t>
  </si>
  <si>
    <t>USD 85000.00</t>
  </si>
  <si>
    <t>26 May 2012, 1:17 AM</t>
  </si>
  <si>
    <t>29 May 2012, 4:08 AM</t>
  </si>
  <si>
    <t>ID1290</t>
  </si>
  <si>
    <t>analytic</t>
  </si>
  <si>
    <t xml:space="preserve">Norfolk Island </t>
  </si>
  <si>
    <t>Jamaica News</t>
  </si>
  <si>
    <t>Zambia News</t>
  </si>
  <si>
    <t>Associate Manager</t>
  </si>
  <si>
    <t>Strategy Consultant</t>
  </si>
  <si>
    <t>budget analyst</t>
  </si>
  <si>
    <t xml:space="preserve">38°33'N </t>
  </si>
  <si>
    <t>85000 USD</t>
  </si>
  <si>
    <t>30 May 2012, 1:52 AM</t>
  </si>
  <si>
    <t>15 June 2012, 6:13 PM</t>
  </si>
  <si>
    <t>Reunion News</t>
  </si>
  <si>
    <t>Environmental Adviser</t>
  </si>
  <si>
    <t>Applications Engineer</t>
  </si>
  <si>
    <t>Treasury Analyst</t>
  </si>
  <si>
    <t>29 May 2012, 12:29 AM</t>
  </si>
  <si>
    <t>26 May 2012, 1:43 AM</t>
  </si>
  <si>
    <t>vba specialist</t>
  </si>
  <si>
    <t>6 June 2012, 1:41 AM</t>
  </si>
  <si>
    <t>8 June 2012, 9:00 PM</t>
  </si>
  <si>
    <t>abc</t>
  </si>
  <si>
    <t>31 May 2012, 10:33 AM</t>
  </si>
  <si>
    <t>ID0258</t>
  </si>
  <si>
    <t xml:space="preserve">Ottawa </t>
  </si>
  <si>
    <t>ID0259</t>
  </si>
  <si>
    <t>Guinea-Bissau News</t>
  </si>
  <si>
    <t>26 May 2012, 9:10 PM</t>
  </si>
  <si>
    <t>26 May 2012, 1:08 PM</t>
  </si>
  <si>
    <t>ID0260</t>
  </si>
  <si>
    <t>Asst Production Planner</t>
  </si>
  <si>
    <t>ID0268</t>
  </si>
  <si>
    <t>ID0267</t>
  </si>
  <si>
    <t>ID0266</t>
  </si>
  <si>
    <t>ID0265</t>
  </si>
  <si>
    <t>ID0264</t>
  </si>
  <si>
    <t>ID0263</t>
  </si>
  <si>
    <t>ID0262</t>
  </si>
  <si>
    <t>ID0261</t>
  </si>
  <si>
    <t>14 June 2012, 6:27 PM</t>
  </si>
  <si>
    <t>12 June 2012, 12:26 AM</t>
  </si>
  <si>
    <t xml:space="preserve">Dublin </t>
  </si>
  <si>
    <t>ID0269</t>
  </si>
  <si>
    <t xml:space="preserve">Fiji </t>
  </si>
  <si>
    <t>26 May 2012, 7:44 AM</t>
  </si>
  <si>
    <t>ID0271</t>
  </si>
  <si>
    <t>Tajikistan News</t>
  </si>
  <si>
    <t>ID0270</t>
  </si>
  <si>
    <t>Senior analyst</t>
  </si>
  <si>
    <t>ID0277</t>
  </si>
  <si>
    <t>ID0276</t>
  </si>
  <si>
    <t>ID0279</t>
  </si>
  <si>
    <t xml:space="preserve">20°10'S </t>
  </si>
  <si>
    <t>ID0278</t>
  </si>
  <si>
    <t>ID0273</t>
  </si>
  <si>
    <t>ID0272</t>
  </si>
  <si>
    <t>ID0275</t>
  </si>
  <si>
    <t>26 May 2012, 1:25 AM</t>
  </si>
  <si>
    <t>ID0274</t>
  </si>
  <si>
    <t>ID0238</t>
  </si>
  <si>
    <t>ID0239</t>
  </si>
  <si>
    <t>ID0236</t>
  </si>
  <si>
    <t>Saudi Arabia</t>
  </si>
  <si>
    <t>ID0237</t>
  </si>
  <si>
    <t>26 May 2012, 5:07 PM</t>
  </si>
  <si>
    <t>R100,000</t>
  </si>
  <si>
    <t>2 June 2012, 10:33 PM</t>
  </si>
  <si>
    <t>36000stg</t>
  </si>
  <si>
    <t>31 May 2012, 1:17 AM</t>
  </si>
  <si>
    <t>48000 $AUD</t>
  </si>
  <si>
    <t xml:space="preserve">Kathmandu </t>
  </si>
  <si>
    <t>ID0242</t>
  </si>
  <si>
    <t>ID0241</t>
  </si>
  <si>
    <t>ID0240</t>
  </si>
  <si>
    <t>ID0246</t>
  </si>
  <si>
    <t>ID0245</t>
  </si>
  <si>
    <t>ID0244</t>
  </si>
  <si>
    <t>ID0243</t>
  </si>
  <si>
    <t>ID0247</t>
  </si>
  <si>
    <t>MIS cum Purchase Executive</t>
  </si>
  <si>
    <t>ID0248</t>
  </si>
  <si>
    <t>ID0249</t>
  </si>
  <si>
    <t>Sr Administrative Assistant</t>
  </si>
  <si>
    <t xml:space="preserve">Northern Mariana Islands </t>
  </si>
  <si>
    <t>28 May 2012, 2:30 PM</t>
  </si>
  <si>
    <t>29 May 2012, 2:34 PM</t>
  </si>
  <si>
    <t>Program management</t>
  </si>
  <si>
    <t>ID0251</t>
  </si>
  <si>
    <t>ID0250</t>
  </si>
  <si>
    <t>account</t>
  </si>
  <si>
    <t>ID0253</t>
  </si>
  <si>
    <t>ID0252</t>
  </si>
  <si>
    <t>ID0255</t>
  </si>
  <si>
    <t>France News</t>
  </si>
  <si>
    <t>ID0254</t>
  </si>
  <si>
    <t>5 June 2012, 6:51 AM</t>
  </si>
  <si>
    <t>ID0257</t>
  </si>
  <si>
    <t xml:space="preserve">32°49'N </t>
  </si>
  <si>
    <t>ID0256</t>
  </si>
  <si>
    <t>Change Architect</t>
  </si>
  <si>
    <t>28 May 2012, 11:05 PM</t>
  </si>
  <si>
    <t>ID0219</t>
  </si>
  <si>
    <t>ID0218</t>
  </si>
  <si>
    <t>ID0217</t>
  </si>
  <si>
    <t>26 May 2012, 3:16 AM</t>
  </si>
  <si>
    <t>Baan ERP Functional Consultant</t>
  </si>
  <si>
    <t>ID0216</t>
  </si>
  <si>
    <t>ID0215</t>
  </si>
  <si>
    <t>ID0214</t>
  </si>
  <si>
    <t>ID0223</t>
  </si>
  <si>
    <t>ID0224</t>
  </si>
  <si>
    <t>Senior Financial &amp; Systems Analyst</t>
  </si>
  <si>
    <t>Cuba News</t>
  </si>
  <si>
    <t>ID0221</t>
  </si>
  <si>
    <t>5,75,000</t>
  </si>
  <si>
    <t>ID0222</t>
  </si>
  <si>
    <t>ID0220</t>
  </si>
  <si>
    <t xml:space="preserve">British Indian Ocean Territory </t>
  </si>
  <si>
    <t xml:space="preserve">Nicaragua </t>
  </si>
  <si>
    <t>1 June 2012, 5:37 AM</t>
  </si>
  <si>
    <t xml:space="preserve">Cyprus </t>
  </si>
  <si>
    <t>ô?28800</t>
  </si>
  <si>
    <t>ID0229</t>
  </si>
  <si>
    <t>06°39'E</t>
  </si>
  <si>
    <t>28 May 2012, 3:44 AM</t>
  </si>
  <si>
    <t>Cayman Islands News</t>
  </si>
  <si>
    <t>ID0226</t>
  </si>
  <si>
    <t>ID0225</t>
  </si>
  <si>
    <t>26 May 2012, 1:05 PM</t>
  </si>
  <si>
    <t>ID0228</t>
  </si>
  <si>
    <t>ID0227</t>
  </si>
  <si>
    <t>ID0232</t>
  </si>
  <si>
    <t>ID0233</t>
  </si>
  <si>
    <t>Business Process Specialist</t>
  </si>
  <si>
    <t>ID0234</t>
  </si>
  <si>
    <t>(summary(fm.step2))</t>
  </si>
  <si>
    <t>ID0235</t>
  </si>
  <si>
    <t>ID0230</t>
  </si>
  <si>
    <t>data analist</t>
  </si>
  <si>
    <t>ID0231</t>
  </si>
  <si>
    <t>Paraeducator</t>
  </si>
  <si>
    <t>26 May 2012, 10:59 AM</t>
  </si>
  <si>
    <t xml:space="preserve">Wellington </t>
  </si>
  <si>
    <t>28 May 2012, 3:16 PM</t>
  </si>
  <si>
    <t xml:space="preserve">41°19'S </t>
  </si>
  <si>
    <t>12 June 2012, 3:45 AM</t>
  </si>
  <si>
    <t>fm.step2 &lt;- stepAIC(fm,trace =F)</t>
  </si>
  <si>
    <t>Credit Controller</t>
  </si>
  <si>
    <t>Principal Financial Analyst</t>
  </si>
  <si>
    <t>PKR 50,000</t>
  </si>
  <si>
    <t>116°20'E</t>
  </si>
  <si>
    <t>ID0201</t>
  </si>
  <si>
    <t>ID0202</t>
  </si>
  <si>
    <t>Somalia News</t>
  </si>
  <si>
    <t>ID0200</t>
  </si>
  <si>
    <t>Manager, Data Management</t>
  </si>
  <si>
    <t>Kiribati News</t>
  </si>
  <si>
    <t>ID0204</t>
  </si>
  <si>
    <t>ID0203</t>
  </si>
  <si>
    <t>8 June 2012, 6:52 PM</t>
  </si>
  <si>
    <t>ID0205</t>
  </si>
  <si>
    <t>ID0208</t>
  </si>
  <si>
    <t>ID0207</t>
  </si>
  <si>
    <t>ID0209</t>
  </si>
  <si>
    <t>11 June 2012, 7:40 PM</t>
  </si>
  <si>
    <t>ID0210</t>
  </si>
  <si>
    <t>ID0211</t>
  </si>
  <si>
    <t>accounting systems manager</t>
  </si>
  <si>
    <t>ID0212</t>
  </si>
  <si>
    <t>ID0213</t>
  </si>
  <si>
    <t>Management Accountant</t>
  </si>
  <si>
    <t>salary.exp2 &lt;-data.frame(as.numeric((salary$Years_of_Experience))</t>
  </si>
  <si>
    <t>TL WFM</t>
  </si>
  <si>
    <t>12 June 2012, 2:59 AM</t>
  </si>
  <si>
    <t>26 May 2012, 5:29 AM</t>
  </si>
  <si>
    <t>26 May 2012, 4:01 PM</t>
  </si>
  <si>
    <t>Belize News</t>
  </si>
  <si>
    <t xml:space="preserve">Equatorial Guinea </t>
  </si>
  <si>
    <t>28 May 2012, 10:33 PM</t>
  </si>
  <si>
    <t>29 May 2012, 7:52 PM</t>
  </si>
  <si>
    <t>25 May 2012, 6:27 AM</t>
  </si>
  <si>
    <t>28 May 2012, 11:38 PM</t>
  </si>
  <si>
    <t>57°50'E</t>
  </si>
  <si>
    <t>rs 100000</t>
  </si>
  <si>
    <t>Ind Rs.10,00,000.00</t>
  </si>
  <si>
    <t>28 May 2012, 12:47 PM</t>
  </si>
  <si>
    <t>Metrics Analyst</t>
  </si>
  <si>
    <t>8 June 2012, 9:46 AM</t>
  </si>
  <si>
    <t>SR. ACCOUNTS EXECUTIVE</t>
  </si>
  <si>
    <t>Credit Risk Manager</t>
  </si>
  <si>
    <t>Iceland</t>
  </si>
  <si>
    <t>27 May 2012, 3:37 AM</t>
  </si>
  <si>
    <t>26 May 2012, 3:27 PM</t>
  </si>
  <si>
    <t>Macau News</t>
  </si>
  <si>
    <t xml:space="preserve">Guinea-Bissau </t>
  </si>
  <si>
    <t xml:space="preserve">Togo </t>
  </si>
  <si>
    <t>29 May 2012, 6:21 PM</t>
  </si>
  <si>
    <t>3.5 lac</t>
  </si>
  <si>
    <t>Asst.Manager Finance</t>
  </si>
  <si>
    <t>Business Consultant</t>
  </si>
  <si>
    <t>Asst. Manager</t>
  </si>
  <si>
    <t>1 June 2012, 5:52 AM</t>
  </si>
  <si>
    <t>SAR</t>
  </si>
  <si>
    <t>26 May 2012, 1:02 PM</t>
  </si>
  <si>
    <t>16 June 2012, 5:14 PM</t>
  </si>
  <si>
    <t>7 June 2012, 8:48 PM</t>
  </si>
  <si>
    <t>29 May 2012, 11:08 PM</t>
  </si>
  <si>
    <t>dataset &lt;- read.csv('C:/Users/Jingyi/Desktop/salary_data.csv',header = TRUE)</t>
  </si>
  <si>
    <t>35°52'E</t>
  </si>
  <si>
    <t>1200000 INR</t>
  </si>
  <si>
    <t>16000 euro</t>
  </si>
  <si>
    <t xml:space="preserve">06°23'N </t>
  </si>
  <si>
    <t>Pakistan, Angola</t>
  </si>
  <si>
    <t>A$170000</t>
  </si>
  <si>
    <t xml:space="preserve">Monrovia </t>
  </si>
  <si>
    <t>2 June 2012, 6:43 AM</t>
  </si>
  <si>
    <t>team coach</t>
  </si>
  <si>
    <t>AUD 165000</t>
  </si>
  <si>
    <t>Accounting Operations Manager</t>
  </si>
  <si>
    <t>Russia</t>
  </si>
  <si>
    <t>26 May 2012, 8:08 PM</t>
  </si>
  <si>
    <t>ID0197</t>
  </si>
  <si>
    <t>ID0198</t>
  </si>
  <si>
    <t>30000 Rs</t>
  </si>
  <si>
    <t>ID0195</t>
  </si>
  <si>
    <t>ID0196</t>
  </si>
  <si>
    <t xml:space="preserve">35°54'N </t>
  </si>
  <si>
    <t>ID0190</t>
  </si>
  <si>
    <t>09°26'E</t>
  </si>
  <si>
    <t>ID0193</t>
  </si>
  <si>
    <t>ID0194</t>
  </si>
  <si>
    <t>ID0192</t>
  </si>
  <si>
    <t>26 May 2012, 5:04 PM</t>
  </si>
  <si>
    <t xml:space="preserve">Yemen </t>
  </si>
  <si>
    <t>ID0184</t>
  </si>
  <si>
    <t>ID0185</t>
  </si>
  <si>
    <t>ID0186</t>
  </si>
  <si>
    <t>ID0187</t>
  </si>
  <si>
    <t>29 May 2012, 12:29 PM</t>
  </si>
  <si>
    <t>Australia News</t>
  </si>
  <si>
    <t>ID0188</t>
  </si>
  <si>
    <t>ID0189</t>
  </si>
  <si>
    <t xml:space="preserve">United States of America </t>
  </si>
  <si>
    <t>Business Support Executive</t>
  </si>
  <si>
    <t>ID0180</t>
  </si>
  <si>
    <t>Business Operations Reporting Analyst</t>
  </si>
  <si>
    <t>ID0181</t>
  </si>
  <si>
    <t>Montenegro</t>
  </si>
  <si>
    <t>ID0182</t>
  </si>
  <si>
    <t>ID0183</t>
  </si>
  <si>
    <t>Sr Process Consultant</t>
  </si>
  <si>
    <t xml:space="preserve">46°46'N </t>
  </si>
  <si>
    <t xml:space="preserve">Finance, Manager </t>
  </si>
  <si>
    <t>ID0179</t>
  </si>
  <si>
    <t>60000 EUR</t>
  </si>
  <si>
    <t>6 June 2012, 2:11 AM</t>
  </si>
  <si>
    <t>ID0177</t>
  </si>
  <si>
    <t>4 June 2012, 12:58 PM</t>
  </si>
  <si>
    <t>ID0178</t>
  </si>
  <si>
    <t>Senior Purchasing Officer</t>
  </si>
  <si>
    <t>ID0175</t>
  </si>
  <si>
    <t>ID0176</t>
  </si>
  <si>
    <t>ID0173</t>
  </si>
  <si>
    <t>ID0174</t>
  </si>
  <si>
    <t xml:space="preserve">Zagreb </t>
  </si>
  <si>
    <t>ID0171</t>
  </si>
  <si>
    <t>ID0172</t>
  </si>
  <si>
    <t>ID0170</t>
  </si>
  <si>
    <t xml:space="preserve">Paramaribo </t>
  </si>
  <si>
    <t>14°22'E</t>
  </si>
  <si>
    <t xml:space="preserve">Saint Helena </t>
  </si>
  <si>
    <t>26 May 2012, 12:23 PM</t>
  </si>
  <si>
    <t>25 May 2012, 7:15 AM</t>
  </si>
  <si>
    <t>26 May 2012, 5:35 AM</t>
  </si>
  <si>
    <t>1 June 2012, 10:55 AM</t>
  </si>
  <si>
    <t>ID0166</t>
  </si>
  <si>
    <t xml:space="preserve">Helsinki </t>
  </si>
  <si>
    <t>ID0167</t>
  </si>
  <si>
    <t>ID0168</t>
  </si>
  <si>
    <t>University Relations Intern</t>
  </si>
  <si>
    <t>ID0169</t>
  </si>
  <si>
    <t>ID0162</t>
  </si>
  <si>
    <t>ID0163</t>
  </si>
  <si>
    <t>Bio-Statiscian</t>
  </si>
  <si>
    <t>ID0164</t>
  </si>
  <si>
    <t>CHF140000</t>
  </si>
  <si>
    <t>ID0165</t>
  </si>
  <si>
    <t>ID0160</t>
  </si>
  <si>
    <t>ID0161</t>
  </si>
  <si>
    <t xml:space="preserve">38°42'N </t>
  </si>
  <si>
    <t>28 May 2012, 11:41 AM</t>
  </si>
  <si>
    <t xml:space="preserve">39°91'N </t>
  </si>
  <si>
    <t>Cambodia</t>
  </si>
  <si>
    <t>27 May 2012, 9:24 PM</t>
  </si>
  <si>
    <t>46°42'E</t>
  </si>
  <si>
    <t>denmark</t>
  </si>
  <si>
    <t>ID0159</t>
  </si>
  <si>
    <t>ID1319</t>
  </si>
  <si>
    <t>ID1318</t>
  </si>
  <si>
    <t>ID1315</t>
  </si>
  <si>
    <t>ID1314</t>
  </si>
  <si>
    <t>ID1317</t>
  </si>
  <si>
    <t>26 May 2012, 1:21 AM</t>
  </si>
  <si>
    <t>ID1316</t>
  </si>
  <si>
    <t>Indonesia</t>
  </si>
  <si>
    <t>25 May 2012, 6:10 AM</t>
  </si>
  <si>
    <t>30 May 2012, 7:27 PM</t>
  </si>
  <si>
    <t xml:space="preserve">15°02'N </t>
  </si>
  <si>
    <t>ID1322</t>
  </si>
  <si>
    <t>ID1323</t>
  </si>
  <si>
    <t>relationship manager</t>
  </si>
  <si>
    <t>ID1324</t>
  </si>
  <si>
    <t>ID1320</t>
  </si>
  <si>
    <t>ID1309</t>
  </si>
  <si>
    <t>ID1308</t>
  </si>
  <si>
    <t>ID1307</t>
  </si>
  <si>
    <t>ID1306</t>
  </si>
  <si>
    <t>59°30'W</t>
  </si>
  <si>
    <t>ID1305</t>
  </si>
  <si>
    <t>Project Support Officer</t>
  </si>
  <si>
    <t>ID1304</t>
  </si>
  <si>
    <t>MIS Executive</t>
  </si>
  <si>
    <t>ID1303</t>
  </si>
  <si>
    <t xml:space="preserve">17°32'S </t>
  </si>
  <si>
    <t>Assistant</t>
  </si>
  <si>
    <t>Rs.1.8 lakhs</t>
  </si>
  <si>
    <t>105°55'E</t>
  </si>
  <si>
    <t>ID1312</t>
  </si>
  <si>
    <t>ID1313</t>
  </si>
  <si>
    <t>ID1310</t>
  </si>
  <si>
    <t>ID1311</t>
  </si>
  <si>
    <t>Customer Operations Analyst</t>
  </si>
  <si>
    <t xml:space="preserve">Accra </t>
  </si>
  <si>
    <t>26 May 2012, 5:07 AM</t>
  </si>
  <si>
    <t>26 May 2012, 2:09 AM</t>
  </si>
  <si>
    <t xml:space="preserve">Heard Island and McDonald Islands </t>
  </si>
  <si>
    <t>Project Lead</t>
  </si>
  <si>
    <t>ô?32000</t>
  </si>
  <si>
    <t>lithuania</t>
  </si>
  <si>
    <t>26 May 2012, 1:08 AM</t>
  </si>
  <si>
    <t>ID1301</t>
  </si>
  <si>
    <t>ID1302</t>
  </si>
  <si>
    <t>26 May 2012, 6:20 AM</t>
  </si>
  <si>
    <t xml:space="preserve">Chile </t>
  </si>
  <si>
    <t xml:space="preserve">Guyana </t>
  </si>
  <si>
    <t>Argentina</t>
  </si>
  <si>
    <t>Consulting Practice Manager</t>
  </si>
  <si>
    <t>Business Analytics Associate</t>
  </si>
  <si>
    <t>slovenia</t>
  </si>
  <si>
    <t>27 May 2012, 3:06 AM</t>
  </si>
  <si>
    <t>26 May 2012, 4:20 AM</t>
  </si>
  <si>
    <t>22000 usd</t>
  </si>
  <si>
    <t>28 May 2012, 10:55 PM</t>
  </si>
  <si>
    <t>8 June 2012, 2:28 AM</t>
  </si>
  <si>
    <t>26 May 2012, 7:36 AM</t>
  </si>
  <si>
    <t>3 June 2012, 2:54 AM</t>
  </si>
  <si>
    <t>ID1358</t>
  </si>
  <si>
    <t>28 May 2012, 10:29 AM</t>
  </si>
  <si>
    <t>ID1359</t>
  </si>
  <si>
    <t>ID1366</t>
  </si>
  <si>
    <t>ID1365</t>
  </si>
  <si>
    <t>ID1368</t>
  </si>
  <si>
    <t>retail buyer</t>
  </si>
  <si>
    <t>ID1367</t>
  </si>
  <si>
    <t>Database Architect</t>
  </si>
  <si>
    <t>ID1362</t>
  </si>
  <si>
    <t>OPEX CONTROL</t>
  </si>
  <si>
    <t>ID1361</t>
  </si>
  <si>
    <t>ID1364</t>
  </si>
  <si>
    <t>ID1363</t>
  </si>
  <si>
    <t>6 June 2012, 10:42 PM</t>
  </si>
  <si>
    <t>28 May 2012, 6:11 PM</t>
  </si>
  <si>
    <t>ID1360</t>
  </si>
  <si>
    <t>28 May 2012, 2:12 PM</t>
  </si>
  <si>
    <t>10°45'E</t>
  </si>
  <si>
    <t>28 May 2012, 6:40 PM</t>
  </si>
  <si>
    <t>28 May 2012, 12:09 PM</t>
  </si>
  <si>
    <t xml:space="preserve">17°45'S </t>
  </si>
  <si>
    <t>RSA</t>
  </si>
  <si>
    <t>ID1349</t>
  </si>
  <si>
    <t>45.000 USD</t>
  </si>
  <si>
    <t>ID1347</t>
  </si>
  <si>
    <t>Businees Adminstratot</t>
  </si>
  <si>
    <t>ID1348</t>
  </si>
  <si>
    <t>ID1357</t>
  </si>
  <si>
    <t>28 May 2012, 10:52 PM</t>
  </si>
  <si>
    <t>ID1356</t>
  </si>
  <si>
    <t>ID1355</t>
  </si>
  <si>
    <t>ID1354</t>
  </si>
  <si>
    <t>ID1353</t>
  </si>
  <si>
    <t>ID1352</t>
  </si>
  <si>
    <t>ID1351</t>
  </si>
  <si>
    <t>ID1350</t>
  </si>
  <si>
    <t>26 May 2012, 12:52 PM</t>
  </si>
  <si>
    <t>ACCOUNTANT</t>
  </si>
  <si>
    <t>26 May 2012, 1:02 AM</t>
  </si>
  <si>
    <t xml:space="preserve">03°50'N </t>
  </si>
  <si>
    <t>Kazakhstan News</t>
  </si>
  <si>
    <t>Reporting Analyst</t>
  </si>
  <si>
    <t>2.21Lac</t>
  </si>
  <si>
    <t>ID1336</t>
  </si>
  <si>
    <t>ID1337</t>
  </si>
  <si>
    <t xml:space="preserve">Valletta </t>
  </si>
  <si>
    <t>ID1338</t>
  </si>
  <si>
    <t>ID1339</t>
  </si>
  <si>
    <t>US$169,000</t>
  </si>
  <si>
    <t>ID1340</t>
  </si>
  <si>
    <t>ID1342</t>
  </si>
  <si>
    <t>ID1341</t>
  </si>
  <si>
    <t>Ethiopia</t>
  </si>
  <si>
    <t>ID1344</t>
  </si>
  <si>
    <t>15 June 2012, 11:21 PM</t>
  </si>
  <si>
    <t>ID1343</t>
  </si>
  <si>
    <t>ID1346</t>
  </si>
  <si>
    <t>ID1345</t>
  </si>
  <si>
    <t xml:space="preserve">Egypt </t>
  </si>
  <si>
    <t>26 May 2012, 3:30 AM</t>
  </si>
  <si>
    <t>ID1327</t>
  </si>
  <si>
    <t>ID1328</t>
  </si>
  <si>
    <t>ID1325</t>
  </si>
  <si>
    <t>ID1326</t>
  </si>
  <si>
    <t xml:space="preserve">33°20'N </t>
  </si>
  <si>
    <t>50000 INR</t>
  </si>
  <si>
    <t>ID1329</t>
  </si>
  <si>
    <t>50 k per month</t>
  </si>
  <si>
    <t>47°55'W</t>
  </si>
  <si>
    <t>ID1331</t>
  </si>
  <si>
    <t>ID1330</t>
  </si>
  <si>
    <t>French Southern Territories News</t>
  </si>
  <si>
    <t>ID1335</t>
  </si>
  <si>
    <t>11 June 2012, 7:56 PM</t>
  </si>
  <si>
    <t>ID1334</t>
  </si>
  <si>
    <t>$31,000 USD</t>
  </si>
  <si>
    <t>ID1333</t>
  </si>
  <si>
    <t>ID1332</t>
  </si>
  <si>
    <t>Sr QS</t>
  </si>
  <si>
    <t>29 May 2012, 12:14 PM</t>
  </si>
  <si>
    <t xml:space="preserve">62°05'N </t>
  </si>
  <si>
    <t>26 May 2012, 3:04 AM</t>
  </si>
  <si>
    <t>Strategic Analyst</t>
  </si>
  <si>
    <t>26 May 2012, 1:42 PM</t>
  </si>
  <si>
    <t>26 May 2012, 6:50 AM</t>
  </si>
  <si>
    <t>Project engineer</t>
  </si>
  <si>
    <t>2 June 2012, 10:38 PM</t>
  </si>
  <si>
    <t>30 May 2012, 1:29 AM</t>
  </si>
  <si>
    <t>26 May 2012, 5:48 AM</t>
  </si>
  <si>
    <t>Software Consultant</t>
  </si>
  <si>
    <t xml:space="preserve">Gambia </t>
  </si>
  <si>
    <t xml:space="preserve">13°40'N </t>
  </si>
  <si>
    <t>Deputy Manager</t>
  </si>
  <si>
    <t>25 May 2012, 4:24 AM</t>
  </si>
  <si>
    <t>Aruba News</t>
  </si>
  <si>
    <t>30 May 2012, 9:42 AM</t>
  </si>
  <si>
    <t>Guyana</t>
  </si>
  <si>
    <t>8 June 2012, 6:42 AM</t>
  </si>
  <si>
    <t>Ÿ?¦ 45</t>
  </si>
  <si>
    <t>28 May 2012, 3:37 PM</t>
  </si>
  <si>
    <t>26 May 2012, 2:37 AM</t>
  </si>
  <si>
    <t>26 May 2012, 3:30 PM</t>
  </si>
  <si>
    <t>ASM</t>
  </si>
  <si>
    <t>ô?60000</t>
  </si>
  <si>
    <t>29 May 2012, 9:38 AM</t>
  </si>
  <si>
    <t>Mexico News</t>
  </si>
  <si>
    <t>AFRICA</t>
  </si>
  <si>
    <t>INR 16000</t>
  </si>
  <si>
    <t>Director of Technology</t>
  </si>
  <si>
    <t>Rs500000</t>
  </si>
  <si>
    <t>sweden</t>
  </si>
  <si>
    <t>500000 Rupees</t>
  </si>
  <si>
    <t>5 June 2012, 12:22 AM</t>
  </si>
  <si>
    <t>oman</t>
  </si>
  <si>
    <t>26 May 2012, 12:42 AM</t>
  </si>
  <si>
    <t>sales support</t>
  </si>
  <si>
    <t>27 May 2012, 7:19 AM</t>
  </si>
  <si>
    <t>Northern Marianas Islands News</t>
  </si>
  <si>
    <t>$83000 USD</t>
  </si>
  <si>
    <t>20 June 2012, 2:08 PM</t>
  </si>
  <si>
    <t>Incharge</t>
  </si>
  <si>
    <t xml:space="preserve">Torshavn </t>
  </si>
  <si>
    <t>AUD55,000</t>
  </si>
  <si>
    <t>Document Control</t>
  </si>
  <si>
    <t xml:space="preserve">16°45'N </t>
  </si>
  <si>
    <t>27 May 2012, 11:52 PM</t>
  </si>
  <si>
    <t>27 May 2012, 12:41 PM</t>
  </si>
  <si>
    <t>Yemen News</t>
  </si>
  <si>
    <t>AUD</t>
  </si>
  <si>
    <t>Supply chain Controller</t>
  </si>
  <si>
    <t>27 May 2012, 2:55 PM</t>
  </si>
  <si>
    <t>Policy, Performance and Research Officer</t>
  </si>
  <si>
    <t>AVP</t>
  </si>
  <si>
    <t>26 May 2012, 3:07 AM</t>
  </si>
  <si>
    <t>31 May 2012, 2:37 AM</t>
  </si>
  <si>
    <t>85,000 AUD</t>
  </si>
  <si>
    <t>VP of Finance</t>
  </si>
  <si>
    <t>education advisor</t>
  </si>
  <si>
    <t xml:space="preserve">Male </t>
  </si>
  <si>
    <t>55000 EUR</t>
  </si>
  <si>
    <t>Us$24000</t>
  </si>
  <si>
    <t>Jr. Executive Finance</t>
  </si>
  <si>
    <t>Contact Operations Analyst</t>
  </si>
  <si>
    <t xml:space="preserve">Greece </t>
  </si>
  <si>
    <t>16 June 2012, 8:10 AM</t>
  </si>
  <si>
    <t>77°02'W</t>
  </si>
  <si>
    <t>3 June 2012, 12:27 PM</t>
  </si>
  <si>
    <t>Peru</t>
  </si>
  <si>
    <t>26 May 2012, 1:24 PM</t>
  </si>
  <si>
    <t>29 May 2012, 3:18 PM</t>
  </si>
  <si>
    <t>Rs 1200000</t>
  </si>
  <si>
    <t>Rs 450000</t>
  </si>
  <si>
    <t>Cambodia News</t>
  </si>
  <si>
    <t>Zambia</t>
  </si>
  <si>
    <t>28 May 2012, 12:48 AM</t>
  </si>
  <si>
    <t>26 May 2012, 6:44 PM</t>
  </si>
  <si>
    <t xml:space="preserve">Bolivia </t>
  </si>
  <si>
    <t>97,000 USD</t>
  </si>
  <si>
    <t>Company Systems Integration Manager</t>
  </si>
  <si>
    <t xml:space="preserve">Bosnia and Herzegovina </t>
  </si>
  <si>
    <t>28 May 2012, 12:59 PM</t>
  </si>
  <si>
    <t>28 May 2012, 11:52 PM</t>
  </si>
  <si>
    <t>Continental Europe</t>
  </si>
  <si>
    <t xml:space="preserve">09°27'S </t>
  </si>
  <si>
    <t>Insurance Manager</t>
  </si>
  <si>
    <t>HR Advisor - Systems &amp; MI</t>
  </si>
  <si>
    <t>Financial Analyst II</t>
  </si>
  <si>
    <t>30 May 2012, 2:09 PM</t>
  </si>
  <si>
    <t>25000 rupess</t>
  </si>
  <si>
    <t>6 June 2012, 7:39 PM</t>
  </si>
  <si>
    <t>26 May 2012, 5:04 AM</t>
  </si>
  <si>
    <t>200000 Rupees</t>
  </si>
  <si>
    <t>Documentation Consultant</t>
  </si>
  <si>
    <t xml:space="preserve">Washington DC </t>
  </si>
  <si>
    <t>Supervisor, Contracts, Rebates, Chargebacks and Returns</t>
  </si>
  <si>
    <t>Asstt. Manager</t>
  </si>
  <si>
    <t>13 June 2012, 7:40 PM</t>
  </si>
  <si>
    <t>europe</t>
  </si>
  <si>
    <t>30 May 2012, 6:47 PM</t>
  </si>
  <si>
    <t>Director, Informatics</t>
  </si>
  <si>
    <t xml:space="preserve">Netherlands </t>
  </si>
  <si>
    <t>26 May 2012, 4:19 AM</t>
  </si>
  <si>
    <t>28 May 2012, 5:48 AM</t>
  </si>
  <si>
    <t>12 June 2012, 4:16 PM</t>
  </si>
  <si>
    <t xml:space="preserve">17°20'N </t>
  </si>
  <si>
    <t>AU$52.000</t>
  </si>
  <si>
    <t>29 May 2012, 8:13 AM</t>
  </si>
  <si>
    <t>SYSTEM MANAGER</t>
  </si>
  <si>
    <t xml:space="preserve">Reunion </t>
  </si>
  <si>
    <t>12 June 2012, 8:11 PM</t>
  </si>
  <si>
    <t>26 May 2012, 2:46 PM</t>
  </si>
  <si>
    <t>26 May 2012, 5:06 PM</t>
  </si>
  <si>
    <t>Accounts Payable Analyst</t>
  </si>
  <si>
    <t>Sr Staff Engineer</t>
  </si>
  <si>
    <t>29 May 2012, 7:50 PM</t>
  </si>
  <si>
    <t>mys</t>
  </si>
  <si>
    <t>Poland News</t>
  </si>
  <si>
    <t>31 May 2012, 5:02 AM</t>
  </si>
  <si>
    <t>ID1389</t>
  </si>
  <si>
    <t>ID1388</t>
  </si>
  <si>
    <t>32°54'E</t>
  </si>
  <si>
    <t>ID1387</t>
  </si>
  <si>
    <t>Rs. 200000/-</t>
  </si>
  <si>
    <t>Product Specialist</t>
  </si>
  <si>
    <t>ID1386</t>
  </si>
  <si>
    <t>ID1385</t>
  </si>
  <si>
    <t xml:space="preserve">Basse-Terre </t>
  </si>
  <si>
    <t>ID1384</t>
  </si>
  <si>
    <t>ID1383</t>
  </si>
  <si>
    <t>Project Controller</t>
  </si>
  <si>
    <t>ID1382</t>
  </si>
  <si>
    <t>ID1381</t>
  </si>
  <si>
    <t>ID1380</t>
  </si>
  <si>
    <t>Denmark News</t>
  </si>
  <si>
    <t>29 May 2012, 9:38 PM</t>
  </si>
  <si>
    <t>Rs. 5 lacs</t>
  </si>
  <si>
    <t>27 May 2012, 12:02 AM</t>
  </si>
  <si>
    <t>ID1369</t>
  </si>
  <si>
    <t xml:space="preserve">52°13'N </t>
  </si>
  <si>
    <t>IT Analyst (Reporting)</t>
  </si>
  <si>
    <t>ID1377</t>
  </si>
  <si>
    <t>ID1376</t>
  </si>
  <si>
    <t xml:space="preserve">Papeete </t>
  </si>
  <si>
    <t>ID1379</t>
  </si>
  <si>
    <t>26 May 2012, 11:17 AM</t>
  </si>
  <si>
    <t>ID1378</t>
  </si>
  <si>
    <t>ID1373</t>
  </si>
  <si>
    <t>ID1372</t>
  </si>
  <si>
    <t>30 May 2012, 6:51 PM</t>
  </si>
  <si>
    <t>ID1375</t>
  </si>
  <si>
    <t>Sales ops</t>
  </si>
  <si>
    <t>ID1374</t>
  </si>
  <si>
    <t>25°03'E</t>
  </si>
  <si>
    <t>$62,000 CND</t>
  </si>
  <si>
    <t>ID1371</t>
  </si>
  <si>
    <t>ID1370</t>
  </si>
  <si>
    <t xml:space="preserve">Port Moresby </t>
  </si>
  <si>
    <t>26 May 2012, 10:02 PM</t>
  </si>
  <si>
    <t>29 May 2012, 7:31 PM</t>
  </si>
  <si>
    <t xml:space="preserve">26°18'S </t>
  </si>
  <si>
    <t>Senior Associate, Finance</t>
  </si>
  <si>
    <t>accoutant</t>
  </si>
  <si>
    <t>5.65 lac per annum</t>
  </si>
  <si>
    <t>26 May 2012, 7:14 AM</t>
  </si>
  <si>
    <t>INR 450000</t>
  </si>
  <si>
    <t>29 May 2012, 1:52 PM</t>
  </si>
  <si>
    <t>S$50000</t>
  </si>
  <si>
    <t>M€÷xico</t>
  </si>
  <si>
    <t>Asst Mgr</t>
  </si>
  <si>
    <t>Somalia</t>
  </si>
  <si>
    <t>26 May 2012, 1:42 AM</t>
  </si>
  <si>
    <t>dataset[1:10,]</t>
  </si>
  <si>
    <t>12 June 2012, 2:43 AM</t>
  </si>
  <si>
    <t>16,00,000</t>
  </si>
  <si>
    <t>netherlands</t>
  </si>
  <si>
    <t>ID1395</t>
  </si>
  <si>
    <t>ID1394</t>
  </si>
  <si>
    <t>ID1397</t>
  </si>
  <si>
    <t>Excel Corporate Trainer</t>
  </si>
  <si>
    <t>ID1396</t>
  </si>
  <si>
    <t>ID1399</t>
  </si>
  <si>
    <t>25 May 2012, 11:03 PM</t>
  </si>
  <si>
    <t>ID1398</t>
  </si>
  <si>
    <t xml:space="preserve">Bissau </t>
  </si>
  <si>
    <t>Syria News</t>
  </si>
  <si>
    <t>BAS</t>
  </si>
  <si>
    <t>7 June 2012, 12:32 AM</t>
  </si>
  <si>
    <t>ID1391</t>
  </si>
  <si>
    <t>ID1390</t>
  </si>
  <si>
    <t>ID1393</t>
  </si>
  <si>
    <t>ID1392</t>
  </si>
  <si>
    <t xml:space="preserve">Singapore </t>
  </si>
  <si>
    <t>Re. 4.5 Lacs Per Annum</t>
  </si>
  <si>
    <t>System Manager</t>
  </si>
  <si>
    <t>26 May 2012, 4:12 AM</t>
  </si>
  <si>
    <t>ID1451</t>
  </si>
  <si>
    <t>11 June 2012, 10:21 PM</t>
  </si>
  <si>
    <t>System Analyst</t>
  </si>
  <si>
    <t>Dubai</t>
  </si>
  <si>
    <t>ID1452</t>
  </si>
  <si>
    <t>romania</t>
  </si>
  <si>
    <t>ID1450</t>
  </si>
  <si>
    <t>ID1455</t>
  </si>
  <si>
    <t>ID1456</t>
  </si>
  <si>
    <t>Republica Dominicana</t>
  </si>
  <si>
    <t>ID1453</t>
  </si>
  <si>
    <t>ID1454</t>
  </si>
  <si>
    <t>ID1449</t>
  </si>
  <si>
    <t>ID1448</t>
  </si>
  <si>
    <t>ID1447</t>
  </si>
  <si>
    <t>ID1446</t>
  </si>
  <si>
    <t xml:space="preserve">33°53'N </t>
  </si>
  <si>
    <t>26 May 2012, 1:37 AM</t>
  </si>
  <si>
    <t>Sales Manager</t>
  </si>
  <si>
    <t>13 June 2012, 6:19 AM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</si>
  <si>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</si>
  <si>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</si>
  <si>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</si>
  <si>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</si>
  <si>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</si>
  <si>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</si>
  <si>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</si>
  <si>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</si>
  <si>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ID1458</t>
  </si>
  <si>
    <t>ID1457</t>
  </si>
  <si>
    <t>Business Analysit</t>
  </si>
  <si>
    <t>ID1459</t>
  </si>
  <si>
    <t>36000 usd</t>
  </si>
  <si>
    <t>ID1470</t>
  </si>
  <si>
    <t>3 June 2012, 1:33 AM</t>
  </si>
  <si>
    <t>ID1477</t>
  </si>
  <si>
    <t>ID1478</t>
  </si>
  <si>
    <t>ID1475</t>
  </si>
  <si>
    <t>KEY</t>
  </si>
  <si>
    <t>ID1476</t>
  </si>
  <si>
    <t>51°35'W</t>
  </si>
  <si>
    <t>ID1473</t>
  </si>
  <si>
    <t>ID1474</t>
  </si>
  <si>
    <t>ID1471</t>
  </si>
  <si>
    <t>ID1472</t>
  </si>
  <si>
    <t>26 May 2012, 11:15 PM</t>
  </si>
  <si>
    <t>8 June 2012, 12:21 AM</t>
  </si>
  <si>
    <t>INR360000</t>
  </si>
  <si>
    <t>ID1469</t>
  </si>
  <si>
    <t>ID1468</t>
  </si>
  <si>
    <t>gov employee</t>
  </si>
  <si>
    <t>26 May 2012, 3:04 PM</t>
  </si>
  <si>
    <t>Logistics Coordinator</t>
  </si>
  <si>
    <t>25 May 2012, 4:16 AM</t>
  </si>
  <si>
    <t>28 May 2012, 11:13 PM</t>
  </si>
  <si>
    <t>ID1480</t>
  </si>
  <si>
    <t>ID1481</t>
  </si>
  <si>
    <t>6 June 2012, 4:03 PM</t>
  </si>
  <si>
    <t>Qatar News</t>
  </si>
  <si>
    <t>ID1486</t>
  </si>
  <si>
    <t>ID1487</t>
  </si>
  <si>
    <t>ID1488</t>
  </si>
  <si>
    <t>ID1489</t>
  </si>
  <si>
    <t>ID1482</t>
  </si>
  <si>
    <t>ID1483</t>
  </si>
  <si>
    <t>32°32'E</t>
  </si>
  <si>
    <t>ID1484</t>
  </si>
  <si>
    <t>ID1485</t>
  </si>
  <si>
    <t>Inventory Manager</t>
  </si>
  <si>
    <t>Sr. System Analyst</t>
  </si>
  <si>
    <t>ID1479</t>
  </si>
  <si>
    <t>admin</t>
  </si>
  <si>
    <t>Company Secretary</t>
  </si>
  <si>
    <t>INR 5,40,000</t>
  </si>
  <si>
    <t>26 May 2012, 5:28 AM</t>
  </si>
  <si>
    <t>ID1412</t>
  </si>
  <si>
    <t>ID1411</t>
  </si>
  <si>
    <t>ID1410</t>
  </si>
  <si>
    <t>26 May 2012, 1:24 AM</t>
  </si>
  <si>
    <t xml:space="preserve">Syria </t>
  </si>
  <si>
    <t>28 May 2012, 5:15 PM</t>
  </si>
  <si>
    <t xml:space="preserve">Hong Kong </t>
  </si>
  <si>
    <t>bangkok</t>
  </si>
  <si>
    <t>28 May 2012, 3:34 AM</t>
  </si>
  <si>
    <t>Sr.Manager</t>
  </si>
  <si>
    <t>ID1404</t>
  </si>
  <si>
    <t>26 May 2012, 11:30 AM</t>
  </si>
  <si>
    <t>ID1405</t>
  </si>
  <si>
    <t>germany</t>
  </si>
  <si>
    <t>ID1402</t>
  </si>
  <si>
    <t>ID1403</t>
  </si>
  <si>
    <t>AED</t>
  </si>
  <si>
    <t>ID1408</t>
  </si>
  <si>
    <t>19 June 2012, 5:01 PM</t>
  </si>
  <si>
    <t>28 May 2012, 1:37 PM</t>
  </si>
  <si>
    <t>ID1409</t>
  </si>
  <si>
    <t>ID1406</t>
  </si>
  <si>
    <t>ID1407</t>
  </si>
  <si>
    <t xml:space="preserve">60°15'N </t>
  </si>
  <si>
    <t>ID1421</t>
  </si>
  <si>
    <t>ID1420</t>
  </si>
  <si>
    <t>26 May 2012, 11:26 AM</t>
  </si>
  <si>
    <t>ID1423</t>
  </si>
  <si>
    <t>28 May 2012, 11:17 PM</t>
  </si>
  <si>
    <t>ID1422</t>
  </si>
  <si>
    <t>ECommerce Manager</t>
  </si>
  <si>
    <t>28 May 2012, 2:21 PM</t>
  </si>
  <si>
    <t>57000 USD</t>
  </si>
  <si>
    <t>Zimbabwe News</t>
  </si>
  <si>
    <t>arabian gulf</t>
  </si>
  <si>
    <t>51°35'E</t>
  </si>
  <si>
    <t>ID1413</t>
  </si>
  <si>
    <t>ID1414</t>
  </si>
  <si>
    <t>ID1415</t>
  </si>
  <si>
    <t>ID1416</t>
  </si>
  <si>
    <t>ID1417</t>
  </si>
  <si>
    <t>ID1418</t>
  </si>
  <si>
    <t>ID1419</t>
  </si>
  <si>
    <t>Austria News</t>
  </si>
  <si>
    <t xml:space="preserve">51°36'N </t>
  </si>
  <si>
    <t>ID1434</t>
  </si>
  <si>
    <t>ID1433</t>
  </si>
  <si>
    <t>INR 853000</t>
  </si>
  <si>
    <t>ID1432</t>
  </si>
  <si>
    <t>ID1431</t>
  </si>
  <si>
    <t>ID1430</t>
  </si>
  <si>
    <t xml:space="preserve">Brasilia </t>
  </si>
  <si>
    <t>managerial</t>
  </si>
  <si>
    <t>Managing Director</t>
  </si>
  <si>
    <t>ID1428</t>
  </si>
  <si>
    <t>15 June 2012, 11:50 PM</t>
  </si>
  <si>
    <t>ID1429</t>
  </si>
  <si>
    <t>Information Systems Specialist</t>
  </si>
  <si>
    <t>ID1426</t>
  </si>
  <si>
    <t>ID1427</t>
  </si>
  <si>
    <t>26 May 2012, 2:48 AM</t>
  </si>
  <si>
    <t>ID1424</t>
  </si>
  <si>
    <t>AGM</t>
  </si>
  <si>
    <t>ID1425</t>
  </si>
  <si>
    <t>ID1443</t>
  </si>
  <si>
    <t>ID1442</t>
  </si>
  <si>
    <t>ID1445</t>
  </si>
  <si>
    <t>INR 360000</t>
  </si>
  <si>
    <t>ID1444</t>
  </si>
  <si>
    <t>ID1440</t>
  </si>
  <si>
    <t>engineer</t>
  </si>
  <si>
    <t>other News</t>
  </si>
  <si>
    <t>Salary_in_USD</t>
  </si>
  <si>
    <t xml:space="preserve">Mozambique </t>
  </si>
  <si>
    <t>26 May 2012, 10:45 PM</t>
  </si>
  <si>
    <t>Chile News</t>
  </si>
  <si>
    <t>ID1439</t>
  </si>
  <si>
    <t>ID1435</t>
  </si>
  <si>
    <t>ID1436</t>
  </si>
  <si>
    <t>ID1437</t>
  </si>
  <si>
    <t>44°50'E</t>
  </si>
  <si>
    <t>ID1438</t>
  </si>
  <si>
    <t>26 May 2012, 11:45 AM</t>
  </si>
  <si>
    <t>Softwar Engineer</t>
  </si>
  <si>
    <t>Chief Accountant</t>
  </si>
  <si>
    <t>26 May 2012, 2:50 AM</t>
  </si>
  <si>
    <t xml:space="preserve">Peru </t>
  </si>
  <si>
    <t>Senior Underwriting Analyst</t>
  </si>
  <si>
    <t xml:space="preserve">37°31'N </t>
  </si>
  <si>
    <t>26 May 2012, 2:46 AM</t>
  </si>
  <si>
    <t>Director of Supply Chain</t>
  </si>
  <si>
    <t>28 May 2012, 2:52 PM</t>
  </si>
  <si>
    <t>29 May 2012, 9:46 PM</t>
  </si>
  <si>
    <t>coordinator</t>
  </si>
  <si>
    <t xml:space="preserve">Castries </t>
  </si>
  <si>
    <t>QC Fabrication Inspector</t>
  </si>
  <si>
    <t>7,50,000 INR</t>
  </si>
  <si>
    <t>26 May 2012, 2:18 PM</t>
  </si>
  <si>
    <t>Honduras News</t>
  </si>
  <si>
    <t>240000 INR</t>
  </si>
  <si>
    <t>RM3000</t>
  </si>
  <si>
    <t>30 May 2012, 8:47 PM</t>
  </si>
  <si>
    <t xml:space="preserve">29°18'S </t>
  </si>
  <si>
    <t>13 June 2012, 12:23 AM</t>
  </si>
  <si>
    <t>Consultant - Retail Mkts</t>
  </si>
  <si>
    <t>99°10'W</t>
  </si>
  <si>
    <t>1 June 2012, 1:29 AM</t>
  </si>
  <si>
    <t>31 May 2012, 1:45 AM</t>
  </si>
  <si>
    <t>26 May 2012, 9:36 AM</t>
  </si>
  <si>
    <t>16 June 2012, 5:49 PM</t>
  </si>
  <si>
    <t xml:space="preserve">23°08'N </t>
  </si>
  <si>
    <t>28000rs</t>
  </si>
  <si>
    <t>26 May 2012, 8:27 PM</t>
  </si>
  <si>
    <t>operation-manager</t>
  </si>
  <si>
    <t>26 May 2012, 5:49 PM</t>
  </si>
  <si>
    <t>25 May 2012, 3:50 AM</t>
  </si>
  <si>
    <t>ID1400</t>
  </si>
  <si>
    <t>19 June 2012, 12:23 AM</t>
  </si>
  <si>
    <t>ID1401</t>
  </si>
  <si>
    <t>dkk 450000</t>
  </si>
  <si>
    <t>Unique_ID</t>
  </si>
  <si>
    <t>ô?22k</t>
  </si>
  <si>
    <t>Cost Controlling Executive</t>
  </si>
  <si>
    <t>US$115000</t>
  </si>
  <si>
    <t>nld</t>
  </si>
  <si>
    <t>Bosnia and Herzegovina News</t>
  </si>
  <si>
    <t>ô?31000</t>
  </si>
  <si>
    <t xml:space="preserve">Iceland </t>
  </si>
  <si>
    <t>Senior Officer</t>
  </si>
  <si>
    <t>Category Operations Supv.</t>
  </si>
  <si>
    <t>2 to 3 hours per day</t>
  </si>
  <si>
    <t>IT Analyst</t>
  </si>
  <si>
    <t>56°11'W</t>
  </si>
  <si>
    <t>application dev</t>
  </si>
  <si>
    <t>Myanmar</t>
  </si>
  <si>
    <t>26 May 2012, 1:50 AM</t>
  </si>
  <si>
    <t>26 May 2012, 11:17 PM</t>
  </si>
  <si>
    <t>INR 650000</t>
  </si>
  <si>
    <t>Machine Scheduler</t>
  </si>
  <si>
    <t>KSA</t>
  </si>
  <si>
    <t>28 May 2012, 7:05 PM</t>
  </si>
  <si>
    <t xml:space="preserve">Addis Ababa </t>
  </si>
  <si>
    <t>26 May 2012, 1:03 AM</t>
  </si>
  <si>
    <t xml:space="preserve">Japan </t>
  </si>
  <si>
    <t>guyana</t>
  </si>
  <si>
    <t>SRI LANKA</t>
  </si>
  <si>
    <t>28 May 2012, 11:39 AM</t>
  </si>
  <si>
    <t xml:space="preserve">00°10'N </t>
  </si>
  <si>
    <t xml:space="preserve">12°15'N </t>
  </si>
  <si>
    <t>switzerland</t>
  </si>
  <si>
    <t>11 June 2012, 5:54 PM</t>
  </si>
  <si>
    <t xml:space="preserve">Thimphu </t>
  </si>
  <si>
    <t>Sr. Analyst</t>
  </si>
  <si>
    <t>Senior Consultant</t>
  </si>
  <si>
    <t>Data analyst</t>
  </si>
  <si>
    <t>egypt</t>
  </si>
  <si>
    <t>Business Analysis &amp; MIS</t>
  </si>
  <si>
    <t xml:space="preserve">United Kingdom of Great Britain and Northern Ireland </t>
  </si>
  <si>
    <t>28 May 2012, 2:34 PM</t>
  </si>
  <si>
    <t xml:space="preserve">Moskva </t>
  </si>
  <si>
    <t>turkey</t>
  </si>
  <si>
    <t>30 May 2012, 1:15 AM</t>
  </si>
  <si>
    <t>Asst. Mgr. Finance</t>
  </si>
  <si>
    <t>Program/Mgt Analyst</t>
  </si>
  <si>
    <t>Assistant EDP</t>
  </si>
  <si>
    <t>14 June 2012, 12:27 PM</t>
  </si>
  <si>
    <t>26 May 2012, 4:12 PM</t>
  </si>
  <si>
    <t>USD 5300</t>
  </si>
  <si>
    <t>NAF Support Manager</t>
  </si>
  <si>
    <t xml:space="preserve">Faroe Islands </t>
  </si>
  <si>
    <t>29 May 2012, 3:16 AM</t>
  </si>
  <si>
    <t xml:space="preserve">Vatican City </t>
  </si>
  <si>
    <t>26 May 2012, 12:50 AM</t>
  </si>
  <si>
    <t>25 May 2012, 7:38 AM</t>
  </si>
  <si>
    <t>Mgr Technology</t>
  </si>
  <si>
    <t>12 June 2012, 6:09 PM</t>
  </si>
  <si>
    <t>46000 usd</t>
  </si>
  <si>
    <t>Project Manager - Finance</t>
  </si>
  <si>
    <t xml:space="preserve">Tripoli </t>
  </si>
  <si>
    <t>Botswana News</t>
  </si>
  <si>
    <t>20 June 2012, 3:52 AM</t>
  </si>
  <si>
    <t>29 May 2012, 11:44 PM</t>
  </si>
  <si>
    <t>60000 CAD$</t>
  </si>
  <si>
    <t>26 May 2012, 12:20 PM</t>
  </si>
  <si>
    <t>20000 RS</t>
  </si>
  <si>
    <t>26 May 2012, 3:59 PM</t>
  </si>
  <si>
    <t>28 May 2012, 5:04 PM</t>
  </si>
  <si>
    <t>Channel Marketing Manager</t>
  </si>
  <si>
    <t>Rs. 1150000/-</t>
  </si>
  <si>
    <t>27 May 2012, 3:01 PM</t>
  </si>
  <si>
    <t>28 May 2012, 10:41 PM</t>
  </si>
  <si>
    <t>Lesotho News</t>
  </si>
  <si>
    <t>15 June 2012, 8:50 PM</t>
  </si>
  <si>
    <t>15000 Ÿ?¦</t>
  </si>
  <si>
    <t>30 May 2012, 8:53 PM</t>
  </si>
  <si>
    <t>Ukraine</t>
  </si>
  <si>
    <t>29 May 2012, 10:24 PM</t>
  </si>
  <si>
    <t>ID0035</t>
  </si>
  <si>
    <t>ID0036</t>
  </si>
  <si>
    <t>ID0037</t>
  </si>
  <si>
    <t>1 June 2012, 3:01 AM</t>
  </si>
  <si>
    <t>28 May 2012, 3:34 PM</t>
  </si>
  <si>
    <t>ID0030</t>
  </si>
  <si>
    <t>Liberia News</t>
  </si>
  <si>
    <t>ID0031</t>
  </si>
  <si>
    <t>ID0032</t>
  </si>
  <si>
    <t>Italy</t>
  </si>
  <si>
    <t>assistant account manager</t>
  </si>
  <si>
    <t>ID0033</t>
  </si>
  <si>
    <t>ID0028</t>
  </si>
  <si>
    <t>Accountant/Analyst</t>
  </si>
  <si>
    <t xml:space="preserve">Nuuk </t>
  </si>
  <si>
    <t>ID0029</t>
  </si>
  <si>
    <t>26 May 2012, 3:09 PM</t>
  </si>
  <si>
    <t>28 May 2012, 11:51 PM</t>
  </si>
  <si>
    <t xml:space="preserve">49°37'N </t>
  </si>
  <si>
    <t>ID0025</t>
  </si>
  <si>
    <t>ID0026</t>
  </si>
  <si>
    <t>ID0023</t>
  </si>
  <si>
    <t>ID0024</t>
  </si>
  <si>
    <t>ID0021</t>
  </si>
  <si>
    <t>ID0022</t>
  </si>
  <si>
    <t>ID0020</t>
  </si>
  <si>
    <t xml:space="preserve">Zimbabwe </t>
  </si>
  <si>
    <t>Sales Controller</t>
  </si>
  <si>
    <t>ID0019</t>
  </si>
  <si>
    <t>ID0018</t>
  </si>
  <si>
    <t>Head of Finance</t>
  </si>
  <si>
    <t>ID0017</t>
  </si>
  <si>
    <t>ID0016</t>
  </si>
  <si>
    <t>26 May 2012, 5:10 PM</t>
  </si>
  <si>
    <t xml:space="preserve">Vilnius </t>
  </si>
  <si>
    <t>SPAIN</t>
  </si>
  <si>
    <t>6 June 2012, 12:49 AM</t>
  </si>
  <si>
    <t>Asst. Manager (MIS)</t>
  </si>
  <si>
    <t>ID0010</t>
  </si>
  <si>
    <t>ID0011</t>
  </si>
  <si>
    <t>ID0012</t>
  </si>
  <si>
    <t>ID0013</t>
  </si>
  <si>
    <t>ID0014</t>
  </si>
  <si>
    <t>ID0015</t>
  </si>
  <si>
    <t>ID0006</t>
  </si>
  <si>
    <t>Commercial Manager</t>
  </si>
  <si>
    <t>ID0005</t>
  </si>
  <si>
    <t>Years_of_Experience</t>
  </si>
  <si>
    <t>ID0008</t>
  </si>
  <si>
    <t>ID0007</t>
  </si>
  <si>
    <t>ID0009</t>
  </si>
  <si>
    <t>INR 500000</t>
  </si>
  <si>
    <t>Rs 300000</t>
  </si>
  <si>
    <t>27 May 2012, 4:00 AM</t>
  </si>
  <si>
    <t>Economic analyst</t>
  </si>
  <si>
    <t>Process Associate</t>
  </si>
  <si>
    <t xml:space="preserve">Bern </t>
  </si>
  <si>
    <t>29 May 2012, 11:31 PM</t>
  </si>
  <si>
    <t>ID0003</t>
  </si>
  <si>
    <t xml:space="preserve">01°30'N </t>
  </si>
  <si>
    <t>ID0004</t>
  </si>
  <si>
    <t>ID0001</t>
  </si>
  <si>
    <t>ID0002</t>
  </si>
  <si>
    <t>libya</t>
  </si>
  <si>
    <t>31 May 2012, 3:07 AM</t>
  </si>
  <si>
    <t>Consultant</t>
  </si>
  <si>
    <t>29 May 2012, 10:47 PM</t>
  </si>
  <si>
    <t>Regional Manager</t>
  </si>
  <si>
    <t>$AUD 125,000 +</t>
  </si>
  <si>
    <t xml:space="preserve">Burundi </t>
  </si>
  <si>
    <t>29 May 2012, 3:49 PM</t>
  </si>
  <si>
    <t>15 June 2012, 5:16 PM</t>
  </si>
  <si>
    <t>Audit Manager</t>
  </si>
  <si>
    <t>26 May 2012, 1:57 PM</t>
  </si>
  <si>
    <t>30 May 2012, 4:55 PM</t>
  </si>
  <si>
    <t>28 May 2012, 8:26 AM</t>
  </si>
  <si>
    <t xml:space="preserve">New Caledonia </t>
  </si>
  <si>
    <t>Colombia News</t>
  </si>
  <si>
    <t>GREECE</t>
  </si>
  <si>
    <t>Supervisor</t>
  </si>
  <si>
    <t xml:space="preserve">Grenada </t>
  </si>
  <si>
    <t>business data analyst</t>
  </si>
  <si>
    <t>Web Developer</t>
  </si>
  <si>
    <t>Senior Accountant</t>
  </si>
  <si>
    <t xml:space="preserve">08°29'S </t>
  </si>
  <si>
    <t>29 May 2012, 10:43 AM</t>
  </si>
  <si>
    <t>26 May 2012, 4:05 AM</t>
  </si>
  <si>
    <t>financial analyst</t>
  </si>
  <si>
    <t>40000 euro</t>
  </si>
  <si>
    <t>Bulgaria</t>
  </si>
  <si>
    <t>INR 4.5 Lac</t>
  </si>
  <si>
    <t>Analytics lead</t>
  </si>
  <si>
    <t>29 May 2012, 12:12 AM</t>
  </si>
  <si>
    <t>Accounts analyst</t>
  </si>
  <si>
    <t>26 May 2012, 4:23 PM</t>
  </si>
  <si>
    <t>Libya</t>
  </si>
  <si>
    <t>2.25 lakhs per year(prof income)</t>
  </si>
  <si>
    <t>Finance analyst</t>
  </si>
  <si>
    <t>30 May 2012, 10:57 AM</t>
  </si>
  <si>
    <t>INR 1700000</t>
  </si>
  <si>
    <t>uganda</t>
  </si>
  <si>
    <t>25 May 2012, 3:28 AM</t>
  </si>
  <si>
    <t>26 May 2012, 3:48 AM</t>
  </si>
  <si>
    <t>Financial Analysist</t>
  </si>
  <si>
    <t>Guadeloupe News</t>
  </si>
  <si>
    <t>Management Information Consultant</t>
  </si>
  <si>
    <t xml:space="preserve">Laos </t>
  </si>
  <si>
    <t>Cost accountant</t>
  </si>
  <si>
    <t>25 May 2012, 6:05 AM</t>
  </si>
  <si>
    <t>26 May 2012, 2:03 AM</t>
  </si>
  <si>
    <t>71°30'E</t>
  </si>
  <si>
    <t>26 May 2012, 12:31 PM</t>
  </si>
  <si>
    <t>28 May 2012, 10:38 PM</t>
  </si>
  <si>
    <t>1 June 2012, 12:23 AM</t>
  </si>
  <si>
    <t>¥?¥— ¥Ø¾?¾?¥‹¥®¾?¥‘</t>
  </si>
  <si>
    <t>ID1490</t>
  </si>
  <si>
    <t>ID1492</t>
  </si>
  <si>
    <t>Business Improvement Specialist</t>
  </si>
  <si>
    <t>ID1491</t>
  </si>
  <si>
    <t xml:space="preserve">Antarctica </t>
  </si>
  <si>
    <t>ID1498</t>
  </si>
  <si>
    <t>ID1497</t>
  </si>
  <si>
    <t>MIS HR,HRIS</t>
  </si>
  <si>
    <t>ID1499</t>
  </si>
  <si>
    <t>ID1494</t>
  </si>
  <si>
    <t>ID1493</t>
  </si>
  <si>
    <t>26 May 2012, 5:52 AM</t>
  </si>
  <si>
    <t>ID1496</t>
  </si>
  <si>
    <t>ID1495</t>
  </si>
  <si>
    <t xml:space="preserve">Maldives </t>
  </si>
  <si>
    <t>07°55'W</t>
  </si>
  <si>
    <t>Accounting Specialist</t>
  </si>
  <si>
    <t>ID1598</t>
  </si>
  <si>
    <t>ID1596</t>
  </si>
  <si>
    <t>ID1597</t>
  </si>
  <si>
    <t>ID1594</t>
  </si>
  <si>
    <t>26 May 2012, 4:39 AM</t>
  </si>
  <si>
    <t>ID1595</t>
  </si>
  <si>
    <t>ID1592</t>
  </si>
  <si>
    <t>ID1593</t>
  </si>
  <si>
    <t>ID1590</t>
  </si>
  <si>
    <t>ID1591</t>
  </si>
  <si>
    <t>28 May 2012, 4:26 PM</t>
  </si>
  <si>
    <t xml:space="preserve">17°43'S </t>
  </si>
  <si>
    <t xml:space="preserve">45°27'N </t>
  </si>
  <si>
    <t>INDIA</t>
  </si>
  <si>
    <t>26 May 2012, 10:01 AM</t>
  </si>
  <si>
    <t>ID1589</t>
  </si>
  <si>
    <t>Sr Executive - MIS</t>
  </si>
  <si>
    <t>Actuarial Analyst</t>
  </si>
  <si>
    <t xml:space="preserve">06°08'S </t>
  </si>
  <si>
    <t>28 May 2012, 3:21 PM</t>
  </si>
  <si>
    <t>Sales Analytics Manager</t>
  </si>
  <si>
    <t>1600Ÿ?¦ net monthly</t>
  </si>
  <si>
    <t xml:space="preserve">35°15'S </t>
  </si>
  <si>
    <t>ID1572</t>
  </si>
  <si>
    <t>ID1573</t>
  </si>
  <si>
    <t>ZAR900,000</t>
  </si>
  <si>
    <t>ID1570</t>
  </si>
  <si>
    <t>ID1571</t>
  </si>
  <si>
    <t xml:space="preserve">Maseru </t>
  </si>
  <si>
    <t>ID1576</t>
  </si>
  <si>
    <t>ID1577</t>
  </si>
  <si>
    <t>ID1574</t>
  </si>
  <si>
    <t>ID1575</t>
  </si>
  <si>
    <t xml:space="preserve">South Georgia and the South Sandwich Islands </t>
  </si>
  <si>
    <t>25 May 2012, 3:37 AM</t>
  </si>
  <si>
    <t>ID1569</t>
  </si>
  <si>
    <t>ID1567</t>
  </si>
  <si>
    <t>12 June 2012, 6:36 AM</t>
  </si>
  <si>
    <t>uruguay</t>
  </si>
  <si>
    <t>Asst Store Manager</t>
  </si>
  <si>
    <t>26 May 2012, 12:50 PM</t>
  </si>
  <si>
    <t>28 May 2012, 6:25 AM</t>
  </si>
  <si>
    <t>ID1581</t>
  </si>
  <si>
    <t>ID1582</t>
  </si>
  <si>
    <t>Senior Specialist</t>
  </si>
  <si>
    <t>ID1583</t>
  </si>
  <si>
    <t>DKK 625000</t>
  </si>
  <si>
    <t>ID1584</t>
  </si>
  <si>
    <t>ID1585</t>
  </si>
  <si>
    <t>29 May 2012, 5:53 AM</t>
  </si>
  <si>
    <t>ID1586</t>
  </si>
  <si>
    <t xml:space="preserve">San Marino </t>
  </si>
  <si>
    <t>ID1587</t>
  </si>
  <si>
    <t>ID1588</t>
  </si>
  <si>
    <t>Taiwan News</t>
  </si>
  <si>
    <t>Commercial Director</t>
  </si>
  <si>
    <t>Angola News</t>
  </si>
  <si>
    <t>ID1580</t>
  </si>
  <si>
    <t>Egypt</t>
  </si>
  <si>
    <t>Quality Control Supervisor</t>
  </si>
  <si>
    <t>ID1579</t>
  </si>
  <si>
    <t>ID1578</t>
  </si>
  <si>
    <t xml:space="preserve">08°50'S </t>
  </si>
  <si>
    <t>252000 INR</t>
  </si>
  <si>
    <t>Transportation Specialist</t>
  </si>
  <si>
    <t>Svalbard and Jan Mayen Islands News</t>
  </si>
  <si>
    <t>20 June 2012, 12:55 AM</t>
  </si>
  <si>
    <t xml:space="preserve">45°20'S </t>
  </si>
  <si>
    <t>29 May 2012, 9:50 PM</t>
  </si>
  <si>
    <t>1,20,000 INR</t>
  </si>
  <si>
    <t>India News</t>
  </si>
  <si>
    <t>LKR</t>
  </si>
  <si>
    <t>ID1555</t>
  </si>
  <si>
    <t>ID1554</t>
  </si>
  <si>
    <t>ID1553</t>
  </si>
  <si>
    <t>ID1552</t>
  </si>
  <si>
    <t xml:space="preserve">Tarawa </t>
  </si>
  <si>
    <t>ID1551</t>
  </si>
  <si>
    <t>ID1550</t>
  </si>
  <si>
    <t>Tax Associate</t>
  </si>
  <si>
    <t>ID1549</t>
  </si>
  <si>
    <t>ID1547</t>
  </si>
  <si>
    <t>ID1548</t>
  </si>
  <si>
    <t>29 May 2012, 1:53 PM</t>
  </si>
  <si>
    <t>ID1545</t>
  </si>
  <si>
    <t xml:space="preserve">Nepal </t>
  </si>
  <si>
    <t>ID1546</t>
  </si>
  <si>
    <t>Assistant Financial Accountant</t>
  </si>
  <si>
    <t>05°17'W</t>
  </si>
  <si>
    <t>Asst. Production Manager</t>
  </si>
  <si>
    <t>60K Ÿ?¦</t>
  </si>
  <si>
    <t>us $ 14000</t>
  </si>
  <si>
    <t xml:space="preserve">    ,salary$Continent</t>
  </si>
  <si>
    <t>4 June 2012, 6:55 PM</t>
  </si>
  <si>
    <t>ID1564</t>
  </si>
  <si>
    <t>ID1563</t>
  </si>
  <si>
    <t>ID1566</t>
  </si>
  <si>
    <t>ID1565</t>
  </si>
  <si>
    <t>ID1560</t>
  </si>
  <si>
    <t>50000 US $ per year</t>
  </si>
  <si>
    <t>Service Analyst</t>
  </si>
  <si>
    <t>ID1562</t>
  </si>
  <si>
    <t>25 May 2012, 3:56 AM</t>
  </si>
  <si>
    <t>ID1561</t>
  </si>
  <si>
    <t>26 May 2012, 7:22 PM</t>
  </si>
  <si>
    <t>ID1556</t>
  </si>
  <si>
    <t>ID1557</t>
  </si>
  <si>
    <t>financialcotroller</t>
  </si>
  <si>
    <t>ID1558</t>
  </si>
  <si>
    <t>ID1559</t>
  </si>
  <si>
    <t>28 May 2012, 11:58 AM</t>
  </si>
  <si>
    <t>Sourcing Analyst</t>
  </si>
  <si>
    <t>6 June 2012, 7:54 PM</t>
  </si>
  <si>
    <t>Bulgaria News</t>
  </si>
  <si>
    <t>ID1533</t>
  </si>
  <si>
    <t>ô?32250</t>
  </si>
  <si>
    <t>ID1532</t>
  </si>
  <si>
    <t>ID1531</t>
  </si>
  <si>
    <t>ID1530</t>
  </si>
  <si>
    <t>ID1525</t>
  </si>
  <si>
    <t>ID1526</t>
  </si>
  <si>
    <t>ID1523</t>
  </si>
  <si>
    <t>ID1524</t>
  </si>
  <si>
    <t>ID1529</t>
  </si>
  <si>
    <t>ID1527</t>
  </si>
  <si>
    <t>ID1528</t>
  </si>
  <si>
    <t>30 May 2012, 5:04 PM</t>
  </si>
  <si>
    <t>29 May 2012, 5:03 AM</t>
  </si>
  <si>
    <t>2LAKHS</t>
  </si>
  <si>
    <t xml:space="preserve">Hungary </t>
  </si>
  <si>
    <t>ID1540</t>
  </si>
  <si>
    <t>26 May 2012, 10:16 PM</t>
  </si>
  <si>
    <t>ID1542</t>
  </si>
  <si>
    <t>ID1541</t>
  </si>
  <si>
    <t>ID1544</t>
  </si>
  <si>
    <t>ID1543</t>
  </si>
  <si>
    <t>ID1534</t>
  </si>
  <si>
    <t>ID1535</t>
  </si>
  <si>
    <t>ID1536</t>
  </si>
  <si>
    <t>ID1537</t>
  </si>
  <si>
    <t>ID1539</t>
  </si>
  <si>
    <t>10 June 2012, 4:16 AM</t>
  </si>
  <si>
    <t xml:space="preserve">13°10'N </t>
  </si>
  <si>
    <t>Equatorial Guinea News</t>
  </si>
  <si>
    <t>31 May 2012, 10:56 PM</t>
  </si>
  <si>
    <t>29 May 2012, 5:21 AM</t>
  </si>
  <si>
    <t>28 May 2012, 10:49 PM</t>
  </si>
  <si>
    <t>ID1509</t>
  </si>
  <si>
    <t>Project Controlling (MIS Reports)</t>
  </si>
  <si>
    <t>26 May 2012, 1:57 AM</t>
  </si>
  <si>
    <t>ID1506</t>
  </si>
  <si>
    <t>ID1505</t>
  </si>
  <si>
    <t>ID1508</t>
  </si>
  <si>
    <t>ID1507</t>
  </si>
  <si>
    <t>ID1502</t>
  </si>
  <si>
    <t>ID1501</t>
  </si>
  <si>
    <t>ID1504</t>
  </si>
  <si>
    <t>ID1503</t>
  </si>
  <si>
    <t>28 May 2012, 8:45 PM</t>
  </si>
  <si>
    <t>ID1510</t>
  </si>
  <si>
    <t>ID1511</t>
  </si>
  <si>
    <t>ô?31185</t>
  </si>
  <si>
    <t>Vice Head of Dpt in Education</t>
  </si>
  <si>
    <t>6 June 2012, 8:07 PM</t>
  </si>
  <si>
    <t>Us$ 18000</t>
  </si>
  <si>
    <t>26 May 2012, 3:37 AM</t>
  </si>
  <si>
    <t>ID1519</t>
  </si>
  <si>
    <t>Rs 600000/-</t>
  </si>
  <si>
    <t>6,00,000</t>
  </si>
  <si>
    <t>ID1516</t>
  </si>
  <si>
    <t>ID1515</t>
  </si>
  <si>
    <t>ID1514</t>
  </si>
  <si>
    <t>ID1513</t>
  </si>
  <si>
    <t>ID1512</t>
  </si>
  <si>
    <t>ID1521</t>
  </si>
  <si>
    <t>ID1522</t>
  </si>
  <si>
    <t>ID1520</t>
  </si>
  <si>
    <t>Suriname News</t>
  </si>
  <si>
    <t>5 June 2012, 7:16 PM</t>
  </si>
  <si>
    <t>ô?37000</t>
  </si>
  <si>
    <t>Palau News</t>
  </si>
  <si>
    <t>Programmer-analyst</t>
  </si>
  <si>
    <t>8500 USD</t>
  </si>
  <si>
    <t>Rs 6L</t>
  </si>
  <si>
    <t>29 May 2012, 4:07 PM</t>
  </si>
  <si>
    <t xml:space="preserve">The Former Yugoslav Republic of Macedonia </t>
  </si>
  <si>
    <t>Marketing Services Manager</t>
  </si>
  <si>
    <t>CDN $70,000</t>
  </si>
  <si>
    <t>Switzerland</t>
  </si>
  <si>
    <t>norway</t>
  </si>
  <si>
    <t>ô?21000</t>
  </si>
  <si>
    <t>26 May 2012, 11:10 AM</t>
  </si>
  <si>
    <t>25 May 2012, 5:47 AM</t>
  </si>
  <si>
    <t>india</t>
  </si>
  <si>
    <t xml:space="preserve">Mali </t>
  </si>
  <si>
    <t>30°28'E</t>
  </si>
  <si>
    <t xml:space="preserve">14°36'N </t>
  </si>
  <si>
    <t xml:space="preserve">Turkmenistan </t>
  </si>
  <si>
    <t>4 June 2012, 7:46 PM</t>
  </si>
  <si>
    <t xml:space="preserve">Paraguay </t>
  </si>
  <si>
    <t>Cost Accountant</t>
  </si>
  <si>
    <t>ID1500</t>
  </si>
  <si>
    <t>26 May 2012, 4:05 PM</t>
  </si>
  <si>
    <t xml:space="preserve">Libyan Arab Jamahiriya </t>
  </si>
  <si>
    <t xml:space="preserve">Albania </t>
  </si>
  <si>
    <t>31 May 2012, 8:13 PM</t>
  </si>
  <si>
    <t>Business Development</t>
  </si>
  <si>
    <t>South africa</t>
  </si>
  <si>
    <t>25 May 2012, 5:10 AM</t>
  </si>
  <si>
    <t>02°33'W</t>
  </si>
  <si>
    <t>Data Analysis</t>
  </si>
  <si>
    <t>Principal advisor</t>
  </si>
  <si>
    <t>Bookkeeper</t>
  </si>
  <si>
    <t>26 May 2012, 3:22 AM</t>
  </si>
  <si>
    <t>20 June 2012, 1:54 AM</t>
  </si>
  <si>
    <t>USD72000</t>
  </si>
  <si>
    <t>56°12'W</t>
  </si>
  <si>
    <t>29°18'E</t>
  </si>
  <si>
    <t>Manager, Forecasts &amp; Budgets</t>
  </si>
  <si>
    <t>Bolivia News</t>
  </si>
  <si>
    <t>clerk</t>
  </si>
  <si>
    <t>28 May 2012, 4:53 PM</t>
  </si>
  <si>
    <t>1 June 2012, 2:32 PM</t>
  </si>
  <si>
    <t xml:space="preserve">Port-au-Prince </t>
  </si>
  <si>
    <t>15°15'E</t>
  </si>
  <si>
    <t>officer</t>
  </si>
  <si>
    <t>26 May 2012, 12:19 PM</t>
  </si>
  <si>
    <t>logistics analyst</t>
  </si>
  <si>
    <t>89°10'W</t>
  </si>
  <si>
    <t>26 May 2012, 3:33 AM</t>
  </si>
  <si>
    <t>Online Traffic Manager / Web Analist</t>
  </si>
  <si>
    <t>KES 4.3 million</t>
  </si>
  <si>
    <t>26 May 2012, 6:57 AM</t>
  </si>
  <si>
    <t>9,50,000</t>
  </si>
  <si>
    <t>Singapore</t>
  </si>
  <si>
    <t>Business Analyst - Central Finance</t>
  </si>
  <si>
    <t>06°15'W</t>
  </si>
  <si>
    <t>10°47'W</t>
  </si>
  <si>
    <t xml:space="preserve">Korea (North) </t>
  </si>
  <si>
    <t>27 May 2012, 8:51 PM</t>
  </si>
  <si>
    <t>Owner of Business Improvement Consultancy</t>
  </si>
  <si>
    <t>Officer Production</t>
  </si>
  <si>
    <t xml:space="preserve">El Salvador </t>
  </si>
  <si>
    <t>44°30'E</t>
  </si>
  <si>
    <t>Controlling Manager</t>
  </si>
  <si>
    <t>Uzbekistan News</t>
  </si>
  <si>
    <t>ô?18000</t>
  </si>
  <si>
    <t>30 May 2012, 4:13 AM</t>
  </si>
  <si>
    <t>25 May 2012, 4:57 AM</t>
  </si>
  <si>
    <t>29 May 2012, 3:04 PM</t>
  </si>
  <si>
    <t>qatar</t>
  </si>
  <si>
    <t xml:space="preserve">Colombia </t>
  </si>
  <si>
    <t>26 May 2012, 12:35 PM</t>
  </si>
  <si>
    <t xml:space="preserve">Moldova </t>
  </si>
  <si>
    <t>7 June 2012, 2:06 PM</t>
  </si>
  <si>
    <t>29 May 2012, 2:02 AM</t>
  </si>
  <si>
    <t>36°48'E</t>
  </si>
  <si>
    <t>2 June 2012, 3:13 AM</t>
  </si>
  <si>
    <t>Tunisia News</t>
  </si>
  <si>
    <t xml:space="preserve">United States of Virgin Islands </t>
  </si>
  <si>
    <t>Regional Formwork Head</t>
  </si>
  <si>
    <t>30 May 2012, 1:41 PM</t>
  </si>
  <si>
    <t>3 Lakh</t>
  </si>
  <si>
    <t>INR 850000</t>
  </si>
  <si>
    <t>28 May 2012, 7:25 PM</t>
  </si>
  <si>
    <t xml:space="preserve">15°12'N </t>
  </si>
  <si>
    <t>28 May 2012, 3:35 PM</t>
  </si>
  <si>
    <t>26 May 2012, 10:08 PM</t>
  </si>
  <si>
    <t>Junior Reporting Manager</t>
  </si>
  <si>
    <t xml:space="preserve">26°10'N </t>
  </si>
  <si>
    <t>US$45,000</t>
  </si>
  <si>
    <t xml:space="preserve">Porto-Novo (constitutional cotonou) (seat of gvnt) </t>
  </si>
  <si>
    <t xml:space="preserve">Rome </t>
  </si>
  <si>
    <t>Market analyst</t>
  </si>
  <si>
    <t>29 May 2012, 12:32 AM</t>
  </si>
  <si>
    <t>Ÿ?¦35,000 / Ÿ?¦44,000</t>
  </si>
  <si>
    <t xml:space="preserve">Capital </t>
  </si>
  <si>
    <t>26 May 2012, 12:56 AM</t>
  </si>
  <si>
    <t>5 June 2012, 12:42 PM</t>
  </si>
  <si>
    <t>29 May 2012, 10:02 PM</t>
  </si>
  <si>
    <t>Senior Associate Engineer</t>
  </si>
  <si>
    <t>Virgin Islands (US) News</t>
  </si>
  <si>
    <t>27 May 2012, 8:07 AM</t>
  </si>
  <si>
    <t>AGM Finance</t>
  </si>
  <si>
    <t>Kyrgyzstan News</t>
  </si>
  <si>
    <t>30 May 2012, 11:59 PM</t>
  </si>
  <si>
    <t>5 June 2012, 3:55 AM</t>
  </si>
  <si>
    <t>Sierra Leone News</t>
  </si>
  <si>
    <t>Management Reporting Analyst</t>
  </si>
  <si>
    <t>7 June 2012, 4:45 PM</t>
  </si>
  <si>
    <t xml:space="preserve">18°30'N </t>
  </si>
  <si>
    <t xml:space="preserve">01°17'S </t>
  </si>
  <si>
    <t xml:space="preserve">Moroni </t>
  </si>
  <si>
    <t>26 May 2012, 2:31 AM</t>
  </si>
  <si>
    <t>Administrative Coordinator</t>
  </si>
  <si>
    <t>Bolivia</t>
  </si>
  <si>
    <t>26 May 2012, 3:06 AM</t>
  </si>
  <si>
    <t>Manager - Marketing Analytics</t>
  </si>
  <si>
    <t>Saint Vincent and the Grenadines News</t>
  </si>
  <si>
    <t>$50,000 U.S.</t>
  </si>
  <si>
    <t>27 May 2012, 12:19 AM</t>
  </si>
  <si>
    <t>Q.A.Officer</t>
  </si>
  <si>
    <t>Administrative</t>
  </si>
  <si>
    <t>Dominican Republic</t>
  </si>
  <si>
    <t xml:space="preserve">Malaysia </t>
  </si>
  <si>
    <t>INR 420000</t>
  </si>
  <si>
    <t>Supply/Demand Planner</t>
  </si>
  <si>
    <t>Rs.5,45,000</t>
  </si>
  <si>
    <t xml:space="preserve">Mayotte </t>
  </si>
  <si>
    <t>US$ 30500</t>
  </si>
  <si>
    <t>Financial controller</t>
  </si>
  <si>
    <t>Technical Support Technician</t>
  </si>
  <si>
    <t>MIS executive</t>
  </si>
  <si>
    <t>26 May 2012, 4:16 PM</t>
  </si>
  <si>
    <t>27 May 2012, 1:06 PM</t>
  </si>
  <si>
    <t>16°22'E</t>
  </si>
  <si>
    <t>27 May 2012, 8:43 PM</t>
  </si>
  <si>
    <t>republica dominicana</t>
  </si>
  <si>
    <t>25 May 2012, 7:18 AM</t>
  </si>
  <si>
    <t>26 May 2012, 3:06 PM</t>
  </si>
  <si>
    <t>25 May 2012, 3:11 AM</t>
  </si>
  <si>
    <t>summary(dataset)</t>
  </si>
  <si>
    <t>06°09'E</t>
  </si>
  <si>
    <t>ô?73000</t>
  </si>
  <si>
    <t>Sr Report Developer</t>
  </si>
  <si>
    <t>66°07'W</t>
  </si>
  <si>
    <t>Italy News</t>
  </si>
  <si>
    <t>25 May 2012, 4:32 AM</t>
  </si>
  <si>
    <t>Aruba</t>
  </si>
  <si>
    <t>Intelligence Analyst</t>
  </si>
  <si>
    <t>ô?50</t>
  </si>
  <si>
    <t>13000 USD</t>
  </si>
  <si>
    <t>1 or 2 hours a day</t>
  </si>
  <si>
    <t>28 May 2012, 7:19 PM</t>
  </si>
  <si>
    <t>Business Technical Consultant</t>
  </si>
  <si>
    <t>company secretary</t>
  </si>
  <si>
    <t>28 May 2012, 5:22 PM</t>
  </si>
  <si>
    <t>3 June 2012, 1:30 PM</t>
  </si>
  <si>
    <t>18 June 2012, 5:51 PM</t>
  </si>
  <si>
    <t>Reporting Analyst Team Lead</t>
  </si>
  <si>
    <t>40000 us</t>
  </si>
  <si>
    <t xml:space="preserve">Dominican Republic </t>
  </si>
  <si>
    <t>Korea (South) News</t>
  </si>
  <si>
    <t>25 May 2012, 4:52 AM</t>
  </si>
  <si>
    <t>29 May 2012, 10:32 PM</t>
  </si>
  <si>
    <t>7 June 2012, 9:25 AM</t>
  </si>
  <si>
    <t>27 May 2012, 11:32 AM</t>
  </si>
  <si>
    <t>Process Flow Coordinator</t>
  </si>
  <si>
    <t xml:space="preserve">Bulgaria </t>
  </si>
  <si>
    <t>Clinical Data Specialist</t>
  </si>
  <si>
    <t>28 May 2012, 12:26 PM</t>
  </si>
  <si>
    <t>26 May 2012, 1:22 PM</t>
  </si>
  <si>
    <t>Croatia (Hrvatska) News</t>
  </si>
  <si>
    <t>43000 EUR</t>
  </si>
  <si>
    <t>29 May 2012, 12:28 PM</t>
  </si>
  <si>
    <t>26 May 2012, 7:34 PM</t>
  </si>
  <si>
    <t>+ salary.How_many_hours_of_a_day_you_work_on_Excel</t>
  </si>
  <si>
    <t>28 May 2012, 10:35 PM</t>
  </si>
  <si>
    <t>Zaire News</t>
  </si>
  <si>
    <t>27 May 2012, 1:41 PM</t>
  </si>
  <si>
    <t>Team Lead - Computer Discounts</t>
  </si>
  <si>
    <t xml:space="preserve">Brazil </t>
  </si>
  <si>
    <t>Uruguay</t>
  </si>
  <si>
    <t>Financial Consultant</t>
  </si>
  <si>
    <t>GBP 34000</t>
  </si>
  <si>
    <t xml:space="preserve">Amman </t>
  </si>
  <si>
    <t>INR 850,000</t>
  </si>
  <si>
    <t>Data Analyst</t>
  </si>
  <si>
    <t>INR 20 Lakhs p.a.</t>
  </si>
  <si>
    <t>26 May 2012, 5:03 PM</t>
  </si>
  <si>
    <t>New zealand</t>
  </si>
  <si>
    <t>31 May 2012, 10:06 PM</t>
  </si>
  <si>
    <t>26 May 2012, 2:07 AM</t>
  </si>
  <si>
    <t>26 May 2012, 11:50 AM</t>
  </si>
  <si>
    <t>ô?80000</t>
  </si>
  <si>
    <t xml:space="preserve">05°35'N </t>
  </si>
  <si>
    <t>United Arab Emirates News</t>
  </si>
  <si>
    <t>Sr. Team Lead - MIS</t>
  </si>
  <si>
    <t>60000 USD p.a.</t>
  </si>
  <si>
    <t>Team Lead Mis</t>
  </si>
  <si>
    <t>The netherlands</t>
  </si>
  <si>
    <t>DP specialist</t>
  </si>
  <si>
    <t xml:space="preserve">Portugal </t>
  </si>
  <si>
    <t>MAD</t>
  </si>
  <si>
    <t>Credit Manager - Loans</t>
  </si>
  <si>
    <t>26 May 2012, 3:52 AM</t>
  </si>
  <si>
    <t>project manager, project finance consultant</t>
  </si>
  <si>
    <t>27 May 2012, 1:42 PM</t>
  </si>
  <si>
    <t xml:space="preserve">Doha </t>
  </si>
  <si>
    <t>2 June 2012, 1:29 AM</t>
  </si>
  <si>
    <t>saudi arabia</t>
  </si>
  <si>
    <t>03°45'W</t>
  </si>
  <si>
    <t>Category Leader</t>
  </si>
  <si>
    <t>00°05'W</t>
  </si>
  <si>
    <t>Senior Planning Engineer</t>
  </si>
  <si>
    <t>Assesor</t>
  </si>
  <si>
    <t>ID1646</t>
  </si>
  <si>
    <t>ID1647</t>
  </si>
  <si>
    <t>ID1644</t>
  </si>
  <si>
    <t>ID1645</t>
  </si>
  <si>
    <t>Accounts manager</t>
  </si>
  <si>
    <t>ID1648</t>
  </si>
  <si>
    <t>166°30'E</t>
  </si>
  <si>
    <t>ID1649</t>
  </si>
  <si>
    <t>ID1650</t>
  </si>
  <si>
    <t>ID1654</t>
  </si>
  <si>
    <t>ID1653</t>
  </si>
  <si>
    <t>ID1652</t>
  </si>
  <si>
    <t>Application Developer</t>
  </si>
  <si>
    <t>ID1651</t>
  </si>
  <si>
    <t>Site Technician</t>
  </si>
  <si>
    <t>28 May 2012, 6:39 PM</t>
  </si>
  <si>
    <t xml:space="preserve">Antigua and Barbuda </t>
  </si>
  <si>
    <t>Central Services Manager</t>
  </si>
  <si>
    <t>29 May 2012, 6:38 PM</t>
  </si>
  <si>
    <t>ID1655</t>
  </si>
  <si>
    <t>ID1656</t>
  </si>
  <si>
    <t>ID1657</t>
  </si>
  <si>
    <t>ID1658</t>
  </si>
  <si>
    <t>United States of America News</t>
  </si>
  <si>
    <t>4.5 lakh INR</t>
  </si>
  <si>
    <t>ID1659</t>
  </si>
  <si>
    <t xml:space="preserve">64°10'N </t>
  </si>
  <si>
    <t>27 May 2012, 1:22 AM</t>
  </si>
  <si>
    <t>ID1661</t>
  </si>
  <si>
    <t>ID1660</t>
  </si>
  <si>
    <t>Process Technician</t>
  </si>
  <si>
    <t>ID1663</t>
  </si>
  <si>
    <t>ID1662</t>
  </si>
  <si>
    <t>ID1665</t>
  </si>
  <si>
    <t>ID1664</t>
  </si>
  <si>
    <t>MNR</t>
  </si>
  <si>
    <t>Sr. Strategic Development Specialist</t>
  </si>
  <si>
    <t>26 May 2012, 1:35 AM</t>
  </si>
  <si>
    <t>Moldova News</t>
  </si>
  <si>
    <t>PO/PMO/Planner/PM</t>
  </si>
  <si>
    <t>25 May 2012, 3:33 AM</t>
  </si>
  <si>
    <t xml:space="preserve">Kyrgyzstan </t>
  </si>
  <si>
    <t>26 May 2012, 1:22 AM</t>
  </si>
  <si>
    <t>ID1668</t>
  </si>
  <si>
    <t>ID1669</t>
  </si>
  <si>
    <t>Senior Marketing Analyst</t>
  </si>
  <si>
    <t>ID1666</t>
  </si>
  <si>
    <t>ID1667</t>
  </si>
  <si>
    <t>21°00'E</t>
  </si>
  <si>
    <t>ID1675</t>
  </si>
  <si>
    <t>ID1674</t>
  </si>
  <si>
    <t>ID1673</t>
  </si>
  <si>
    <t>Mechanical Design engineer</t>
  </si>
  <si>
    <t>ID1672</t>
  </si>
  <si>
    <t>17000 Rs</t>
  </si>
  <si>
    <t>ID1671</t>
  </si>
  <si>
    <t>ID1670</t>
  </si>
  <si>
    <t>31 May 2012, 12:46 AM</t>
  </si>
  <si>
    <t xml:space="preserve">Tunis </t>
  </si>
  <si>
    <t>ID1677</t>
  </si>
  <si>
    <t>ID1678</t>
  </si>
  <si>
    <t>ID1679</t>
  </si>
  <si>
    <t>ID1685</t>
  </si>
  <si>
    <t>ID1684</t>
  </si>
  <si>
    <t>ID1687</t>
  </si>
  <si>
    <t>26 May 2012, 1:38 AM</t>
  </si>
  <si>
    <t>ID1686</t>
  </si>
  <si>
    <t>ID1681</t>
  </si>
  <si>
    <t>ID1680</t>
  </si>
  <si>
    <t>ID1683</t>
  </si>
  <si>
    <t>ID1682</t>
  </si>
  <si>
    <t xml:space="preserve">Bangui </t>
  </si>
  <si>
    <t>16 June 2012, 6:31 PM</t>
  </si>
  <si>
    <t>28 May 2012, 11:02 PM</t>
  </si>
  <si>
    <t>Product Engineer</t>
  </si>
  <si>
    <t xml:space="preserve">Pretoria (adm.) / Cap Town (Legislative) / Bloemfontein (Judicial) </t>
  </si>
  <si>
    <t>ID1689</t>
  </si>
  <si>
    <t>ID1688</t>
  </si>
  <si>
    <t>Finance Manager Business Services</t>
  </si>
  <si>
    <t>ID1690</t>
  </si>
  <si>
    <t>13°25'E</t>
  </si>
  <si>
    <t>ID1693</t>
  </si>
  <si>
    <t>ID1694</t>
  </si>
  <si>
    <t>ID1691</t>
  </si>
  <si>
    <t>ID1692</t>
  </si>
  <si>
    <t>ID1697</t>
  </si>
  <si>
    <t xml:space="preserve">09°29'N </t>
  </si>
  <si>
    <t>5 June 2012, 9:49 PM</t>
  </si>
  <si>
    <t>ID1698</t>
  </si>
  <si>
    <t xml:space="preserve">51°10'N </t>
  </si>
  <si>
    <t>ID1695</t>
  </si>
  <si>
    <t>ID1696</t>
  </si>
  <si>
    <t>ID1699</t>
  </si>
  <si>
    <t>Rs 480000</t>
  </si>
  <si>
    <t>12 June 2012, 8:46 AM</t>
  </si>
  <si>
    <t>Project controls manager</t>
  </si>
  <si>
    <t>6 June 2012, 4:00 AM</t>
  </si>
  <si>
    <t>ethiopia</t>
  </si>
  <si>
    <t xml:space="preserve">Budapest </t>
  </si>
  <si>
    <t>26 May 2012, 4:40 AM</t>
  </si>
  <si>
    <t>28 May 2012, 10:41 AM</t>
  </si>
  <si>
    <t>Rs. 900000 per annum</t>
  </si>
  <si>
    <t>30 May 2012, 10:11 AM</t>
  </si>
  <si>
    <t>Rs 500000</t>
  </si>
  <si>
    <t>29 May 2012, 8:20 PM</t>
  </si>
  <si>
    <t>MIS</t>
  </si>
  <si>
    <t>Test Analyst</t>
  </si>
  <si>
    <t>MIS OFFICER</t>
  </si>
  <si>
    <t>project manager - metrics</t>
  </si>
  <si>
    <t>28 May 2012, 3:48 PM</t>
  </si>
  <si>
    <t xml:space="preserve">33°24'S </t>
  </si>
  <si>
    <t>13 June 2012, 6:25 PM</t>
  </si>
  <si>
    <t>Call:</t>
  </si>
  <si>
    <t>28 May 2012, 10:27 AM</t>
  </si>
  <si>
    <t>Guide for About.com</t>
  </si>
  <si>
    <t>28 May 2012, 5:18 PM</t>
  </si>
  <si>
    <t>12 June 2012, 8:47 PM</t>
  </si>
  <si>
    <t>Personal Assistant</t>
  </si>
  <si>
    <t xml:space="preserve">US $30,000.00 </t>
  </si>
  <si>
    <t>,data = salary.exp2)</t>
  </si>
  <si>
    <t>28 May 2012, 6:30 PM</t>
  </si>
  <si>
    <t>30 May 2012, 1:56 PM</t>
  </si>
  <si>
    <t>US$ 4.545</t>
  </si>
  <si>
    <t>26 May 2012, 7:06 AM</t>
  </si>
  <si>
    <t>Greenland News</t>
  </si>
  <si>
    <t>Senior Data Analyst</t>
  </si>
  <si>
    <t>planning &amp; Sales Control emploee</t>
  </si>
  <si>
    <t>Assistant Corporate Controller</t>
  </si>
  <si>
    <t>Campus Budget Officer</t>
  </si>
  <si>
    <t>eeo analyst</t>
  </si>
  <si>
    <t>boxplot(Salary_in_USD~How_many_hours_of_a_day_you_work_on_Excel , data = salary.data,ylim = c(0,400000))</t>
  </si>
  <si>
    <t xml:space="preserve">Samoa </t>
  </si>
  <si>
    <t xml:space="preserve">Brunei </t>
  </si>
  <si>
    <t>Grand Total</t>
  </si>
  <si>
    <t>San Marino News</t>
  </si>
  <si>
    <t>AUD$70,000</t>
  </si>
  <si>
    <t>Stock Controller</t>
  </si>
  <si>
    <t>Planner</t>
  </si>
  <si>
    <t>26 May 2012, 4:16 AM</t>
  </si>
  <si>
    <t>29 May 2012, 2:55 PM</t>
  </si>
  <si>
    <t>26 May 2012, 1:09 AM</t>
  </si>
  <si>
    <t xml:space="preserve">Riga </t>
  </si>
  <si>
    <t xml:space="preserve">18°27'N </t>
  </si>
  <si>
    <t>Customer Service</t>
  </si>
  <si>
    <t>Management Intern</t>
  </si>
  <si>
    <t>13 June 2012, 7:33 PM</t>
  </si>
  <si>
    <t xml:space="preserve">Heard and McDonald Islands </t>
  </si>
  <si>
    <t>MUR</t>
  </si>
  <si>
    <t>head of data</t>
  </si>
  <si>
    <t>Exceler</t>
  </si>
  <si>
    <t>Portfolio Manager</t>
  </si>
  <si>
    <t>126°58'E</t>
  </si>
  <si>
    <t>3 June 2012, 2:06 AM</t>
  </si>
  <si>
    <t>27 May 2012, 11:32 PM</t>
  </si>
  <si>
    <t>29 May 2012, 3:38 PM</t>
  </si>
  <si>
    <t xml:space="preserve">42°01'N </t>
  </si>
  <si>
    <t>USD 60000</t>
  </si>
  <si>
    <t>26 May 2012, 5:08 PM</t>
  </si>
  <si>
    <t xml:space="preserve">Manama </t>
  </si>
  <si>
    <t>27 May 2012, 1:41 AM</t>
  </si>
  <si>
    <t>26 May 2012, 4:27 AM</t>
  </si>
  <si>
    <t>ID1610</t>
  </si>
  <si>
    <t>ID1601</t>
  </si>
  <si>
    <t>ID1600</t>
  </si>
  <si>
    <t>ID1603</t>
  </si>
  <si>
    <t>ID1602</t>
  </si>
  <si>
    <t>ID1605</t>
  </si>
  <si>
    <t>ID1604</t>
  </si>
  <si>
    <t>ID1607</t>
  </si>
  <si>
    <t xml:space="preserve">07°20'N </t>
  </si>
  <si>
    <t>ID1606</t>
  </si>
  <si>
    <t>ID1609</t>
  </si>
  <si>
    <t>ID1608</t>
  </si>
  <si>
    <t>Ÿ?¦ 50k</t>
  </si>
  <si>
    <t>srilanka</t>
  </si>
  <si>
    <t>29 May 2012, 4:39 PM</t>
  </si>
  <si>
    <t>27 May 2012, 4:50 PM</t>
  </si>
  <si>
    <t>ID1620</t>
  </si>
  <si>
    <t>ID1621</t>
  </si>
  <si>
    <t>CONTROLLER</t>
  </si>
  <si>
    <t>ID1614</t>
  </si>
  <si>
    <t>ID1613</t>
  </si>
  <si>
    <t>ID1612</t>
  </si>
  <si>
    <t>Senior Claims Analyst</t>
  </si>
  <si>
    <t>Planning &amp; Scheduling Manager</t>
  </si>
  <si>
    <t>ID1611</t>
  </si>
  <si>
    <t>ID1618</t>
  </si>
  <si>
    <t>ID1617</t>
  </si>
  <si>
    <t>ID1616</t>
  </si>
  <si>
    <t>ID1615</t>
  </si>
  <si>
    <t xml:space="preserve">Namibia </t>
  </si>
  <si>
    <t>ID1619</t>
  </si>
  <si>
    <t xml:space="preserve">Kigali </t>
  </si>
  <si>
    <t>Manager Business Controlling</t>
  </si>
  <si>
    <t>Qatar</t>
  </si>
  <si>
    <t>6 June 2012, 1:26 AM</t>
  </si>
  <si>
    <t>30 May 2012, 10:59 PM</t>
  </si>
  <si>
    <t>assistant manager (finance)</t>
  </si>
  <si>
    <t>ID1630</t>
  </si>
  <si>
    <t>ID1631</t>
  </si>
  <si>
    <t>Israel</t>
  </si>
  <si>
    <t>ID1632</t>
  </si>
  <si>
    <t>ID1627</t>
  </si>
  <si>
    <t>ID1626</t>
  </si>
  <si>
    <t>ID1629</t>
  </si>
  <si>
    <t>ID1628</t>
  </si>
  <si>
    <t>200000 INR</t>
  </si>
  <si>
    <t>27 May 2012, 2:04 PM</t>
  </si>
  <si>
    <t>ID1623</t>
  </si>
  <si>
    <t>ID1625</t>
  </si>
  <si>
    <t>ID1624</t>
  </si>
  <si>
    <t>Manager FP and A</t>
  </si>
  <si>
    <t>28 May 2012, 8:41 AM</t>
  </si>
  <si>
    <t>28 May 2012, 10:54 PM</t>
  </si>
  <si>
    <t>Logistics Analyst</t>
  </si>
  <si>
    <t>8 June 2012, 3:43 PM</t>
  </si>
  <si>
    <t>info analyst</t>
  </si>
  <si>
    <t>greece</t>
  </si>
  <si>
    <t>ID1642</t>
  </si>
  <si>
    <t>Saint Lucia News</t>
  </si>
  <si>
    <t>ID1643</t>
  </si>
  <si>
    <t>Asst. Manager(Commercial)</t>
  </si>
  <si>
    <t>ID1640</t>
  </si>
  <si>
    <t xml:space="preserve">Malabo </t>
  </si>
  <si>
    <t>ô?51,000/$81,600</t>
  </si>
  <si>
    <t>ID1641</t>
  </si>
  <si>
    <t>ID1639</t>
  </si>
  <si>
    <t>ID1638</t>
  </si>
  <si>
    <t>10 June 2012, 1:48 AM</t>
  </si>
  <si>
    <t>ID1637</t>
  </si>
  <si>
    <t>ID1636</t>
  </si>
  <si>
    <t>ID1635</t>
  </si>
  <si>
    <t>7 June 2012, 8:10 PM</t>
  </si>
  <si>
    <t>ID1634</t>
  </si>
  <si>
    <t>ID1633</t>
  </si>
  <si>
    <t>18 June 2012, 2:27 PM</t>
  </si>
  <si>
    <t>kuwait</t>
  </si>
  <si>
    <t>$1,589.00/per month</t>
  </si>
  <si>
    <t>44°31'E</t>
  </si>
  <si>
    <t>eorl</t>
  </si>
  <si>
    <t>63000 USD</t>
  </si>
  <si>
    <t>AU $120000</t>
  </si>
  <si>
    <t>ZAR240000</t>
  </si>
  <si>
    <t>AED 120000</t>
  </si>
  <si>
    <t>28 May 2012, 4:05 PM</t>
  </si>
  <si>
    <t>26 May 2012, 12:22 AM</t>
  </si>
  <si>
    <t>Bangladesh</t>
  </si>
  <si>
    <t>19 June 2012, 3:15 PM</t>
  </si>
  <si>
    <t>26 May 2012, 2:11 AM</t>
  </si>
  <si>
    <t>26 May 2012, 11:58 AM</t>
  </si>
  <si>
    <t>Canad</t>
  </si>
  <si>
    <t>25 May 2012, 4:31 AM</t>
  </si>
  <si>
    <t>26 May 2012, 8:58 AM</t>
  </si>
  <si>
    <t>29 May 2012, 8:53 PM</t>
  </si>
  <si>
    <t>28 May 2012, 5:51 AM</t>
  </si>
  <si>
    <t>29 May 2012, 5:17 PM</t>
  </si>
  <si>
    <t>35°12'E</t>
  </si>
  <si>
    <t>31 May 2012, 5:34 PM</t>
  </si>
  <si>
    <t>Reporting and DB Analyist</t>
  </si>
  <si>
    <t xml:space="preserve">P'yongyang </t>
  </si>
  <si>
    <t xml:space="preserve">Maputo </t>
  </si>
  <si>
    <t>brasil</t>
  </si>
  <si>
    <t>06°56'W</t>
  </si>
  <si>
    <t>26 May 2012, 2:18 AM</t>
  </si>
  <si>
    <t>ô?25750</t>
  </si>
  <si>
    <t>pairs(Salary_in_USD~Years_of_Experience, data = salary.data)</t>
  </si>
  <si>
    <t>25°57'E</t>
  </si>
  <si>
    <t>26 May 2012, 10:31 AM</t>
  </si>
  <si>
    <t>Financial Modelling Analyst</t>
  </si>
  <si>
    <t>Material Planner</t>
  </si>
  <si>
    <t>HR reporting analyst</t>
  </si>
  <si>
    <t>25 May 2012, 3:48 AM</t>
  </si>
  <si>
    <t>$AUD 76300</t>
  </si>
  <si>
    <t xml:space="preserve">Algiers </t>
  </si>
  <si>
    <t>30 May 2012, 10:11 PM</t>
  </si>
  <si>
    <t>General Manager</t>
  </si>
  <si>
    <t>##Analysis Salary Data for Chandoo.org###</t>
  </si>
  <si>
    <t>Coordination</t>
  </si>
  <si>
    <t>30 May 2012, 1:57 AM</t>
  </si>
  <si>
    <t>MXN</t>
  </si>
  <si>
    <t>2 June 2012, 9:42 PM</t>
  </si>
  <si>
    <t>26 May 2012, 3:05 PM</t>
  </si>
  <si>
    <t xml:space="preserve">18°00'N </t>
  </si>
  <si>
    <t>MDM Executive (Business Analyst)</t>
  </si>
  <si>
    <t>US $60,000</t>
  </si>
  <si>
    <t>Economist</t>
  </si>
  <si>
    <t>Bussiness Analyst</t>
  </si>
  <si>
    <t>27 May 2012, 1:29 PM</t>
  </si>
  <si>
    <t>12 June 2012, 3:58 PM</t>
  </si>
  <si>
    <t>Manager, Strategy &amp; Insights</t>
  </si>
  <si>
    <t xml:space="preserve">Cape Verde </t>
  </si>
  <si>
    <t>26 May 2012, 8:55 AM</t>
  </si>
  <si>
    <t>Training Specialist</t>
  </si>
  <si>
    <t>Rs 2400000</t>
  </si>
  <si>
    <t>29 May 2012, 3:02 PM</t>
  </si>
  <si>
    <t xml:space="preserve">Roseau </t>
  </si>
  <si>
    <t>accountant</t>
  </si>
  <si>
    <t>MYS</t>
  </si>
  <si>
    <t>MYR</t>
  </si>
  <si>
    <t>Compliance Officer</t>
  </si>
  <si>
    <t>29 May 2012, 11:00 AM</t>
  </si>
  <si>
    <t>australia</t>
  </si>
  <si>
    <t>4,00,000</t>
  </si>
  <si>
    <t>Yugoslavia News</t>
  </si>
  <si>
    <t xml:space="preserve">38°00'N </t>
  </si>
  <si>
    <t>31 May 2012, 10:05 PM</t>
  </si>
  <si>
    <t>Chief Specialist of Economics &amp; Planning</t>
  </si>
  <si>
    <t>52,224.00ETB</t>
  </si>
  <si>
    <t>36°18'E</t>
  </si>
  <si>
    <t>26 May 2012, 1:37 PM</t>
  </si>
  <si>
    <t xml:space="preserve">Croatia (Hrvatska) </t>
  </si>
  <si>
    <t>11 June 2012, 10:22 PM</t>
  </si>
  <si>
    <t>29 May 2012, 1:16 PM</t>
  </si>
  <si>
    <t>14 June 2012, 4:22 AM</t>
  </si>
  <si>
    <t>INR 2.5 Lakh</t>
  </si>
  <si>
    <t>28 May 2012, 8:05 PM</t>
  </si>
  <si>
    <t>30 May 2012, 1:12 AM</t>
  </si>
  <si>
    <t>12 June 2012, 3:32 AM</t>
  </si>
  <si>
    <t>26 May 2012, 11:47 AM</t>
  </si>
  <si>
    <t>26 May 2012, 4:26 PM</t>
  </si>
  <si>
    <t>1 June 2012, 7:42 PM</t>
  </si>
  <si>
    <t>26 May 2012, 3:44 PM</t>
  </si>
  <si>
    <t>Senior Executive Compensation Analyst</t>
  </si>
  <si>
    <t>Quality Assurance Officer</t>
  </si>
  <si>
    <t>purchasing operations administrator</t>
  </si>
  <si>
    <t>Project Control Analyst</t>
  </si>
  <si>
    <t>Rs 1000000</t>
  </si>
  <si>
    <t>ireland</t>
  </si>
  <si>
    <t>Sales Compensation Analyst</t>
  </si>
  <si>
    <t>31 May 2012, 8:20 AM</t>
  </si>
  <si>
    <t>26 May 2012, 12:05 PM</t>
  </si>
  <si>
    <t>Latest Information</t>
  </si>
  <si>
    <t xml:space="preserve">31°47'N </t>
  </si>
  <si>
    <t>Quality officer</t>
  </si>
  <si>
    <t>6 June 2012, 2:17 AM</t>
  </si>
  <si>
    <t>Uganda News</t>
  </si>
  <si>
    <t>26 May 2012, 12:57 AM</t>
  </si>
  <si>
    <t>INR 750000</t>
  </si>
  <si>
    <t>HR Supervisor</t>
  </si>
  <si>
    <t>Turkey</t>
  </si>
  <si>
    <t xml:space="preserve">53°21'N </t>
  </si>
  <si>
    <t>1 June 2012, 2:46 AM</t>
  </si>
  <si>
    <t>Rs. 4.5 lakhs</t>
  </si>
  <si>
    <t>14°33'E</t>
  </si>
  <si>
    <t>27 May 2012, 12:32 PM</t>
  </si>
  <si>
    <t>Head Business Advisory</t>
  </si>
  <si>
    <t>Purchasing Manager</t>
  </si>
  <si>
    <t>28 May 2012, 6:52 AM</t>
  </si>
  <si>
    <t>PROCSS ASOCIATE</t>
  </si>
  <si>
    <t>Data Management Officer</t>
  </si>
  <si>
    <t xml:space="preserve">Slovenia </t>
  </si>
  <si>
    <t>Israel News</t>
  </si>
  <si>
    <t>25 May 2012, 6:57 AM</t>
  </si>
  <si>
    <t>Malaysia</t>
  </si>
  <si>
    <t>Excel Consultant</t>
  </si>
  <si>
    <t xml:space="preserve">Cocos (Keeling) Islands </t>
  </si>
  <si>
    <t>South Africa</t>
  </si>
  <si>
    <t>5 June 2012, 7:14 PM</t>
  </si>
  <si>
    <t>EUROPE</t>
  </si>
  <si>
    <t>10 June 2012, 12:50 AM</t>
  </si>
  <si>
    <t>Tax Professional</t>
  </si>
  <si>
    <t>27 May 2012, 3:19 AM</t>
  </si>
  <si>
    <t>paraguay</t>
  </si>
  <si>
    <t>Tokelau News</t>
  </si>
  <si>
    <t xml:space="preserve">Masqat </t>
  </si>
  <si>
    <t>1 June 2012, 6:17 AM</t>
  </si>
  <si>
    <t>28 May 2012, 7:59 AM</t>
  </si>
  <si>
    <t>ô?35000</t>
  </si>
  <si>
    <t>12 June 2012, 1:55 AM</t>
  </si>
  <si>
    <t>81°24'W</t>
  </si>
  <si>
    <t xml:space="preserve">Cayman Islands </t>
  </si>
  <si>
    <t xml:space="preserve">London </t>
  </si>
  <si>
    <t>14 June 2012, 10:03 PM</t>
  </si>
  <si>
    <t>Spare Part Coordinator</t>
  </si>
  <si>
    <t>malaysia</t>
  </si>
  <si>
    <t>15°58'E</t>
  </si>
  <si>
    <t>AREA SALES MANAGER</t>
  </si>
  <si>
    <t>Principal Analyst</t>
  </si>
  <si>
    <t>Snr Business Analyst</t>
  </si>
  <si>
    <t xml:space="preserve">Lisbon </t>
  </si>
  <si>
    <t>26 May 2012, 11:58 PM</t>
  </si>
  <si>
    <t>software engineer</t>
  </si>
  <si>
    <t xml:space="preserve">Praia </t>
  </si>
  <si>
    <t>17 June 2012, 1:26 PM</t>
  </si>
  <si>
    <t xml:space="preserve">Virgin Islands (US) </t>
  </si>
  <si>
    <t>Owner</t>
  </si>
  <si>
    <t>summary.model.final2&lt;-anova(fm.step,fm)</t>
  </si>
  <si>
    <t>Manager Pricing</t>
  </si>
  <si>
    <t>33,500 US $</t>
  </si>
  <si>
    <t>89°45'E</t>
  </si>
  <si>
    <t xml:space="preserve">Cote d'Ivoire </t>
  </si>
  <si>
    <t>Design Engineer</t>
  </si>
  <si>
    <t>28 May 2012, 5:09 PM</t>
  </si>
  <si>
    <t>US $6,629.00</t>
  </si>
  <si>
    <t>marketing and sales</t>
  </si>
  <si>
    <t>18°26'E</t>
  </si>
  <si>
    <t>panama</t>
  </si>
  <si>
    <t>Bermuda News</t>
  </si>
  <si>
    <t>Administrative Assistant</t>
  </si>
  <si>
    <t xml:space="preserve">+ salary.Job_Type </t>
  </si>
  <si>
    <t xml:space="preserve">Nairobi </t>
  </si>
  <si>
    <t>13 June 2012, 12:20 AM</t>
  </si>
  <si>
    <t>26 May 2012, 3:23 AM</t>
  </si>
  <si>
    <t>28 May 2012, 2:53 PM</t>
  </si>
  <si>
    <t>26 May 2012, 11:03 PM</t>
  </si>
  <si>
    <t>ID1789</t>
  </si>
  <si>
    <t>ID1787</t>
  </si>
  <si>
    <t>Financial Controller</t>
  </si>
  <si>
    <t>ID1788</t>
  </si>
  <si>
    <t>28 May 2012, 5:07 AM</t>
  </si>
  <si>
    <t>NOK</t>
  </si>
  <si>
    <t>28 May 2012, 4:05 AM</t>
  </si>
  <si>
    <t>pakistan</t>
  </si>
  <si>
    <t xml:space="preserve">Mauritania </t>
  </si>
  <si>
    <t>5 June 2012, 10:05 PM</t>
  </si>
  <si>
    <t>project manager</t>
  </si>
  <si>
    <t>27 May 2012, 12:03 PM</t>
  </si>
  <si>
    <t>ID1797</t>
  </si>
  <si>
    <t>26 May 2012, 5:24 AM</t>
  </si>
  <si>
    <t>ID1796</t>
  </si>
  <si>
    <t>ID1795</t>
  </si>
  <si>
    <t>ID1794</t>
  </si>
  <si>
    <t>ID1793</t>
  </si>
  <si>
    <t>ID1792</t>
  </si>
  <si>
    <t>ID1791</t>
  </si>
  <si>
    <t>28 May 2012, 9:17 PM</t>
  </si>
  <si>
    <t>ID1790</t>
  </si>
  <si>
    <t>28 May 2012, 7:39 AM</t>
  </si>
  <si>
    <t>ID1798</t>
  </si>
  <si>
    <t>ID1799</t>
  </si>
  <si>
    <t xml:space="preserve">44°50'N </t>
  </si>
  <si>
    <t>sales analyst</t>
  </si>
  <si>
    <t>Marketing services</t>
  </si>
  <si>
    <t>31 May 2012, 6:23 AM</t>
  </si>
  <si>
    <t>26 May 2012, 2:11 PM</t>
  </si>
  <si>
    <t>Senior Consultant - PMO</t>
  </si>
  <si>
    <t>Sr Project Engineer</t>
  </si>
  <si>
    <t>Product developer</t>
  </si>
  <si>
    <t>10°11'E</t>
  </si>
  <si>
    <t>6 June 2012, 3:14 AM</t>
  </si>
  <si>
    <t>ID1767</t>
  </si>
  <si>
    <t>ID1768</t>
  </si>
  <si>
    <t>ID1765</t>
  </si>
  <si>
    <t>ID1766</t>
  </si>
  <si>
    <t xml:space="preserve">Rwanda </t>
  </si>
  <si>
    <t>28 May 2012, 4:59 PM</t>
  </si>
  <si>
    <t>ID1769</t>
  </si>
  <si>
    <t>25 May 2012, 11:18 PM</t>
  </si>
  <si>
    <t>Teaching</t>
  </si>
  <si>
    <t>ID1771</t>
  </si>
  <si>
    <t>ID1770</t>
  </si>
  <si>
    <t>ID1775</t>
  </si>
  <si>
    <t>ID1774</t>
  </si>
  <si>
    <t>Process Engineering</t>
  </si>
  <si>
    <t>ID1773</t>
  </si>
  <si>
    <t>service executive</t>
  </si>
  <si>
    <t>ID1772</t>
  </si>
  <si>
    <t>ID1776</t>
  </si>
  <si>
    <t>ID1777</t>
  </si>
  <si>
    <t>ID1778</t>
  </si>
  <si>
    <t>ID1779</t>
  </si>
  <si>
    <t>02°20'E</t>
  </si>
  <si>
    <t>26 May 2012, 3:07 PM</t>
  </si>
  <si>
    <t>Coordinator</t>
  </si>
  <si>
    <t>25000 INR</t>
  </si>
  <si>
    <t xml:space="preserve">Sudan </t>
  </si>
  <si>
    <t>5 June 2012, 9:07 PM</t>
  </si>
  <si>
    <t>ID1780</t>
  </si>
  <si>
    <t>ID1782</t>
  </si>
  <si>
    <t>Information Analyst II</t>
  </si>
  <si>
    <t>Projektleiter</t>
  </si>
  <si>
    <t>ID1781</t>
  </si>
  <si>
    <t xml:space="preserve">Sao Tome and Principe </t>
  </si>
  <si>
    <t>ID1784</t>
  </si>
  <si>
    <t>ID1783</t>
  </si>
  <si>
    <t>ID1786</t>
  </si>
  <si>
    <t>486000 INR</t>
  </si>
  <si>
    <t>ID1785</t>
  </si>
  <si>
    <t>00°06'W</t>
  </si>
  <si>
    <t>30 May 2012, 11:26 PM</t>
  </si>
  <si>
    <t>Business Analsyt</t>
  </si>
  <si>
    <t>BI Analyst</t>
  </si>
  <si>
    <t>Manager Market Reesrach</t>
  </si>
  <si>
    <t>Mauritania News</t>
  </si>
  <si>
    <t>26 May 2012, 2:34 AM</t>
  </si>
  <si>
    <t xml:space="preserve">06°49'N </t>
  </si>
  <si>
    <t>Planning and Analysis Supervisor</t>
  </si>
  <si>
    <t>Sales Analyst</t>
  </si>
  <si>
    <t>11 June 2012, 5:01 PM</t>
  </si>
  <si>
    <t>Kuwait News</t>
  </si>
  <si>
    <t xml:space="preserve">Niamey </t>
  </si>
  <si>
    <t>30 May 2012, 2:35 AM</t>
  </si>
  <si>
    <t xml:space="preserve">Palikir </t>
  </si>
  <si>
    <t xml:space="preserve">Tuvalu </t>
  </si>
  <si>
    <t>26 May 2012, 4:26 AM</t>
  </si>
  <si>
    <t>Production Scheduler</t>
  </si>
  <si>
    <t>ô?22300</t>
  </si>
  <si>
    <t>52500.00 USD</t>
  </si>
  <si>
    <t>3 June 2012, 2:52 PM</t>
  </si>
  <si>
    <t>US$ 138K</t>
  </si>
  <si>
    <t xml:space="preserve">Venezuela </t>
  </si>
  <si>
    <t>26 May 2012, 7:53 AM</t>
  </si>
  <si>
    <t>62.000 euro</t>
  </si>
  <si>
    <t>Anallyst</t>
  </si>
  <si>
    <t>Risk Analyst</t>
  </si>
  <si>
    <t>Tunisia</t>
  </si>
  <si>
    <t>Team Leader</t>
  </si>
  <si>
    <t>28 May 2012, 9:14 PM</t>
  </si>
  <si>
    <t>IR Manager</t>
  </si>
  <si>
    <t>30 May 2012, 5:07 PM</t>
  </si>
  <si>
    <t>Georgia News</t>
  </si>
  <si>
    <t>26 May 2012, 11:47 PM</t>
  </si>
  <si>
    <t>Reconciliation Manager in Textile Mill</t>
  </si>
  <si>
    <t xml:space="preserve">17°18'N </t>
  </si>
  <si>
    <t>tunisia</t>
  </si>
  <si>
    <t>operation supervisor</t>
  </si>
  <si>
    <t>15000 usd</t>
  </si>
  <si>
    <t>fm.step &lt;- stepAIC(fm, ~.^2,trace =F)</t>
  </si>
  <si>
    <t>ID1703</t>
  </si>
  <si>
    <t>ID1704</t>
  </si>
  <si>
    <t>ID1705</t>
  </si>
  <si>
    <t>COMPUTER OPERATOR</t>
  </si>
  <si>
    <t>ID1706</t>
  </si>
  <si>
    <t>ID1700</t>
  </si>
  <si>
    <t>ID1701</t>
  </si>
  <si>
    <t>ID1702</t>
  </si>
  <si>
    <t xml:space="preserve">Costa Rica </t>
  </si>
  <si>
    <t>26 May 2012, 12:05 AM</t>
  </si>
  <si>
    <t>ID1707</t>
  </si>
  <si>
    <t>Currency</t>
  </si>
  <si>
    <t>ID1708</t>
  </si>
  <si>
    <t>13 June 2012, 7:20 PM</t>
  </si>
  <si>
    <t xml:space="preserve">18°40'N </t>
  </si>
  <si>
    <t>Director of Marketing</t>
  </si>
  <si>
    <t>aruba</t>
  </si>
  <si>
    <t>ID1720</t>
  </si>
  <si>
    <t>Estimator</t>
  </si>
  <si>
    <t>30 May 2012, 8:42 PM</t>
  </si>
  <si>
    <t>ID1716</t>
  </si>
  <si>
    <t>ID1717</t>
  </si>
  <si>
    <t>Czech Republic</t>
  </si>
  <si>
    <t>ID1714</t>
  </si>
  <si>
    <t>15 June 2012, 9:00 AM</t>
  </si>
  <si>
    <t>ID1712</t>
  </si>
  <si>
    <t>Sourcing Specialist</t>
  </si>
  <si>
    <t>30 May 2012, 1:36 PM</t>
  </si>
  <si>
    <t>ID1713</t>
  </si>
  <si>
    <t>30 May 2012, 11:29 PM</t>
  </si>
  <si>
    <t>ID1710</t>
  </si>
  <si>
    <t>ID1711</t>
  </si>
  <si>
    <t>ID1718</t>
  </si>
  <si>
    <t>ID1719</t>
  </si>
  <si>
    <t>5 June 2012, 10:43 AM</t>
  </si>
  <si>
    <t>zimbabwe</t>
  </si>
  <si>
    <t>$58,000 USD</t>
  </si>
  <si>
    <t>90 k</t>
  </si>
  <si>
    <t>NZD</t>
  </si>
  <si>
    <t xml:space="preserve">Canberra </t>
  </si>
  <si>
    <t xml:space="preserve">08°31'S </t>
  </si>
  <si>
    <t>29 May 2012, 12:26 AM</t>
  </si>
  <si>
    <t xml:space="preserve">41°18'N </t>
  </si>
  <si>
    <t>Catalog Auditor</t>
  </si>
  <si>
    <t>Cost Analyst</t>
  </si>
  <si>
    <t>INR 60000</t>
  </si>
  <si>
    <t>mis</t>
  </si>
  <si>
    <t>1000 Ÿ?¦</t>
  </si>
  <si>
    <t>Analyst</t>
  </si>
  <si>
    <t xml:space="preserve">53°52'N </t>
  </si>
  <si>
    <t>Misc.</t>
  </si>
  <si>
    <t>Actuary</t>
  </si>
  <si>
    <t>ID1750</t>
  </si>
  <si>
    <t>ID1751</t>
  </si>
  <si>
    <t>ID1752</t>
  </si>
  <si>
    <t>ID1753</t>
  </si>
  <si>
    <t>28 May 2012, 1:29 AM</t>
  </si>
  <si>
    <t>Marketing Director</t>
  </si>
  <si>
    <t>Sri Lanka</t>
  </si>
  <si>
    <t xml:space="preserve">Ankara </t>
  </si>
  <si>
    <t>ID1748</t>
  </si>
  <si>
    <t>ID1747</t>
  </si>
  <si>
    <t>Rs. 3.70 lacs</t>
  </si>
  <si>
    <t>ID1749</t>
  </si>
  <si>
    <t>ID1744</t>
  </si>
  <si>
    <t>ID1743</t>
  </si>
  <si>
    <t>ID1746</t>
  </si>
  <si>
    <t>cambodia</t>
  </si>
  <si>
    <t>ID1745</t>
  </si>
  <si>
    <t>Transportation Engineer</t>
  </si>
  <si>
    <t>Digital Analyst</t>
  </si>
  <si>
    <t>6 June 2012, 8:25 AM</t>
  </si>
  <si>
    <t>ID1763</t>
  </si>
  <si>
    <t>ID1764</t>
  </si>
  <si>
    <t>ID1761</t>
  </si>
  <si>
    <t>ID1762</t>
  </si>
  <si>
    <t>Engagement Lead</t>
  </si>
  <si>
    <t>ID1760</t>
  </si>
  <si>
    <t>clerk 24 hrs per week</t>
  </si>
  <si>
    <t>1 June 2012, 1:47 AM</t>
  </si>
  <si>
    <t>Brazil News</t>
  </si>
  <si>
    <t>clean_Country</t>
  </si>
  <si>
    <t>31 May 2012, 12:36 AM</t>
  </si>
  <si>
    <t>ID1759</t>
  </si>
  <si>
    <t>ID1758</t>
  </si>
  <si>
    <t>ID1757</t>
  </si>
  <si>
    <t>ID1756</t>
  </si>
  <si>
    <t>ID1755</t>
  </si>
  <si>
    <t>ID1754</t>
  </si>
  <si>
    <t>purchasing manager</t>
  </si>
  <si>
    <t>Senior Treasury Analyst</t>
  </si>
  <si>
    <t>8 June 2012, 3:23 AM</t>
  </si>
  <si>
    <t>Clinical Intake Specialist</t>
  </si>
  <si>
    <t>MI Analyst</t>
  </si>
  <si>
    <t>ID1730</t>
  </si>
  <si>
    <t>ID1731</t>
  </si>
  <si>
    <t>26 May 2012, 2:00 AM</t>
  </si>
  <si>
    <t>principal engineer</t>
  </si>
  <si>
    <t>29 May 2012, 2:59 PM</t>
  </si>
  <si>
    <t>29 May 2012, 5:39 PM</t>
  </si>
  <si>
    <t>ID1729</t>
  </si>
  <si>
    <t>29 May 2012, 12:28 AM</t>
  </si>
  <si>
    <t>Software Tester</t>
  </si>
  <si>
    <t>ID1722</t>
  </si>
  <si>
    <t>ID1721</t>
  </si>
  <si>
    <t>ID1724</t>
  </si>
  <si>
    <t>ID1723</t>
  </si>
  <si>
    <t>ID1726</t>
  </si>
  <si>
    <t>ID1725</t>
  </si>
  <si>
    <t>ID1727</t>
  </si>
  <si>
    <t>4 June 2012, 10:23 AM</t>
  </si>
  <si>
    <t>ID1741</t>
  </si>
  <si>
    <t>ID1742</t>
  </si>
  <si>
    <t xml:space="preserve">27°31'N </t>
  </si>
  <si>
    <t>ID1740</t>
  </si>
  <si>
    <t>35°45'E</t>
  </si>
  <si>
    <t>Strategic Planning Executive</t>
  </si>
  <si>
    <t>26 May 2012, 11:03 AM</t>
  </si>
  <si>
    <t>9 067</t>
  </si>
  <si>
    <t>Freelance consultant</t>
  </si>
  <si>
    <t>ID1735</t>
  </si>
  <si>
    <t>ID1734</t>
  </si>
  <si>
    <t>28 May 2012, 5:09 AM</t>
  </si>
  <si>
    <t>ID1733</t>
  </si>
  <si>
    <t>ID1732</t>
  </si>
  <si>
    <t>ID1739</t>
  </si>
  <si>
    <t>ID1738</t>
  </si>
  <si>
    <t>ID1737</t>
  </si>
  <si>
    <t xml:space="preserve">United Kingdom </t>
  </si>
  <si>
    <t>ID1736</t>
  </si>
  <si>
    <t>Ethiopian Birr</t>
  </si>
  <si>
    <t>Moroccan Dirham</t>
  </si>
  <si>
    <t>Mongolian</t>
  </si>
  <si>
    <t>Mongolian Tughrik</t>
  </si>
  <si>
    <t>Kenyan Shilling</t>
  </si>
  <si>
    <t>Polish Zloty</t>
  </si>
  <si>
    <t>MÃ©xico</t>
  </si>
  <si>
    <t>Dominican Peso</t>
  </si>
  <si>
    <t>Nigerian Naira</t>
  </si>
  <si>
    <t>Egyptian Pound</t>
  </si>
  <si>
    <t>Costarican</t>
  </si>
  <si>
    <t>Costarican CRC</t>
  </si>
  <si>
    <t>Bangladesh Takha</t>
  </si>
  <si>
    <t>UAE Dirham</t>
  </si>
  <si>
    <t>VEF</t>
  </si>
  <si>
    <t xml:space="preserve">     Venezuelan Bolivar </t>
  </si>
  <si>
    <t>TRY</t>
  </si>
  <si>
    <t xml:space="preserve">     Turkish Lira </t>
  </si>
  <si>
    <t>ksa</t>
  </si>
  <si>
    <t>TTD</t>
  </si>
  <si>
    <t xml:space="preserve">     Trinidad/Tobago Dollar </t>
  </si>
  <si>
    <t>THB</t>
  </si>
  <si>
    <t xml:space="preserve">     Thai Baht </t>
  </si>
  <si>
    <t>TWD</t>
  </si>
  <si>
    <t xml:space="preserve">     Taiwan Dollar </t>
  </si>
  <si>
    <t xml:space="preserve">     Swiss Franc </t>
  </si>
  <si>
    <t xml:space="preserve">     Swedish Krona </t>
  </si>
  <si>
    <t xml:space="preserve">     Sri Lanka Rupee </t>
  </si>
  <si>
    <t>KRW</t>
  </si>
  <si>
    <t xml:space="preserve">     South Korean Won </t>
  </si>
  <si>
    <t xml:space="preserve">     South African Rand </t>
  </si>
  <si>
    <t xml:space="preserve">     Singapore Dollar </t>
  </si>
  <si>
    <t xml:space="preserve">     Saudi Riyal </t>
  </si>
  <si>
    <t>RUB</t>
  </si>
  <si>
    <t xml:space="preserve">     Russian Ruble </t>
  </si>
  <si>
    <t xml:space="preserve">     Romanian Leu </t>
  </si>
  <si>
    <t>QAR</t>
  </si>
  <si>
    <t xml:space="preserve">     Qatari Rial </t>
  </si>
  <si>
    <t xml:space="preserve">     Philippine Peso </t>
  </si>
  <si>
    <t xml:space="preserve">     Pakistan Rupee </t>
  </si>
  <si>
    <t>OMR</t>
  </si>
  <si>
    <t xml:space="preserve">     Omani Rial </t>
  </si>
  <si>
    <t xml:space="preserve">     Norwegian Kroner </t>
  </si>
  <si>
    <t xml:space="preserve">     New Zealand Dollar </t>
  </si>
  <si>
    <t>NPR</t>
  </si>
  <si>
    <t xml:space="preserve">     Nepalese Rupee </t>
  </si>
  <si>
    <t xml:space="preserve">     Mexican Peso </t>
  </si>
  <si>
    <t xml:space="preserve">     Mauritius Rupee </t>
  </si>
  <si>
    <t xml:space="preserve">     Malaysian Ringgit </t>
  </si>
  <si>
    <t>LTL</t>
  </si>
  <si>
    <t xml:space="preserve">     Lithuanian Litas </t>
  </si>
  <si>
    <t>LYD</t>
  </si>
  <si>
    <t xml:space="preserve">     Libyan Dinar </t>
  </si>
  <si>
    <t>LVL</t>
  </si>
  <si>
    <t xml:space="preserve">     Latvian Lat </t>
  </si>
  <si>
    <t>KWD</t>
  </si>
  <si>
    <t xml:space="preserve">     Kuwaiti Dinar </t>
  </si>
  <si>
    <t>KZT</t>
  </si>
  <si>
    <t xml:space="preserve">     Kazakhstani Tenge </t>
  </si>
  <si>
    <t xml:space="preserve">     Japanese Yen </t>
  </si>
  <si>
    <t>ILS</t>
  </si>
  <si>
    <t xml:space="preserve">     Israeli New Shekel </t>
  </si>
  <si>
    <t xml:space="preserve">     Indonesian Rupiah </t>
  </si>
  <si>
    <t xml:space="preserve">     Indian Rupee </t>
  </si>
  <si>
    <t>ISK</t>
  </si>
  <si>
    <t xml:space="preserve">     Iceland Krona </t>
  </si>
  <si>
    <t>HUF</t>
  </si>
  <si>
    <t xml:space="preserve">     Hungarian Forint </t>
  </si>
  <si>
    <t>HKD</t>
  </si>
  <si>
    <t xml:space="preserve">     Hong Kong Dollar </t>
  </si>
  <si>
    <t xml:space="preserve">     Euro </t>
  </si>
  <si>
    <t xml:space="preserve">     Danish Krone </t>
  </si>
  <si>
    <t>HRK</t>
  </si>
  <si>
    <t xml:space="preserve">     Croatian Kuna </t>
  </si>
  <si>
    <t>COP</t>
  </si>
  <si>
    <t xml:space="preserve">     Colombian Peso </t>
  </si>
  <si>
    <t xml:space="preserve">     Chinese Yuan </t>
  </si>
  <si>
    <t>CLP</t>
  </si>
  <si>
    <t xml:space="preserve">     Chilean Peso </t>
  </si>
  <si>
    <t xml:space="preserve">     Canadian Dollar </t>
  </si>
  <si>
    <t>BGN</t>
  </si>
  <si>
    <t xml:space="preserve">     Bulgarian Lev </t>
  </si>
  <si>
    <t>BND</t>
  </si>
  <si>
    <t xml:space="preserve">     Brunei dollar </t>
  </si>
  <si>
    <t xml:space="preserve">     British Pound </t>
  </si>
  <si>
    <t xml:space="preserve">     Brazilian Real </t>
  </si>
  <si>
    <t>BWP</t>
  </si>
  <si>
    <t xml:space="preserve">     Botswana Pula </t>
  </si>
  <si>
    <t xml:space="preserve">     Australian Dollar </t>
  </si>
  <si>
    <t>ARS</t>
  </si>
  <si>
    <t xml:space="preserve">     Argentine Peso </t>
  </si>
  <si>
    <t>Mapping</t>
  </si>
  <si>
    <t>Actual</t>
  </si>
  <si>
    <t>Value of 1 American Dollar</t>
  </si>
  <si>
    <t>in USD</t>
  </si>
  <si>
    <t>Country Mapping</t>
  </si>
  <si>
    <t>Currency Mapping</t>
  </si>
  <si>
    <t>and xe.com</t>
  </si>
  <si>
    <t>Source: Xrates on 6/21/2012</t>
  </si>
  <si>
    <t>Mapping Sheet</t>
  </si>
  <si>
    <t>Row Labels</t>
  </si>
  <si>
    <t>Count of Unique_ID</t>
  </si>
  <si>
    <t>Average of Salary_in_USD</t>
  </si>
  <si>
    <t>Ratio</t>
  </si>
  <si>
    <t>Contient/Countries</t>
  </si>
  <si>
    <t>Don't Delete!</t>
  </si>
  <si>
    <t>Country (Responses &gt; 20)</t>
  </si>
  <si>
    <t>Continent (Responses &gt; 30)</t>
  </si>
  <si>
    <t>Display Salary</t>
  </si>
  <si>
    <t>Proper Country Name</t>
  </si>
  <si>
    <t>Arabian Gulf</t>
  </si>
  <si>
    <t>Mozambique</t>
  </si>
  <si>
    <t>Republic Of Georgia</t>
  </si>
  <si>
    <t>Self-Employed</t>
  </si>
  <si>
    <t>Uae</t>
  </si>
  <si>
    <t>All Other Countries</t>
  </si>
  <si>
    <t>Responses</t>
  </si>
  <si>
    <t>Avg. Salary</t>
  </si>
  <si>
    <t>Number of Responses</t>
  </si>
  <si>
    <t>Contient/Country</t>
  </si>
  <si>
    <t>Excel Professionals' Salary Around The World</t>
  </si>
  <si>
    <t>*Responses&gt;20</t>
  </si>
  <si>
    <t>*As in the graph on the left</t>
  </si>
  <si>
    <t>Avg. $$$</t>
  </si>
  <si>
    <t>Avg. $</t>
  </si>
  <si>
    <t>Countries</t>
  </si>
  <si>
    <t xml:space="preserve">Ranked Regional Salary* </t>
  </si>
  <si>
    <t>Sum of Salary_in_USD</t>
  </si>
  <si>
    <t>CXO/Top Mgmt.</t>
  </si>
  <si>
    <t>Estimate</t>
  </si>
  <si>
    <t>Std. Error</t>
  </si>
  <si>
    <t>t value</t>
  </si>
  <si>
    <t>Pr(&gt;|t|)</t>
  </si>
  <si>
    <t>(Intercept)</t>
  </si>
  <si>
    <t>***</t>
  </si>
  <si>
    <t>as.numeric..salary.Years_of_Experience..</t>
  </si>
  <si>
    <t>salary.Job_TypeAnalyst</t>
  </si>
  <si>
    <t>salary.Job_TypeConsultant</t>
  </si>
  <si>
    <t>**</t>
  </si>
  <si>
    <t>salary.Job_TypeController</t>
  </si>
  <si>
    <t>salary.Job_TypeCXO or Top Mgmt.</t>
  </si>
  <si>
    <t>salary.Job_TypeEngineer</t>
  </si>
  <si>
    <t>salary.Job_TypeManager</t>
  </si>
  <si>
    <t>.</t>
  </si>
  <si>
    <t>salary.Job_TypeMisc.</t>
  </si>
  <si>
    <t>salary.Job_TypeReporting</t>
  </si>
  <si>
    <t>salary.Job_TypeSpecialist</t>
  </si>
  <si>
    <t>salary.How_many_hours_of_a_day_you_work_on_Excel2 to 3 hours</t>
  </si>
  <si>
    <t>p</t>
  </si>
  <si>
    <t>er day</t>
  </si>
  <si>
    <t>salary.How_many_hours_of_a_day_you_work_on_Excel4 to 6 hours</t>
  </si>
  <si>
    <t>a</t>
  </si>
  <si>
    <t>day</t>
  </si>
  <si>
    <t>salary.How_many_hours_of_a_day_you_work_on_ExcelAll the 8 ho</t>
  </si>
  <si>
    <t>ur</t>
  </si>
  <si>
    <t>s baby,</t>
  </si>
  <si>
    <t>all the 8!  -4692.06</t>
  </si>
  <si>
    <t>salary.How_many_hours_of_a_day_you_work_on_ExcelExcel ?!? Wh</t>
  </si>
  <si>
    <t>at</t>
  </si>
  <si>
    <t>Excel?</t>
  </si>
  <si>
    <t>salary.ContinentASIA</t>
  </si>
  <si>
    <t>salary.ContinentEUROPE</t>
  </si>
  <si>
    <t>salary.ContinentNorthAmerica</t>
  </si>
  <si>
    <t>salary.ContinentOCEANIA</t>
  </si>
  <si>
    <t>&lt; 2e-16</t>
  </si>
  <si>
    <t>salary.ContinentSA</t>
  </si>
  <si>
    <t>Signif. codes:  0 ‘***’ 0.001 ‘**’ 0.01 ‘*’ 0.05 ‘.’ 0.1 ‘ ’</t>
  </si>
  <si>
    <t>Multiple R-squared: 0.5089,     Adjusted R-squared: 0.5018</t>
  </si>
  <si>
    <t>F-statistic: 71.73 on 19 and 1315 DF,  p-value: &lt; 2.2e-16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</si>
  <si>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</si>
  <si>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</si>
  <si>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</si>
  <si>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</si>
  <si>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</si>
  <si>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</si>
  <si>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</si>
  <si>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</si>
  <si>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</si>
  <si>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</si>
  <si>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</si>
  <si>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</si>
  <si>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</si>
  <si>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</si>
  <si>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</si>
  <si>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</si>
  <si>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</si>
  <si>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</si>
  <si>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</si>
  <si>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</si>
  <si>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</si>
  <si>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</si>
  <si>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</si>
  <si>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</si>
  <si>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</si>
  <si>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na</t>
  </si>
  <si>
    <t>5 to 10 years</t>
  </si>
  <si>
    <t>11 to 15 years</t>
  </si>
  <si>
    <t>16 to 20 years</t>
  </si>
  <si>
    <t>21 to 25 years</t>
  </si>
  <si>
    <t>&gt; 25 years</t>
  </si>
  <si>
    <t>&lt; 5 years</t>
  </si>
  <si>
    <t xml:space="preserve">Relationship Between Salary and Role </t>
  </si>
  <si>
    <t>Relationship Between Salary and Experience</t>
  </si>
  <si>
    <t xml:space="preserve">Relationship Between Salary and Hours of Excel Work </t>
  </si>
  <si>
    <t>number of rows</t>
  </si>
  <si>
    <t>Selected X axis</t>
  </si>
  <si>
    <t>Please Select -&gt;</t>
  </si>
  <si>
    <t>&lt;-Please Select</t>
  </si>
  <si>
    <t>Please select-&gt;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</si>
</sst>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"/>
    <numFmt numFmtId="165" formatCode="\$##,\k"/>
    <numFmt numFmtId="166" formatCode="0.000%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2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/>
      <right style="thick">
        <color theme="6"/>
      </right>
      <top/>
      <bottom style="thick">
        <color theme="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 style="dashed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dashed">
        <color theme="6"/>
      </left>
      <right style="medium">
        <color theme="6"/>
      </right>
      <top/>
      <bottom/>
      <diagonal/>
    </border>
    <border>
      <left style="dashed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 style="mediumDashDot">
        <color theme="6"/>
      </left>
      <right style="thin">
        <color theme="6"/>
      </right>
      <top style="mediumDashDot">
        <color theme="6"/>
      </top>
      <bottom style="thin">
        <color theme="6"/>
      </bottom>
      <diagonal/>
    </border>
    <border>
      <left style="thin">
        <color theme="6"/>
      </left>
      <right style="mediumDashDot">
        <color theme="6"/>
      </right>
      <top style="mediumDashDot">
        <color theme="6"/>
      </top>
      <bottom style="thin">
        <color theme="6"/>
      </bottom>
      <diagonal/>
    </border>
    <border>
      <left style="mediumDashDot">
        <color theme="6"/>
      </left>
      <right style="thin">
        <color theme="6"/>
      </right>
      <top style="thin">
        <color theme="6"/>
      </top>
      <bottom style="mediumDashDot">
        <color theme="6"/>
      </bottom>
      <diagonal/>
    </border>
    <border>
      <left style="thin">
        <color theme="6"/>
      </left>
      <right style="mediumDashDot">
        <color theme="6"/>
      </right>
      <top style="thin">
        <color theme="6"/>
      </top>
      <bottom style="mediumDashDot">
        <color theme="6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DashDot">
        <color theme="6" tint="0.39994506668294322"/>
      </left>
      <right/>
      <top style="mediumDashDot">
        <color theme="6" tint="0.39994506668294322"/>
      </top>
      <bottom style="mediumDashDot">
        <color theme="6" tint="0.39994506668294322"/>
      </bottom>
      <diagonal/>
    </border>
    <border>
      <left/>
      <right/>
      <top style="mediumDashDot">
        <color theme="6" tint="0.39994506668294322"/>
      </top>
      <bottom style="mediumDashDot">
        <color theme="6" tint="0.39994506668294322"/>
      </bottom>
      <diagonal/>
    </border>
    <border>
      <left/>
      <right style="mediumDashDot">
        <color theme="6" tint="0.39994506668294322"/>
      </right>
      <top style="mediumDashDot">
        <color theme="6" tint="0.39994506668294322"/>
      </top>
      <bottom style="mediumDashDot">
        <color theme="6" tint="0.39994506668294322"/>
      </bottom>
      <diagonal/>
    </border>
    <border>
      <left style="mediumDashDot">
        <color theme="6" tint="0.39994506668294322"/>
      </left>
      <right style="mediumDashDot">
        <color theme="6" tint="0.39994506668294322"/>
      </right>
      <top/>
      <bottom style="mediumDashDot">
        <color theme="6" tint="0.39994506668294322"/>
      </bottom>
      <diagonal/>
    </border>
    <border>
      <left/>
      <right style="thick">
        <color theme="6"/>
      </right>
      <top style="thick">
        <color theme="6"/>
      </top>
      <bottom/>
      <diagonal/>
    </border>
  </borders>
  <cellStyleXfs count="5">
    <xf numFmtId="0" fontId="0" fillId="0" borderId="0">
      <alignment vertical="center"/>
    </xf>
    <xf numFmtId="0" fontId="6" fillId="3" borderId="0" applyNumberFormat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4" fillId="0" borderId="0"/>
  </cellStyleXfs>
  <cellXfs count="100">
    <xf numFmtId="0" fontId="0" fillId="0" borderId="0" xfId="0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vertical="center"/>
    </xf>
    <xf numFmtId="0" fontId="0" fillId="0" borderId="0" xfId="0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1" fillId="0" borderId="0" xfId="2"/>
    <xf numFmtId="0" fontId="1" fillId="0" borderId="8" xfId="2" applyBorder="1"/>
    <xf numFmtId="0" fontId="5" fillId="4" borderId="8" xfId="2" applyFont="1" applyFill="1" applyBorder="1"/>
    <xf numFmtId="0" fontId="5" fillId="4" borderId="0" xfId="2" applyFont="1" applyFill="1"/>
    <xf numFmtId="0" fontId="7" fillId="0" borderId="0" xfId="3"/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9" fillId="5" borderId="9" xfId="0" applyFont="1" applyFill="1" applyBorder="1">
      <alignment vertical="center"/>
    </xf>
    <xf numFmtId="164" fontId="0" fillId="0" borderId="0" xfId="0" applyNumberFormat="1">
      <alignment vertical="center"/>
    </xf>
    <xf numFmtId="0" fontId="0" fillId="2" borderId="0" xfId="0" applyFill="1" applyAlignment="1">
      <alignment horizontal="left" vertical="center"/>
    </xf>
    <xf numFmtId="0" fontId="10" fillId="0" borderId="0" xfId="0" applyNumberFormat="1" applyFont="1" applyFill="1" applyAlignment="1">
      <alignment wrapText="1"/>
    </xf>
    <xf numFmtId="0" fontId="10" fillId="0" borderId="0" xfId="0" applyFont="1">
      <alignment vertical="center"/>
    </xf>
    <xf numFmtId="0" fontId="0" fillId="2" borderId="0" xfId="0" applyNumberFormat="1" applyFill="1">
      <alignment vertical="center"/>
    </xf>
    <xf numFmtId="164" fontId="0" fillId="2" borderId="0" xfId="0" applyNumberFormat="1" applyFill="1">
      <alignment vertical="center"/>
    </xf>
    <xf numFmtId="4" fontId="0" fillId="0" borderId="0" xfId="0" applyNumberFormat="1">
      <alignment vertical="center"/>
    </xf>
    <xf numFmtId="0" fontId="11" fillId="6" borderId="10" xfId="4" applyFont="1" applyFill="1" applyBorder="1"/>
    <xf numFmtId="0" fontId="11" fillId="6" borderId="11" xfId="4" applyFont="1" applyFill="1" applyBorder="1"/>
    <xf numFmtId="0" fontId="11" fillId="6" borderId="12" xfId="4" applyFont="1" applyFill="1" applyBorder="1"/>
    <xf numFmtId="0" fontId="11" fillId="0" borderId="13" xfId="4" applyFont="1" applyBorder="1"/>
    <xf numFmtId="0" fontId="11" fillId="0" borderId="14" xfId="4" applyFont="1" applyBorder="1"/>
    <xf numFmtId="0" fontId="11" fillId="0" borderId="15" xfId="4" applyFont="1" applyBorder="1"/>
    <xf numFmtId="0" fontId="0" fillId="0" borderId="0" xfId="0" applyFill="1" applyBorder="1">
      <alignment vertical="center"/>
    </xf>
    <xf numFmtId="0" fontId="0" fillId="0" borderId="0" xfId="0" applyFont="1" applyFill="1" applyAlignment="1">
      <alignment wrapText="1"/>
    </xf>
    <xf numFmtId="0" fontId="6" fillId="3" borderId="0" xfId="1" applyAlignment="1">
      <alignment vertical="center"/>
    </xf>
    <xf numFmtId="0" fontId="14" fillId="7" borderId="0" xfId="0" applyFont="1" applyFill="1" applyAlignment="1">
      <alignment horizontal="left" vertical="center"/>
    </xf>
    <xf numFmtId="164" fontId="14" fillId="7" borderId="0" xfId="0" applyNumberFormat="1" applyFont="1" applyFill="1">
      <alignment vertical="center"/>
    </xf>
    <xf numFmtId="0" fontId="0" fillId="10" borderId="3" xfId="0" applyFill="1" applyBorder="1">
      <alignment vertical="center"/>
    </xf>
    <xf numFmtId="0" fontId="0" fillId="10" borderId="0" xfId="0" applyFill="1" applyBorder="1">
      <alignment vertical="center"/>
    </xf>
    <xf numFmtId="0" fontId="0" fillId="2" borderId="0" xfId="0" applyFill="1">
      <alignment vertical="center"/>
    </xf>
    <xf numFmtId="0" fontId="0" fillId="10" borderId="0" xfId="0" applyFill="1">
      <alignment vertical="center"/>
    </xf>
    <xf numFmtId="0" fontId="0" fillId="10" borderId="0" xfId="0" applyFill="1" applyBorder="1" applyAlignment="1">
      <alignment vertical="center"/>
    </xf>
    <xf numFmtId="0" fontId="13" fillId="9" borderId="3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165" fontId="0" fillId="0" borderId="0" xfId="0" applyNumberFormat="1">
      <alignment vertical="center"/>
    </xf>
    <xf numFmtId="165" fontId="0" fillId="10" borderId="23" xfId="0" applyNumberFormat="1" applyFill="1" applyBorder="1" applyAlignment="1">
      <alignment horizontal="left" vertical="center"/>
    </xf>
    <xf numFmtId="165" fontId="0" fillId="10" borderId="24" xfId="0" applyNumberFormat="1" applyFill="1" applyBorder="1" applyAlignment="1">
      <alignment horizontal="left" vertical="center"/>
    </xf>
    <xf numFmtId="0" fontId="15" fillId="10" borderId="0" xfId="0" applyFont="1" applyFill="1">
      <alignment vertical="center"/>
    </xf>
    <xf numFmtId="0" fontId="16" fillId="10" borderId="0" xfId="0" applyFont="1" applyFill="1" applyBorder="1">
      <alignment vertical="center"/>
    </xf>
    <xf numFmtId="0" fontId="0" fillId="0" borderId="25" xfId="0" applyBorder="1" applyAlignment="1">
      <alignment horizontal="right" vertical="center"/>
    </xf>
    <xf numFmtId="0" fontId="0" fillId="10" borderId="22" xfId="0" applyFill="1" applyBorder="1" applyAlignment="1">
      <alignment horizontal="left" vertical="center"/>
    </xf>
    <xf numFmtId="0" fontId="0" fillId="10" borderId="20" xfId="0" applyFill="1" applyBorder="1" applyAlignment="1">
      <alignment horizontal="left" vertical="center"/>
    </xf>
    <xf numFmtId="0" fontId="0" fillId="10" borderId="21" xfId="0" applyFill="1" applyBorder="1" applyAlignment="1">
      <alignment horizontal="left" vertical="center"/>
    </xf>
    <xf numFmtId="0" fontId="9" fillId="5" borderId="30" xfId="0" applyFont="1" applyFill="1" applyBorder="1" applyAlignment="1">
      <alignment horizontal="left" vertical="center"/>
    </xf>
    <xf numFmtId="0" fontId="9" fillId="5" borderId="30" xfId="0" applyNumberFormat="1" applyFont="1" applyFill="1" applyBorder="1">
      <alignment vertical="center"/>
    </xf>
    <xf numFmtId="0" fontId="0" fillId="0" borderId="0" xfId="0" applyNumberFormat="1" applyFont="1" applyFill="1" applyAlignment="1"/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Continuous"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4" xfId="0" applyFill="1" applyBorder="1">
      <alignment vertical="center"/>
    </xf>
    <xf numFmtId="0" fontId="15" fillId="10" borderId="0" xfId="0" applyFont="1" applyFill="1" applyBorder="1" applyAlignment="1">
      <alignment vertical="center"/>
    </xf>
    <xf numFmtId="0" fontId="15" fillId="2" borderId="3" xfId="0" applyFont="1" applyFill="1" applyBorder="1">
      <alignment vertical="center"/>
    </xf>
    <xf numFmtId="0" fontId="0" fillId="11" borderId="6" xfId="0" applyFill="1" applyBorder="1">
      <alignment vertical="center"/>
    </xf>
    <xf numFmtId="0" fontId="0" fillId="11" borderId="7" xfId="0" applyFill="1" applyBorder="1">
      <alignment vertical="center"/>
    </xf>
    <xf numFmtId="0" fontId="10" fillId="12" borderId="0" xfId="0" applyNumberFormat="1" applyFont="1" applyFill="1" applyAlignment="1"/>
    <xf numFmtId="0" fontId="10" fillId="12" borderId="0" xfId="0" applyFont="1" applyFill="1" applyAlignment="1">
      <alignment vertical="center"/>
    </xf>
    <xf numFmtId="11" fontId="10" fillId="12" borderId="0" xfId="0" applyNumberFormat="1" applyFont="1" applyFill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10" borderId="36" xfId="0" applyFill="1" applyBorder="1" applyAlignment="1">
      <alignment vertical="center"/>
    </xf>
    <xf numFmtId="0" fontId="13" fillId="9" borderId="4" xfId="0" applyFont="1" applyFill="1" applyBorder="1" applyAlignment="1">
      <alignment horizontal="left" vertical="center"/>
    </xf>
    <xf numFmtId="0" fontId="0" fillId="8" borderId="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7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165" fontId="0" fillId="2" borderId="18" xfId="0" applyNumberFormat="1" applyFill="1" applyBorder="1" applyAlignment="1">
      <alignment horizontal="center" vertical="center"/>
    </xf>
    <xf numFmtId="165" fontId="0" fillId="2" borderId="19" xfId="0" applyNumberFormat="1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8" fillId="0" borderId="0" xfId="2" applyFont="1" applyAlignment="1">
      <alignment horizontal="left"/>
    </xf>
  </cellXfs>
  <cellStyles count="5">
    <cellStyle name="60% - Accent3" xfId="1" builtinId="40"/>
    <cellStyle name="Hyperlink" xfId="3" builtinId="8"/>
    <cellStyle name="Normal" xfId="0" builtinId="0"/>
    <cellStyle name="Normal 2" xfId="2"/>
    <cellStyle name="Normal_Sheet1" xfId="4"/>
  </cellStyles>
  <dxfs count="2">
    <dxf>
      <numFmt numFmtId="164" formatCode="[$$-409]#,##0"/>
    </dxf>
    <dxf>
      <numFmt numFmtId="164" formatCode="[$$-409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02216497729252E-2"/>
          <c:y val="1.3251942855677242E-2"/>
          <c:w val="0.86284089864142355"/>
          <c:h val="0.97521970131092106"/>
        </c:manualLayout>
      </c:layout>
      <c:scatterChart>
        <c:scatterStyle val="lineMarker"/>
        <c:varyColors val="0"/>
        <c:ser>
          <c:idx val="1"/>
          <c:order val="0"/>
          <c:tx>
            <c:strRef>
              <c:f>ChartLeft!$A$18</c:f>
              <c:strCache>
                <c:ptCount val="1"/>
                <c:pt idx="0">
                  <c:v>OCEANIA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ChartLeft!$C$20:$C$24</c:f>
              <c:numCache>
                <c:formatCode>#,##0.00</c:formatCode>
                <c:ptCount val="5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</c:numCache>
            </c:numRef>
          </c:xVal>
          <c:yVal>
            <c:numRef>
              <c:f>ChartLeft!$D$20:$D$24</c:f>
              <c:numCache>
                <c:formatCode>#,##0.00</c:formatCode>
                <c:ptCount val="5"/>
                <c:pt idx="0">
                  <c:v>-700</c:v>
                </c:pt>
                <c:pt idx="1">
                  <c:v>-700</c:v>
                </c:pt>
                <c:pt idx="2">
                  <c:v>-700</c:v>
                </c:pt>
                <c:pt idx="3">
                  <c:v>-700</c:v>
                </c:pt>
                <c:pt idx="4">
                  <c:v>-700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ChartLeft!$A$25</c:f>
              <c:strCache>
                <c:ptCount val="1"/>
                <c:pt idx="0">
                  <c:v>NA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ChartLeft!$C$27:$C$31</c:f>
              <c:numCache>
                <c:formatCode>#,##0.00</c:formatCode>
                <c:ptCount val="5"/>
                <c:pt idx="0">
                  <c:v>-600</c:v>
                </c:pt>
                <c:pt idx="1">
                  <c:v>-600</c:v>
                </c:pt>
                <c:pt idx="2">
                  <c:v>-600</c:v>
                </c:pt>
                <c:pt idx="3">
                  <c:v>-600</c:v>
                </c:pt>
                <c:pt idx="4">
                  <c:v>-600</c:v>
                </c:pt>
              </c:numCache>
            </c:numRef>
          </c:xVal>
          <c:yVal>
            <c:numRef>
              <c:f>ChartLeft!$D$27:$D$31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ChartLeft!$A$32</c:f>
              <c:strCache>
                <c:ptCount val="1"/>
                <c:pt idx="0">
                  <c:v>EUROPE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ChartLeft!$C$34:$C$38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ChartLeft!$D$34:$D$38</c:f>
              <c:numCache>
                <c:formatCode>#,##0.00</c:formatCode>
                <c:ptCount val="5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ChartLeft!$A$46</c:f>
              <c:strCache>
                <c:ptCount val="1"/>
                <c:pt idx="0">
                  <c:v>SA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ChartLeft!$C$48:$C$52</c:f>
              <c:numCache>
                <c:formatCode>#,##0.00</c:formatCode>
                <c:ptCount val="5"/>
                <c:pt idx="0">
                  <c:v>-400</c:v>
                </c:pt>
                <c:pt idx="1">
                  <c:v>-400</c:v>
                </c:pt>
                <c:pt idx="2">
                  <c:v>-400</c:v>
                </c:pt>
                <c:pt idx="3">
                  <c:v>-400</c:v>
                </c:pt>
                <c:pt idx="4">
                  <c:v>-400</c:v>
                </c:pt>
              </c:numCache>
            </c:numRef>
          </c:xVal>
          <c:yVal>
            <c:numRef>
              <c:f>ChartLeft!$D$48:$D$52</c:f>
              <c:numCache>
                <c:formatCode>#,##0.00</c:formatCode>
                <c:ptCount val="5"/>
                <c:pt idx="0">
                  <c:v>-600</c:v>
                </c:pt>
                <c:pt idx="1">
                  <c:v>-600</c:v>
                </c:pt>
                <c:pt idx="2">
                  <c:v>-600</c:v>
                </c:pt>
                <c:pt idx="3">
                  <c:v>-600</c:v>
                </c:pt>
                <c:pt idx="4">
                  <c:v>-600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ChartLeft!$A$54</c:f>
              <c:strCache>
                <c:ptCount val="1"/>
                <c:pt idx="0">
                  <c:v>ASIA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ChartLeft!$C$55:$C$59</c:f>
              <c:numCache>
                <c:formatCode>#,##0.00</c:formatCode>
                <c:ptCount val="5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</c:numCache>
            </c:numRef>
          </c:xVal>
          <c:yVal>
            <c:numRef>
              <c:f>ChartLeft!$D$55:$D$59</c:f>
              <c:numCache>
                <c:formatCode>#,##0.00</c:formatCode>
                <c:ptCount val="5"/>
                <c:pt idx="0">
                  <c:v>-200</c:v>
                </c:pt>
                <c:pt idx="1">
                  <c:v>-200</c:v>
                </c:pt>
                <c:pt idx="2">
                  <c:v>-200</c:v>
                </c:pt>
                <c:pt idx="3">
                  <c:v>-200</c:v>
                </c:pt>
                <c:pt idx="4">
                  <c:v>-200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ChartLeft!$A$39</c:f>
              <c:strCache>
                <c:ptCount val="1"/>
                <c:pt idx="0">
                  <c:v>AFRICA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ChartLeft!$C$41:$C$45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ChartLeft!$D$41:$D$45</c:f>
              <c:numCache>
                <c:formatCode>#,##0.00</c:formatCode>
                <c:ptCount val="5"/>
                <c:pt idx="0">
                  <c:v>-300</c:v>
                </c:pt>
                <c:pt idx="1">
                  <c:v>-300</c:v>
                </c:pt>
                <c:pt idx="2">
                  <c:v>-300</c:v>
                </c:pt>
                <c:pt idx="3">
                  <c:v>-300</c:v>
                </c:pt>
                <c:pt idx="4">
                  <c:v>-300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ChartLeft!$H$18</c:f>
              <c:strCache>
                <c:ptCount val="1"/>
                <c:pt idx="0">
                  <c:v>USA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ChartLeft!$J$20:$J$24</c:f>
              <c:numCache>
                <c:formatCode>#,##0.00</c:formatCode>
                <c:ptCount val="5"/>
                <c:pt idx="0">
                  <c:v>-684.85003676273459</c:v>
                </c:pt>
                <c:pt idx="1">
                  <c:v>-415.14996323726541</c:v>
                </c:pt>
                <c:pt idx="2">
                  <c:v>-415.14996323726541</c:v>
                </c:pt>
                <c:pt idx="3">
                  <c:v>-684.85003676273459</c:v>
                </c:pt>
                <c:pt idx="4">
                  <c:v>-684.85003676273459</c:v>
                </c:pt>
              </c:numCache>
            </c:numRef>
          </c:xVal>
          <c:yVal>
            <c:numRef>
              <c:f>ChartLeft!$K$20:$K$24</c:f>
              <c:numCache>
                <c:formatCode>#,##0.00</c:formatCode>
                <c:ptCount val="5"/>
                <c:pt idx="0">
                  <c:v>-184.85003676273456</c:v>
                </c:pt>
                <c:pt idx="1">
                  <c:v>-184.85003676273456</c:v>
                </c:pt>
                <c:pt idx="2">
                  <c:v>84.850036762734561</c:v>
                </c:pt>
                <c:pt idx="3">
                  <c:v>84.850036762734561</c:v>
                </c:pt>
                <c:pt idx="4">
                  <c:v>-184.85003676273456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ChartLeft!$H$25</c:f>
              <c:strCache>
                <c:ptCount val="1"/>
                <c:pt idx="0">
                  <c:v>India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ChartLeft!$J$27:$J$31</c:f>
              <c:numCache>
                <c:formatCode>#,##0.00</c:formatCode>
                <c:ptCount val="5"/>
                <c:pt idx="0">
                  <c:v>341.84195908137485</c:v>
                </c:pt>
                <c:pt idx="1">
                  <c:v>458.15804091862515</c:v>
                </c:pt>
                <c:pt idx="2">
                  <c:v>458.15804091862515</c:v>
                </c:pt>
                <c:pt idx="3">
                  <c:v>341.84195908137485</c:v>
                </c:pt>
                <c:pt idx="4">
                  <c:v>341.84195908137485</c:v>
                </c:pt>
              </c:numCache>
            </c:numRef>
          </c:xVal>
          <c:yVal>
            <c:numRef>
              <c:f>ChartLeft!$K$27:$K$31</c:f>
              <c:numCache>
                <c:formatCode>#,##0.00</c:formatCode>
                <c:ptCount val="5"/>
                <c:pt idx="0">
                  <c:v>-308.15804091862515</c:v>
                </c:pt>
                <c:pt idx="1">
                  <c:v>-308.15804091862515</c:v>
                </c:pt>
                <c:pt idx="2">
                  <c:v>-191.84195908137485</c:v>
                </c:pt>
                <c:pt idx="3">
                  <c:v>-191.84195908137485</c:v>
                </c:pt>
                <c:pt idx="4">
                  <c:v>-308.15804091862515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ChartLeft!$H$32</c:f>
              <c:strCache>
                <c:ptCount val="1"/>
                <c:pt idx="0">
                  <c:v>UK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ChartLeft!$J$34:$J$38</c:f>
              <c:numCache>
                <c:formatCode>#,##0.00</c:formatCode>
                <c:ptCount val="5"/>
                <c:pt idx="0">
                  <c:v>-329.65408797358828</c:v>
                </c:pt>
                <c:pt idx="1">
                  <c:v>-70.345912026411696</c:v>
                </c:pt>
                <c:pt idx="2">
                  <c:v>-70.345912026411696</c:v>
                </c:pt>
                <c:pt idx="3">
                  <c:v>-329.65408797358828</c:v>
                </c:pt>
                <c:pt idx="4">
                  <c:v>-329.65408797358828</c:v>
                </c:pt>
              </c:numCache>
            </c:numRef>
          </c:xVal>
          <c:yVal>
            <c:numRef>
              <c:f>ChartLeft!$K$34:$K$38</c:f>
              <c:numCache>
                <c:formatCode>#,##0.00</c:formatCode>
                <c:ptCount val="5"/>
                <c:pt idx="0">
                  <c:v>170.3459120264117</c:v>
                </c:pt>
                <c:pt idx="1">
                  <c:v>170.3459120264117</c:v>
                </c:pt>
                <c:pt idx="2">
                  <c:v>429.65408797358828</c:v>
                </c:pt>
                <c:pt idx="3">
                  <c:v>429.65408797358828</c:v>
                </c:pt>
                <c:pt idx="4">
                  <c:v>170.3459120264117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ChartLeft!$H$39</c:f>
              <c:strCache>
                <c:ptCount val="1"/>
                <c:pt idx="0">
                  <c:v>Australia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ChartLeft!$J$41:$J$45</c:f>
              <c:numCache>
                <c:formatCode>#,##0.00</c:formatCode>
                <c:ptCount val="5"/>
                <c:pt idx="0">
                  <c:v>547.637250407068</c:v>
                </c:pt>
                <c:pt idx="1">
                  <c:v>852.362749592932</c:v>
                </c:pt>
                <c:pt idx="2">
                  <c:v>852.362749592932</c:v>
                </c:pt>
                <c:pt idx="3">
                  <c:v>547.637250407068</c:v>
                </c:pt>
                <c:pt idx="4">
                  <c:v>547.637250407068</c:v>
                </c:pt>
              </c:numCache>
            </c:numRef>
          </c:xVal>
          <c:yVal>
            <c:numRef>
              <c:f>ChartLeft!$K$41:$K$45</c:f>
              <c:numCache>
                <c:formatCode>#,##0.00</c:formatCode>
                <c:ptCount val="5"/>
                <c:pt idx="0">
                  <c:v>-852.362749592932</c:v>
                </c:pt>
                <c:pt idx="1">
                  <c:v>-852.362749592932</c:v>
                </c:pt>
                <c:pt idx="2">
                  <c:v>-547.637250407068</c:v>
                </c:pt>
                <c:pt idx="3">
                  <c:v>-547.637250407068</c:v>
                </c:pt>
                <c:pt idx="4">
                  <c:v>-852.362749592932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ChartLeft!$H$46</c:f>
              <c:strCache>
                <c:ptCount val="1"/>
                <c:pt idx="0">
                  <c:v>Canada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ChartLeft!$J$48:$J$52</c:f>
              <c:numCache>
                <c:formatCode>#,##0.00</c:formatCode>
                <c:ptCount val="5"/>
                <c:pt idx="0">
                  <c:v>-749.8328458997928</c:v>
                </c:pt>
                <c:pt idx="1">
                  <c:v>-450.16715410020726</c:v>
                </c:pt>
                <c:pt idx="2">
                  <c:v>-450.16715410020726</c:v>
                </c:pt>
                <c:pt idx="3">
                  <c:v>-749.8328458997928</c:v>
                </c:pt>
                <c:pt idx="4">
                  <c:v>-749.8328458997928</c:v>
                </c:pt>
              </c:numCache>
            </c:numRef>
          </c:xVal>
          <c:yVal>
            <c:numRef>
              <c:f>ChartLeft!$K$48:$K$52</c:f>
              <c:numCache>
                <c:formatCode>#,##0.00</c:formatCode>
                <c:ptCount val="5"/>
                <c:pt idx="0">
                  <c:v>100.16715410020726</c:v>
                </c:pt>
                <c:pt idx="1">
                  <c:v>100.16715410020726</c:v>
                </c:pt>
                <c:pt idx="2">
                  <c:v>399.83284589979274</c:v>
                </c:pt>
                <c:pt idx="3">
                  <c:v>399.83284589979274</c:v>
                </c:pt>
                <c:pt idx="4">
                  <c:v>100.16715410020726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ChartLeft!$H$53</c:f>
              <c:strCache>
                <c:ptCount val="1"/>
                <c:pt idx="0">
                  <c:v>Pakistan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ChartLeft!$J$55:$J$59</c:f>
              <c:numCache>
                <c:formatCode>#,##0.00</c:formatCode>
                <c:ptCount val="5"/>
                <c:pt idx="0">
                  <c:v>295.51708390103784</c:v>
                </c:pt>
                <c:pt idx="1">
                  <c:v>404.48291609896216</c:v>
                </c:pt>
                <c:pt idx="2">
                  <c:v>404.48291609896216</c:v>
                </c:pt>
                <c:pt idx="3">
                  <c:v>295.51708390103784</c:v>
                </c:pt>
                <c:pt idx="4">
                  <c:v>295.51708390103784</c:v>
                </c:pt>
              </c:numCache>
            </c:numRef>
          </c:xVal>
          <c:yVal>
            <c:numRef>
              <c:f>ChartLeft!$K$55:$K$59</c:f>
              <c:numCache>
                <c:formatCode>#,##0.00</c:formatCode>
                <c:ptCount val="5"/>
                <c:pt idx="0">
                  <c:v>-184.48291609896216</c:v>
                </c:pt>
                <c:pt idx="1">
                  <c:v>-184.48291609896216</c:v>
                </c:pt>
                <c:pt idx="2">
                  <c:v>-75.517083901037822</c:v>
                </c:pt>
                <c:pt idx="3">
                  <c:v>-75.517083901037822</c:v>
                </c:pt>
                <c:pt idx="4">
                  <c:v>-184.48291609896216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ChartLeft!$H$60</c:f>
              <c:strCache>
                <c:ptCount val="1"/>
                <c:pt idx="0">
                  <c:v>UAE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ChartLeft!$J$62:$J$66</c:f>
              <c:numCache>
                <c:formatCode>#,##0.00</c:formatCode>
                <c:ptCount val="5"/>
                <c:pt idx="0">
                  <c:v>128.59943077533069</c:v>
                </c:pt>
                <c:pt idx="1">
                  <c:v>331.40056922466931</c:v>
                </c:pt>
                <c:pt idx="2">
                  <c:v>331.40056922466931</c:v>
                </c:pt>
                <c:pt idx="3">
                  <c:v>128.59943077533069</c:v>
                </c:pt>
                <c:pt idx="4">
                  <c:v>128.59943077533069</c:v>
                </c:pt>
              </c:numCache>
            </c:numRef>
          </c:xVal>
          <c:yVal>
            <c:numRef>
              <c:f>ChartLeft!$K$62:$K$66</c:f>
              <c:numCache>
                <c:formatCode>#,##0.00</c:formatCode>
                <c:ptCount val="5"/>
                <c:pt idx="0">
                  <c:v>-501.40056922466931</c:v>
                </c:pt>
                <c:pt idx="1">
                  <c:v>-501.40056922466931</c:v>
                </c:pt>
                <c:pt idx="2">
                  <c:v>-298.59943077533069</c:v>
                </c:pt>
                <c:pt idx="3">
                  <c:v>-298.59943077533069</c:v>
                </c:pt>
                <c:pt idx="4">
                  <c:v>-501.40056922466931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ChartLeft!$H$67</c:f>
              <c:strCache>
                <c:ptCount val="1"/>
                <c:pt idx="0">
                  <c:v>The Netherlands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ChartLeft!$J$69:$J$73</c:f>
              <c:numCache>
                <c:formatCode>#,##0.00</c:formatCode>
                <c:ptCount val="5"/>
                <c:pt idx="0">
                  <c:v>14.901488532401402</c:v>
                </c:pt>
                <c:pt idx="1">
                  <c:v>285.0985114675986</c:v>
                </c:pt>
                <c:pt idx="2">
                  <c:v>285.0985114675986</c:v>
                </c:pt>
                <c:pt idx="3">
                  <c:v>14.901488532401402</c:v>
                </c:pt>
                <c:pt idx="4">
                  <c:v>14.901488532401402</c:v>
                </c:pt>
              </c:numCache>
            </c:numRef>
          </c:xVal>
          <c:yVal>
            <c:numRef>
              <c:f>ChartLeft!$K$69:$K$73</c:f>
              <c:numCache>
                <c:formatCode>#,##0.00</c:formatCode>
                <c:ptCount val="5"/>
                <c:pt idx="0">
                  <c:v>114.9014885324014</c:v>
                </c:pt>
                <c:pt idx="1">
                  <c:v>114.9014885324014</c:v>
                </c:pt>
                <c:pt idx="2">
                  <c:v>385.0985114675986</c:v>
                </c:pt>
                <c:pt idx="3">
                  <c:v>385.0985114675986</c:v>
                </c:pt>
                <c:pt idx="4">
                  <c:v>114.9014885324014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ChartLeft!$H$74</c:f>
              <c:strCache>
                <c:ptCount val="1"/>
                <c:pt idx="0">
                  <c:v>Brazil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ChartLeft!$J$76:$J$80</c:f>
              <c:numCache>
                <c:formatCode>#,##0.00</c:formatCode>
                <c:ptCount val="5"/>
                <c:pt idx="0">
                  <c:v>-403.28605493446344</c:v>
                </c:pt>
                <c:pt idx="1">
                  <c:v>-196.71394506553656</c:v>
                </c:pt>
                <c:pt idx="2">
                  <c:v>-196.71394506553656</c:v>
                </c:pt>
                <c:pt idx="3">
                  <c:v>-403.28605493446344</c:v>
                </c:pt>
                <c:pt idx="4">
                  <c:v>-403.28605493446344</c:v>
                </c:pt>
              </c:numCache>
            </c:numRef>
          </c:xVal>
          <c:yVal>
            <c:numRef>
              <c:f>ChartLeft!$K$76:$K$80</c:f>
              <c:numCache>
                <c:formatCode>#,##0.00</c:formatCode>
                <c:ptCount val="5"/>
                <c:pt idx="0">
                  <c:v>-653.28605493446344</c:v>
                </c:pt>
                <c:pt idx="1">
                  <c:v>-653.28605493446344</c:v>
                </c:pt>
                <c:pt idx="2">
                  <c:v>-446.71394506553656</c:v>
                </c:pt>
                <c:pt idx="3">
                  <c:v>-446.71394506553656</c:v>
                </c:pt>
                <c:pt idx="4">
                  <c:v>-653.28605493446344</c:v>
                </c:pt>
              </c:numCache>
            </c:numRef>
          </c:yVal>
          <c:smooth val="0"/>
        </c:ser>
        <c:ser>
          <c:idx val="15"/>
          <c:order val="15"/>
          <c:tx>
            <c:v>UAELine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'The Dashboard!'!$B$92:$B$93</c:f>
              <c:numCache>
                <c:formatCode>General</c:formatCode>
                <c:ptCount val="2"/>
                <c:pt idx="0">
                  <c:v>250</c:v>
                </c:pt>
                <c:pt idx="1">
                  <c:v>230</c:v>
                </c:pt>
              </c:numCache>
            </c:numRef>
          </c:xVal>
          <c:yVal>
            <c:numRef>
              <c:f>'The Dashboard!'!$C$92:$C$93</c:f>
              <c:numCache>
                <c:formatCode>General</c:formatCode>
                <c:ptCount val="2"/>
                <c:pt idx="0">
                  <c:v>-220</c:v>
                </c:pt>
                <c:pt idx="1">
                  <c:v>-290</c:v>
                </c:pt>
              </c:numCache>
            </c:numRef>
          </c:yVal>
          <c:smooth val="0"/>
        </c:ser>
        <c:ser>
          <c:idx val="16"/>
          <c:order val="16"/>
          <c:tx>
            <c:v>UKLINE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'The Dashboard!'!$B$95:$B$96</c:f>
              <c:numCache>
                <c:formatCode>General</c:formatCode>
                <c:ptCount val="2"/>
                <c:pt idx="0">
                  <c:v>-45</c:v>
                </c:pt>
                <c:pt idx="1">
                  <c:v>-150</c:v>
                </c:pt>
              </c:numCache>
            </c:numRef>
          </c:xVal>
          <c:yVal>
            <c:numRef>
              <c:f>'The Dashboard!'!$C$95:$C$96</c:f>
              <c:numCache>
                <c:formatCode>General</c:formatCode>
                <c:ptCount val="2"/>
                <c:pt idx="0">
                  <c:v>100</c:v>
                </c:pt>
                <c:pt idx="1">
                  <c:v>160</c:v>
                </c:pt>
              </c:numCache>
            </c:numRef>
          </c:yVal>
          <c:smooth val="0"/>
        </c:ser>
        <c:ser>
          <c:idx val="17"/>
          <c:order val="17"/>
          <c:tx>
            <c:v>NetherlandLIne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'The Dashboard!'!$B$98:$B$99</c:f>
              <c:numCache>
                <c:formatCode>General</c:formatCod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'The Dashboard!'!$C$98:$C$99</c:f>
              <c:numCache>
                <c:formatCode>General</c:formatCode>
                <c:ptCount val="2"/>
                <c:pt idx="0">
                  <c:v>100</c:v>
                </c:pt>
                <c:pt idx="1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81920"/>
        <c:axId val="466483456"/>
      </c:scatterChart>
      <c:valAx>
        <c:axId val="466481920"/>
        <c:scaling>
          <c:orientation val="minMax"/>
          <c:max val="1000"/>
          <c:min val="-1000"/>
        </c:scaling>
        <c:delete val="1"/>
        <c:axPos val="b"/>
        <c:numFmt formatCode="#,##0.00" sourceLinked="1"/>
        <c:majorTickMark val="out"/>
        <c:minorTickMark val="none"/>
        <c:tickLblPos val="nextTo"/>
        <c:crossAx val="466483456"/>
        <c:crosses val="autoZero"/>
        <c:crossBetween val="midCat"/>
      </c:valAx>
      <c:valAx>
        <c:axId val="466483456"/>
        <c:scaling>
          <c:orientation val="minMax"/>
          <c:max val="1000"/>
          <c:min val="-1000"/>
        </c:scaling>
        <c:delete val="1"/>
        <c:axPos val="l"/>
        <c:numFmt formatCode="#,##0.00" sourceLinked="1"/>
        <c:majorTickMark val="out"/>
        <c:minorTickMark val="none"/>
        <c:tickLblPos val="nextTo"/>
        <c:crossAx val="46648192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94612749677469E-2"/>
          <c:y val="8.6272988952000002E-2"/>
          <c:w val="0.88824663018817562"/>
          <c:h val="0.7952745388407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ChartRight!$V$2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[0]!Xlabels</c:f>
              <c:strCache>
                <c:ptCount val="10"/>
                <c:pt idx="0">
                  <c:v>Reporting</c:v>
                </c:pt>
                <c:pt idx="1">
                  <c:v>Misc.</c:v>
                </c:pt>
                <c:pt idx="2">
                  <c:v>Analyst</c:v>
                </c:pt>
                <c:pt idx="3">
                  <c:v>Manager</c:v>
                </c:pt>
                <c:pt idx="4">
                  <c:v>Engineer</c:v>
                </c:pt>
                <c:pt idx="5">
                  <c:v>Accountant</c:v>
                </c:pt>
                <c:pt idx="6">
                  <c:v>Specialist</c:v>
                </c:pt>
                <c:pt idx="7">
                  <c:v>Consultant</c:v>
                </c:pt>
                <c:pt idx="8">
                  <c:v>Controller</c:v>
                </c:pt>
                <c:pt idx="9">
                  <c:v>CXO/Top Mgmt.</c:v>
                </c:pt>
              </c:strCache>
            </c:strRef>
          </c:cat>
          <c:val>
            <c:numRef>
              <c:f>[0]!YLabels</c:f>
              <c:numCache>
                <c:formatCode>\$##,\k</c:formatCode>
                <c:ptCount val="10"/>
                <c:pt idx="0">
                  <c:v>19574.158532481928</c:v>
                </c:pt>
                <c:pt idx="1">
                  <c:v>45952.334218000004</c:v>
                </c:pt>
                <c:pt idx="2">
                  <c:v>46295.769417160169</c:v>
                </c:pt>
                <c:pt idx="3">
                  <c:v>46488.240712528692</c:v>
                </c:pt>
                <c:pt idx="4">
                  <c:v>51715.151424432421</c:v>
                </c:pt>
                <c:pt idx="5">
                  <c:v>54196.440583503667</c:v>
                </c:pt>
                <c:pt idx="6">
                  <c:v>59812.969274647061</c:v>
                </c:pt>
                <c:pt idx="7">
                  <c:v>62950.733219477792</c:v>
                </c:pt>
                <c:pt idx="8">
                  <c:v>65103.929026462705</c:v>
                </c:pt>
                <c:pt idx="9">
                  <c:v>97265.875618973369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74304"/>
        <c:axId val="467475840"/>
      </c:barChart>
      <c:catAx>
        <c:axId val="467474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7475840"/>
        <c:crosses val="autoZero"/>
        <c:auto val="1"/>
        <c:lblAlgn val="ctr"/>
        <c:lblOffset val="100"/>
        <c:noMultiLvlLbl val="0"/>
      </c:catAx>
      <c:valAx>
        <c:axId val="4674758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Average</a:t>
                </a:r>
                <a:r>
                  <a:rPr lang="en-GB" baseline="0">
                    <a:latin typeface="Arial" pitchFamily="34" charset="0"/>
                    <a:cs typeface="Arial" pitchFamily="34" charset="0"/>
                  </a:rPr>
                  <a:t> Salary</a:t>
                </a:r>
                <a:endParaRPr lang="en-GB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2.6885072754944995E-2"/>
            </c:manualLayout>
          </c:layout>
          <c:overlay val="0"/>
        </c:title>
        <c:numFmt formatCode="\$##,\k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74743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36095606604309E-2"/>
          <c:y val="1.2108173978252718E-2"/>
          <c:w val="0.81178590419369367"/>
          <c:h val="0.9757836520434946"/>
        </c:manualLayout>
      </c:layout>
      <c:pieChart>
        <c:varyColors val="1"/>
        <c:ser>
          <c:idx val="0"/>
          <c:order val="1"/>
          <c:tx>
            <c:strRef>
              <c:f>ChartLeft!$L$3</c:f>
              <c:strCache>
                <c:ptCount val="1"/>
                <c:pt idx="0">
                  <c:v>Ratio</c:v>
                </c:pt>
              </c:strCache>
            </c:strRef>
          </c:tx>
          <c:spPr>
            <a:noFill/>
            <a:ln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ChartLeft!$M$4</c:f>
              <c:numCache>
                <c:formatCode>General</c:formatCode>
                <c:ptCount val="1"/>
                <c:pt idx="0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catterChart>
        <c:scatterStyle val="lineMarker"/>
        <c:varyColors val="0"/>
        <c:ser>
          <c:idx val="1"/>
          <c:order val="0"/>
          <c:tx>
            <c:strRef>
              <c:f>ChartLeft!$A$18</c:f>
              <c:strCache>
                <c:ptCount val="1"/>
                <c:pt idx="0">
                  <c:v>OCEANIA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ChartLeft!$C$20:$C$24</c:f>
              <c:numCache>
                <c:formatCode>#,##0.00</c:formatCode>
                <c:ptCount val="5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</c:numCache>
            </c:numRef>
          </c:xVal>
          <c:yVal>
            <c:numRef>
              <c:f>ChartLeft!$D$20:$D$24</c:f>
              <c:numCache>
                <c:formatCode>#,##0.00</c:formatCode>
                <c:ptCount val="5"/>
                <c:pt idx="0">
                  <c:v>-700</c:v>
                </c:pt>
                <c:pt idx="1">
                  <c:v>-700</c:v>
                </c:pt>
                <c:pt idx="2">
                  <c:v>-700</c:v>
                </c:pt>
                <c:pt idx="3">
                  <c:v>-700</c:v>
                </c:pt>
                <c:pt idx="4">
                  <c:v>-700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ChartLeft!$A$25</c:f>
              <c:strCache>
                <c:ptCount val="1"/>
                <c:pt idx="0">
                  <c:v>NA</c:v>
                </c:pt>
              </c:strCache>
            </c:strRef>
          </c:tx>
          <c:marker>
            <c:symbol val="none"/>
          </c:marker>
          <c:xVal>
            <c:numRef>
              <c:f>ChartLeft!$C$27:$C$31</c:f>
              <c:numCache>
                <c:formatCode>#,##0.00</c:formatCode>
                <c:ptCount val="5"/>
                <c:pt idx="0">
                  <c:v>-600</c:v>
                </c:pt>
                <c:pt idx="1">
                  <c:v>-600</c:v>
                </c:pt>
                <c:pt idx="2">
                  <c:v>-600</c:v>
                </c:pt>
                <c:pt idx="3">
                  <c:v>-600</c:v>
                </c:pt>
                <c:pt idx="4">
                  <c:v>-600</c:v>
                </c:pt>
              </c:numCache>
            </c:numRef>
          </c:xVal>
          <c:yVal>
            <c:numRef>
              <c:f>ChartLeft!$D$27:$D$31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ChartLeft!$A$32</c:f>
              <c:strCache>
                <c:ptCount val="1"/>
                <c:pt idx="0">
                  <c:v>EUROPE</c:v>
                </c:pt>
              </c:strCache>
            </c:strRef>
          </c:tx>
          <c:marker>
            <c:symbol val="none"/>
          </c:marker>
          <c:xVal>
            <c:numRef>
              <c:f>ChartLeft!$C$34:$C$38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ChartLeft!$D$34:$D$38</c:f>
              <c:numCache>
                <c:formatCode>#,##0.00</c:formatCode>
                <c:ptCount val="5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ChartLeft!$A$46</c:f>
              <c:strCache>
                <c:ptCount val="1"/>
                <c:pt idx="0">
                  <c:v>SA</c:v>
                </c:pt>
              </c:strCache>
            </c:strRef>
          </c:tx>
          <c:marker>
            <c:symbol val="none"/>
          </c:marker>
          <c:xVal>
            <c:numRef>
              <c:f>ChartLeft!$C$48:$C$52</c:f>
              <c:numCache>
                <c:formatCode>#,##0.00</c:formatCode>
                <c:ptCount val="5"/>
                <c:pt idx="0">
                  <c:v>-400</c:v>
                </c:pt>
                <c:pt idx="1">
                  <c:v>-400</c:v>
                </c:pt>
                <c:pt idx="2">
                  <c:v>-400</c:v>
                </c:pt>
                <c:pt idx="3">
                  <c:v>-400</c:v>
                </c:pt>
                <c:pt idx="4">
                  <c:v>-400</c:v>
                </c:pt>
              </c:numCache>
            </c:numRef>
          </c:xVal>
          <c:yVal>
            <c:numRef>
              <c:f>ChartLeft!$D$48:$D$52</c:f>
              <c:numCache>
                <c:formatCode>#,##0.00</c:formatCode>
                <c:ptCount val="5"/>
                <c:pt idx="0">
                  <c:v>-600</c:v>
                </c:pt>
                <c:pt idx="1">
                  <c:v>-600</c:v>
                </c:pt>
                <c:pt idx="2">
                  <c:v>-600</c:v>
                </c:pt>
                <c:pt idx="3">
                  <c:v>-600</c:v>
                </c:pt>
                <c:pt idx="4">
                  <c:v>-600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ChartLeft!$A$54</c:f>
              <c:strCache>
                <c:ptCount val="1"/>
                <c:pt idx="0">
                  <c:v>ASIA</c:v>
                </c:pt>
              </c:strCache>
            </c:strRef>
          </c:tx>
          <c:marker>
            <c:symbol val="none"/>
          </c:marker>
          <c:xVal>
            <c:numRef>
              <c:f>ChartLeft!$C$55:$C$59</c:f>
              <c:numCache>
                <c:formatCode>#,##0.00</c:formatCode>
                <c:ptCount val="5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</c:numCache>
            </c:numRef>
          </c:xVal>
          <c:yVal>
            <c:numRef>
              <c:f>ChartLeft!$D$55:$D$59</c:f>
              <c:numCache>
                <c:formatCode>#,##0.00</c:formatCode>
                <c:ptCount val="5"/>
                <c:pt idx="0">
                  <c:v>-200</c:v>
                </c:pt>
                <c:pt idx="1">
                  <c:v>-200</c:v>
                </c:pt>
                <c:pt idx="2">
                  <c:v>-200</c:v>
                </c:pt>
                <c:pt idx="3">
                  <c:v>-200</c:v>
                </c:pt>
                <c:pt idx="4">
                  <c:v>-200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ChartLeft!$A$39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ChartLeft!$C$41:$C$45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ChartLeft!$D$41:$D$45</c:f>
              <c:numCache>
                <c:formatCode>#,##0.00</c:formatCode>
                <c:ptCount val="5"/>
                <c:pt idx="0">
                  <c:v>-300</c:v>
                </c:pt>
                <c:pt idx="1">
                  <c:v>-300</c:v>
                </c:pt>
                <c:pt idx="2">
                  <c:v>-300</c:v>
                </c:pt>
                <c:pt idx="3">
                  <c:v>-300</c:v>
                </c:pt>
                <c:pt idx="4">
                  <c:v>-300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530496"/>
        <c:axId val="467532032"/>
      </c:scatterChart>
      <c:valAx>
        <c:axId val="467530496"/>
        <c:scaling>
          <c:orientation val="minMax"/>
          <c:max val="1000"/>
          <c:min val="-1000"/>
        </c:scaling>
        <c:delete val="0"/>
        <c:axPos val="b"/>
        <c:numFmt formatCode="#,##0.00" sourceLinked="1"/>
        <c:majorTickMark val="out"/>
        <c:minorTickMark val="none"/>
        <c:tickLblPos val="nextTo"/>
        <c:crossAx val="467532032"/>
        <c:crosses val="autoZero"/>
        <c:crossBetween val="midCat"/>
      </c:valAx>
      <c:valAx>
        <c:axId val="467532032"/>
        <c:scaling>
          <c:orientation val="minMax"/>
          <c:max val="1000"/>
          <c:min val="-10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67530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94612749677469E-2"/>
          <c:y val="8.6272988952000002E-2"/>
          <c:w val="0.88824663018817562"/>
          <c:h val="0.66440252047384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ChartRight!$J$3</c:f>
              <c:strCache>
                <c:ptCount val="1"/>
                <c:pt idx="0">
                  <c:v>Average Salary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ChartRight!$G$4:$G$13</c:f>
              <c:strCache>
                <c:ptCount val="10"/>
                <c:pt idx="0">
                  <c:v>Reporting</c:v>
                </c:pt>
                <c:pt idx="1">
                  <c:v>Misc.</c:v>
                </c:pt>
                <c:pt idx="2">
                  <c:v>Analyst</c:v>
                </c:pt>
                <c:pt idx="3">
                  <c:v>Manager</c:v>
                </c:pt>
                <c:pt idx="4">
                  <c:v>Engineer</c:v>
                </c:pt>
                <c:pt idx="5">
                  <c:v>Accountant</c:v>
                </c:pt>
                <c:pt idx="6">
                  <c:v>Specialist</c:v>
                </c:pt>
                <c:pt idx="7">
                  <c:v>Consultant</c:v>
                </c:pt>
                <c:pt idx="8">
                  <c:v>Controller</c:v>
                </c:pt>
                <c:pt idx="9">
                  <c:v>CXO/Top Mgmt.</c:v>
                </c:pt>
              </c:strCache>
            </c:strRef>
          </c:cat>
          <c:val>
            <c:numRef>
              <c:f>ChartRight!$J$4:$J$13</c:f>
              <c:numCache>
                <c:formatCode>\$##,\k</c:formatCode>
                <c:ptCount val="10"/>
                <c:pt idx="0">
                  <c:v>19574.158532481928</c:v>
                </c:pt>
                <c:pt idx="1">
                  <c:v>45952.334218000004</c:v>
                </c:pt>
                <c:pt idx="2">
                  <c:v>46295.769417160169</c:v>
                </c:pt>
                <c:pt idx="3">
                  <c:v>46488.240712528692</c:v>
                </c:pt>
                <c:pt idx="4">
                  <c:v>51715.151424432421</c:v>
                </c:pt>
                <c:pt idx="5">
                  <c:v>54196.440583503667</c:v>
                </c:pt>
                <c:pt idx="6">
                  <c:v>59812.969274647061</c:v>
                </c:pt>
                <c:pt idx="7">
                  <c:v>62950.733219477792</c:v>
                </c:pt>
                <c:pt idx="8">
                  <c:v>65103.929026462705</c:v>
                </c:pt>
                <c:pt idx="9">
                  <c:v>97265.875618973369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42304"/>
        <c:axId val="471044480"/>
      </c:barChart>
      <c:catAx>
        <c:axId val="47104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Job</a:t>
                </a:r>
                <a:r>
                  <a:rPr lang="en-GB" baseline="0"/>
                  <a:t> Type</a:t>
                </a:r>
                <a:endParaRPr lang="en-GB"/>
              </a:p>
            </c:rich>
          </c:tx>
          <c:overlay val="0"/>
        </c:title>
        <c:majorTickMark val="out"/>
        <c:minorTickMark val="none"/>
        <c:tickLblPos val="nextTo"/>
        <c:crossAx val="471044480"/>
        <c:crosses val="autoZero"/>
        <c:auto val="1"/>
        <c:lblAlgn val="ctr"/>
        <c:lblOffset val="100"/>
        <c:noMultiLvlLbl val="0"/>
      </c:catAx>
      <c:valAx>
        <c:axId val="4710444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Average</a:t>
                </a:r>
                <a:r>
                  <a:rPr lang="en-GB" baseline="0"/>
                  <a:t> Salary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"/>
              <c:y val="4.2727538941670423E-3"/>
            </c:manualLayout>
          </c:layout>
          <c:overlay val="0"/>
        </c:title>
        <c:numFmt formatCode="\$##,\k" sourceLinked="1"/>
        <c:majorTickMark val="out"/>
        <c:minorTickMark val="none"/>
        <c:tickLblPos val="nextTo"/>
        <c:spPr>
          <a:ln>
            <a:noFill/>
          </a:ln>
        </c:spPr>
        <c:crossAx val="4710423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ChartRight!$J$21:$J$25</c:f>
              <c:numCache>
                <c:formatCode>\$##,\k</c:formatCode>
                <c:ptCount val="5"/>
                <c:pt idx="0">
                  <c:v>57493.381507428574</c:v>
                </c:pt>
                <c:pt idx="1">
                  <c:v>49726.375588965529</c:v>
                </c:pt>
                <c:pt idx="2">
                  <c:v>53554.662152004428</c:v>
                </c:pt>
                <c:pt idx="3">
                  <c:v>51423.250797051543</c:v>
                </c:pt>
                <c:pt idx="4">
                  <c:v>43571.162802728999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56384"/>
        <c:axId val="471057920"/>
      </c:barChart>
      <c:catAx>
        <c:axId val="47105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471057920"/>
        <c:crosses val="autoZero"/>
        <c:auto val="1"/>
        <c:lblAlgn val="ctr"/>
        <c:lblOffset val="100"/>
        <c:noMultiLvlLbl val="0"/>
      </c:catAx>
      <c:valAx>
        <c:axId val="471057920"/>
        <c:scaling>
          <c:orientation val="minMax"/>
        </c:scaling>
        <c:delete val="0"/>
        <c:axPos val="l"/>
        <c:majorGridlines/>
        <c:numFmt formatCode="\$##,\k" sourceLinked="1"/>
        <c:majorTickMark val="out"/>
        <c:minorTickMark val="none"/>
        <c:tickLblPos val="nextTo"/>
        <c:crossAx val="47105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ChartRight!$J$33:$J$38</c:f>
              <c:numCache>
                <c:formatCode>\$##,\k</c:formatCode>
                <c:ptCount val="6"/>
                <c:pt idx="0">
                  <c:v>30554.213758106951</c:v>
                </c:pt>
                <c:pt idx="1">
                  <c:v>46549.938005397526</c:v>
                </c:pt>
                <c:pt idx="2">
                  <c:v>58827.032149431579</c:v>
                </c:pt>
                <c:pt idx="3">
                  <c:v>69869.202295009702</c:v>
                </c:pt>
                <c:pt idx="4">
                  <c:v>69668.441736209294</c:v>
                </c:pt>
                <c:pt idx="5">
                  <c:v>81570.79130328125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22496"/>
        <c:axId val="472124032"/>
      </c:barChart>
      <c:catAx>
        <c:axId val="47212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472124032"/>
        <c:crosses val="autoZero"/>
        <c:auto val="1"/>
        <c:lblAlgn val="ctr"/>
        <c:lblOffset val="100"/>
        <c:noMultiLvlLbl val="0"/>
      </c:catAx>
      <c:valAx>
        <c:axId val="472124032"/>
        <c:scaling>
          <c:orientation val="minMax"/>
        </c:scaling>
        <c:delete val="0"/>
        <c:axPos val="l"/>
        <c:majorGridlines/>
        <c:numFmt formatCode="\$##,\k" sourceLinked="1"/>
        <c:majorTickMark val="out"/>
        <c:minorTickMark val="none"/>
        <c:tickLblPos val="nextTo"/>
        <c:crossAx val="47212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DataToAnalysis!$G$2</c:f>
              <c:strCache>
                <c:ptCount val="1"/>
                <c:pt idx="0">
                  <c:v>Years_of_Experience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5767857671056588E-2"/>
                  <c:y val="-0.29151075417002054"/>
                </c:manualLayout>
              </c:layout>
              <c:numFmt formatCode="General" sourceLinked="0"/>
            </c:trendlineLbl>
          </c:trendline>
          <c:xVal>
            <c:numRef>
              <c:f>DataToAnalysis!$G$3:$G$1337</c:f>
              <c:numCache>
                <c:formatCode>General</c:formatCode>
                <c:ptCount val="1335"/>
                <c:pt idx="0">
                  <c:v>5</c:v>
                </c:pt>
                <c:pt idx="1">
                  <c:v>20</c:v>
                </c:pt>
                <c:pt idx="2">
                  <c:v>7</c:v>
                </c:pt>
                <c:pt idx="3">
                  <c:v>20</c:v>
                </c:pt>
                <c:pt idx="4">
                  <c:v>1</c:v>
                </c:pt>
                <c:pt idx="5">
                  <c:v>10</c:v>
                </c:pt>
                <c:pt idx="6">
                  <c:v>6</c:v>
                </c:pt>
                <c:pt idx="7">
                  <c:v>2</c:v>
                </c:pt>
                <c:pt idx="8">
                  <c:v>11</c:v>
                </c:pt>
                <c:pt idx="9">
                  <c:v>20</c:v>
                </c:pt>
                <c:pt idx="10">
                  <c:v>23</c:v>
                </c:pt>
                <c:pt idx="11">
                  <c:v>11</c:v>
                </c:pt>
                <c:pt idx="12">
                  <c:v>6</c:v>
                </c:pt>
                <c:pt idx="13">
                  <c:v>27</c:v>
                </c:pt>
                <c:pt idx="14">
                  <c:v>10</c:v>
                </c:pt>
                <c:pt idx="15">
                  <c:v>6</c:v>
                </c:pt>
                <c:pt idx="16">
                  <c:v>20</c:v>
                </c:pt>
                <c:pt idx="17">
                  <c:v>8</c:v>
                </c:pt>
                <c:pt idx="18">
                  <c:v>15</c:v>
                </c:pt>
                <c:pt idx="19">
                  <c:v>22</c:v>
                </c:pt>
                <c:pt idx="20">
                  <c:v>27</c:v>
                </c:pt>
                <c:pt idx="21">
                  <c:v>3</c:v>
                </c:pt>
                <c:pt idx="22">
                  <c:v>10</c:v>
                </c:pt>
                <c:pt idx="23">
                  <c:v>30</c:v>
                </c:pt>
                <c:pt idx="24">
                  <c:v>10</c:v>
                </c:pt>
                <c:pt idx="25">
                  <c:v>15</c:v>
                </c:pt>
                <c:pt idx="26">
                  <c:v>3</c:v>
                </c:pt>
                <c:pt idx="27">
                  <c:v>16</c:v>
                </c:pt>
                <c:pt idx="28">
                  <c:v>25</c:v>
                </c:pt>
                <c:pt idx="29">
                  <c:v>8</c:v>
                </c:pt>
                <c:pt idx="30">
                  <c:v>3</c:v>
                </c:pt>
                <c:pt idx="31">
                  <c:v>7</c:v>
                </c:pt>
                <c:pt idx="32">
                  <c:v>10</c:v>
                </c:pt>
                <c:pt idx="33">
                  <c:v>10</c:v>
                </c:pt>
                <c:pt idx="34">
                  <c:v>4</c:v>
                </c:pt>
                <c:pt idx="35">
                  <c:v>7</c:v>
                </c:pt>
                <c:pt idx="36">
                  <c:v>5</c:v>
                </c:pt>
                <c:pt idx="37">
                  <c:v>3</c:v>
                </c:pt>
                <c:pt idx="38">
                  <c:v>25</c:v>
                </c:pt>
                <c:pt idx="39">
                  <c:v>15</c:v>
                </c:pt>
                <c:pt idx="40">
                  <c:v>7</c:v>
                </c:pt>
                <c:pt idx="41">
                  <c:v>20</c:v>
                </c:pt>
                <c:pt idx="42">
                  <c:v>5</c:v>
                </c:pt>
                <c:pt idx="43">
                  <c:v>10</c:v>
                </c:pt>
                <c:pt idx="44">
                  <c:v>17</c:v>
                </c:pt>
                <c:pt idx="45">
                  <c:v>18</c:v>
                </c:pt>
                <c:pt idx="46">
                  <c:v>5</c:v>
                </c:pt>
                <c:pt idx="47">
                  <c:v>20</c:v>
                </c:pt>
                <c:pt idx="48">
                  <c:v>10</c:v>
                </c:pt>
                <c:pt idx="49">
                  <c:v>8</c:v>
                </c:pt>
                <c:pt idx="50">
                  <c:v>3</c:v>
                </c:pt>
                <c:pt idx="51">
                  <c:v>5</c:v>
                </c:pt>
                <c:pt idx="52">
                  <c:v>20</c:v>
                </c:pt>
                <c:pt idx="53">
                  <c:v>6</c:v>
                </c:pt>
                <c:pt idx="54">
                  <c:v>10</c:v>
                </c:pt>
                <c:pt idx="55">
                  <c:v>15</c:v>
                </c:pt>
                <c:pt idx="56">
                  <c:v>23</c:v>
                </c:pt>
                <c:pt idx="57">
                  <c:v>32</c:v>
                </c:pt>
                <c:pt idx="58">
                  <c:v>3</c:v>
                </c:pt>
                <c:pt idx="59">
                  <c:v>26</c:v>
                </c:pt>
                <c:pt idx="60">
                  <c:v>20</c:v>
                </c:pt>
                <c:pt idx="61">
                  <c:v>20</c:v>
                </c:pt>
                <c:pt idx="62">
                  <c:v>6</c:v>
                </c:pt>
                <c:pt idx="63">
                  <c:v>1</c:v>
                </c:pt>
                <c:pt idx="64">
                  <c:v>10</c:v>
                </c:pt>
                <c:pt idx="65">
                  <c:v>5</c:v>
                </c:pt>
                <c:pt idx="66">
                  <c:v>4</c:v>
                </c:pt>
                <c:pt idx="67">
                  <c:v>12</c:v>
                </c:pt>
                <c:pt idx="68">
                  <c:v>3</c:v>
                </c:pt>
                <c:pt idx="69">
                  <c:v>12</c:v>
                </c:pt>
                <c:pt idx="70">
                  <c:v>10</c:v>
                </c:pt>
                <c:pt idx="71">
                  <c:v>20</c:v>
                </c:pt>
                <c:pt idx="72">
                  <c:v>4</c:v>
                </c:pt>
                <c:pt idx="73">
                  <c:v>3</c:v>
                </c:pt>
                <c:pt idx="74">
                  <c:v>8</c:v>
                </c:pt>
                <c:pt idx="75">
                  <c:v>3</c:v>
                </c:pt>
                <c:pt idx="76">
                  <c:v>2</c:v>
                </c:pt>
                <c:pt idx="77">
                  <c:v>1.5</c:v>
                </c:pt>
                <c:pt idx="78">
                  <c:v>6</c:v>
                </c:pt>
                <c:pt idx="79">
                  <c:v>5</c:v>
                </c:pt>
                <c:pt idx="80">
                  <c:v>30</c:v>
                </c:pt>
                <c:pt idx="81">
                  <c:v>1</c:v>
                </c:pt>
                <c:pt idx="82">
                  <c:v>5</c:v>
                </c:pt>
                <c:pt idx="83">
                  <c:v>11</c:v>
                </c:pt>
                <c:pt idx="84">
                  <c:v>4</c:v>
                </c:pt>
                <c:pt idx="85">
                  <c:v>1</c:v>
                </c:pt>
                <c:pt idx="86">
                  <c:v>5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8</c:v>
                </c:pt>
                <c:pt idx="91">
                  <c:v>3</c:v>
                </c:pt>
                <c:pt idx="92">
                  <c:v>10</c:v>
                </c:pt>
                <c:pt idx="93">
                  <c:v>9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11</c:v>
                </c:pt>
                <c:pt idx="98">
                  <c:v>12</c:v>
                </c:pt>
                <c:pt idx="99">
                  <c:v>10</c:v>
                </c:pt>
                <c:pt idx="100">
                  <c:v>4.5</c:v>
                </c:pt>
                <c:pt idx="101">
                  <c:v>3</c:v>
                </c:pt>
                <c:pt idx="102">
                  <c:v>8</c:v>
                </c:pt>
                <c:pt idx="103">
                  <c:v>8</c:v>
                </c:pt>
                <c:pt idx="104">
                  <c:v>3</c:v>
                </c:pt>
                <c:pt idx="105">
                  <c:v>3</c:v>
                </c:pt>
                <c:pt idx="106">
                  <c:v>12</c:v>
                </c:pt>
                <c:pt idx="107">
                  <c:v>15</c:v>
                </c:pt>
                <c:pt idx="108">
                  <c:v>7.3</c:v>
                </c:pt>
                <c:pt idx="109">
                  <c:v>1</c:v>
                </c:pt>
                <c:pt idx="110">
                  <c:v>6</c:v>
                </c:pt>
                <c:pt idx="111">
                  <c:v>4.5</c:v>
                </c:pt>
                <c:pt idx="112">
                  <c:v>4.5</c:v>
                </c:pt>
                <c:pt idx="113">
                  <c:v>15</c:v>
                </c:pt>
                <c:pt idx="114">
                  <c:v>5</c:v>
                </c:pt>
                <c:pt idx="115">
                  <c:v>4</c:v>
                </c:pt>
                <c:pt idx="116">
                  <c:v>9</c:v>
                </c:pt>
                <c:pt idx="117">
                  <c:v>20</c:v>
                </c:pt>
                <c:pt idx="118">
                  <c:v>3</c:v>
                </c:pt>
                <c:pt idx="119">
                  <c:v>18</c:v>
                </c:pt>
                <c:pt idx="120">
                  <c:v>2</c:v>
                </c:pt>
                <c:pt idx="121">
                  <c:v>3</c:v>
                </c:pt>
                <c:pt idx="122">
                  <c:v>4</c:v>
                </c:pt>
                <c:pt idx="123">
                  <c:v>7</c:v>
                </c:pt>
                <c:pt idx="124">
                  <c:v>7</c:v>
                </c:pt>
                <c:pt idx="125">
                  <c:v>10</c:v>
                </c:pt>
                <c:pt idx="126">
                  <c:v>20</c:v>
                </c:pt>
                <c:pt idx="127">
                  <c:v>3</c:v>
                </c:pt>
                <c:pt idx="128">
                  <c:v>2</c:v>
                </c:pt>
                <c:pt idx="129">
                  <c:v>23</c:v>
                </c:pt>
                <c:pt idx="130">
                  <c:v>6</c:v>
                </c:pt>
                <c:pt idx="131">
                  <c:v>2</c:v>
                </c:pt>
                <c:pt idx="132">
                  <c:v>4</c:v>
                </c:pt>
                <c:pt idx="133">
                  <c:v>4.5</c:v>
                </c:pt>
                <c:pt idx="134">
                  <c:v>5</c:v>
                </c:pt>
                <c:pt idx="135">
                  <c:v>14</c:v>
                </c:pt>
                <c:pt idx="136">
                  <c:v>7</c:v>
                </c:pt>
                <c:pt idx="137">
                  <c:v>7</c:v>
                </c:pt>
                <c:pt idx="138">
                  <c:v>2</c:v>
                </c:pt>
                <c:pt idx="139">
                  <c:v>2</c:v>
                </c:pt>
                <c:pt idx="140">
                  <c:v>10</c:v>
                </c:pt>
                <c:pt idx="141">
                  <c:v>4</c:v>
                </c:pt>
                <c:pt idx="142">
                  <c:v>2</c:v>
                </c:pt>
                <c:pt idx="143">
                  <c:v>2</c:v>
                </c:pt>
                <c:pt idx="144">
                  <c:v>0</c:v>
                </c:pt>
                <c:pt idx="145">
                  <c:v>4</c:v>
                </c:pt>
                <c:pt idx="146">
                  <c:v>8</c:v>
                </c:pt>
                <c:pt idx="147">
                  <c:v>0</c:v>
                </c:pt>
                <c:pt idx="148">
                  <c:v>5</c:v>
                </c:pt>
                <c:pt idx="149">
                  <c:v>2</c:v>
                </c:pt>
                <c:pt idx="150">
                  <c:v>2</c:v>
                </c:pt>
                <c:pt idx="151">
                  <c:v>12</c:v>
                </c:pt>
                <c:pt idx="152">
                  <c:v>1</c:v>
                </c:pt>
                <c:pt idx="153">
                  <c:v>2</c:v>
                </c:pt>
                <c:pt idx="154">
                  <c:v>10</c:v>
                </c:pt>
                <c:pt idx="155">
                  <c:v>7</c:v>
                </c:pt>
                <c:pt idx="156">
                  <c:v>6</c:v>
                </c:pt>
                <c:pt idx="157">
                  <c:v>15</c:v>
                </c:pt>
                <c:pt idx="158">
                  <c:v>6</c:v>
                </c:pt>
                <c:pt idx="159">
                  <c:v>2</c:v>
                </c:pt>
                <c:pt idx="160">
                  <c:v>4</c:v>
                </c:pt>
                <c:pt idx="161">
                  <c:v>3</c:v>
                </c:pt>
                <c:pt idx="162">
                  <c:v>6</c:v>
                </c:pt>
                <c:pt idx="163">
                  <c:v>2</c:v>
                </c:pt>
                <c:pt idx="164">
                  <c:v>1</c:v>
                </c:pt>
                <c:pt idx="165">
                  <c:v>7</c:v>
                </c:pt>
                <c:pt idx="166">
                  <c:v>3.5</c:v>
                </c:pt>
                <c:pt idx="167">
                  <c:v>10</c:v>
                </c:pt>
                <c:pt idx="168">
                  <c:v>12</c:v>
                </c:pt>
                <c:pt idx="169">
                  <c:v>4</c:v>
                </c:pt>
                <c:pt idx="170">
                  <c:v>10</c:v>
                </c:pt>
                <c:pt idx="171">
                  <c:v>13</c:v>
                </c:pt>
                <c:pt idx="172">
                  <c:v>8</c:v>
                </c:pt>
                <c:pt idx="173">
                  <c:v>15</c:v>
                </c:pt>
                <c:pt idx="174">
                  <c:v>15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2</c:v>
                </c:pt>
                <c:pt idx="179">
                  <c:v>7</c:v>
                </c:pt>
                <c:pt idx="180">
                  <c:v>2</c:v>
                </c:pt>
                <c:pt idx="181">
                  <c:v>12</c:v>
                </c:pt>
                <c:pt idx="182">
                  <c:v>5</c:v>
                </c:pt>
                <c:pt idx="183">
                  <c:v>1.5</c:v>
                </c:pt>
                <c:pt idx="184">
                  <c:v>15</c:v>
                </c:pt>
                <c:pt idx="185">
                  <c:v>5</c:v>
                </c:pt>
                <c:pt idx="186">
                  <c:v>6</c:v>
                </c:pt>
                <c:pt idx="187">
                  <c:v>6</c:v>
                </c:pt>
                <c:pt idx="188">
                  <c:v>7</c:v>
                </c:pt>
                <c:pt idx="189">
                  <c:v>7</c:v>
                </c:pt>
                <c:pt idx="190">
                  <c:v>8</c:v>
                </c:pt>
                <c:pt idx="191">
                  <c:v>8</c:v>
                </c:pt>
                <c:pt idx="192">
                  <c:v>4.5</c:v>
                </c:pt>
                <c:pt idx="193">
                  <c:v>6</c:v>
                </c:pt>
                <c:pt idx="194">
                  <c:v>5.5</c:v>
                </c:pt>
                <c:pt idx="195">
                  <c:v>5</c:v>
                </c:pt>
                <c:pt idx="196">
                  <c:v>20</c:v>
                </c:pt>
                <c:pt idx="197">
                  <c:v>5</c:v>
                </c:pt>
                <c:pt idx="198">
                  <c:v>1</c:v>
                </c:pt>
                <c:pt idx="199">
                  <c:v>15</c:v>
                </c:pt>
                <c:pt idx="200">
                  <c:v>20</c:v>
                </c:pt>
                <c:pt idx="201">
                  <c:v>2</c:v>
                </c:pt>
                <c:pt idx="202">
                  <c:v>2</c:v>
                </c:pt>
                <c:pt idx="203">
                  <c:v>5</c:v>
                </c:pt>
                <c:pt idx="204">
                  <c:v>4</c:v>
                </c:pt>
                <c:pt idx="205">
                  <c:v>11</c:v>
                </c:pt>
                <c:pt idx="206">
                  <c:v>14</c:v>
                </c:pt>
                <c:pt idx="207">
                  <c:v>10</c:v>
                </c:pt>
                <c:pt idx="208">
                  <c:v>20</c:v>
                </c:pt>
                <c:pt idx="209">
                  <c:v>4</c:v>
                </c:pt>
                <c:pt idx="210">
                  <c:v>3</c:v>
                </c:pt>
                <c:pt idx="211">
                  <c:v>2</c:v>
                </c:pt>
                <c:pt idx="212">
                  <c:v>2.5</c:v>
                </c:pt>
                <c:pt idx="213">
                  <c:v>15</c:v>
                </c:pt>
                <c:pt idx="214">
                  <c:v>18</c:v>
                </c:pt>
                <c:pt idx="215">
                  <c:v>11</c:v>
                </c:pt>
                <c:pt idx="216">
                  <c:v>7</c:v>
                </c:pt>
                <c:pt idx="217">
                  <c:v>2.4</c:v>
                </c:pt>
                <c:pt idx="218">
                  <c:v>7</c:v>
                </c:pt>
                <c:pt idx="219">
                  <c:v>7</c:v>
                </c:pt>
                <c:pt idx="220">
                  <c:v>12</c:v>
                </c:pt>
                <c:pt idx="221">
                  <c:v>5</c:v>
                </c:pt>
                <c:pt idx="222">
                  <c:v>1</c:v>
                </c:pt>
                <c:pt idx="223">
                  <c:v>4</c:v>
                </c:pt>
                <c:pt idx="224">
                  <c:v>7</c:v>
                </c:pt>
                <c:pt idx="225">
                  <c:v>12</c:v>
                </c:pt>
                <c:pt idx="226">
                  <c:v>20</c:v>
                </c:pt>
                <c:pt idx="227">
                  <c:v>10</c:v>
                </c:pt>
                <c:pt idx="228">
                  <c:v>1.5</c:v>
                </c:pt>
                <c:pt idx="229">
                  <c:v>5</c:v>
                </c:pt>
                <c:pt idx="230">
                  <c:v>2</c:v>
                </c:pt>
                <c:pt idx="231">
                  <c:v>8</c:v>
                </c:pt>
                <c:pt idx="232">
                  <c:v>6</c:v>
                </c:pt>
                <c:pt idx="233">
                  <c:v>10</c:v>
                </c:pt>
                <c:pt idx="234">
                  <c:v>10</c:v>
                </c:pt>
                <c:pt idx="235">
                  <c:v>7</c:v>
                </c:pt>
                <c:pt idx="236">
                  <c:v>15</c:v>
                </c:pt>
                <c:pt idx="237">
                  <c:v>10</c:v>
                </c:pt>
                <c:pt idx="238">
                  <c:v>4</c:v>
                </c:pt>
                <c:pt idx="239">
                  <c:v>10</c:v>
                </c:pt>
                <c:pt idx="240">
                  <c:v>40</c:v>
                </c:pt>
                <c:pt idx="241">
                  <c:v>2</c:v>
                </c:pt>
                <c:pt idx="242">
                  <c:v>15</c:v>
                </c:pt>
                <c:pt idx="243">
                  <c:v>6</c:v>
                </c:pt>
                <c:pt idx="244">
                  <c:v>16</c:v>
                </c:pt>
                <c:pt idx="245">
                  <c:v>2</c:v>
                </c:pt>
                <c:pt idx="246">
                  <c:v>5</c:v>
                </c:pt>
                <c:pt idx="247">
                  <c:v>15</c:v>
                </c:pt>
                <c:pt idx="248">
                  <c:v>5</c:v>
                </c:pt>
                <c:pt idx="249">
                  <c:v>3</c:v>
                </c:pt>
                <c:pt idx="250">
                  <c:v>5</c:v>
                </c:pt>
                <c:pt idx="251">
                  <c:v>13</c:v>
                </c:pt>
                <c:pt idx="252">
                  <c:v>0</c:v>
                </c:pt>
                <c:pt idx="253">
                  <c:v>3</c:v>
                </c:pt>
                <c:pt idx="254">
                  <c:v>1</c:v>
                </c:pt>
                <c:pt idx="255">
                  <c:v>12</c:v>
                </c:pt>
                <c:pt idx="256">
                  <c:v>3</c:v>
                </c:pt>
                <c:pt idx="257">
                  <c:v>3</c:v>
                </c:pt>
                <c:pt idx="258">
                  <c:v>5</c:v>
                </c:pt>
                <c:pt idx="259">
                  <c:v>27</c:v>
                </c:pt>
                <c:pt idx="260">
                  <c:v>5</c:v>
                </c:pt>
                <c:pt idx="261">
                  <c:v>1.1000000000000001</c:v>
                </c:pt>
                <c:pt idx="262">
                  <c:v>7</c:v>
                </c:pt>
                <c:pt idx="263">
                  <c:v>4</c:v>
                </c:pt>
                <c:pt idx="264">
                  <c:v>10</c:v>
                </c:pt>
                <c:pt idx="265">
                  <c:v>2</c:v>
                </c:pt>
                <c:pt idx="266">
                  <c:v>20</c:v>
                </c:pt>
                <c:pt idx="267">
                  <c:v>1</c:v>
                </c:pt>
                <c:pt idx="268">
                  <c:v>6</c:v>
                </c:pt>
                <c:pt idx="269">
                  <c:v>5</c:v>
                </c:pt>
                <c:pt idx="270">
                  <c:v>20</c:v>
                </c:pt>
                <c:pt idx="271">
                  <c:v>18</c:v>
                </c:pt>
                <c:pt idx="272">
                  <c:v>10</c:v>
                </c:pt>
                <c:pt idx="273">
                  <c:v>6</c:v>
                </c:pt>
                <c:pt idx="274">
                  <c:v>9</c:v>
                </c:pt>
                <c:pt idx="275">
                  <c:v>1</c:v>
                </c:pt>
                <c:pt idx="276">
                  <c:v>10</c:v>
                </c:pt>
                <c:pt idx="277">
                  <c:v>2</c:v>
                </c:pt>
                <c:pt idx="278">
                  <c:v>20</c:v>
                </c:pt>
                <c:pt idx="279">
                  <c:v>18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8</c:v>
                </c:pt>
                <c:pt idx="284">
                  <c:v>6.5</c:v>
                </c:pt>
                <c:pt idx="285">
                  <c:v>3.5</c:v>
                </c:pt>
                <c:pt idx="286">
                  <c:v>10</c:v>
                </c:pt>
                <c:pt idx="287">
                  <c:v>15</c:v>
                </c:pt>
                <c:pt idx="288">
                  <c:v>1</c:v>
                </c:pt>
                <c:pt idx="289">
                  <c:v>1</c:v>
                </c:pt>
                <c:pt idx="290">
                  <c:v>10</c:v>
                </c:pt>
                <c:pt idx="291">
                  <c:v>4</c:v>
                </c:pt>
                <c:pt idx="292">
                  <c:v>2</c:v>
                </c:pt>
                <c:pt idx="293">
                  <c:v>5</c:v>
                </c:pt>
                <c:pt idx="294">
                  <c:v>8</c:v>
                </c:pt>
                <c:pt idx="295">
                  <c:v>10</c:v>
                </c:pt>
                <c:pt idx="296">
                  <c:v>15</c:v>
                </c:pt>
                <c:pt idx="297">
                  <c:v>13</c:v>
                </c:pt>
                <c:pt idx="298">
                  <c:v>2</c:v>
                </c:pt>
                <c:pt idx="299">
                  <c:v>8</c:v>
                </c:pt>
                <c:pt idx="300">
                  <c:v>2</c:v>
                </c:pt>
                <c:pt idx="301">
                  <c:v>14</c:v>
                </c:pt>
                <c:pt idx="302">
                  <c:v>15</c:v>
                </c:pt>
                <c:pt idx="303">
                  <c:v>25</c:v>
                </c:pt>
                <c:pt idx="304">
                  <c:v>6</c:v>
                </c:pt>
                <c:pt idx="305">
                  <c:v>4</c:v>
                </c:pt>
                <c:pt idx="306">
                  <c:v>10</c:v>
                </c:pt>
                <c:pt idx="307">
                  <c:v>15</c:v>
                </c:pt>
                <c:pt idx="308">
                  <c:v>8</c:v>
                </c:pt>
                <c:pt idx="309">
                  <c:v>12</c:v>
                </c:pt>
                <c:pt idx="310">
                  <c:v>6</c:v>
                </c:pt>
                <c:pt idx="311">
                  <c:v>18</c:v>
                </c:pt>
                <c:pt idx="312">
                  <c:v>1</c:v>
                </c:pt>
                <c:pt idx="313">
                  <c:v>11</c:v>
                </c:pt>
                <c:pt idx="314">
                  <c:v>10</c:v>
                </c:pt>
                <c:pt idx="315">
                  <c:v>4</c:v>
                </c:pt>
                <c:pt idx="316">
                  <c:v>3</c:v>
                </c:pt>
                <c:pt idx="317">
                  <c:v>3</c:v>
                </c:pt>
                <c:pt idx="318">
                  <c:v>5</c:v>
                </c:pt>
                <c:pt idx="319">
                  <c:v>4</c:v>
                </c:pt>
                <c:pt idx="320">
                  <c:v>20</c:v>
                </c:pt>
                <c:pt idx="321">
                  <c:v>1</c:v>
                </c:pt>
                <c:pt idx="322">
                  <c:v>6</c:v>
                </c:pt>
                <c:pt idx="323">
                  <c:v>4</c:v>
                </c:pt>
                <c:pt idx="324">
                  <c:v>5</c:v>
                </c:pt>
                <c:pt idx="325">
                  <c:v>15</c:v>
                </c:pt>
                <c:pt idx="326">
                  <c:v>10</c:v>
                </c:pt>
                <c:pt idx="327">
                  <c:v>8</c:v>
                </c:pt>
                <c:pt idx="328">
                  <c:v>8</c:v>
                </c:pt>
                <c:pt idx="329">
                  <c:v>17</c:v>
                </c:pt>
                <c:pt idx="330">
                  <c:v>5</c:v>
                </c:pt>
                <c:pt idx="331">
                  <c:v>3</c:v>
                </c:pt>
                <c:pt idx="332">
                  <c:v>5</c:v>
                </c:pt>
                <c:pt idx="333">
                  <c:v>3</c:v>
                </c:pt>
                <c:pt idx="334">
                  <c:v>10</c:v>
                </c:pt>
                <c:pt idx="335">
                  <c:v>13</c:v>
                </c:pt>
                <c:pt idx="336">
                  <c:v>3.5</c:v>
                </c:pt>
                <c:pt idx="337">
                  <c:v>6</c:v>
                </c:pt>
                <c:pt idx="338">
                  <c:v>6</c:v>
                </c:pt>
                <c:pt idx="339">
                  <c:v>9</c:v>
                </c:pt>
                <c:pt idx="340">
                  <c:v>5</c:v>
                </c:pt>
                <c:pt idx="341">
                  <c:v>10</c:v>
                </c:pt>
                <c:pt idx="342">
                  <c:v>10</c:v>
                </c:pt>
                <c:pt idx="343">
                  <c:v>3</c:v>
                </c:pt>
                <c:pt idx="344">
                  <c:v>2</c:v>
                </c:pt>
                <c:pt idx="345">
                  <c:v>5</c:v>
                </c:pt>
                <c:pt idx="346">
                  <c:v>9</c:v>
                </c:pt>
                <c:pt idx="347">
                  <c:v>6</c:v>
                </c:pt>
                <c:pt idx="348">
                  <c:v>15</c:v>
                </c:pt>
                <c:pt idx="349">
                  <c:v>20</c:v>
                </c:pt>
                <c:pt idx="350">
                  <c:v>16</c:v>
                </c:pt>
                <c:pt idx="351">
                  <c:v>0.5</c:v>
                </c:pt>
                <c:pt idx="352">
                  <c:v>11</c:v>
                </c:pt>
                <c:pt idx="353">
                  <c:v>8</c:v>
                </c:pt>
                <c:pt idx="354">
                  <c:v>7</c:v>
                </c:pt>
                <c:pt idx="355">
                  <c:v>4</c:v>
                </c:pt>
                <c:pt idx="356">
                  <c:v>8</c:v>
                </c:pt>
                <c:pt idx="357">
                  <c:v>8</c:v>
                </c:pt>
                <c:pt idx="358">
                  <c:v>25</c:v>
                </c:pt>
                <c:pt idx="359">
                  <c:v>3</c:v>
                </c:pt>
                <c:pt idx="360">
                  <c:v>4</c:v>
                </c:pt>
                <c:pt idx="361">
                  <c:v>20</c:v>
                </c:pt>
                <c:pt idx="362">
                  <c:v>3</c:v>
                </c:pt>
                <c:pt idx="363">
                  <c:v>10</c:v>
                </c:pt>
                <c:pt idx="364">
                  <c:v>15</c:v>
                </c:pt>
                <c:pt idx="365">
                  <c:v>8</c:v>
                </c:pt>
                <c:pt idx="366">
                  <c:v>5</c:v>
                </c:pt>
                <c:pt idx="367">
                  <c:v>8</c:v>
                </c:pt>
                <c:pt idx="368">
                  <c:v>1</c:v>
                </c:pt>
                <c:pt idx="369">
                  <c:v>8</c:v>
                </c:pt>
                <c:pt idx="370">
                  <c:v>6</c:v>
                </c:pt>
                <c:pt idx="371">
                  <c:v>12</c:v>
                </c:pt>
                <c:pt idx="372">
                  <c:v>30</c:v>
                </c:pt>
                <c:pt idx="373">
                  <c:v>10</c:v>
                </c:pt>
                <c:pt idx="374">
                  <c:v>3</c:v>
                </c:pt>
                <c:pt idx="375">
                  <c:v>4</c:v>
                </c:pt>
                <c:pt idx="376">
                  <c:v>2</c:v>
                </c:pt>
                <c:pt idx="377">
                  <c:v>11</c:v>
                </c:pt>
                <c:pt idx="378">
                  <c:v>4</c:v>
                </c:pt>
                <c:pt idx="379">
                  <c:v>2</c:v>
                </c:pt>
                <c:pt idx="380">
                  <c:v>3</c:v>
                </c:pt>
                <c:pt idx="381">
                  <c:v>4.5</c:v>
                </c:pt>
                <c:pt idx="382">
                  <c:v>4</c:v>
                </c:pt>
                <c:pt idx="383">
                  <c:v>15</c:v>
                </c:pt>
                <c:pt idx="384">
                  <c:v>4</c:v>
                </c:pt>
                <c:pt idx="385">
                  <c:v>10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10</c:v>
                </c:pt>
                <c:pt idx="391">
                  <c:v>20</c:v>
                </c:pt>
                <c:pt idx="392">
                  <c:v>25</c:v>
                </c:pt>
                <c:pt idx="393">
                  <c:v>20</c:v>
                </c:pt>
                <c:pt idx="394">
                  <c:v>13</c:v>
                </c:pt>
                <c:pt idx="395">
                  <c:v>2</c:v>
                </c:pt>
                <c:pt idx="396">
                  <c:v>5</c:v>
                </c:pt>
                <c:pt idx="397">
                  <c:v>6</c:v>
                </c:pt>
                <c:pt idx="398">
                  <c:v>3</c:v>
                </c:pt>
                <c:pt idx="399">
                  <c:v>1</c:v>
                </c:pt>
                <c:pt idx="400">
                  <c:v>1.5</c:v>
                </c:pt>
                <c:pt idx="401">
                  <c:v>20</c:v>
                </c:pt>
                <c:pt idx="402">
                  <c:v>2</c:v>
                </c:pt>
                <c:pt idx="403">
                  <c:v>2</c:v>
                </c:pt>
                <c:pt idx="404">
                  <c:v>15</c:v>
                </c:pt>
                <c:pt idx="405">
                  <c:v>5</c:v>
                </c:pt>
                <c:pt idx="406">
                  <c:v>15</c:v>
                </c:pt>
                <c:pt idx="407">
                  <c:v>4</c:v>
                </c:pt>
                <c:pt idx="408">
                  <c:v>3</c:v>
                </c:pt>
                <c:pt idx="409">
                  <c:v>10</c:v>
                </c:pt>
                <c:pt idx="410">
                  <c:v>8</c:v>
                </c:pt>
                <c:pt idx="411">
                  <c:v>7</c:v>
                </c:pt>
                <c:pt idx="412">
                  <c:v>8</c:v>
                </c:pt>
                <c:pt idx="413">
                  <c:v>2.5</c:v>
                </c:pt>
                <c:pt idx="414">
                  <c:v>35</c:v>
                </c:pt>
                <c:pt idx="415">
                  <c:v>3</c:v>
                </c:pt>
                <c:pt idx="416">
                  <c:v>2</c:v>
                </c:pt>
                <c:pt idx="417">
                  <c:v>4</c:v>
                </c:pt>
                <c:pt idx="418">
                  <c:v>10</c:v>
                </c:pt>
                <c:pt idx="419">
                  <c:v>6</c:v>
                </c:pt>
                <c:pt idx="420">
                  <c:v>6</c:v>
                </c:pt>
                <c:pt idx="421">
                  <c:v>20</c:v>
                </c:pt>
                <c:pt idx="422">
                  <c:v>5</c:v>
                </c:pt>
                <c:pt idx="423">
                  <c:v>4</c:v>
                </c:pt>
                <c:pt idx="424">
                  <c:v>3</c:v>
                </c:pt>
                <c:pt idx="425">
                  <c:v>0</c:v>
                </c:pt>
                <c:pt idx="426">
                  <c:v>6</c:v>
                </c:pt>
                <c:pt idx="427">
                  <c:v>7</c:v>
                </c:pt>
                <c:pt idx="428">
                  <c:v>2</c:v>
                </c:pt>
                <c:pt idx="429">
                  <c:v>25</c:v>
                </c:pt>
                <c:pt idx="430">
                  <c:v>6</c:v>
                </c:pt>
                <c:pt idx="431">
                  <c:v>8</c:v>
                </c:pt>
                <c:pt idx="432">
                  <c:v>10</c:v>
                </c:pt>
                <c:pt idx="433">
                  <c:v>3</c:v>
                </c:pt>
                <c:pt idx="434">
                  <c:v>7</c:v>
                </c:pt>
                <c:pt idx="435">
                  <c:v>14</c:v>
                </c:pt>
                <c:pt idx="436">
                  <c:v>8</c:v>
                </c:pt>
                <c:pt idx="437">
                  <c:v>1</c:v>
                </c:pt>
                <c:pt idx="438">
                  <c:v>8</c:v>
                </c:pt>
                <c:pt idx="439">
                  <c:v>2</c:v>
                </c:pt>
                <c:pt idx="440">
                  <c:v>2.5</c:v>
                </c:pt>
                <c:pt idx="441">
                  <c:v>3</c:v>
                </c:pt>
                <c:pt idx="442">
                  <c:v>6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6</c:v>
                </c:pt>
                <c:pt idx="447">
                  <c:v>6</c:v>
                </c:pt>
                <c:pt idx="448">
                  <c:v>15</c:v>
                </c:pt>
                <c:pt idx="449">
                  <c:v>15</c:v>
                </c:pt>
                <c:pt idx="450">
                  <c:v>5</c:v>
                </c:pt>
                <c:pt idx="451">
                  <c:v>9</c:v>
                </c:pt>
                <c:pt idx="452">
                  <c:v>4</c:v>
                </c:pt>
                <c:pt idx="453">
                  <c:v>13</c:v>
                </c:pt>
                <c:pt idx="454">
                  <c:v>5</c:v>
                </c:pt>
                <c:pt idx="455">
                  <c:v>3.5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4.5999999999999996</c:v>
                </c:pt>
                <c:pt idx="460">
                  <c:v>2</c:v>
                </c:pt>
                <c:pt idx="461">
                  <c:v>10</c:v>
                </c:pt>
                <c:pt idx="462">
                  <c:v>3.5</c:v>
                </c:pt>
                <c:pt idx="463">
                  <c:v>5</c:v>
                </c:pt>
                <c:pt idx="464">
                  <c:v>3</c:v>
                </c:pt>
                <c:pt idx="465">
                  <c:v>5</c:v>
                </c:pt>
                <c:pt idx="466">
                  <c:v>10</c:v>
                </c:pt>
                <c:pt idx="467">
                  <c:v>25</c:v>
                </c:pt>
                <c:pt idx="468">
                  <c:v>12</c:v>
                </c:pt>
                <c:pt idx="469">
                  <c:v>5</c:v>
                </c:pt>
                <c:pt idx="470">
                  <c:v>8</c:v>
                </c:pt>
                <c:pt idx="471">
                  <c:v>7</c:v>
                </c:pt>
                <c:pt idx="472">
                  <c:v>8</c:v>
                </c:pt>
                <c:pt idx="473">
                  <c:v>4</c:v>
                </c:pt>
                <c:pt idx="474">
                  <c:v>5</c:v>
                </c:pt>
                <c:pt idx="475">
                  <c:v>5</c:v>
                </c:pt>
                <c:pt idx="476">
                  <c:v>15</c:v>
                </c:pt>
                <c:pt idx="477">
                  <c:v>6</c:v>
                </c:pt>
                <c:pt idx="478">
                  <c:v>3</c:v>
                </c:pt>
                <c:pt idx="479">
                  <c:v>10</c:v>
                </c:pt>
                <c:pt idx="480">
                  <c:v>2</c:v>
                </c:pt>
                <c:pt idx="481">
                  <c:v>8</c:v>
                </c:pt>
                <c:pt idx="482">
                  <c:v>4</c:v>
                </c:pt>
                <c:pt idx="483">
                  <c:v>16</c:v>
                </c:pt>
                <c:pt idx="484">
                  <c:v>8</c:v>
                </c:pt>
                <c:pt idx="485">
                  <c:v>20</c:v>
                </c:pt>
                <c:pt idx="486">
                  <c:v>10</c:v>
                </c:pt>
                <c:pt idx="487">
                  <c:v>5</c:v>
                </c:pt>
                <c:pt idx="488">
                  <c:v>16</c:v>
                </c:pt>
                <c:pt idx="489">
                  <c:v>7</c:v>
                </c:pt>
                <c:pt idx="490">
                  <c:v>7</c:v>
                </c:pt>
                <c:pt idx="491">
                  <c:v>5</c:v>
                </c:pt>
                <c:pt idx="492">
                  <c:v>3</c:v>
                </c:pt>
                <c:pt idx="493">
                  <c:v>8</c:v>
                </c:pt>
                <c:pt idx="494">
                  <c:v>7</c:v>
                </c:pt>
                <c:pt idx="495">
                  <c:v>1</c:v>
                </c:pt>
                <c:pt idx="496">
                  <c:v>26</c:v>
                </c:pt>
                <c:pt idx="497">
                  <c:v>9</c:v>
                </c:pt>
                <c:pt idx="498">
                  <c:v>0</c:v>
                </c:pt>
                <c:pt idx="499">
                  <c:v>5</c:v>
                </c:pt>
                <c:pt idx="500">
                  <c:v>10</c:v>
                </c:pt>
                <c:pt idx="501">
                  <c:v>12</c:v>
                </c:pt>
                <c:pt idx="502">
                  <c:v>6</c:v>
                </c:pt>
                <c:pt idx="503">
                  <c:v>3.5</c:v>
                </c:pt>
                <c:pt idx="504">
                  <c:v>15</c:v>
                </c:pt>
                <c:pt idx="505">
                  <c:v>10</c:v>
                </c:pt>
                <c:pt idx="506">
                  <c:v>9</c:v>
                </c:pt>
                <c:pt idx="507">
                  <c:v>4</c:v>
                </c:pt>
                <c:pt idx="508">
                  <c:v>1</c:v>
                </c:pt>
                <c:pt idx="509">
                  <c:v>8</c:v>
                </c:pt>
                <c:pt idx="510">
                  <c:v>10</c:v>
                </c:pt>
                <c:pt idx="511">
                  <c:v>1</c:v>
                </c:pt>
                <c:pt idx="512">
                  <c:v>22</c:v>
                </c:pt>
                <c:pt idx="513">
                  <c:v>30</c:v>
                </c:pt>
                <c:pt idx="514">
                  <c:v>3</c:v>
                </c:pt>
                <c:pt idx="515">
                  <c:v>3</c:v>
                </c:pt>
                <c:pt idx="516">
                  <c:v>10</c:v>
                </c:pt>
                <c:pt idx="517">
                  <c:v>25</c:v>
                </c:pt>
                <c:pt idx="518">
                  <c:v>5</c:v>
                </c:pt>
                <c:pt idx="519">
                  <c:v>7</c:v>
                </c:pt>
                <c:pt idx="520">
                  <c:v>23</c:v>
                </c:pt>
                <c:pt idx="521">
                  <c:v>3</c:v>
                </c:pt>
                <c:pt idx="522">
                  <c:v>4</c:v>
                </c:pt>
                <c:pt idx="523">
                  <c:v>10</c:v>
                </c:pt>
                <c:pt idx="524">
                  <c:v>20</c:v>
                </c:pt>
                <c:pt idx="525">
                  <c:v>11</c:v>
                </c:pt>
                <c:pt idx="526">
                  <c:v>10</c:v>
                </c:pt>
                <c:pt idx="527">
                  <c:v>8</c:v>
                </c:pt>
                <c:pt idx="528">
                  <c:v>14</c:v>
                </c:pt>
                <c:pt idx="529">
                  <c:v>3</c:v>
                </c:pt>
                <c:pt idx="530">
                  <c:v>4</c:v>
                </c:pt>
                <c:pt idx="531">
                  <c:v>20</c:v>
                </c:pt>
                <c:pt idx="532">
                  <c:v>15</c:v>
                </c:pt>
                <c:pt idx="533">
                  <c:v>10</c:v>
                </c:pt>
                <c:pt idx="534">
                  <c:v>5</c:v>
                </c:pt>
                <c:pt idx="535">
                  <c:v>6</c:v>
                </c:pt>
                <c:pt idx="536">
                  <c:v>3</c:v>
                </c:pt>
                <c:pt idx="537">
                  <c:v>8</c:v>
                </c:pt>
                <c:pt idx="538">
                  <c:v>5</c:v>
                </c:pt>
                <c:pt idx="539">
                  <c:v>10</c:v>
                </c:pt>
                <c:pt idx="540">
                  <c:v>15</c:v>
                </c:pt>
                <c:pt idx="541">
                  <c:v>8</c:v>
                </c:pt>
                <c:pt idx="542">
                  <c:v>3</c:v>
                </c:pt>
                <c:pt idx="543">
                  <c:v>7</c:v>
                </c:pt>
                <c:pt idx="544">
                  <c:v>15</c:v>
                </c:pt>
                <c:pt idx="545">
                  <c:v>14</c:v>
                </c:pt>
                <c:pt idx="546">
                  <c:v>5</c:v>
                </c:pt>
                <c:pt idx="547">
                  <c:v>16</c:v>
                </c:pt>
                <c:pt idx="548">
                  <c:v>7</c:v>
                </c:pt>
                <c:pt idx="549">
                  <c:v>1</c:v>
                </c:pt>
                <c:pt idx="550">
                  <c:v>4</c:v>
                </c:pt>
                <c:pt idx="551">
                  <c:v>12</c:v>
                </c:pt>
                <c:pt idx="552">
                  <c:v>8</c:v>
                </c:pt>
                <c:pt idx="553">
                  <c:v>14</c:v>
                </c:pt>
                <c:pt idx="554">
                  <c:v>22</c:v>
                </c:pt>
                <c:pt idx="555">
                  <c:v>9</c:v>
                </c:pt>
                <c:pt idx="556">
                  <c:v>5</c:v>
                </c:pt>
                <c:pt idx="557">
                  <c:v>2</c:v>
                </c:pt>
                <c:pt idx="558">
                  <c:v>14</c:v>
                </c:pt>
                <c:pt idx="559">
                  <c:v>10</c:v>
                </c:pt>
                <c:pt idx="560">
                  <c:v>2</c:v>
                </c:pt>
                <c:pt idx="561">
                  <c:v>20</c:v>
                </c:pt>
                <c:pt idx="562">
                  <c:v>5</c:v>
                </c:pt>
                <c:pt idx="563">
                  <c:v>2</c:v>
                </c:pt>
                <c:pt idx="564">
                  <c:v>5</c:v>
                </c:pt>
                <c:pt idx="565">
                  <c:v>14</c:v>
                </c:pt>
                <c:pt idx="566">
                  <c:v>5</c:v>
                </c:pt>
                <c:pt idx="567">
                  <c:v>15</c:v>
                </c:pt>
                <c:pt idx="568">
                  <c:v>4</c:v>
                </c:pt>
                <c:pt idx="569">
                  <c:v>2</c:v>
                </c:pt>
                <c:pt idx="570">
                  <c:v>6</c:v>
                </c:pt>
                <c:pt idx="571">
                  <c:v>20</c:v>
                </c:pt>
                <c:pt idx="572">
                  <c:v>10</c:v>
                </c:pt>
                <c:pt idx="573">
                  <c:v>5</c:v>
                </c:pt>
                <c:pt idx="574">
                  <c:v>20</c:v>
                </c:pt>
                <c:pt idx="575">
                  <c:v>5</c:v>
                </c:pt>
                <c:pt idx="576">
                  <c:v>20</c:v>
                </c:pt>
                <c:pt idx="577">
                  <c:v>10</c:v>
                </c:pt>
                <c:pt idx="578">
                  <c:v>10</c:v>
                </c:pt>
                <c:pt idx="579">
                  <c:v>13</c:v>
                </c:pt>
                <c:pt idx="580">
                  <c:v>5</c:v>
                </c:pt>
                <c:pt idx="581">
                  <c:v>5</c:v>
                </c:pt>
                <c:pt idx="582">
                  <c:v>15</c:v>
                </c:pt>
                <c:pt idx="583">
                  <c:v>20</c:v>
                </c:pt>
                <c:pt idx="584">
                  <c:v>6</c:v>
                </c:pt>
                <c:pt idx="585">
                  <c:v>25</c:v>
                </c:pt>
                <c:pt idx="586">
                  <c:v>17</c:v>
                </c:pt>
                <c:pt idx="587">
                  <c:v>2</c:v>
                </c:pt>
                <c:pt idx="588">
                  <c:v>4</c:v>
                </c:pt>
                <c:pt idx="589">
                  <c:v>3</c:v>
                </c:pt>
                <c:pt idx="590">
                  <c:v>20</c:v>
                </c:pt>
                <c:pt idx="591">
                  <c:v>20</c:v>
                </c:pt>
                <c:pt idx="592">
                  <c:v>14</c:v>
                </c:pt>
                <c:pt idx="593">
                  <c:v>5</c:v>
                </c:pt>
                <c:pt idx="594">
                  <c:v>15</c:v>
                </c:pt>
                <c:pt idx="595">
                  <c:v>7</c:v>
                </c:pt>
                <c:pt idx="596">
                  <c:v>0.8</c:v>
                </c:pt>
                <c:pt idx="597">
                  <c:v>18</c:v>
                </c:pt>
                <c:pt idx="598">
                  <c:v>4</c:v>
                </c:pt>
                <c:pt idx="599">
                  <c:v>15</c:v>
                </c:pt>
                <c:pt idx="600">
                  <c:v>6</c:v>
                </c:pt>
                <c:pt idx="601">
                  <c:v>6</c:v>
                </c:pt>
                <c:pt idx="602">
                  <c:v>21</c:v>
                </c:pt>
                <c:pt idx="603">
                  <c:v>5</c:v>
                </c:pt>
                <c:pt idx="604">
                  <c:v>2</c:v>
                </c:pt>
                <c:pt idx="605">
                  <c:v>9</c:v>
                </c:pt>
                <c:pt idx="606">
                  <c:v>1</c:v>
                </c:pt>
                <c:pt idx="607">
                  <c:v>1.5</c:v>
                </c:pt>
                <c:pt idx="608">
                  <c:v>25</c:v>
                </c:pt>
                <c:pt idx="609">
                  <c:v>10</c:v>
                </c:pt>
                <c:pt idx="610">
                  <c:v>21</c:v>
                </c:pt>
                <c:pt idx="611">
                  <c:v>12</c:v>
                </c:pt>
                <c:pt idx="612">
                  <c:v>2</c:v>
                </c:pt>
                <c:pt idx="613">
                  <c:v>8</c:v>
                </c:pt>
                <c:pt idx="614">
                  <c:v>10</c:v>
                </c:pt>
                <c:pt idx="615">
                  <c:v>10</c:v>
                </c:pt>
                <c:pt idx="616">
                  <c:v>7</c:v>
                </c:pt>
                <c:pt idx="617">
                  <c:v>2</c:v>
                </c:pt>
                <c:pt idx="618">
                  <c:v>7.9</c:v>
                </c:pt>
                <c:pt idx="619">
                  <c:v>9</c:v>
                </c:pt>
                <c:pt idx="620">
                  <c:v>25</c:v>
                </c:pt>
                <c:pt idx="621">
                  <c:v>2</c:v>
                </c:pt>
                <c:pt idx="622">
                  <c:v>6</c:v>
                </c:pt>
                <c:pt idx="623">
                  <c:v>20</c:v>
                </c:pt>
                <c:pt idx="624">
                  <c:v>3</c:v>
                </c:pt>
                <c:pt idx="625">
                  <c:v>15</c:v>
                </c:pt>
                <c:pt idx="626">
                  <c:v>13</c:v>
                </c:pt>
                <c:pt idx="627">
                  <c:v>1.5</c:v>
                </c:pt>
                <c:pt idx="628">
                  <c:v>10</c:v>
                </c:pt>
                <c:pt idx="629">
                  <c:v>10</c:v>
                </c:pt>
                <c:pt idx="630">
                  <c:v>1</c:v>
                </c:pt>
                <c:pt idx="631">
                  <c:v>12</c:v>
                </c:pt>
                <c:pt idx="632">
                  <c:v>14</c:v>
                </c:pt>
                <c:pt idx="633">
                  <c:v>13</c:v>
                </c:pt>
                <c:pt idx="634">
                  <c:v>6</c:v>
                </c:pt>
                <c:pt idx="635">
                  <c:v>5</c:v>
                </c:pt>
                <c:pt idx="636">
                  <c:v>25</c:v>
                </c:pt>
                <c:pt idx="637">
                  <c:v>3</c:v>
                </c:pt>
                <c:pt idx="638">
                  <c:v>12</c:v>
                </c:pt>
                <c:pt idx="639">
                  <c:v>4</c:v>
                </c:pt>
                <c:pt idx="640">
                  <c:v>3</c:v>
                </c:pt>
                <c:pt idx="641">
                  <c:v>10</c:v>
                </c:pt>
                <c:pt idx="642">
                  <c:v>13</c:v>
                </c:pt>
                <c:pt idx="643">
                  <c:v>15</c:v>
                </c:pt>
                <c:pt idx="644">
                  <c:v>5</c:v>
                </c:pt>
                <c:pt idx="645">
                  <c:v>30</c:v>
                </c:pt>
                <c:pt idx="646">
                  <c:v>2</c:v>
                </c:pt>
                <c:pt idx="647">
                  <c:v>8.5</c:v>
                </c:pt>
                <c:pt idx="648">
                  <c:v>6</c:v>
                </c:pt>
                <c:pt idx="649">
                  <c:v>6</c:v>
                </c:pt>
                <c:pt idx="650">
                  <c:v>11</c:v>
                </c:pt>
                <c:pt idx="651">
                  <c:v>25</c:v>
                </c:pt>
                <c:pt idx="652">
                  <c:v>1</c:v>
                </c:pt>
                <c:pt idx="653">
                  <c:v>6</c:v>
                </c:pt>
                <c:pt idx="654">
                  <c:v>15</c:v>
                </c:pt>
                <c:pt idx="655">
                  <c:v>2</c:v>
                </c:pt>
                <c:pt idx="656">
                  <c:v>8</c:v>
                </c:pt>
                <c:pt idx="657">
                  <c:v>1</c:v>
                </c:pt>
                <c:pt idx="658">
                  <c:v>12</c:v>
                </c:pt>
                <c:pt idx="659">
                  <c:v>15</c:v>
                </c:pt>
                <c:pt idx="660">
                  <c:v>10</c:v>
                </c:pt>
                <c:pt idx="661">
                  <c:v>12</c:v>
                </c:pt>
                <c:pt idx="662">
                  <c:v>8</c:v>
                </c:pt>
                <c:pt idx="663">
                  <c:v>20</c:v>
                </c:pt>
                <c:pt idx="664">
                  <c:v>10</c:v>
                </c:pt>
                <c:pt idx="665">
                  <c:v>3</c:v>
                </c:pt>
                <c:pt idx="666">
                  <c:v>14</c:v>
                </c:pt>
                <c:pt idx="667">
                  <c:v>1</c:v>
                </c:pt>
                <c:pt idx="668">
                  <c:v>2</c:v>
                </c:pt>
                <c:pt idx="669">
                  <c:v>10</c:v>
                </c:pt>
                <c:pt idx="670">
                  <c:v>17</c:v>
                </c:pt>
                <c:pt idx="671">
                  <c:v>5</c:v>
                </c:pt>
                <c:pt idx="672">
                  <c:v>10</c:v>
                </c:pt>
                <c:pt idx="673">
                  <c:v>7</c:v>
                </c:pt>
                <c:pt idx="674">
                  <c:v>25</c:v>
                </c:pt>
                <c:pt idx="675">
                  <c:v>1</c:v>
                </c:pt>
                <c:pt idx="676">
                  <c:v>25</c:v>
                </c:pt>
                <c:pt idx="677">
                  <c:v>16</c:v>
                </c:pt>
                <c:pt idx="678">
                  <c:v>5</c:v>
                </c:pt>
                <c:pt idx="679">
                  <c:v>15</c:v>
                </c:pt>
                <c:pt idx="680">
                  <c:v>1</c:v>
                </c:pt>
                <c:pt idx="681">
                  <c:v>6</c:v>
                </c:pt>
                <c:pt idx="682">
                  <c:v>15</c:v>
                </c:pt>
                <c:pt idx="683">
                  <c:v>2</c:v>
                </c:pt>
                <c:pt idx="684">
                  <c:v>2</c:v>
                </c:pt>
                <c:pt idx="685">
                  <c:v>5</c:v>
                </c:pt>
                <c:pt idx="686">
                  <c:v>5</c:v>
                </c:pt>
                <c:pt idx="687">
                  <c:v>7</c:v>
                </c:pt>
                <c:pt idx="688">
                  <c:v>18</c:v>
                </c:pt>
                <c:pt idx="689">
                  <c:v>12</c:v>
                </c:pt>
                <c:pt idx="690">
                  <c:v>10</c:v>
                </c:pt>
                <c:pt idx="691">
                  <c:v>15</c:v>
                </c:pt>
                <c:pt idx="692">
                  <c:v>4</c:v>
                </c:pt>
                <c:pt idx="693">
                  <c:v>20</c:v>
                </c:pt>
                <c:pt idx="694">
                  <c:v>3</c:v>
                </c:pt>
                <c:pt idx="695">
                  <c:v>2</c:v>
                </c:pt>
                <c:pt idx="696">
                  <c:v>8</c:v>
                </c:pt>
                <c:pt idx="697">
                  <c:v>7</c:v>
                </c:pt>
                <c:pt idx="698">
                  <c:v>12</c:v>
                </c:pt>
                <c:pt idx="699">
                  <c:v>29</c:v>
                </c:pt>
                <c:pt idx="700">
                  <c:v>20</c:v>
                </c:pt>
                <c:pt idx="701">
                  <c:v>10</c:v>
                </c:pt>
                <c:pt idx="702">
                  <c:v>6</c:v>
                </c:pt>
                <c:pt idx="703">
                  <c:v>3</c:v>
                </c:pt>
                <c:pt idx="704">
                  <c:v>10</c:v>
                </c:pt>
                <c:pt idx="705">
                  <c:v>10</c:v>
                </c:pt>
                <c:pt idx="706">
                  <c:v>8</c:v>
                </c:pt>
                <c:pt idx="707">
                  <c:v>27</c:v>
                </c:pt>
                <c:pt idx="708">
                  <c:v>6</c:v>
                </c:pt>
                <c:pt idx="709">
                  <c:v>12</c:v>
                </c:pt>
                <c:pt idx="710">
                  <c:v>5</c:v>
                </c:pt>
                <c:pt idx="711">
                  <c:v>3</c:v>
                </c:pt>
                <c:pt idx="712">
                  <c:v>10</c:v>
                </c:pt>
                <c:pt idx="713">
                  <c:v>12</c:v>
                </c:pt>
                <c:pt idx="714">
                  <c:v>4</c:v>
                </c:pt>
                <c:pt idx="715">
                  <c:v>7</c:v>
                </c:pt>
                <c:pt idx="716">
                  <c:v>12</c:v>
                </c:pt>
                <c:pt idx="717">
                  <c:v>1</c:v>
                </c:pt>
                <c:pt idx="718">
                  <c:v>15</c:v>
                </c:pt>
                <c:pt idx="719">
                  <c:v>2</c:v>
                </c:pt>
                <c:pt idx="720">
                  <c:v>1.5</c:v>
                </c:pt>
                <c:pt idx="721">
                  <c:v>8</c:v>
                </c:pt>
                <c:pt idx="722">
                  <c:v>6</c:v>
                </c:pt>
                <c:pt idx="723">
                  <c:v>7</c:v>
                </c:pt>
                <c:pt idx="724">
                  <c:v>17</c:v>
                </c:pt>
                <c:pt idx="725">
                  <c:v>10</c:v>
                </c:pt>
                <c:pt idx="726">
                  <c:v>30</c:v>
                </c:pt>
                <c:pt idx="727">
                  <c:v>5</c:v>
                </c:pt>
                <c:pt idx="728">
                  <c:v>2</c:v>
                </c:pt>
                <c:pt idx="729">
                  <c:v>10</c:v>
                </c:pt>
                <c:pt idx="730">
                  <c:v>4.5</c:v>
                </c:pt>
                <c:pt idx="731">
                  <c:v>8</c:v>
                </c:pt>
                <c:pt idx="732">
                  <c:v>3</c:v>
                </c:pt>
                <c:pt idx="733">
                  <c:v>6</c:v>
                </c:pt>
                <c:pt idx="734">
                  <c:v>5</c:v>
                </c:pt>
                <c:pt idx="735">
                  <c:v>20</c:v>
                </c:pt>
                <c:pt idx="736">
                  <c:v>2</c:v>
                </c:pt>
                <c:pt idx="737">
                  <c:v>9</c:v>
                </c:pt>
                <c:pt idx="738">
                  <c:v>28</c:v>
                </c:pt>
                <c:pt idx="739">
                  <c:v>25</c:v>
                </c:pt>
                <c:pt idx="740">
                  <c:v>7</c:v>
                </c:pt>
                <c:pt idx="741">
                  <c:v>10</c:v>
                </c:pt>
                <c:pt idx="742">
                  <c:v>0.1</c:v>
                </c:pt>
                <c:pt idx="743">
                  <c:v>10</c:v>
                </c:pt>
                <c:pt idx="744">
                  <c:v>0.5</c:v>
                </c:pt>
                <c:pt idx="745">
                  <c:v>0.6</c:v>
                </c:pt>
                <c:pt idx="746">
                  <c:v>1</c:v>
                </c:pt>
                <c:pt idx="747">
                  <c:v>7</c:v>
                </c:pt>
                <c:pt idx="748">
                  <c:v>2</c:v>
                </c:pt>
                <c:pt idx="749">
                  <c:v>16</c:v>
                </c:pt>
                <c:pt idx="750">
                  <c:v>4</c:v>
                </c:pt>
                <c:pt idx="751">
                  <c:v>12</c:v>
                </c:pt>
                <c:pt idx="752">
                  <c:v>4</c:v>
                </c:pt>
                <c:pt idx="753">
                  <c:v>15</c:v>
                </c:pt>
                <c:pt idx="754">
                  <c:v>5</c:v>
                </c:pt>
                <c:pt idx="755">
                  <c:v>20</c:v>
                </c:pt>
                <c:pt idx="756">
                  <c:v>3</c:v>
                </c:pt>
                <c:pt idx="757">
                  <c:v>5</c:v>
                </c:pt>
                <c:pt idx="758">
                  <c:v>2</c:v>
                </c:pt>
                <c:pt idx="759">
                  <c:v>7</c:v>
                </c:pt>
                <c:pt idx="760">
                  <c:v>21</c:v>
                </c:pt>
                <c:pt idx="761">
                  <c:v>12</c:v>
                </c:pt>
                <c:pt idx="762">
                  <c:v>4</c:v>
                </c:pt>
                <c:pt idx="763">
                  <c:v>4</c:v>
                </c:pt>
                <c:pt idx="764">
                  <c:v>4.5</c:v>
                </c:pt>
                <c:pt idx="765">
                  <c:v>6.4</c:v>
                </c:pt>
                <c:pt idx="766">
                  <c:v>15</c:v>
                </c:pt>
                <c:pt idx="767">
                  <c:v>6</c:v>
                </c:pt>
                <c:pt idx="768">
                  <c:v>5</c:v>
                </c:pt>
                <c:pt idx="769">
                  <c:v>15</c:v>
                </c:pt>
                <c:pt idx="770">
                  <c:v>14</c:v>
                </c:pt>
                <c:pt idx="771">
                  <c:v>3</c:v>
                </c:pt>
                <c:pt idx="772">
                  <c:v>5.5</c:v>
                </c:pt>
                <c:pt idx="773">
                  <c:v>2</c:v>
                </c:pt>
                <c:pt idx="774">
                  <c:v>30</c:v>
                </c:pt>
                <c:pt idx="775">
                  <c:v>15</c:v>
                </c:pt>
                <c:pt idx="776">
                  <c:v>20</c:v>
                </c:pt>
                <c:pt idx="777">
                  <c:v>7</c:v>
                </c:pt>
                <c:pt idx="778">
                  <c:v>8</c:v>
                </c:pt>
                <c:pt idx="779">
                  <c:v>10</c:v>
                </c:pt>
                <c:pt idx="780">
                  <c:v>1</c:v>
                </c:pt>
                <c:pt idx="781">
                  <c:v>7</c:v>
                </c:pt>
                <c:pt idx="782">
                  <c:v>25</c:v>
                </c:pt>
                <c:pt idx="783">
                  <c:v>12</c:v>
                </c:pt>
                <c:pt idx="784">
                  <c:v>5.6</c:v>
                </c:pt>
                <c:pt idx="785">
                  <c:v>12</c:v>
                </c:pt>
                <c:pt idx="786">
                  <c:v>8</c:v>
                </c:pt>
                <c:pt idx="787">
                  <c:v>30</c:v>
                </c:pt>
                <c:pt idx="788">
                  <c:v>15</c:v>
                </c:pt>
                <c:pt idx="789">
                  <c:v>10</c:v>
                </c:pt>
                <c:pt idx="790">
                  <c:v>15</c:v>
                </c:pt>
                <c:pt idx="791">
                  <c:v>3</c:v>
                </c:pt>
                <c:pt idx="792">
                  <c:v>1</c:v>
                </c:pt>
                <c:pt idx="793">
                  <c:v>20</c:v>
                </c:pt>
                <c:pt idx="794">
                  <c:v>7</c:v>
                </c:pt>
                <c:pt idx="795">
                  <c:v>33</c:v>
                </c:pt>
                <c:pt idx="796">
                  <c:v>0.5</c:v>
                </c:pt>
                <c:pt idx="797">
                  <c:v>22</c:v>
                </c:pt>
                <c:pt idx="798">
                  <c:v>8</c:v>
                </c:pt>
                <c:pt idx="799">
                  <c:v>17</c:v>
                </c:pt>
                <c:pt idx="800">
                  <c:v>20</c:v>
                </c:pt>
                <c:pt idx="801">
                  <c:v>12</c:v>
                </c:pt>
                <c:pt idx="802">
                  <c:v>25</c:v>
                </c:pt>
                <c:pt idx="803">
                  <c:v>5</c:v>
                </c:pt>
                <c:pt idx="804">
                  <c:v>22</c:v>
                </c:pt>
                <c:pt idx="805">
                  <c:v>14</c:v>
                </c:pt>
                <c:pt idx="806">
                  <c:v>7</c:v>
                </c:pt>
                <c:pt idx="807">
                  <c:v>6</c:v>
                </c:pt>
                <c:pt idx="808">
                  <c:v>15</c:v>
                </c:pt>
                <c:pt idx="809">
                  <c:v>25</c:v>
                </c:pt>
                <c:pt idx="810">
                  <c:v>15</c:v>
                </c:pt>
                <c:pt idx="811">
                  <c:v>30</c:v>
                </c:pt>
                <c:pt idx="812">
                  <c:v>15</c:v>
                </c:pt>
                <c:pt idx="813">
                  <c:v>6</c:v>
                </c:pt>
                <c:pt idx="814">
                  <c:v>7</c:v>
                </c:pt>
                <c:pt idx="815">
                  <c:v>10</c:v>
                </c:pt>
                <c:pt idx="816">
                  <c:v>10</c:v>
                </c:pt>
                <c:pt idx="817">
                  <c:v>6</c:v>
                </c:pt>
                <c:pt idx="818">
                  <c:v>14</c:v>
                </c:pt>
                <c:pt idx="819">
                  <c:v>25</c:v>
                </c:pt>
                <c:pt idx="820">
                  <c:v>10</c:v>
                </c:pt>
                <c:pt idx="821">
                  <c:v>8</c:v>
                </c:pt>
                <c:pt idx="822">
                  <c:v>30</c:v>
                </c:pt>
                <c:pt idx="823">
                  <c:v>8</c:v>
                </c:pt>
                <c:pt idx="824">
                  <c:v>10</c:v>
                </c:pt>
                <c:pt idx="825">
                  <c:v>14</c:v>
                </c:pt>
                <c:pt idx="826">
                  <c:v>1</c:v>
                </c:pt>
                <c:pt idx="827">
                  <c:v>1</c:v>
                </c:pt>
                <c:pt idx="828">
                  <c:v>15</c:v>
                </c:pt>
                <c:pt idx="829">
                  <c:v>4</c:v>
                </c:pt>
                <c:pt idx="830">
                  <c:v>30</c:v>
                </c:pt>
                <c:pt idx="831">
                  <c:v>21</c:v>
                </c:pt>
                <c:pt idx="832">
                  <c:v>13</c:v>
                </c:pt>
                <c:pt idx="833">
                  <c:v>20</c:v>
                </c:pt>
                <c:pt idx="834">
                  <c:v>15</c:v>
                </c:pt>
                <c:pt idx="835">
                  <c:v>10</c:v>
                </c:pt>
                <c:pt idx="836">
                  <c:v>29</c:v>
                </c:pt>
                <c:pt idx="837">
                  <c:v>6</c:v>
                </c:pt>
                <c:pt idx="838">
                  <c:v>12</c:v>
                </c:pt>
                <c:pt idx="839">
                  <c:v>20</c:v>
                </c:pt>
                <c:pt idx="840">
                  <c:v>5</c:v>
                </c:pt>
                <c:pt idx="841">
                  <c:v>1</c:v>
                </c:pt>
                <c:pt idx="842">
                  <c:v>20</c:v>
                </c:pt>
                <c:pt idx="843">
                  <c:v>7</c:v>
                </c:pt>
                <c:pt idx="844">
                  <c:v>2</c:v>
                </c:pt>
                <c:pt idx="845">
                  <c:v>16</c:v>
                </c:pt>
                <c:pt idx="846">
                  <c:v>9</c:v>
                </c:pt>
                <c:pt idx="847">
                  <c:v>12</c:v>
                </c:pt>
                <c:pt idx="848">
                  <c:v>10</c:v>
                </c:pt>
                <c:pt idx="849">
                  <c:v>9</c:v>
                </c:pt>
                <c:pt idx="850">
                  <c:v>10</c:v>
                </c:pt>
                <c:pt idx="851">
                  <c:v>3</c:v>
                </c:pt>
                <c:pt idx="852">
                  <c:v>10</c:v>
                </c:pt>
                <c:pt idx="853">
                  <c:v>20</c:v>
                </c:pt>
                <c:pt idx="854">
                  <c:v>5.5</c:v>
                </c:pt>
                <c:pt idx="855">
                  <c:v>8</c:v>
                </c:pt>
                <c:pt idx="856">
                  <c:v>2</c:v>
                </c:pt>
                <c:pt idx="857">
                  <c:v>25</c:v>
                </c:pt>
                <c:pt idx="858">
                  <c:v>11</c:v>
                </c:pt>
                <c:pt idx="859">
                  <c:v>5</c:v>
                </c:pt>
                <c:pt idx="860">
                  <c:v>18</c:v>
                </c:pt>
                <c:pt idx="861">
                  <c:v>1.5</c:v>
                </c:pt>
                <c:pt idx="862">
                  <c:v>5</c:v>
                </c:pt>
                <c:pt idx="863">
                  <c:v>3</c:v>
                </c:pt>
                <c:pt idx="864">
                  <c:v>5</c:v>
                </c:pt>
                <c:pt idx="865">
                  <c:v>4</c:v>
                </c:pt>
                <c:pt idx="866">
                  <c:v>20</c:v>
                </c:pt>
                <c:pt idx="867">
                  <c:v>7</c:v>
                </c:pt>
                <c:pt idx="868">
                  <c:v>4</c:v>
                </c:pt>
                <c:pt idx="869">
                  <c:v>36</c:v>
                </c:pt>
                <c:pt idx="870">
                  <c:v>8</c:v>
                </c:pt>
                <c:pt idx="871">
                  <c:v>0</c:v>
                </c:pt>
                <c:pt idx="872">
                  <c:v>10</c:v>
                </c:pt>
                <c:pt idx="873">
                  <c:v>10</c:v>
                </c:pt>
                <c:pt idx="874">
                  <c:v>6</c:v>
                </c:pt>
                <c:pt idx="875">
                  <c:v>2</c:v>
                </c:pt>
                <c:pt idx="876">
                  <c:v>4</c:v>
                </c:pt>
                <c:pt idx="877">
                  <c:v>2</c:v>
                </c:pt>
                <c:pt idx="878">
                  <c:v>5</c:v>
                </c:pt>
                <c:pt idx="879">
                  <c:v>2</c:v>
                </c:pt>
                <c:pt idx="880">
                  <c:v>6</c:v>
                </c:pt>
                <c:pt idx="881">
                  <c:v>15</c:v>
                </c:pt>
                <c:pt idx="882">
                  <c:v>6</c:v>
                </c:pt>
                <c:pt idx="883">
                  <c:v>12</c:v>
                </c:pt>
                <c:pt idx="884">
                  <c:v>5</c:v>
                </c:pt>
                <c:pt idx="885">
                  <c:v>7</c:v>
                </c:pt>
                <c:pt idx="886">
                  <c:v>11</c:v>
                </c:pt>
                <c:pt idx="887">
                  <c:v>5</c:v>
                </c:pt>
                <c:pt idx="888">
                  <c:v>10</c:v>
                </c:pt>
                <c:pt idx="889">
                  <c:v>35</c:v>
                </c:pt>
                <c:pt idx="890">
                  <c:v>7</c:v>
                </c:pt>
                <c:pt idx="891">
                  <c:v>1.6</c:v>
                </c:pt>
                <c:pt idx="892">
                  <c:v>7</c:v>
                </c:pt>
                <c:pt idx="893">
                  <c:v>20</c:v>
                </c:pt>
                <c:pt idx="894">
                  <c:v>2</c:v>
                </c:pt>
                <c:pt idx="895">
                  <c:v>3</c:v>
                </c:pt>
                <c:pt idx="896">
                  <c:v>6</c:v>
                </c:pt>
                <c:pt idx="897">
                  <c:v>2</c:v>
                </c:pt>
                <c:pt idx="898">
                  <c:v>19</c:v>
                </c:pt>
                <c:pt idx="899">
                  <c:v>10</c:v>
                </c:pt>
                <c:pt idx="900">
                  <c:v>9</c:v>
                </c:pt>
                <c:pt idx="901">
                  <c:v>15</c:v>
                </c:pt>
                <c:pt idx="902">
                  <c:v>14</c:v>
                </c:pt>
                <c:pt idx="903">
                  <c:v>13</c:v>
                </c:pt>
                <c:pt idx="904">
                  <c:v>4</c:v>
                </c:pt>
                <c:pt idx="905">
                  <c:v>12</c:v>
                </c:pt>
                <c:pt idx="906">
                  <c:v>10</c:v>
                </c:pt>
                <c:pt idx="907">
                  <c:v>10</c:v>
                </c:pt>
                <c:pt idx="908">
                  <c:v>8</c:v>
                </c:pt>
                <c:pt idx="909">
                  <c:v>17</c:v>
                </c:pt>
                <c:pt idx="910">
                  <c:v>13</c:v>
                </c:pt>
                <c:pt idx="911">
                  <c:v>8</c:v>
                </c:pt>
                <c:pt idx="912">
                  <c:v>7</c:v>
                </c:pt>
                <c:pt idx="913">
                  <c:v>10</c:v>
                </c:pt>
                <c:pt idx="914">
                  <c:v>4</c:v>
                </c:pt>
                <c:pt idx="915">
                  <c:v>20</c:v>
                </c:pt>
                <c:pt idx="916">
                  <c:v>5</c:v>
                </c:pt>
                <c:pt idx="917">
                  <c:v>8</c:v>
                </c:pt>
                <c:pt idx="918">
                  <c:v>5</c:v>
                </c:pt>
                <c:pt idx="919">
                  <c:v>2</c:v>
                </c:pt>
                <c:pt idx="920">
                  <c:v>8</c:v>
                </c:pt>
                <c:pt idx="921">
                  <c:v>14</c:v>
                </c:pt>
                <c:pt idx="922">
                  <c:v>10</c:v>
                </c:pt>
                <c:pt idx="923">
                  <c:v>6</c:v>
                </c:pt>
                <c:pt idx="924">
                  <c:v>21</c:v>
                </c:pt>
                <c:pt idx="925">
                  <c:v>15</c:v>
                </c:pt>
                <c:pt idx="926">
                  <c:v>5</c:v>
                </c:pt>
                <c:pt idx="927">
                  <c:v>1</c:v>
                </c:pt>
                <c:pt idx="928">
                  <c:v>3</c:v>
                </c:pt>
                <c:pt idx="929">
                  <c:v>10</c:v>
                </c:pt>
                <c:pt idx="930">
                  <c:v>4</c:v>
                </c:pt>
                <c:pt idx="931">
                  <c:v>15</c:v>
                </c:pt>
                <c:pt idx="932">
                  <c:v>15</c:v>
                </c:pt>
                <c:pt idx="933">
                  <c:v>20</c:v>
                </c:pt>
                <c:pt idx="934">
                  <c:v>10</c:v>
                </c:pt>
                <c:pt idx="935">
                  <c:v>1.5</c:v>
                </c:pt>
                <c:pt idx="936">
                  <c:v>5</c:v>
                </c:pt>
                <c:pt idx="937">
                  <c:v>22</c:v>
                </c:pt>
                <c:pt idx="938">
                  <c:v>18</c:v>
                </c:pt>
                <c:pt idx="939">
                  <c:v>2</c:v>
                </c:pt>
                <c:pt idx="940">
                  <c:v>27</c:v>
                </c:pt>
                <c:pt idx="941">
                  <c:v>3</c:v>
                </c:pt>
                <c:pt idx="942">
                  <c:v>8</c:v>
                </c:pt>
                <c:pt idx="943">
                  <c:v>6</c:v>
                </c:pt>
                <c:pt idx="944">
                  <c:v>14</c:v>
                </c:pt>
                <c:pt idx="945">
                  <c:v>11</c:v>
                </c:pt>
                <c:pt idx="946">
                  <c:v>3</c:v>
                </c:pt>
                <c:pt idx="947">
                  <c:v>8</c:v>
                </c:pt>
                <c:pt idx="948">
                  <c:v>8</c:v>
                </c:pt>
                <c:pt idx="949">
                  <c:v>30</c:v>
                </c:pt>
                <c:pt idx="950">
                  <c:v>0</c:v>
                </c:pt>
                <c:pt idx="951">
                  <c:v>3</c:v>
                </c:pt>
                <c:pt idx="952">
                  <c:v>5</c:v>
                </c:pt>
                <c:pt idx="953">
                  <c:v>18</c:v>
                </c:pt>
                <c:pt idx="954">
                  <c:v>6</c:v>
                </c:pt>
                <c:pt idx="955">
                  <c:v>14</c:v>
                </c:pt>
                <c:pt idx="956">
                  <c:v>15</c:v>
                </c:pt>
                <c:pt idx="957">
                  <c:v>15</c:v>
                </c:pt>
                <c:pt idx="958">
                  <c:v>8</c:v>
                </c:pt>
                <c:pt idx="959">
                  <c:v>5</c:v>
                </c:pt>
                <c:pt idx="960">
                  <c:v>4</c:v>
                </c:pt>
                <c:pt idx="961">
                  <c:v>5</c:v>
                </c:pt>
                <c:pt idx="962">
                  <c:v>5</c:v>
                </c:pt>
                <c:pt idx="963">
                  <c:v>8</c:v>
                </c:pt>
                <c:pt idx="964">
                  <c:v>7</c:v>
                </c:pt>
                <c:pt idx="965">
                  <c:v>10</c:v>
                </c:pt>
                <c:pt idx="966">
                  <c:v>3</c:v>
                </c:pt>
                <c:pt idx="967">
                  <c:v>5</c:v>
                </c:pt>
                <c:pt idx="968">
                  <c:v>17</c:v>
                </c:pt>
                <c:pt idx="969">
                  <c:v>7</c:v>
                </c:pt>
                <c:pt idx="970">
                  <c:v>5</c:v>
                </c:pt>
                <c:pt idx="971">
                  <c:v>15</c:v>
                </c:pt>
                <c:pt idx="972">
                  <c:v>8</c:v>
                </c:pt>
                <c:pt idx="973">
                  <c:v>10</c:v>
                </c:pt>
                <c:pt idx="974">
                  <c:v>15</c:v>
                </c:pt>
                <c:pt idx="975">
                  <c:v>5</c:v>
                </c:pt>
                <c:pt idx="976">
                  <c:v>2</c:v>
                </c:pt>
                <c:pt idx="977">
                  <c:v>5</c:v>
                </c:pt>
                <c:pt idx="978">
                  <c:v>25</c:v>
                </c:pt>
                <c:pt idx="979">
                  <c:v>30</c:v>
                </c:pt>
                <c:pt idx="980">
                  <c:v>8</c:v>
                </c:pt>
                <c:pt idx="981">
                  <c:v>4</c:v>
                </c:pt>
                <c:pt idx="982">
                  <c:v>1</c:v>
                </c:pt>
                <c:pt idx="983">
                  <c:v>8</c:v>
                </c:pt>
                <c:pt idx="984">
                  <c:v>15</c:v>
                </c:pt>
                <c:pt idx="985">
                  <c:v>9</c:v>
                </c:pt>
                <c:pt idx="986">
                  <c:v>8</c:v>
                </c:pt>
                <c:pt idx="987">
                  <c:v>5</c:v>
                </c:pt>
                <c:pt idx="988">
                  <c:v>10</c:v>
                </c:pt>
                <c:pt idx="989">
                  <c:v>2</c:v>
                </c:pt>
                <c:pt idx="990">
                  <c:v>30</c:v>
                </c:pt>
                <c:pt idx="991">
                  <c:v>15</c:v>
                </c:pt>
                <c:pt idx="992">
                  <c:v>3</c:v>
                </c:pt>
                <c:pt idx="993">
                  <c:v>8</c:v>
                </c:pt>
                <c:pt idx="994">
                  <c:v>15</c:v>
                </c:pt>
                <c:pt idx="995">
                  <c:v>7</c:v>
                </c:pt>
                <c:pt idx="996">
                  <c:v>10</c:v>
                </c:pt>
                <c:pt idx="997">
                  <c:v>20</c:v>
                </c:pt>
                <c:pt idx="998">
                  <c:v>6</c:v>
                </c:pt>
                <c:pt idx="999">
                  <c:v>30</c:v>
                </c:pt>
                <c:pt idx="1000">
                  <c:v>5</c:v>
                </c:pt>
                <c:pt idx="1001">
                  <c:v>8</c:v>
                </c:pt>
                <c:pt idx="1002">
                  <c:v>3.5</c:v>
                </c:pt>
                <c:pt idx="1003">
                  <c:v>2.5</c:v>
                </c:pt>
                <c:pt idx="1004">
                  <c:v>6</c:v>
                </c:pt>
                <c:pt idx="1005">
                  <c:v>6</c:v>
                </c:pt>
                <c:pt idx="1006">
                  <c:v>5</c:v>
                </c:pt>
                <c:pt idx="1007">
                  <c:v>9</c:v>
                </c:pt>
                <c:pt idx="1008">
                  <c:v>4</c:v>
                </c:pt>
                <c:pt idx="1009">
                  <c:v>6</c:v>
                </c:pt>
                <c:pt idx="1010">
                  <c:v>5</c:v>
                </c:pt>
                <c:pt idx="1011">
                  <c:v>10</c:v>
                </c:pt>
                <c:pt idx="1012">
                  <c:v>12</c:v>
                </c:pt>
                <c:pt idx="1013">
                  <c:v>2</c:v>
                </c:pt>
                <c:pt idx="1014">
                  <c:v>6</c:v>
                </c:pt>
                <c:pt idx="1015">
                  <c:v>2</c:v>
                </c:pt>
                <c:pt idx="1016">
                  <c:v>12</c:v>
                </c:pt>
                <c:pt idx="1017">
                  <c:v>12</c:v>
                </c:pt>
                <c:pt idx="1018">
                  <c:v>1</c:v>
                </c:pt>
                <c:pt idx="1019">
                  <c:v>3</c:v>
                </c:pt>
                <c:pt idx="1020">
                  <c:v>10</c:v>
                </c:pt>
                <c:pt idx="1021">
                  <c:v>15</c:v>
                </c:pt>
                <c:pt idx="1022">
                  <c:v>2</c:v>
                </c:pt>
                <c:pt idx="1023">
                  <c:v>1</c:v>
                </c:pt>
                <c:pt idx="1024">
                  <c:v>1</c:v>
                </c:pt>
                <c:pt idx="1025">
                  <c:v>20</c:v>
                </c:pt>
                <c:pt idx="1026">
                  <c:v>5</c:v>
                </c:pt>
                <c:pt idx="1027">
                  <c:v>1</c:v>
                </c:pt>
                <c:pt idx="1028">
                  <c:v>1</c:v>
                </c:pt>
                <c:pt idx="1029">
                  <c:v>10</c:v>
                </c:pt>
                <c:pt idx="1030">
                  <c:v>2</c:v>
                </c:pt>
                <c:pt idx="1031">
                  <c:v>12</c:v>
                </c:pt>
                <c:pt idx="1032">
                  <c:v>8</c:v>
                </c:pt>
                <c:pt idx="1033">
                  <c:v>4</c:v>
                </c:pt>
                <c:pt idx="1034">
                  <c:v>5</c:v>
                </c:pt>
                <c:pt idx="1035">
                  <c:v>8</c:v>
                </c:pt>
                <c:pt idx="1036">
                  <c:v>1</c:v>
                </c:pt>
                <c:pt idx="1037">
                  <c:v>12</c:v>
                </c:pt>
                <c:pt idx="1038">
                  <c:v>2.5</c:v>
                </c:pt>
                <c:pt idx="1039">
                  <c:v>9</c:v>
                </c:pt>
                <c:pt idx="1040">
                  <c:v>2</c:v>
                </c:pt>
                <c:pt idx="1041">
                  <c:v>1</c:v>
                </c:pt>
                <c:pt idx="1042">
                  <c:v>16</c:v>
                </c:pt>
                <c:pt idx="1043">
                  <c:v>5</c:v>
                </c:pt>
                <c:pt idx="1044">
                  <c:v>7</c:v>
                </c:pt>
                <c:pt idx="1045">
                  <c:v>5</c:v>
                </c:pt>
                <c:pt idx="1046">
                  <c:v>5</c:v>
                </c:pt>
                <c:pt idx="1047">
                  <c:v>4</c:v>
                </c:pt>
                <c:pt idx="1048">
                  <c:v>7</c:v>
                </c:pt>
                <c:pt idx="1049">
                  <c:v>18</c:v>
                </c:pt>
                <c:pt idx="1050">
                  <c:v>10</c:v>
                </c:pt>
                <c:pt idx="1051">
                  <c:v>9</c:v>
                </c:pt>
                <c:pt idx="1052">
                  <c:v>13</c:v>
                </c:pt>
                <c:pt idx="1053">
                  <c:v>10</c:v>
                </c:pt>
                <c:pt idx="1054">
                  <c:v>4</c:v>
                </c:pt>
                <c:pt idx="1055">
                  <c:v>5</c:v>
                </c:pt>
                <c:pt idx="1056">
                  <c:v>3</c:v>
                </c:pt>
                <c:pt idx="1057">
                  <c:v>5</c:v>
                </c:pt>
                <c:pt idx="1058">
                  <c:v>4</c:v>
                </c:pt>
                <c:pt idx="1059">
                  <c:v>3</c:v>
                </c:pt>
                <c:pt idx="1060">
                  <c:v>4</c:v>
                </c:pt>
                <c:pt idx="1061">
                  <c:v>3</c:v>
                </c:pt>
                <c:pt idx="1062">
                  <c:v>5</c:v>
                </c:pt>
                <c:pt idx="1063">
                  <c:v>3</c:v>
                </c:pt>
                <c:pt idx="1064">
                  <c:v>1</c:v>
                </c:pt>
                <c:pt idx="1065">
                  <c:v>9</c:v>
                </c:pt>
                <c:pt idx="1066">
                  <c:v>14</c:v>
                </c:pt>
                <c:pt idx="1067">
                  <c:v>15</c:v>
                </c:pt>
                <c:pt idx="1068">
                  <c:v>2</c:v>
                </c:pt>
                <c:pt idx="1069">
                  <c:v>8</c:v>
                </c:pt>
                <c:pt idx="1070">
                  <c:v>6</c:v>
                </c:pt>
                <c:pt idx="1071">
                  <c:v>15</c:v>
                </c:pt>
                <c:pt idx="1072">
                  <c:v>20</c:v>
                </c:pt>
                <c:pt idx="1073">
                  <c:v>23</c:v>
                </c:pt>
                <c:pt idx="1074">
                  <c:v>2.5</c:v>
                </c:pt>
                <c:pt idx="1075">
                  <c:v>17</c:v>
                </c:pt>
                <c:pt idx="1076">
                  <c:v>11</c:v>
                </c:pt>
                <c:pt idx="1077">
                  <c:v>1</c:v>
                </c:pt>
                <c:pt idx="1078">
                  <c:v>6</c:v>
                </c:pt>
                <c:pt idx="1079">
                  <c:v>12</c:v>
                </c:pt>
                <c:pt idx="1080">
                  <c:v>10</c:v>
                </c:pt>
                <c:pt idx="1081">
                  <c:v>8</c:v>
                </c:pt>
                <c:pt idx="1082">
                  <c:v>12</c:v>
                </c:pt>
                <c:pt idx="1083">
                  <c:v>3</c:v>
                </c:pt>
                <c:pt idx="1084">
                  <c:v>3</c:v>
                </c:pt>
                <c:pt idx="1085">
                  <c:v>15</c:v>
                </c:pt>
                <c:pt idx="1086">
                  <c:v>10</c:v>
                </c:pt>
                <c:pt idx="1087">
                  <c:v>5</c:v>
                </c:pt>
                <c:pt idx="1088">
                  <c:v>8</c:v>
                </c:pt>
                <c:pt idx="1089">
                  <c:v>2</c:v>
                </c:pt>
                <c:pt idx="1090">
                  <c:v>1</c:v>
                </c:pt>
                <c:pt idx="1091">
                  <c:v>6</c:v>
                </c:pt>
                <c:pt idx="1092">
                  <c:v>25</c:v>
                </c:pt>
                <c:pt idx="1093">
                  <c:v>5</c:v>
                </c:pt>
                <c:pt idx="1094">
                  <c:v>6</c:v>
                </c:pt>
                <c:pt idx="1095">
                  <c:v>6</c:v>
                </c:pt>
                <c:pt idx="1096">
                  <c:v>4</c:v>
                </c:pt>
                <c:pt idx="1097">
                  <c:v>16</c:v>
                </c:pt>
                <c:pt idx="1098">
                  <c:v>12</c:v>
                </c:pt>
                <c:pt idx="1099">
                  <c:v>5</c:v>
                </c:pt>
                <c:pt idx="1100">
                  <c:v>5</c:v>
                </c:pt>
                <c:pt idx="1101">
                  <c:v>6</c:v>
                </c:pt>
                <c:pt idx="1102">
                  <c:v>8</c:v>
                </c:pt>
                <c:pt idx="1103">
                  <c:v>5</c:v>
                </c:pt>
                <c:pt idx="1104">
                  <c:v>12</c:v>
                </c:pt>
                <c:pt idx="1105">
                  <c:v>10</c:v>
                </c:pt>
                <c:pt idx="1106">
                  <c:v>8</c:v>
                </c:pt>
                <c:pt idx="1107">
                  <c:v>3</c:v>
                </c:pt>
                <c:pt idx="1108">
                  <c:v>9</c:v>
                </c:pt>
                <c:pt idx="1109">
                  <c:v>3</c:v>
                </c:pt>
                <c:pt idx="1110">
                  <c:v>8</c:v>
                </c:pt>
                <c:pt idx="1111">
                  <c:v>4</c:v>
                </c:pt>
                <c:pt idx="1112">
                  <c:v>4</c:v>
                </c:pt>
                <c:pt idx="1113">
                  <c:v>1.5</c:v>
                </c:pt>
                <c:pt idx="1114">
                  <c:v>5</c:v>
                </c:pt>
                <c:pt idx="1115">
                  <c:v>1</c:v>
                </c:pt>
                <c:pt idx="1116">
                  <c:v>4</c:v>
                </c:pt>
                <c:pt idx="1117">
                  <c:v>6</c:v>
                </c:pt>
                <c:pt idx="1118">
                  <c:v>6</c:v>
                </c:pt>
                <c:pt idx="1119">
                  <c:v>6</c:v>
                </c:pt>
                <c:pt idx="1120">
                  <c:v>2</c:v>
                </c:pt>
                <c:pt idx="1121">
                  <c:v>1</c:v>
                </c:pt>
                <c:pt idx="1122">
                  <c:v>5</c:v>
                </c:pt>
                <c:pt idx="1123">
                  <c:v>2</c:v>
                </c:pt>
                <c:pt idx="1124">
                  <c:v>4</c:v>
                </c:pt>
                <c:pt idx="1125">
                  <c:v>5</c:v>
                </c:pt>
                <c:pt idx="1126">
                  <c:v>14</c:v>
                </c:pt>
                <c:pt idx="1127">
                  <c:v>13</c:v>
                </c:pt>
                <c:pt idx="1128">
                  <c:v>8</c:v>
                </c:pt>
                <c:pt idx="1129">
                  <c:v>3</c:v>
                </c:pt>
                <c:pt idx="1130">
                  <c:v>6</c:v>
                </c:pt>
                <c:pt idx="1131">
                  <c:v>6</c:v>
                </c:pt>
                <c:pt idx="1132">
                  <c:v>15</c:v>
                </c:pt>
                <c:pt idx="1133">
                  <c:v>25</c:v>
                </c:pt>
                <c:pt idx="1134">
                  <c:v>8</c:v>
                </c:pt>
                <c:pt idx="1135">
                  <c:v>2</c:v>
                </c:pt>
                <c:pt idx="1136">
                  <c:v>2</c:v>
                </c:pt>
                <c:pt idx="1137">
                  <c:v>20</c:v>
                </c:pt>
                <c:pt idx="1138">
                  <c:v>2</c:v>
                </c:pt>
                <c:pt idx="1139">
                  <c:v>5</c:v>
                </c:pt>
                <c:pt idx="1140">
                  <c:v>2</c:v>
                </c:pt>
                <c:pt idx="1141">
                  <c:v>4</c:v>
                </c:pt>
                <c:pt idx="1142">
                  <c:v>11</c:v>
                </c:pt>
                <c:pt idx="1143">
                  <c:v>2</c:v>
                </c:pt>
                <c:pt idx="1144">
                  <c:v>5</c:v>
                </c:pt>
                <c:pt idx="1145">
                  <c:v>3</c:v>
                </c:pt>
                <c:pt idx="1146">
                  <c:v>8</c:v>
                </c:pt>
                <c:pt idx="1147">
                  <c:v>2</c:v>
                </c:pt>
                <c:pt idx="1148">
                  <c:v>4</c:v>
                </c:pt>
                <c:pt idx="1149">
                  <c:v>2.5</c:v>
                </c:pt>
                <c:pt idx="1150">
                  <c:v>5</c:v>
                </c:pt>
                <c:pt idx="1151">
                  <c:v>10</c:v>
                </c:pt>
                <c:pt idx="1152">
                  <c:v>4</c:v>
                </c:pt>
                <c:pt idx="1153">
                  <c:v>15</c:v>
                </c:pt>
                <c:pt idx="1154">
                  <c:v>1</c:v>
                </c:pt>
                <c:pt idx="1155">
                  <c:v>7</c:v>
                </c:pt>
                <c:pt idx="1156">
                  <c:v>1</c:v>
                </c:pt>
                <c:pt idx="1157">
                  <c:v>4</c:v>
                </c:pt>
                <c:pt idx="1158">
                  <c:v>20</c:v>
                </c:pt>
                <c:pt idx="1159">
                  <c:v>9</c:v>
                </c:pt>
                <c:pt idx="1160">
                  <c:v>2</c:v>
                </c:pt>
                <c:pt idx="1161">
                  <c:v>2</c:v>
                </c:pt>
                <c:pt idx="1162">
                  <c:v>2</c:v>
                </c:pt>
                <c:pt idx="1163">
                  <c:v>0</c:v>
                </c:pt>
                <c:pt idx="1164">
                  <c:v>0</c:v>
                </c:pt>
                <c:pt idx="1165">
                  <c:v>6</c:v>
                </c:pt>
                <c:pt idx="1166">
                  <c:v>3</c:v>
                </c:pt>
                <c:pt idx="1167">
                  <c:v>3</c:v>
                </c:pt>
                <c:pt idx="1168">
                  <c:v>20</c:v>
                </c:pt>
                <c:pt idx="1169">
                  <c:v>16</c:v>
                </c:pt>
                <c:pt idx="1170">
                  <c:v>4</c:v>
                </c:pt>
                <c:pt idx="1171">
                  <c:v>6</c:v>
                </c:pt>
                <c:pt idx="1172">
                  <c:v>11</c:v>
                </c:pt>
                <c:pt idx="1173">
                  <c:v>6</c:v>
                </c:pt>
                <c:pt idx="1174">
                  <c:v>5</c:v>
                </c:pt>
                <c:pt idx="1175">
                  <c:v>2</c:v>
                </c:pt>
                <c:pt idx="1176">
                  <c:v>13</c:v>
                </c:pt>
                <c:pt idx="1177">
                  <c:v>3</c:v>
                </c:pt>
                <c:pt idx="1178">
                  <c:v>5</c:v>
                </c:pt>
                <c:pt idx="1179">
                  <c:v>3</c:v>
                </c:pt>
                <c:pt idx="1180">
                  <c:v>5</c:v>
                </c:pt>
                <c:pt idx="1181">
                  <c:v>15</c:v>
                </c:pt>
                <c:pt idx="1182">
                  <c:v>15</c:v>
                </c:pt>
                <c:pt idx="1183">
                  <c:v>9</c:v>
                </c:pt>
                <c:pt idx="1184">
                  <c:v>0</c:v>
                </c:pt>
                <c:pt idx="1185">
                  <c:v>10</c:v>
                </c:pt>
                <c:pt idx="1186">
                  <c:v>9</c:v>
                </c:pt>
                <c:pt idx="1187">
                  <c:v>7</c:v>
                </c:pt>
                <c:pt idx="1188">
                  <c:v>12</c:v>
                </c:pt>
                <c:pt idx="1189">
                  <c:v>3</c:v>
                </c:pt>
                <c:pt idx="1190">
                  <c:v>4</c:v>
                </c:pt>
                <c:pt idx="1191">
                  <c:v>7</c:v>
                </c:pt>
                <c:pt idx="1192">
                  <c:v>1</c:v>
                </c:pt>
                <c:pt idx="1193">
                  <c:v>3</c:v>
                </c:pt>
                <c:pt idx="1194">
                  <c:v>3</c:v>
                </c:pt>
                <c:pt idx="1195">
                  <c:v>9</c:v>
                </c:pt>
                <c:pt idx="1196">
                  <c:v>16</c:v>
                </c:pt>
                <c:pt idx="1197">
                  <c:v>1</c:v>
                </c:pt>
                <c:pt idx="1198">
                  <c:v>3</c:v>
                </c:pt>
                <c:pt idx="1199">
                  <c:v>12</c:v>
                </c:pt>
                <c:pt idx="1200">
                  <c:v>2</c:v>
                </c:pt>
                <c:pt idx="1201">
                  <c:v>2</c:v>
                </c:pt>
                <c:pt idx="1202">
                  <c:v>1</c:v>
                </c:pt>
                <c:pt idx="1203">
                  <c:v>12</c:v>
                </c:pt>
                <c:pt idx="1204">
                  <c:v>2</c:v>
                </c:pt>
                <c:pt idx="1205">
                  <c:v>2</c:v>
                </c:pt>
                <c:pt idx="1206">
                  <c:v>12</c:v>
                </c:pt>
                <c:pt idx="1207">
                  <c:v>1</c:v>
                </c:pt>
                <c:pt idx="1208">
                  <c:v>3</c:v>
                </c:pt>
                <c:pt idx="1209">
                  <c:v>14</c:v>
                </c:pt>
                <c:pt idx="1210">
                  <c:v>10</c:v>
                </c:pt>
                <c:pt idx="1211">
                  <c:v>13</c:v>
                </c:pt>
                <c:pt idx="1212">
                  <c:v>4</c:v>
                </c:pt>
                <c:pt idx="1213">
                  <c:v>10</c:v>
                </c:pt>
                <c:pt idx="1214">
                  <c:v>3</c:v>
                </c:pt>
                <c:pt idx="1215">
                  <c:v>4</c:v>
                </c:pt>
                <c:pt idx="1216">
                  <c:v>3</c:v>
                </c:pt>
                <c:pt idx="1217">
                  <c:v>12</c:v>
                </c:pt>
                <c:pt idx="1218">
                  <c:v>4</c:v>
                </c:pt>
                <c:pt idx="1219">
                  <c:v>5</c:v>
                </c:pt>
                <c:pt idx="1220">
                  <c:v>20</c:v>
                </c:pt>
                <c:pt idx="1221">
                  <c:v>1</c:v>
                </c:pt>
                <c:pt idx="1222">
                  <c:v>8</c:v>
                </c:pt>
                <c:pt idx="1223">
                  <c:v>15</c:v>
                </c:pt>
                <c:pt idx="1224">
                  <c:v>8</c:v>
                </c:pt>
                <c:pt idx="1225">
                  <c:v>3</c:v>
                </c:pt>
                <c:pt idx="1226">
                  <c:v>4</c:v>
                </c:pt>
                <c:pt idx="1227">
                  <c:v>2</c:v>
                </c:pt>
                <c:pt idx="1228">
                  <c:v>14</c:v>
                </c:pt>
                <c:pt idx="1229">
                  <c:v>2</c:v>
                </c:pt>
                <c:pt idx="1230">
                  <c:v>5</c:v>
                </c:pt>
                <c:pt idx="1231">
                  <c:v>20</c:v>
                </c:pt>
                <c:pt idx="1232">
                  <c:v>5</c:v>
                </c:pt>
                <c:pt idx="1233">
                  <c:v>25</c:v>
                </c:pt>
                <c:pt idx="1234">
                  <c:v>20</c:v>
                </c:pt>
                <c:pt idx="1235">
                  <c:v>10</c:v>
                </c:pt>
                <c:pt idx="1236">
                  <c:v>20</c:v>
                </c:pt>
                <c:pt idx="1237">
                  <c:v>1</c:v>
                </c:pt>
                <c:pt idx="1238">
                  <c:v>0.3</c:v>
                </c:pt>
                <c:pt idx="1239">
                  <c:v>10</c:v>
                </c:pt>
                <c:pt idx="1240">
                  <c:v>6</c:v>
                </c:pt>
                <c:pt idx="1241">
                  <c:v>7</c:v>
                </c:pt>
                <c:pt idx="1242">
                  <c:v>7</c:v>
                </c:pt>
                <c:pt idx="1243">
                  <c:v>6</c:v>
                </c:pt>
                <c:pt idx="1244">
                  <c:v>10</c:v>
                </c:pt>
                <c:pt idx="1245">
                  <c:v>15</c:v>
                </c:pt>
                <c:pt idx="1246">
                  <c:v>9</c:v>
                </c:pt>
                <c:pt idx="1247">
                  <c:v>0</c:v>
                </c:pt>
                <c:pt idx="1248">
                  <c:v>9</c:v>
                </c:pt>
                <c:pt idx="1249">
                  <c:v>6</c:v>
                </c:pt>
                <c:pt idx="1250">
                  <c:v>5</c:v>
                </c:pt>
                <c:pt idx="1251">
                  <c:v>5</c:v>
                </c:pt>
                <c:pt idx="1252">
                  <c:v>3</c:v>
                </c:pt>
                <c:pt idx="1253">
                  <c:v>15</c:v>
                </c:pt>
                <c:pt idx="1254">
                  <c:v>23</c:v>
                </c:pt>
                <c:pt idx="1255">
                  <c:v>3</c:v>
                </c:pt>
                <c:pt idx="1256">
                  <c:v>0</c:v>
                </c:pt>
                <c:pt idx="1257">
                  <c:v>1</c:v>
                </c:pt>
                <c:pt idx="1258">
                  <c:v>15</c:v>
                </c:pt>
                <c:pt idx="1259">
                  <c:v>1</c:v>
                </c:pt>
                <c:pt idx="1260">
                  <c:v>7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0.3</c:v>
                </c:pt>
                <c:pt idx="1265">
                  <c:v>5</c:v>
                </c:pt>
                <c:pt idx="1266">
                  <c:v>10</c:v>
                </c:pt>
                <c:pt idx="1267">
                  <c:v>4</c:v>
                </c:pt>
                <c:pt idx="1268">
                  <c:v>10</c:v>
                </c:pt>
                <c:pt idx="1269">
                  <c:v>10</c:v>
                </c:pt>
                <c:pt idx="1270">
                  <c:v>8</c:v>
                </c:pt>
                <c:pt idx="1271">
                  <c:v>8</c:v>
                </c:pt>
                <c:pt idx="1272">
                  <c:v>20</c:v>
                </c:pt>
                <c:pt idx="1273">
                  <c:v>10</c:v>
                </c:pt>
                <c:pt idx="1274">
                  <c:v>10</c:v>
                </c:pt>
                <c:pt idx="1275">
                  <c:v>10</c:v>
                </c:pt>
                <c:pt idx="1276">
                  <c:v>6</c:v>
                </c:pt>
                <c:pt idx="1277">
                  <c:v>18</c:v>
                </c:pt>
                <c:pt idx="1278">
                  <c:v>10</c:v>
                </c:pt>
                <c:pt idx="1279">
                  <c:v>6</c:v>
                </c:pt>
                <c:pt idx="1280">
                  <c:v>1</c:v>
                </c:pt>
                <c:pt idx="1281">
                  <c:v>2</c:v>
                </c:pt>
                <c:pt idx="1282">
                  <c:v>12</c:v>
                </c:pt>
                <c:pt idx="1283">
                  <c:v>5</c:v>
                </c:pt>
                <c:pt idx="1284">
                  <c:v>6</c:v>
                </c:pt>
                <c:pt idx="1285">
                  <c:v>12</c:v>
                </c:pt>
                <c:pt idx="1286">
                  <c:v>9</c:v>
                </c:pt>
                <c:pt idx="1287">
                  <c:v>20</c:v>
                </c:pt>
                <c:pt idx="1288">
                  <c:v>2</c:v>
                </c:pt>
                <c:pt idx="1289">
                  <c:v>15</c:v>
                </c:pt>
                <c:pt idx="1290">
                  <c:v>4</c:v>
                </c:pt>
                <c:pt idx="1291">
                  <c:v>1.5</c:v>
                </c:pt>
                <c:pt idx="1292">
                  <c:v>10</c:v>
                </c:pt>
                <c:pt idx="1293">
                  <c:v>3</c:v>
                </c:pt>
                <c:pt idx="1294">
                  <c:v>6</c:v>
                </c:pt>
                <c:pt idx="1295">
                  <c:v>20</c:v>
                </c:pt>
                <c:pt idx="1296">
                  <c:v>1</c:v>
                </c:pt>
                <c:pt idx="1297">
                  <c:v>2</c:v>
                </c:pt>
                <c:pt idx="1298">
                  <c:v>3</c:v>
                </c:pt>
                <c:pt idx="1299">
                  <c:v>27</c:v>
                </c:pt>
                <c:pt idx="1300">
                  <c:v>34</c:v>
                </c:pt>
                <c:pt idx="1301">
                  <c:v>5</c:v>
                </c:pt>
                <c:pt idx="1302">
                  <c:v>10</c:v>
                </c:pt>
                <c:pt idx="1303">
                  <c:v>5</c:v>
                </c:pt>
                <c:pt idx="1304">
                  <c:v>8</c:v>
                </c:pt>
                <c:pt idx="1305">
                  <c:v>12</c:v>
                </c:pt>
                <c:pt idx="1306">
                  <c:v>8</c:v>
                </c:pt>
                <c:pt idx="1307">
                  <c:v>4</c:v>
                </c:pt>
                <c:pt idx="1308">
                  <c:v>3</c:v>
                </c:pt>
                <c:pt idx="1309">
                  <c:v>3</c:v>
                </c:pt>
                <c:pt idx="1310">
                  <c:v>3</c:v>
                </c:pt>
                <c:pt idx="1311">
                  <c:v>8</c:v>
                </c:pt>
                <c:pt idx="1312">
                  <c:v>5</c:v>
                </c:pt>
                <c:pt idx="1313">
                  <c:v>10</c:v>
                </c:pt>
                <c:pt idx="1314">
                  <c:v>2</c:v>
                </c:pt>
                <c:pt idx="1315">
                  <c:v>4</c:v>
                </c:pt>
                <c:pt idx="1316">
                  <c:v>1</c:v>
                </c:pt>
                <c:pt idx="1317">
                  <c:v>3</c:v>
                </c:pt>
                <c:pt idx="1318">
                  <c:v>6</c:v>
                </c:pt>
                <c:pt idx="1319">
                  <c:v>3</c:v>
                </c:pt>
                <c:pt idx="1320">
                  <c:v>1.6</c:v>
                </c:pt>
                <c:pt idx="1321">
                  <c:v>6</c:v>
                </c:pt>
                <c:pt idx="1322">
                  <c:v>5</c:v>
                </c:pt>
                <c:pt idx="1323">
                  <c:v>10</c:v>
                </c:pt>
                <c:pt idx="1324">
                  <c:v>3.5</c:v>
                </c:pt>
                <c:pt idx="1325">
                  <c:v>8</c:v>
                </c:pt>
                <c:pt idx="1326">
                  <c:v>15</c:v>
                </c:pt>
                <c:pt idx="1327">
                  <c:v>3</c:v>
                </c:pt>
                <c:pt idx="1328">
                  <c:v>20</c:v>
                </c:pt>
                <c:pt idx="1329">
                  <c:v>21</c:v>
                </c:pt>
                <c:pt idx="1330">
                  <c:v>4</c:v>
                </c:pt>
                <c:pt idx="1331">
                  <c:v>5</c:v>
                </c:pt>
                <c:pt idx="1332">
                  <c:v>3</c:v>
                </c:pt>
                <c:pt idx="1333">
                  <c:v>5</c:v>
                </c:pt>
                <c:pt idx="1334">
                  <c:v>10</c:v>
                </c:pt>
              </c:numCache>
            </c:numRef>
          </c:xVal>
          <c:yVal>
            <c:numRef>
              <c:f>DataToAnalysis!$C$3:$C$1337</c:f>
              <c:numCache>
                <c:formatCode>General</c:formatCode>
                <c:ptCount val="1335"/>
                <c:pt idx="0">
                  <c:v>54000</c:v>
                </c:pt>
                <c:pt idx="1">
                  <c:v>15600</c:v>
                </c:pt>
                <c:pt idx="2">
                  <c:v>35000</c:v>
                </c:pt>
                <c:pt idx="3">
                  <c:v>188000</c:v>
                </c:pt>
                <c:pt idx="4">
                  <c:v>27500</c:v>
                </c:pt>
                <c:pt idx="5">
                  <c:v>140000</c:v>
                </c:pt>
                <c:pt idx="6">
                  <c:v>69871.969140000001</c:v>
                </c:pt>
                <c:pt idx="7">
                  <c:v>45000</c:v>
                </c:pt>
                <c:pt idx="8">
                  <c:v>95000</c:v>
                </c:pt>
                <c:pt idx="9">
                  <c:v>158085.99669999999</c:v>
                </c:pt>
                <c:pt idx="10">
                  <c:v>63807.047489999997</c:v>
                </c:pt>
                <c:pt idx="11">
                  <c:v>38000</c:v>
                </c:pt>
                <c:pt idx="12">
                  <c:v>90000</c:v>
                </c:pt>
                <c:pt idx="13">
                  <c:v>45393.934240000002</c:v>
                </c:pt>
                <c:pt idx="14">
                  <c:v>33099.743710000002</c:v>
                </c:pt>
                <c:pt idx="15">
                  <c:v>4285</c:v>
                </c:pt>
                <c:pt idx="16">
                  <c:v>6000</c:v>
                </c:pt>
                <c:pt idx="17">
                  <c:v>22438.012439999999</c:v>
                </c:pt>
                <c:pt idx="18">
                  <c:v>90000</c:v>
                </c:pt>
                <c:pt idx="19">
                  <c:v>150000</c:v>
                </c:pt>
                <c:pt idx="20">
                  <c:v>132588.25529999999</c:v>
                </c:pt>
                <c:pt idx="21">
                  <c:v>45000</c:v>
                </c:pt>
                <c:pt idx="22">
                  <c:v>50000</c:v>
                </c:pt>
                <c:pt idx="23">
                  <c:v>300000</c:v>
                </c:pt>
                <c:pt idx="24">
                  <c:v>104030.785</c:v>
                </c:pt>
                <c:pt idx="25">
                  <c:v>115000</c:v>
                </c:pt>
                <c:pt idx="26">
                  <c:v>70000</c:v>
                </c:pt>
                <c:pt idx="27">
                  <c:v>108110.42359999999</c:v>
                </c:pt>
                <c:pt idx="28">
                  <c:v>75000</c:v>
                </c:pt>
                <c:pt idx="29">
                  <c:v>40414</c:v>
                </c:pt>
                <c:pt idx="30">
                  <c:v>65000</c:v>
                </c:pt>
                <c:pt idx="31">
                  <c:v>120000</c:v>
                </c:pt>
                <c:pt idx="32">
                  <c:v>15092.18021</c:v>
                </c:pt>
                <c:pt idx="33">
                  <c:v>36000</c:v>
                </c:pt>
                <c:pt idx="34">
                  <c:v>63519.971949999999</c:v>
                </c:pt>
                <c:pt idx="35">
                  <c:v>108000</c:v>
                </c:pt>
                <c:pt idx="36">
                  <c:v>75000</c:v>
                </c:pt>
                <c:pt idx="37">
                  <c:v>7123.1666750000004</c:v>
                </c:pt>
                <c:pt idx="38">
                  <c:v>50000</c:v>
                </c:pt>
                <c:pt idx="39">
                  <c:v>45000</c:v>
                </c:pt>
                <c:pt idx="40">
                  <c:v>45000</c:v>
                </c:pt>
                <c:pt idx="41">
                  <c:v>90000</c:v>
                </c:pt>
                <c:pt idx="42">
                  <c:v>4273.9000050000004</c:v>
                </c:pt>
                <c:pt idx="43">
                  <c:v>50000</c:v>
                </c:pt>
                <c:pt idx="44">
                  <c:v>65000</c:v>
                </c:pt>
                <c:pt idx="45">
                  <c:v>70000</c:v>
                </c:pt>
                <c:pt idx="46">
                  <c:v>160000</c:v>
                </c:pt>
                <c:pt idx="47">
                  <c:v>101990.9656</c:v>
                </c:pt>
                <c:pt idx="48">
                  <c:v>6767.0083409999997</c:v>
                </c:pt>
                <c:pt idx="49">
                  <c:v>30000</c:v>
                </c:pt>
                <c:pt idx="50">
                  <c:v>7479.3250090000001</c:v>
                </c:pt>
                <c:pt idx="51">
                  <c:v>61000</c:v>
                </c:pt>
                <c:pt idx="52">
                  <c:v>13800</c:v>
                </c:pt>
                <c:pt idx="53">
                  <c:v>15136.72918</c:v>
                </c:pt>
                <c:pt idx="54">
                  <c:v>32054.250039999999</c:v>
                </c:pt>
                <c:pt idx="55">
                  <c:v>80000</c:v>
                </c:pt>
                <c:pt idx="56">
                  <c:v>21000</c:v>
                </c:pt>
                <c:pt idx="57">
                  <c:v>245840.38080000001</c:v>
                </c:pt>
                <c:pt idx="58">
                  <c:v>2849.26667</c:v>
                </c:pt>
                <c:pt idx="59">
                  <c:v>8400</c:v>
                </c:pt>
                <c:pt idx="60">
                  <c:v>86692.320789999998</c:v>
                </c:pt>
                <c:pt idx="61">
                  <c:v>50000</c:v>
                </c:pt>
                <c:pt idx="62">
                  <c:v>4000</c:v>
                </c:pt>
                <c:pt idx="63">
                  <c:v>101990.9656</c:v>
                </c:pt>
                <c:pt idx="64">
                  <c:v>95000</c:v>
                </c:pt>
                <c:pt idx="65">
                  <c:v>10000</c:v>
                </c:pt>
                <c:pt idx="66">
                  <c:v>4200</c:v>
                </c:pt>
                <c:pt idx="67">
                  <c:v>12821.70001</c:v>
                </c:pt>
                <c:pt idx="68">
                  <c:v>39000</c:v>
                </c:pt>
                <c:pt idx="69">
                  <c:v>60000</c:v>
                </c:pt>
                <c:pt idx="70">
                  <c:v>173384.6416</c:v>
                </c:pt>
                <c:pt idx="71">
                  <c:v>125000</c:v>
                </c:pt>
                <c:pt idx="72">
                  <c:v>79552.953200000004</c:v>
                </c:pt>
                <c:pt idx="73">
                  <c:v>3561.583337</c:v>
                </c:pt>
                <c:pt idx="74">
                  <c:v>80000</c:v>
                </c:pt>
                <c:pt idx="75">
                  <c:v>10684.75001</c:v>
                </c:pt>
                <c:pt idx="76">
                  <c:v>5342.3750060000002</c:v>
                </c:pt>
                <c:pt idx="77">
                  <c:v>71231.666750000004</c:v>
                </c:pt>
                <c:pt idx="78">
                  <c:v>80135.625090000001</c:v>
                </c:pt>
                <c:pt idx="79">
                  <c:v>54084.88377</c:v>
                </c:pt>
                <c:pt idx="80">
                  <c:v>53000</c:v>
                </c:pt>
                <c:pt idx="81">
                  <c:v>5342.3750060000002</c:v>
                </c:pt>
                <c:pt idx="82">
                  <c:v>7123.1666750000004</c:v>
                </c:pt>
                <c:pt idx="83">
                  <c:v>10684.75001</c:v>
                </c:pt>
                <c:pt idx="84">
                  <c:v>4000</c:v>
                </c:pt>
                <c:pt idx="85">
                  <c:v>8000</c:v>
                </c:pt>
                <c:pt idx="86">
                  <c:v>2671.1875030000001</c:v>
                </c:pt>
                <c:pt idx="87">
                  <c:v>14246.333350000001</c:v>
                </c:pt>
                <c:pt idx="88">
                  <c:v>8547.8000100000008</c:v>
                </c:pt>
                <c:pt idx="89">
                  <c:v>7693.0200089999998</c:v>
                </c:pt>
                <c:pt idx="90">
                  <c:v>4000</c:v>
                </c:pt>
                <c:pt idx="91">
                  <c:v>5400</c:v>
                </c:pt>
                <c:pt idx="92">
                  <c:v>186983.12520000001</c:v>
                </c:pt>
                <c:pt idx="93">
                  <c:v>21500</c:v>
                </c:pt>
                <c:pt idx="94">
                  <c:v>15000</c:v>
                </c:pt>
                <c:pt idx="95">
                  <c:v>2122.8177430000001</c:v>
                </c:pt>
                <c:pt idx="96">
                  <c:v>16917.520850000001</c:v>
                </c:pt>
                <c:pt idx="97">
                  <c:v>2938.3062530000002</c:v>
                </c:pt>
                <c:pt idx="98">
                  <c:v>16800</c:v>
                </c:pt>
                <c:pt idx="99">
                  <c:v>37000</c:v>
                </c:pt>
                <c:pt idx="100">
                  <c:v>5342.3750060000002</c:v>
                </c:pt>
                <c:pt idx="101">
                  <c:v>3561.583337</c:v>
                </c:pt>
                <c:pt idx="102">
                  <c:v>8547.8000100000008</c:v>
                </c:pt>
                <c:pt idx="103">
                  <c:v>5800</c:v>
                </c:pt>
                <c:pt idx="104">
                  <c:v>4095.8208380000001</c:v>
                </c:pt>
                <c:pt idx="105">
                  <c:v>4914.9850059999999</c:v>
                </c:pt>
                <c:pt idx="106">
                  <c:v>24000</c:v>
                </c:pt>
                <c:pt idx="107">
                  <c:v>24000</c:v>
                </c:pt>
                <c:pt idx="108">
                  <c:v>8738</c:v>
                </c:pt>
                <c:pt idx="109">
                  <c:v>15000</c:v>
                </c:pt>
                <c:pt idx="110">
                  <c:v>56400</c:v>
                </c:pt>
                <c:pt idx="111">
                  <c:v>10200</c:v>
                </c:pt>
                <c:pt idx="112">
                  <c:v>5787.5729229999997</c:v>
                </c:pt>
                <c:pt idx="113">
                  <c:v>105000</c:v>
                </c:pt>
                <c:pt idx="114">
                  <c:v>4451.9791720000003</c:v>
                </c:pt>
                <c:pt idx="115">
                  <c:v>8369.7208429999991</c:v>
                </c:pt>
                <c:pt idx="116">
                  <c:v>17067.637630000001</c:v>
                </c:pt>
                <c:pt idx="117">
                  <c:v>101990.9656</c:v>
                </c:pt>
                <c:pt idx="118">
                  <c:v>3917.7416710000002</c:v>
                </c:pt>
                <c:pt idx="119">
                  <c:v>52000</c:v>
                </c:pt>
                <c:pt idx="120">
                  <c:v>4630.0583390000002</c:v>
                </c:pt>
                <c:pt idx="121">
                  <c:v>2136.950002</c:v>
                </c:pt>
                <c:pt idx="122">
                  <c:v>13000</c:v>
                </c:pt>
                <c:pt idx="123">
                  <c:v>2564.3400029999998</c:v>
                </c:pt>
                <c:pt idx="124">
                  <c:v>20479.104189999998</c:v>
                </c:pt>
                <c:pt idx="125">
                  <c:v>33500</c:v>
                </c:pt>
                <c:pt idx="126">
                  <c:v>50000</c:v>
                </c:pt>
                <c:pt idx="127">
                  <c:v>5342.3750060000002</c:v>
                </c:pt>
                <c:pt idx="128">
                  <c:v>11539.53001</c:v>
                </c:pt>
                <c:pt idx="129">
                  <c:v>7000</c:v>
                </c:pt>
                <c:pt idx="130">
                  <c:v>6767.0083409999997</c:v>
                </c:pt>
                <c:pt idx="131">
                  <c:v>3000</c:v>
                </c:pt>
                <c:pt idx="132">
                  <c:v>4451.9791720000003</c:v>
                </c:pt>
                <c:pt idx="133">
                  <c:v>2671.1875030000001</c:v>
                </c:pt>
                <c:pt idx="134">
                  <c:v>4957.7240060000004</c:v>
                </c:pt>
                <c:pt idx="135">
                  <c:v>3205.4250040000002</c:v>
                </c:pt>
                <c:pt idx="136">
                  <c:v>14246.333350000001</c:v>
                </c:pt>
                <c:pt idx="137">
                  <c:v>5342.3750060000002</c:v>
                </c:pt>
                <c:pt idx="138">
                  <c:v>6588.9291739999999</c:v>
                </c:pt>
                <c:pt idx="139">
                  <c:v>6588.9291739999999</c:v>
                </c:pt>
                <c:pt idx="140">
                  <c:v>35000</c:v>
                </c:pt>
                <c:pt idx="141">
                  <c:v>12821.70001</c:v>
                </c:pt>
                <c:pt idx="142">
                  <c:v>10684.75001</c:v>
                </c:pt>
                <c:pt idx="143">
                  <c:v>10000</c:v>
                </c:pt>
                <c:pt idx="144">
                  <c:v>2136.950002</c:v>
                </c:pt>
                <c:pt idx="145">
                  <c:v>8547.8000100000008</c:v>
                </c:pt>
                <c:pt idx="146">
                  <c:v>8013.5625090000003</c:v>
                </c:pt>
                <c:pt idx="147">
                  <c:v>7123.1666750000004</c:v>
                </c:pt>
                <c:pt idx="148">
                  <c:v>40958.208379999996</c:v>
                </c:pt>
                <c:pt idx="149">
                  <c:v>11325.835010000001</c:v>
                </c:pt>
                <c:pt idx="150">
                  <c:v>15000</c:v>
                </c:pt>
                <c:pt idx="151">
                  <c:v>12000</c:v>
                </c:pt>
                <c:pt idx="152">
                  <c:v>8903.9583440000006</c:v>
                </c:pt>
                <c:pt idx="153">
                  <c:v>8903.9583440000006</c:v>
                </c:pt>
                <c:pt idx="154">
                  <c:v>12821.70001</c:v>
                </c:pt>
                <c:pt idx="155">
                  <c:v>3205.4250040000002</c:v>
                </c:pt>
                <c:pt idx="156">
                  <c:v>6677.968758</c:v>
                </c:pt>
                <c:pt idx="157">
                  <c:v>67794.987959999999</c:v>
                </c:pt>
                <c:pt idx="158">
                  <c:v>31250</c:v>
                </c:pt>
                <c:pt idx="159">
                  <c:v>2165.2740979999999</c:v>
                </c:pt>
                <c:pt idx="160">
                  <c:v>7123.1666750000004</c:v>
                </c:pt>
                <c:pt idx="161">
                  <c:v>130000</c:v>
                </c:pt>
                <c:pt idx="162">
                  <c:v>4451.9791720000003</c:v>
                </c:pt>
                <c:pt idx="163">
                  <c:v>9600</c:v>
                </c:pt>
                <c:pt idx="164">
                  <c:v>6945.0875079999996</c:v>
                </c:pt>
                <c:pt idx="165">
                  <c:v>10684.75001</c:v>
                </c:pt>
                <c:pt idx="166">
                  <c:v>8547.8000100000008</c:v>
                </c:pt>
                <c:pt idx="167">
                  <c:v>35000</c:v>
                </c:pt>
                <c:pt idx="168">
                  <c:v>17807.916689999998</c:v>
                </c:pt>
                <c:pt idx="169">
                  <c:v>3205.4250040000002</c:v>
                </c:pt>
                <c:pt idx="170">
                  <c:v>60000</c:v>
                </c:pt>
                <c:pt idx="171">
                  <c:v>14246.333350000001</c:v>
                </c:pt>
                <c:pt idx="172">
                  <c:v>10684.75001</c:v>
                </c:pt>
                <c:pt idx="173">
                  <c:v>40000</c:v>
                </c:pt>
                <c:pt idx="174">
                  <c:v>5022</c:v>
                </c:pt>
                <c:pt idx="175">
                  <c:v>7301.2458420000003</c:v>
                </c:pt>
                <c:pt idx="176">
                  <c:v>19831.432820000002</c:v>
                </c:pt>
                <c:pt idx="177">
                  <c:v>10684.75001</c:v>
                </c:pt>
                <c:pt idx="178">
                  <c:v>4800</c:v>
                </c:pt>
                <c:pt idx="179">
                  <c:v>83846.362970000002</c:v>
                </c:pt>
                <c:pt idx="180">
                  <c:v>15000</c:v>
                </c:pt>
                <c:pt idx="181">
                  <c:v>10000</c:v>
                </c:pt>
                <c:pt idx="182">
                  <c:v>116637.1921</c:v>
                </c:pt>
                <c:pt idx="183">
                  <c:v>34357.533969999997</c:v>
                </c:pt>
                <c:pt idx="184">
                  <c:v>102451.5877</c:v>
                </c:pt>
                <c:pt idx="185">
                  <c:v>16000</c:v>
                </c:pt>
                <c:pt idx="186">
                  <c:v>6000</c:v>
                </c:pt>
                <c:pt idx="187">
                  <c:v>6410.850007</c:v>
                </c:pt>
                <c:pt idx="188">
                  <c:v>36000</c:v>
                </c:pt>
                <c:pt idx="189">
                  <c:v>20000</c:v>
                </c:pt>
                <c:pt idx="190">
                  <c:v>4273.9000050000004</c:v>
                </c:pt>
                <c:pt idx="191">
                  <c:v>37828.278530000003</c:v>
                </c:pt>
                <c:pt idx="192">
                  <c:v>11000</c:v>
                </c:pt>
                <c:pt idx="193">
                  <c:v>8000</c:v>
                </c:pt>
                <c:pt idx="194">
                  <c:v>4006.7812549999999</c:v>
                </c:pt>
                <c:pt idx="195">
                  <c:v>9171.032357</c:v>
                </c:pt>
                <c:pt idx="196">
                  <c:v>4273.9000050000004</c:v>
                </c:pt>
                <c:pt idx="197">
                  <c:v>12465.54168</c:v>
                </c:pt>
                <c:pt idx="198">
                  <c:v>24000</c:v>
                </c:pt>
                <c:pt idx="199">
                  <c:v>20000</c:v>
                </c:pt>
                <c:pt idx="200">
                  <c:v>62000</c:v>
                </c:pt>
                <c:pt idx="201">
                  <c:v>14960</c:v>
                </c:pt>
                <c:pt idx="202">
                  <c:v>2136.950002</c:v>
                </c:pt>
                <c:pt idx="203">
                  <c:v>30232</c:v>
                </c:pt>
                <c:pt idx="204">
                  <c:v>41000</c:v>
                </c:pt>
                <c:pt idx="205">
                  <c:v>96891.417360000007</c:v>
                </c:pt>
                <c:pt idx="206">
                  <c:v>21369.500019999999</c:v>
                </c:pt>
                <c:pt idx="207">
                  <c:v>3650.6229210000001</c:v>
                </c:pt>
                <c:pt idx="208">
                  <c:v>19068</c:v>
                </c:pt>
                <c:pt idx="209">
                  <c:v>5342.3750060000002</c:v>
                </c:pt>
                <c:pt idx="210">
                  <c:v>48000</c:v>
                </c:pt>
                <c:pt idx="211">
                  <c:v>3917.7416710000002</c:v>
                </c:pt>
                <c:pt idx="212">
                  <c:v>13500</c:v>
                </c:pt>
                <c:pt idx="213">
                  <c:v>45000</c:v>
                </c:pt>
                <c:pt idx="214">
                  <c:v>69871.969140000001</c:v>
                </c:pt>
                <c:pt idx="215">
                  <c:v>8547.8000100000008</c:v>
                </c:pt>
                <c:pt idx="216">
                  <c:v>9146.5655459999998</c:v>
                </c:pt>
                <c:pt idx="217">
                  <c:v>10150.51251</c:v>
                </c:pt>
                <c:pt idx="218">
                  <c:v>11325.835010000001</c:v>
                </c:pt>
                <c:pt idx="219">
                  <c:v>1910.535969</c:v>
                </c:pt>
                <c:pt idx="220">
                  <c:v>36000</c:v>
                </c:pt>
                <c:pt idx="221">
                  <c:v>40067.812550000002</c:v>
                </c:pt>
                <c:pt idx="222">
                  <c:v>16000</c:v>
                </c:pt>
                <c:pt idx="223">
                  <c:v>4273.9000050000004</c:v>
                </c:pt>
                <c:pt idx="224">
                  <c:v>7123.1666750000004</c:v>
                </c:pt>
                <c:pt idx="225">
                  <c:v>10000</c:v>
                </c:pt>
                <c:pt idx="226">
                  <c:v>64901.860520000002</c:v>
                </c:pt>
                <c:pt idx="227">
                  <c:v>65000</c:v>
                </c:pt>
                <c:pt idx="228">
                  <c:v>8013.5625090000003</c:v>
                </c:pt>
                <c:pt idx="229">
                  <c:v>98336.152300000002</c:v>
                </c:pt>
                <c:pt idx="230">
                  <c:v>2671.1875030000001</c:v>
                </c:pt>
                <c:pt idx="231">
                  <c:v>96000</c:v>
                </c:pt>
                <c:pt idx="232">
                  <c:v>20514.720020000001</c:v>
                </c:pt>
                <c:pt idx="233">
                  <c:v>19055.991580000002</c:v>
                </c:pt>
                <c:pt idx="234">
                  <c:v>66294.127670000002</c:v>
                </c:pt>
                <c:pt idx="235">
                  <c:v>6713.5845909999998</c:v>
                </c:pt>
                <c:pt idx="236">
                  <c:v>45709.169889999997</c:v>
                </c:pt>
                <c:pt idx="237">
                  <c:v>48500</c:v>
                </c:pt>
                <c:pt idx="238">
                  <c:v>10684.75001</c:v>
                </c:pt>
                <c:pt idx="239">
                  <c:v>33900</c:v>
                </c:pt>
                <c:pt idx="240">
                  <c:v>109729.60189999999</c:v>
                </c:pt>
                <c:pt idx="241">
                  <c:v>15136.72918</c:v>
                </c:pt>
                <c:pt idx="242">
                  <c:v>85000</c:v>
                </c:pt>
                <c:pt idx="243">
                  <c:v>8013.5625090000003</c:v>
                </c:pt>
                <c:pt idx="244">
                  <c:v>48000</c:v>
                </c:pt>
                <c:pt idx="245">
                  <c:v>3027.3458369999998</c:v>
                </c:pt>
                <c:pt idx="246">
                  <c:v>13100</c:v>
                </c:pt>
                <c:pt idx="247">
                  <c:v>60000</c:v>
                </c:pt>
                <c:pt idx="248">
                  <c:v>24000</c:v>
                </c:pt>
                <c:pt idx="249">
                  <c:v>4273.9000050000004</c:v>
                </c:pt>
                <c:pt idx="250">
                  <c:v>11575.145850000001</c:v>
                </c:pt>
                <c:pt idx="251">
                  <c:v>95000</c:v>
                </c:pt>
                <c:pt idx="252">
                  <c:v>9188.8850110000003</c:v>
                </c:pt>
                <c:pt idx="253">
                  <c:v>8975.1900100000003</c:v>
                </c:pt>
                <c:pt idx="254">
                  <c:v>2564.3400029999998</c:v>
                </c:pt>
                <c:pt idx="255">
                  <c:v>86689.804959999994</c:v>
                </c:pt>
                <c:pt idx="256">
                  <c:v>15500</c:v>
                </c:pt>
                <c:pt idx="257">
                  <c:v>148284.35010000001</c:v>
                </c:pt>
                <c:pt idx="258">
                  <c:v>10684.75001</c:v>
                </c:pt>
                <c:pt idx="259">
                  <c:v>75000</c:v>
                </c:pt>
                <c:pt idx="260">
                  <c:v>12000</c:v>
                </c:pt>
                <c:pt idx="261">
                  <c:v>30273.45837</c:v>
                </c:pt>
                <c:pt idx="262">
                  <c:v>30000</c:v>
                </c:pt>
                <c:pt idx="263">
                  <c:v>6410.850007</c:v>
                </c:pt>
                <c:pt idx="264">
                  <c:v>100000</c:v>
                </c:pt>
                <c:pt idx="265">
                  <c:v>53356.776440000001</c:v>
                </c:pt>
                <c:pt idx="266">
                  <c:v>40000</c:v>
                </c:pt>
                <c:pt idx="267">
                  <c:v>9794.3541779999996</c:v>
                </c:pt>
                <c:pt idx="268">
                  <c:v>18499.860540000001</c:v>
                </c:pt>
                <c:pt idx="269">
                  <c:v>19818.231250000001</c:v>
                </c:pt>
                <c:pt idx="270">
                  <c:v>10684.75001</c:v>
                </c:pt>
                <c:pt idx="271">
                  <c:v>10684.75001</c:v>
                </c:pt>
                <c:pt idx="272">
                  <c:v>17807.916689999998</c:v>
                </c:pt>
                <c:pt idx="273">
                  <c:v>13000</c:v>
                </c:pt>
                <c:pt idx="274">
                  <c:v>16027.125019999999</c:v>
                </c:pt>
                <c:pt idx="275">
                  <c:v>85000</c:v>
                </c:pt>
                <c:pt idx="276">
                  <c:v>6000</c:v>
                </c:pt>
                <c:pt idx="277">
                  <c:v>30000</c:v>
                </c:pt>
                <c:pt idx="278">
                  <c:v>157617.8272</c:v>
                </c:pt>
                <c:pt idx="279">
                  <c:v>21369.500019999999</c:v>
                </c:pt>
                <c:pt idx="280">
                  <c:v>3561.583337</c:v>
                </c:pt>
                <c:pt idx="281">
                  <c:v>5000</c:v>
                </c:pt>
                <c:pt idx="282">
                  <c:v>3561.583337</c:v>
                </c:pt>
                <c:pt idx="283">
                  <c:v>38111.98317</c:v>
                </c:pt>
                <c:pt idx="284">
                  <c:v>17807.916689999998</c:v>
                </c:pt>
                <c:pt idx="285">
                  <c:v>11575.145850000001</c:v>
                </c:pt>
                <c:pt idx="286">
                  <c:v>98336.152300000002</c:v>
                </c:pt>
                <c:pt idx="287">
                  <c:v>92500</c:v>
                </c:pt>
                <c:pt idx="288">
                  <c:v>9794.3541779999996</c:v>
                </c:pt>
                <c:pt idx="289">
                  <c:v>32000</c:v>
                </c:pt>
                <c:pt idx="290">
                  <c:v>55000</c:v>
                </c:pt>
                <c:pt idx="291">
                  <c:v>40000</c:v>
                </c:pt>
                <c:pt idx="292">
                  <c:v>3000</c:v>
                </c:pt>
                <c:pt idx="293">
                  <c:v>43600</c:v>
                </c:pt>
                <c:pt idx="294">
                  <c:v>9616.2750109999997</c:v>
                </c:pt>
                <c:pt idx="295">
                  <c:v>35000</c:v>
                </c:pt>
                <c:pt idx="296">
                  <c:v>12000</c:v>
                </c:pt>
                <c:pt idx="297">
                  <c:v>5000</c:v>
                </c:pt>
                <c:pt idx="298">
                  <c:v>16337.5185</c:v>
                </c:pt>
                <c:pt idx="299">
                  <c:v>65000</c:v>
                </c:pt>
                <c:pt idx="300">
                  <c:v>40000</c:v>
                </c:pt>
                <c:pt idx="301">
                  <c:v>98000</c:v>
                </c:pt>
                <c:pt idx="302">
                  <c:v>50000</c:v>
                </c:pt>
                <c:pt idx="303">
                  <c:v>135000</c:v>
                </c:pt>
                <c:pt idx="304">
                  <c:v>125000</c:v>
                </c:pt>
                <c:pt idx="305">
                  <c:v>4500</c:v>
                </c:pt>
                <c:pt idx="306">
                  <c:v>115000</c:v>
                </c:pt>
                <c:pt idx="307">
                  <c:v>70000</c:v>
                </c:pt>
                <c:pt idx="308">
                  <c:v>60000</c:v>
                </c:pt>
                <c:pt idx="309">
                  <c:v>87456</c:v>
                </c:pt>
                <c:pt idx="310">
                  <c:v>26400</c:v>
                </c:pt>
                <c:pt idx="311">
                  <c:v>12000</c:v>
                </c:pt>
                <c:pt idx="312">
                  <c:v>2564.3400029999998</c:v>
                </c:pt>
                <c:pt idx="313">
                  <c:v>62000</c:v>
                </c:pt>
                <c:pt idx="314">
                  <c:v>5342.3750060000002</c:v>
                </c:pt>
                <c:pt idx="315">
                  <c:v>50815.977559999999</c:v>
                </c:pt>
                <c:pt idx="316">
                  <c:v>25560</c:v>
                </c:pt>
                <c:pt idx="317">
                  <c:v>12821.70001</c:v>
                </c:pt>
                <c:pt idx="318">
                  <c:v>10684.75001</c:v>
                </c:pt>
                <c:pt idx="319">
                  <c:v>4457.9172609999996</c:v>
                </c:pt>
                <c:pt idx="320">
                  <c:v>125000</c:v>
                </c:pt>
                <c:pt idx="321">
                  <c:v>43000</c:v>
                </c:pt>
                <c:pt idx="322">
                  <c:v>7123.1666750000004</c:v>
                </c:pt>
                <c:pt idx="323">
                  <c:v>10000</c:v>
                </c:pt>
                <c:pt idx="324">
                  <c:v>8903.9583440000006</c:v>
                </c:pt>
                <c:pt idx="325">
                  <c:v>36500</c:v>
                </c:pt>
                <c:pt idx="326">
                  <c:v>100000</c:v>
                </c:pt>
                <c:pt idx="327">
                  <c:v>7123.1666750000004</c:v>
                </c:pt>
                <c:pt idx="328">
                  <c:v>40958.208379999996</c:v>
                </c:pt>
                <c:pt idx="329">
                  <c:v>21369.500019999999</c:v>
                </c:pt>
                <c:pt idx="330">
                  <c:v>2136.950002</c:v>
                </c:pt>
                <c:pt idx="331">
                  <c:v>8903.9583440000006</c:v>
                </c:pt>
                <c:pt idx="332">
                  <c:v>17807.916689999998</c:v>
                </c:pt>
                <c:pt idx="333">
                  <c:v>15136.72918</c:v>
                </c:pt>
                <c:pt idx="334">
                  <c:v>3982.4487789999998</c:v>
                </c:pt>
                <c:pt idx="335">
                  <c:v>15600</c:v>
                </c:pt>
                <c:pt idx="336">
                  <c:v>3205.4250040000002</c:v>
                </c:pt>
                <c:pt idx="337">
                  <c:v>10000</c:v>
                </c:pt>
                <c:pt idx="338">
                  <c:v>75010</c:v>
                </c:pt>
                <c:pt idx="339">
                  <c:v>10684.75001</c:v>
                </c:pt>
                <c:pt idx="340">
                  <c:v>16350</c:v>
                </c:pt>
                <c:pt idx="341">
                  <c:v>126094.26179999999</c:v>
                </c:pt>
                <c:pt idx="342">
                  <c:v>60000</c:v>
                </c:pt>
                <c:pt idx="343">
                  <c:v>23150.291689999998</c:v>
                </c:pt>
                <c:pt idx="344">
                  <c:v>13801.13543</c:v>
                </c:pt>
                <c:pt idx="345">
                  <c:v>18698.312519999999</c:v>
                </c:pt>
                <c:pt idx="346">
                  <c:v>36000</c:v>
                </c:pt>
                <c:pt idx="347">
                  <c:v>8654.6475100000007</c:v>
                </c:pt>
                <c:pt idx="348">
                  <c:v>102451.5877</c:v>
                </c:pt>
                <c:pt idx="349">
                  <c:v>36400</c:v>
                </c:pt>
                <c:pt idx="350">
                  <c:v>101206.4068</c:v>
                </c:pt>
                <c:pt idx="351">
                  <c:v>5342.3750060000002</c:v>
                </c:pt>
                <c:pt idx="352">
                  <c:v>28310.798119999999</c:v>
                </c:pt>
                <c:pt idx="353">
                  <c:v>26043.1885</c:v>
                </c:pt>
                <c:pt idx="354">
                  <c:v>96891.417360000007</c:v>
                </c:pt>
                <c:pt idx="355">
                  <c:v>2564.3400029999998</c:v>
                </c:pt>
                <c:pt idx="356">
                  <c:v>3205.4250040000002</c:v>
                </c:pt>
                <c:pt idx="357">
                  <c:v>10684.75001</c:v>
                </c:pt>
                <c:pt idx="358">
                  <c:v>150000</c:v>
                </c:pt>
                <c:pt idx="359">
                  <c:v>12465.54168</c:v>
                </c:pt>
                <c:pt idx="360">
                  <c:v>19055.991580000002</c:v>
                </c:pt>
                <c:pt idx="361">
                  <c:v>105000</c:v>
                </c:pt>
                <c:pt idx="362">
                  <c:v>24000</c:v>
                </c:pt>
                <c:pt idx="363">
                  <c:v>78808.9136</c:v>
                </c:pt>
                <c:pt idx="364">
                  <c:v>42000</c:v>
                </c:pt>
                <c:pt idx="365">
                  <c:v>9490.1984040000007</c:v>
                </c:pt>
                <c:pt idx="366">
                  <c:v>60000</c:v>
                </c:pt>
                <c:pt idx="367">
                  <c:v>17807.916689999998</c:v>
                </c:pt>
                <c:pt idx="368">
                  <c:v>12465.54168</c:v>
                </c:pt>
                <c:pt idx="369">
                  <c:v>20571</c:v>
                </c:pt>
                <c:pt idx="370">
                  <c:v>3480</c:v>
                </c:pt>
                <c:pt idx="371">
                  <c:v>18060</c:v>
                </c:pt>
                <c:pt idx="372">
                  <c:v>30000</c:v>
                </c:pt>
                <c:pt idx="373">
                  <c:v>24000</c:v>
                </c:pt>
                <c:pt idx="374">
                  <c:v>80289.24454</c:v>
                </c:pt>
                <c:pt idx="375">
                  <c:v>70000</c:v>
                </c:pt>
                <c:pt idx="376">
                  <c:v>8547.8000100000008</c:v>
                </c:pt>
                <c:pt idx="377">
                  <c:v>10684.75001</c:v>
                </c:pt>
                <c:pt idx="378">
                  <c:v>10684.75001</c:v>
                </c:pt>
                <c:pt idx="379">
                  <c:v>20000</c:v>
                </c:pt>
                <c:pt idx="380">
                  <c:v>53356.776440000001</c:v>
                </c:pt>
                <c:pt idx="381">
                  <c:v>36000</c:v>
                </c:pt>
                <c:pt idx="382">
                  <c:v>57000</c:v>
                </c:pt>
                <c:pt idx="383">
                  <c:v>135000</c:v>
                </c:pt>
                <c:pt idx="384">
                  <c:v>95279.957920000001</c:v>
                </c:pt>
                <c:pt idx="385">
                  <c:v>57167.974750000001</c:v>
                </c:pt>
                <c:pt idx="386">
                  <c:v>12326.65639</c:v>
                </c:pt>
                <c:pt idx="387">
                  <c:v>8000</c:v>
                </c:pt>
                <c:pt idx="388">
                  <c:v>48000</c:v>
                </c:pt>
                <c:pt idx="389">
                  <c:v>40000</c:v>
                </c:pt>
                <c:pt idx="390">
                  <c:v>59819.107020000003</c:v>
                </c:pt>
                <c:pt idx="391">
                  <c:v>150000</c:v>
                </c:pt>
                <c:pt idx="392">
                  <c:v>81592.772509999995</c:v>
                </c:pt>
                <c:pt idx="393">
                  <c:v>96891.417360000007</c:v>
                </c:pt>
                <c:pt idx="394">
                  <c:v>91791.869080000004</c:v>
                </c:pt>
                <c:pt idx="395">
                  <c:v>15000</c:v>
                </c:pt>
                <c:pt idx="396">
                  <c:v>66294.127670000002</c:v>
                </c:pt>
                <c:pt idx="397">
                  <c:v>101990.9656</c:v>
                </c:pt>
                <c:pt idx="398">
                  <c:v>60000</c:v>
                </c:pt>
                <c:pt idx="399">
                  <c:v>43856.115230000003</c:v>
                </c:pt>
                <c:pt idx="400">
                  <c:v>45616</c:v>
                </c:pt>
                <c:pt idx="401">
                  <c:v>75770.868889999998</c:v>
                </c:pt>
                <c:pt idx="402">
                  <c:v>57726.886550000003</c:v>
                </c:pt>
                <c:pt idx="403">
                  <c:v>20000</c:v>
                </c:pt>
                <c:pt idx="404">
                  <c:v>203981.9313</c:v>
                </c:pt>
                <c:pt idx="405">
                  <c:v>50995.482819999997</c:v>
                </c:pt>
                <c:pt idx="406">
                  <c:v>127488.7071</c:v>
                </c:pt>
                <c:pt idx="407">
                  <c:v>66294.127670000002</c:v>
                </c:pt>
                <c:pt idx="408">
                  <c:v>63234.398699999998</c:v>
                </c:pt>
                <c:pt idx="409">
                  <c:v>260000</c:v>
                </c:pt>
                <c:pt idx="410">
                  <c:v>112190.0622</c:v>
                </c:pt>
                <c:pt idx="411">
                  <c:v>71393.675950000004</c:v>
                </c:pt>
                <c:pt idx="412">
                  <c:v>85000</c:v>
                </c:pt>
                <c:pt idx="413">
                  <c:v>95871.507700000002</c:v>
                </c:pt>
                <c:pt idx="414">
                  <c:v>109130.33319999999</c:v>
                </c:pt>
                <c:pt idx="415">
                  <c:v>36000</c:v>
                </c:pt>
                <c:pt idx="416">
                  <c:v>122389.1588</c:v>
                </c:pt>
                <c:pt idx="417">
                  <c:v>53035.302129999996</c:v>
                </c:pt>
                <c:pt idx="418">
                  <c:v>125000</c:v>
                </c:pt>
                <c:pt idx="419">
                  <c:v>19000</c:v>
                </c:pt>
                <c:pt idx="420">
                  <c:v>93831.688389999996</c:v>
                </c:pt>
                <c:pt idx="421">
                  <c:v>101990.9656</c:v>
                </c:pt>
                <c:pt idx="422">
                  <c:v>122389.1588</c:v>
                </c:pt>
                <c:pt idx="423">
                  <c:v>34417.653310000002</c:v>
                </c:pt>
                <c:pt idx="424">
                  <c:v>12000</c:v>
                </c:pt>
                <c:pt idx="425">
                  <c:v>3632.815004</c:v>
                </c:pt>
                <c:pt idx="426">
                  <c:v>21369.500019999999</c:v>
                </c:pt>
                <c:pt idx="427">
                  <c:v>8903.9583440000006</c:v>
                </c:pt>
                <c:pt idx="428">
                  <c:v>15206.427250000001</c:v>
                </c:pt>
                <c:pt idx="429">
                  <c:v>143565.85680000001</c:v>
                </c:pt>
                <c:pt idx="430">
                  <c:v>9705.3145949999998</c:v>
                </c:pt>
                <c:pt idx="431">
                  <c:v>17807.916689999998</c:v>
                </c:pt>
                <c:pt idx="432">
                  <c:v>3205.4250040000002</c:v>
                </c:pt>
                <c:pt idx="433">
                  <c:v>45000</c:v>
                </c:pt>
                <c:pt idx="434">
                  <c:v>12465.54168</c:v>
                </c:pt>
                <c:pt idx="435">
                  <c:v>95871.507700000002</c:v>
                </c:pt>
                <c:pt idx="436">
                  <c:v>173384.6416</c:v>
                </c:pt>
                <c:pt idx="437">
                  <c:v>11575.145850000001</c:v>
                </c:pt>
                <c:pt idx="438">
                  <c:v>18000</c:v>
                </c:pt>
                <c:pt idx="439">
                  <c:v>71393.675950000004</c:v>
                </c:pt>
                <c:pt idx="440">
                  <c:v>6232.7708409999996</c:v>
                </c:pt>
                <c:pt idx="441">
                  <c:v>1805.773962</c:v>
                </c:pt>
                <c:pt idx="442">
                  <c:v>11397.06668</c:v>
                </c:pt>
                <c:pt idx="443">
                  <c:v>15000</c:v>
                </c:pt>
                <c:pt idx="444">
                  <c:v>37612.86909</c:v>
                </c:pt>
                <c:pt idx="445">
                  <c:v>6499.8895910000001</c:v>
                </c:pt>
                <c:pt idx="446">
                  <c:v>20000</c:v>
                </c:pt>
                <c:pt idx="447">
                  <c:v>7265</c:v>
                </c:pt>
                <c:pt idx="448">
                  <c:v>72571.8027</c:v>
                </c:pt>
                <c:pt idx="449">
                  <c:v>8013.5625090000003</c:v>
                </c:pt>
                <c:pt idx="450">
                  <c:v>10150.51251</c:v>
                </c:pt>
                <c:pt idx="451">
                  <c:v>65000</c:v>
                </c:pt>
                <c:pt idx="452">
                  <c:v>3184.226615</c:v>
                </c:pt>
                <c:pt idx="453">
                  <c:v>10898.445009999999</c:v>
                </c:pt>
                <c:pt idx="454">
                  <c:v>10800</c:v>
                </c:pt>
                <c:pt idx="455">
                  <c:v>2136.950002</c:v>
                </c:pt>
                <c:pt idx="456">
                  <c:v>45000</c:v>
                </c:pt>
                <c:pt idx="457">
                  <c:v>7123.1666750000004</c:v>
                </c:pt>
                <c:pt idx="458">
                  <c:v>5342.3750060000002</c:v>
                </c:pt>
                <c:pt idx="459">
                  <c:v>18000</c:v>
                </c:pt>
                <c:pt idx="460">
                  <c:v>4840.0244549999998</c:v>
                </c:pt>
                <c:pt idx="461">
                  <c:v>7479.3250090000001</c:v>
                </c:pt>
                <c:pt idx="462">
                  <c:v>3739.6625039999999</c:v>
                </c:pt>
                <c:pt idx="463">
                  <c:v>42000</c:v>
                </c:pt>
                <c:pt idx="464">
                  <c:v>28000</c:v>
                </c:pt>
                <c:pt idx="465">
                  <c:v>6000</c:v>
                </c:pt>
                <c:pt idx="466">
                  <c:v>43867.345150000001</c:v>
                </c:pt>
                <c:pt idx="467">
                  <c:v>17807.916689999998</c:v>
                </c:pt>
                <c:pt idx="468">
                  <c:v>10684.75001</c:v>
                </c:pt>
                <c:pt idx="469">
                  <c:v>60000</c:v>
                </c:pt>
                <c:pt idx="470">
                  <c:v>8476.5683430000008</c:v>
                </c:pt>
                <c:pt idx="471">
                  <c:v>8700</c:v>
                </c:pt>
                <c:pt idx="472">
                  <c:v>3561.583337</c:v>
                </c:pt>
                <c:pt idx="473">
                  <c:v>3205.4250040000002</c:v>
                </c:pt>
                <c:pt idx="474">
                  <c:v>4487.5950050000001</c:v>
                </c:pt>
                <c:pt idx="475">
                  <c:v>12465.54168</c:v>
                </c:pt>
                <c:pt idx="476">
                  <c:v>2400</c:v>
                </c:pt>
                <c:pt idx="477">
                  <c:v>55000</c:v>
                </c:pt>
                <c:pt idx="478">
                  <c:v>12000</c:v>
                </c:pt>
                <c:pt idx="479">
                  <c:v>55262.375599999999</c:v>
                </c:pt>
                <c:pt idx="480">
                  <c:v>21369.500019999999</c:v>
                </c:pt>
                <c:pt idx="481">
                  <c:v>40980.635069999997</c:v>
                </c:pt>
                <c:pt idx="482">
                  <c:v>50995.482819999997</c:v>
                </c:pt>
                <c:pt idx="483">
                  <c:v>20326.391019999999</c:v>
                </c:pt>
                <c:pt idx="484">
                  <c:v>12000</c:v>
                </c:pt>
                <c:pt idx="485">
                  <c:v>29261.227169999998</c:v>
                </c:pt>
                <c:pt idx="486">
                  <c:v>14630.613579999999</c:v>
                </c:pt>
                <c:pt idx="487">
                  <c:v>7265.6300080000001</c:v>
                </c:pt>
                <c:pt idx="488">
                  <c:v>44132.991620000001</c:v>
                </c:pt>
                <c:pt idx="489">
                  <c:v>9438.1958439999999</c:v>
                </c:pt>
                <c:pt idx="490">
                  <c:v>18000</c:v>
                </c:pt>
                <c:pt idx="491">
                  <c:v>3561.583337</c:v>
                </c:pt>
                <c:pt idx="492">
                  <c:v>3561.583337</c:v>
                </c:pt>
                <c:pt idx="493">
                  <c:v>5100</c:v>
                </c:pt>
                <c:pt idx="494">
                  <c:v>21369.500019999999</c:v>
                </c:pt>
                <c:pt idx="495">
                  <c:v>5342.3750060000002</c:v>
                </c:pt>
                <c:pt idx="496">
                  <c:v>50000</c:v>
                </c:pt>
                <c:pt idx="497">
                  <c:v>28492.666700000002</c:v>
                </c:pt>
                <c:pt idx="498">
                  <c:v>24588.38104</c:v>
                </c:pt>
                <c:pt idx="499">
                  <c:v>7000</c:v>
                </c:pt>
                <c:pt idx="500">
                  <c:v>7799.8675089999997</c:v>
                </c:pt>
                <c:pt idx="501">
                  <c:v>78808.9136</c:v>
                </c:pt>
                <c:pt idx="502">
                  <c:v>6720</c:v>
                </c:pt>
                <c:pt idx="503">
                  <c:v>4451.9791720000003</c:v>
                </c:pt>
                <c:pt idx="504">
                  <c:v>47285.348160000001</c:v>
                </c:pt>
                <c:pt idx="505">
                  <c:v>7200</c:v>
                </c:pt>
                <c:pt idx="506">
                  <c:v>44519.791720000001</c:v>
                </c:pt>
                <c:pt idx="507">
                  <c:v>2493.1083359999998</c:v>
                </c:pt>
                <c:pt idx="508">
                  <c:v>31523.565439999998</c:v>
                </c:pt>
                <c:pt idx="509">
                  <c:v>21369.500019999999</c:v>
                </c:pt>
                <c:pt idx="510">
                  <c:v>126094.26179999999</c:v>
                </c:pt>
                <c:pt idx="511">
                  <c:v>99299.231140000004</c:v>
                </c:pt>
                <c:pt idx="512">
                  <c:v>86689.804959999994</c:v>
                </c:pt>
                <c:pt idx="513">
                  <c:v>50000</c:v>
                </c:pt>
                <c:pt idx="514">
                  <c:v>4273.9000050000004</c:v>
                </c:pt>
                <c:pt idx="515">
                  <c:v>4451.9791720000003</c:v>
                </c:pt>
                <c:pt idx="516">
                  <c:v>10684.75001</c:v>
                </c:pt>
                <c:pt idx="517">
                  <c:v>63835.220020000001</c:v>
                </c:pt>
                <c:pt idx="518">
                  <c:v>36252.100259999999</c:v>
                </c:pt>
                <c:pt idx="519">
                  <c:v>7960</c:v>
                </c:pt>
                <c:pt idx="520">
                  <c:v>8903.9583440000006</c:v>
                </c:pt>
                <c:pt idx="521">
                  <c:v>50815.977559999999</c:v>
                </c:pt>
                <c:pt idx="522">
                  <c:v>47285.348160000001</c:v>
                </c:pt>
                <c:pt idx="523">
                  <c:v>75656.557060000006</c:v>
                </c:pt>
                <c:pt idx="524">
                  <c:v>4273.9000050000004</c:v>
                </c:pt>
                <c:pt idx="525">
                  <c:v>47004.779240000003</c:v>
                </c:pt>
                <c:pt idx="526">
                  <c:v>47285.348160000001</c:v>
                </c:pt>
                <c:pt idx="527">
                  <c:v>91418.339779999995</c:v>
                </c:pt>
                <c:pt idx="528">
                  <c:v>124518.08349999999</c:v>
                </c:pt>
                <c:pt idx="529">
                  <c:v>69213.140280000007</c:v>
                </c:pt>
                <c:pt idx="530">
                  <c:v>3500</c:v>
                </c:pt>
                <c:pt idx="531">
                  <c:v>63047.130879999997</c:v>
                </c:pt>
                <c:pt idx="532">
                  <c:v>72412.768020000003</c:v>
                </c:pt>
                <c:pt idx="533">
                  <c:v>50815.977559999999</c:v>
                </c:pt>
                <c:pt idx="534">
                  <c:v>21369.500019999999</c:v>
                </c:pt>
                <c:pt idx="535">
                  <c:v>55166.239520000003</c:v>
                </c:pt>
                <c:pt idx="536">
                  <c:v>3205.4250040000002</c:v>
                </c:pt>
                <c:pt idx="537">
                  <c:v>10684.75001</c:v>
                </c:pt>
                <c:pt idx="538">
                  <c:v>5342.3750060000002</c:v>
                </c:pt>
                <c:pt idx="539">
                  <c:v>118213.3704</c:v>
                </c:pt>
                <c:pt idx="540">
                  <c:v>12192.17799</c:v>
                </c:pt>
                <c:pt idx="541">
                  <c:v>70928.022240000006</c:v>
                </c:pt>
                <c:pt idx="542">
                  <c:v>39404.4568</c:v>
                </c:pt>
                <c:pt idx="543">
                  <c:v>18987</c:v>
                </c:pt>
                <c:pt idx="544">
                  <c:v>44921.080750000001</c:v>
                </c:pt>
                <c:pt idx="545">
                  <c:v>60000</c:v>
                </c:pt>
                <c:pt idx="546">
                  <c:v>71243.257899999997</c:v>
                </c:pt>
                <c:pt idx="547">
                  <c:v>4487.5950050000001</c:v>
                </c:pt>
                <c:pt idx="548">
                  <c:v>4314.9294449999998</c:v>
                </c:pt>
                <c:pt idx="549">
                  <c:v>3739.6625039999999</c:v>
                </c:pt>
                <c:pt idx="550">
                  <c:v>76223.966339999999</c:v>
                </c:pt>
                <c:pt idx="551">
                  <c:v>32666.305520000002</c:v>
                </c:pt>
                <c:pt idx="552">
                  <c:v>19000</c:v>
                </c:pt>
                <c:pt idx="553">
                  <c:v>63519.971949999999</c:v>
                </c:pt>
                <c:pt idx="554">
                  <c:v>16027.125019999999</c:v>
                </c:pt>
                <c:pt idx="555">
                  <c:v>7123.1666750000004</c:v>
                </c:pt>
                <c:pt idx="556">
                  <c:v>2675.6750980000002</c:v>
                </c:pt>
                <c:pt idx="557">
                  <c:v>23642.674080000001</c:v>
                </c:pt>
                <c:pt idx="558">
                  <c:v>57167.974750000001</c:v>
                </c:pt>
                <c:pt idx="559">
                  <c:v>42739.000050000002</c:v>
                </c:pt>
                <c:pt idx="560">
                  <c:v>5120.2912880000003</c:v>
                </c:pt>
                <c:pt idx="561">
                  <c:v>127039.9439</c:v>
                </c:pt>
                <c:pt idx="562">
                  <c:v>90000</c:v>
                </c:pt>
                <c:pt idx="563">
                  <c:v>7123.1666750000004</c:v>
                </c:pt>
                <c:pt idx="564">
                  <c:v>10000</c:v>
                </c:pt>
                <c:pt idx="565">
                  <c:v>45709.169889999997</c:v>
                </c:pt>
                <c:pt idx="566">
                  <c:v>3561.583337</c:v>
                </c:pt>
                <c:pt idx="567">
                  <c:v>38111.98317</c:v>
                </c:pt>
                <c:pt idx="568">
                  <c:v>60000</c:v>
                </c:pt>
                <c:pt idx="569">
                  <c:v>40000</c:v>
                </c:pt>
                <c:pt idx="570">
                  <c:v>15190.15293</c:v>
                </c:pt>
                <c:pt idx="571">
                  <c:v>114335.9495</c:v>
                </c:pt>
                <c:pt idx="572">
                  <c:v>36252.100259999999</c:v>
                </c:pt>
                <c:pt idx="573">
                  <c:v>47285.348160000001</c:v>
                </c:pt>
                <c:pt idx="574">
                  <c:v>88927.960730000006</c:v>
                </c:pt>
                <c:pt idx="575">
                  <c:v>6000</c:v>
                </c:pt>
                <c:pt idx="576">
                  <c:v>35000</c:v>
                </c:pt>
                <c:pt idx="577">
                  <c:v>55166.239520000003</c:v>
                </c:pt>
                <c:pt idx="578">
                  <c:v>1783.1669039999999</c:v>
                </c:pt>
                <c:pt idx="579">
                  <c:v>13500</c:v>
                </c:pt>
                <c:pt idx="580">
                  <c:v>59106.6852</c:v>
                </c:pt>
                <c:pt idx="581">
                  <c:v>12608.005010000001</c:v>
                </c:pt>
                <c:pt idx="582">
                  <c:v>44654.095719999998</c:v>
                </c:pt>
                <c:pt idx="583">
                  <c:v>69000</c:v>
                </c:pt>
                <c:pt idx="584">
                  <c:v>6000</c:v>
                </c:pt>
                <c:pt idx="585">
                  <c:v>8903.9583440000006</c:v>
                </c:pt>
                <c:pt idx="586">
                  <c:v>30000</c:v>
                </c:pt>
                <c:pt idx="587">
                  <c:v>8600</c:v>
                </c:pt>
                <c:pt idx="588">
                  <c:v>81600</c:v>
                </c:pt>
                <c:pt idx="589">
                  <c:v>15404.36457</c:v>
                </c:pt>
                <c:pt idx="590">
                  <c:v>63918.499000000003</c:v>
                </c:pt>
                <c:pt idx="591">
                  <c:v>75000</c:v>
                </c:pt>
                <c:pt idx="592">
                  <c:v>59000</c:v>
                </c:pt>
                <c:pt idx="593">
                  <c:v>50000</c:v>
                </c:pt>
                <c:pt idx="594">
                  <c:v>126094.26179999999</c:v>
                </c:pt>
                <c:pt idx="595">
                  <c:v>26691.183010000001</c:v>
                </c:pt>
                <c:pt idx="596">
                  <c:v>8903.9583440000006</c:v>
                </c:pt>
                <c:pt idx="597">
                  <c:v>8725</c:v>
                </c:pt>
                <c:pt idx="598">
                  <c:v>50437.704709999998</c:v>
                </c:pt>
                <c:pt idx="599">
                  <c:v>67775.665699999998</c:v>
                </c:pt>
                <c:pt idx="600">
                  <c:v>52118.16072</c:v>
                </c:pt>
                <c:pt idx="601">
                  <c:v>3561.583337</c:v>
                </c:pt>
                <c:pt idx="602">
                  <c:v>8013.5625090000003</c:v>
                </c:pt>
                <c:pt idx="603">
                  <c:v>28000</c:v>
                </c:pt>
                <c:pt idx="604">
                  <c:v>50064.150459999997</c:v>
                </c:pt>
                <c:pt idx="605">
                  <c:v>50437.704709999998</c:v>
                </c:pt>
                <c:pt idx="606">
                  <c:v>27840</c:v>
                </c:pt>
                <c:pt idx="607">
                  <c:v>6232.7708409999996</c:v>
                </c:pt>
                <c:pt idx="608">
                  <c:v>50000</c:v>
                </c:pt>
                <c:pt idx="609">
                  <c:v>48000</c:v>
                </c:pt>
                <c:pt idx="610">
                  <c:v>24000</c:v>
                </c:pt>
                <c:pt idx="611">
                  <c:v>75000</c:v>
                </c:pt>
                <c:pt idx="612">
                  <c:v>58799.34994</c:v>
                </c:pt>
                <c:pt idx="613">
                  <c:v>21228.17743</c:v>
                </c:pt>
                <c:pt idx="614">
                  <c:v>60000</c:v>
                </c:pt>
                <c:pt idx="615">
                  <c:v>18018.88379</c:v>
                </c:pt>
                <c:pt idx="616">
                  <c:v>7200</c:v>
                </c:pt>
                <c:pt idx="617">
                  <c:v>56000</c:v>
                </c:pt>
                <c:pt idx="618">
                  <c:v>9616.2750109999997</c:v>
                </c:pt>
                <c:pt idx="619">
                  <c:v>51497.005989999998</c:v>
                </c:pt>
                <c:pt idx="620">
                  <c:v>104172.754</c:v>
                </c:pt>
                <c:pt idx="621">
                  <c:v>88000</c:v>
                </c:pt>
                <c:pt idx="622">
                  <c:v>80000</c:v>
                </c:pt>
                <c:pt idx="623">
                  <c:v>19000</c:v>
                </c:pt>
                <c:pt idx="624">
                  <c:v>19055.991580000002</c:v>
                </c:pt>
                <c:pt idx="625">
                  <c:v>8547.8000100000008</c:v>
                </c:pt>
                <c:pt idx="626">
                  <c:v>19588.708360000001</c:v>
                </c:pt>
                <c:pt idx="627">
                  <c:v>61000</c:v>
                </c:pt>
                <c:pt idx="628">
                  <c:v>53590.061249999999</c:v>
                </c:pt>
                <c:pt idx="629">
                  <c:v>53590.061249999999</c:v>
                </c:pt>
                <c:pt idx="630">
                  <c:v>4451.9791720000003</c:v>
                </c:pt>
                <c:pt idx="631">
                  <c:v>25407.98878</c:v>
                </c:pt>
                <c:pt idx="632">
                  <c:v>23000</c:v>
                </c:pt>
                <c:pt idx="633">
                  <c:v>16027.125019999999</c:v>
                </c:pt>
                <c:pt idx="634">
                  <c:v>60000</c:v>
                </c:pt>
                <c:pt idx="635">
                  <c:v>4800</c:v>
                </c:pt>
                <c:pt idx="636">
                  <c:v>106815.1483</c:v>
                </c:pt>
                <c:pt idx="637">
                  <c:v>8903.9583440000006</c:v>
                </c:pt>
                <c:pt idx="638">
                  <c:v>60000</c:v>
                </c:pt>
                <c:pt idx="639">
                  <c:v>46300.58339</c:v>
                </c:pt>
                <c:pt idx="640">
                  <c:v>13355.937519999999</c:v>
                </c:pt>
                <c:pt idx="641">
                  <c:v>74000</c:v>
                </c:pt>
                <c:pt idx="642">
                  <c:v>95856</c:v>
                </c:pt>
                <c:pt idx="643">
                  <c:v>40000</c:v>
                </c:pt>
                <c:pt idx="644">
                  <c:v>4400</c:v>
                </c:pt>
                <c:pt idx="645">
                  <c:v>90000</c:v>
                </c:pt>
                <c:pt idx="646">
                  <c:v>8013.5625090000003</c:v>
                </c:pt>
                <c:pt idx="647">
                  <c:v>17807.916689999998</c:v>
                </c:pt>
                <c:pt idx="648">
                  <c:v>12465.54168</c:v>
                </c:pt>
                <c:pt idx="649">
                  <c:v>80000</c:v>
                </c:pt>
                <c:pt idx="650">
                  <c:v>100000</c:v>
                </c:pt>
                <c:pt idx="651">
                  <c:v>49200</c:v>
                </c:pt>
                <c:pt idx="652">
                  <c:v>9000</c:v>
                </c:pt>
                <c:pt idx="653">
                  <c:v>5342.3750060000002</c:v>
                </c:pt>
                <c:pt idx="654">
                  <c:v>40000</c:v>
                </c:pt>
                <c:pt idx="655">
                  <c:v>40980.635069999997</c:v>
                </c:pt>
                <c:pt idx="656">
                  <c:v>45709.169889999997</c:v>
                </c:pt>
                <c:pt idx="657">
                  <c:v>7123.1666750000004</c:v>
                </c:pt>
                <c:pt idx="658">
                  <c:v>100000</c:v>
                </c:pt>
                <c:pt idx="659">
                  <c:v>78764.765220000001</c:v>
                </c:pt>
                <c:pt idx="660">
                  <c:v>152986.4485</c:v>
                </c:pt>
                <c:pt idx="661">
                  <c:v>44463.980360000001</c:v>
                </c:pt>
                <c:pt idx="662">
                  <c:v>38111.98317</c:v>
                </c:pt>
                <c:pt idx="663">
                  <c:v>118213.3704</c:v>
                </c:pt>
                <c:pt idx="664">
                  <c:v>39404.4568</c:v>
                </c:pt>
                <c:pt idx="665">
                  <c:v>90198.36017</c:v>
                </c:pt>
                <c:pt idx="666">
                  <c:v>47285.348160000001</c:v>
                </c:pt>
                <c:pt idx="667">
                  <c:v>56000</c:v>
                </c:pt>
                <c:pt idx="668">
                  <c:v>5082.6943789999996</c:v>
                </c:pt>
                <c:pt idx="669">
                  <c:v>53590.061249999999</c:v>
                </c:pt>
                <c:pt idx="670">
                  <c:v>76906.906749999995</c:v>
                </c:pt>
                <c:pt idx="671">
                  <c:v>85000</c:v>
                </c:pt>
                <c:pt idx="672">
                  <c:v>72000</c:v>
                </c:pt>
                <c:pt idx="673">
                  <c:v>55000</c:v>
                </c:pt>
                <c:pt idx="674">
                  <c:v>67775.665699999998</c:v>
                </c:pt>
                <c:pt idx="675">
                  <c:v>40586.590510000002</c:v>
                </c:pt>
                <c:pt idx="676">
                  <c:v>50846</c:v>
                </c:pt>
                <c:pt idx="677">
                  <c:v>63000</c:v>
                </c:pt>
                <c:pt idx="678">
                  <c:v>81592.772509999995</c:v>
                </c:pt>
                <c:pt idx="679">
                  <c:v>50700</c:v>
                </c:pt>
                <c:pt idx="680">
                  <c:v>31523.565439999998</c:v>
                </c:pt>
                <c:pt idx="681">
                  <c:v>70000</c:v>
                </c:pt>
                <c:pt idx="682">
                  <c:v>63918.499000000003</c:v>
                </c:pt>
                <c:pt idx="683">
                  <c:v>7261.7246599999999</c:v>
                </c:pt>
                <c:pt idx="684">
                  <c:v>11404.82044</c:v>
                </c:pt>
                <c:pt idx="685">
                  <c:v>120000</c:v>
                </c:pt>
                <c:pt idx="686">
                  <c:v>91791.869080000004</c:v>
                </c:pt>
                <c:pt idx="687">
                  <c:v>112190.0622</c:v>
                </c:pt>
                <c:pt idx="688">
                  <c:v>40000</c:v>
                </c:pt>
                <c:pt idx="689">
                  <c:v>107000</c:v>
                </c:pt>
                <c:pt idx="690">
                  <c:v>82000</c:v>
                </c:pt>
                <c:pt idx="691">
                  <c:v>101990.9656</c:v>
                </c:pt>
                <c:pt idx="692">
                  <c:v>43000</c:v>
                </c:pt>
                <c:pt idx="693">
                  <c:v>69000</c:v>
                </c:pt>
                <c:pt idx="694">
                  <c:v>30000</c:v>
                </c:pt>
                <c:pt idx="695">
                  <c:v>48955.663509999998</c:v>
                </c:pt>
                <c:pt idx="696">
                  <c:v>70000</c:v>
                </c:pt>
                <c:pt idx="697">
                  <c:v>45000</c:v>
                </c:pt>
                <c:pt idx="698">
                  <c:v>35000</c:v>
                </c:pt>
                <c:pt idx="699">
                  <c:v>8903.9583440000006</c:v>
                </c:pt>
                <c:pt idx="700">
                  <c:v>28353.650809999999</c:v>
                </c:pt>
                <c:pt idx="701">
                  <c:v>11800</c:v>
                </c:pt>
                <c:pt idx="702">
                  <c:v>6410.850007</c:v>
                </c:pt>
                <c:pt idx="703">
                  <c:v>50000</c:v>
                </c:pt>
                <c:pt idx="704">
                  <c:v>85000</c:v>
                </c:pt>
                <c:pt idx="705">
                  <c:v>17807.916689999998</c:v>
                </c:pt>
                <c:pt idx="706">
                  <c:v>16027.125019999999</c:v>
                </c:pt>
                <c:pt idx="707">
                  <c:v>192000</c:v>
                </c:pt>
                <c:pt idx="708">
                  <c:v>54000</c:v>
                </c:pt>
                <c:pt idx="709">
                  <c:v>18000</c:v>
                </c:pt>
                <c:pt idx="710">
                  <c:v>5342.3750060000002</c:v>
                </c:pt>
                <c:pt idx="711">
                  <c:v>7123.1666750000004</c:v>
                </c:pt>
                <c:pt idx="712">
                  <c:v>15000</c:v>
                </c:pt>
                <c:pt idx="713">
                  <c:v>14000</c:v>
                </c:pt>
                <c:pt idx="714">
                  <c:v>8000</c:v>
                </c:pt>
                <c:pt idx="715">
                  <c:v>12500</c:v>
                </c:pt>
                <c:pt idx="716">
                  <c:v>140000</c:v>
                </c:pt>
                <c:pt idx="717">
                  <c:v>12000</c:v>
                </c:pt>
                <c:pt idx="718">
                  <c:v>38111.98317</c:v>
                </c:pt>
                <c:pt idx="719">
                  <c:v>10684.75001</c:v>
                </c:pt>
                <c:pt idx="720">
                  <c:v>6232.7708409999996</c:v>
                </c:pt>
                <c:pt idx="721">
                  <c:v>45000</c:v>
                </c:pt>
                <c:pt idx="722">
                  <c:v>80000</c:v>
                </c:pt>
                <c:pt idx="723">
                  <c:v>26711.875029999999</c:v>
                </c:pt>
                <c:pt idx="724">
                  <c:v>100000</c:v>
                </c:pt>
                <c:pt idx="725">
                  <c:v>69353.856639999998</c:v>
                </c:pt>
                <c:pt idx="726">
                  <c:v>49975.57316</c:v>
                </c:pt>
                <c:pt idx="727">
                  <c:v>10239.552100000001</c:v>
                </c:pt>
                <c:pt idx="728">
                  <c:v>8903.9583440000006</c:v>
                </c:pt>
                <c:pt idx="729">
                  <c:v>36000</c:v>
                </c:pt>
                <c:pt idx="730">
                  <c:v>3739.6625039999999</c:v>
                </c:pt>
                <c:pt idx="731">
                  <c:v>61614.372790000001</c:v>
                </c:pt>
                <c:pt idx="732">
                  <c:v>3561.583337</c:v>
                </c:pt>
                <c:pt idx="733">
                  <c:v>6410.850007</c:v>
                </c:pt>
                <c:pt idx="734">
                  <c:v>36206.384010000002</c:v>
                </c:pt>
                <c:pt idx="735">
                  <c:v>13500</c:v>
                </c:pt>
                <c:pt idx="736">
                  <c:v>3000</c:v>
                </c:pt>
                <c:pt idx="737">
                  <c:v>21369.500019999999</c:v>
                </c:pt>
                <c:pt idx="738">
                  <c:v>10684.75001</c:v>
                </c:pt>
                <c:pt idx="739">
                  <c:v>176585.522</c:v>
                </c:pt>
                <c:pt idx="740">
                  <c:v>54627.175880000003</c:v>
                </c:pt>
                <c:pt idx="741">
                  <c:v>30489.58654</c:v>
                </c:pt>
                <c:pt idx="742">
                  <c:v>5591.6858400000001</c:v>
                </c:pt>
                <c:pt idx="743">
                  <c:v>82000</c:v>
                </c:pt>
                <c:pt idx="744">
                  <c:v>10000</c:v>
                </c:pt>
                <c:pt idx="745">
                  <c:v>9000</c:v>
                </c:pt>
                <c:pt idx="746">
                  <c:v>9000</c:v>
                </c:pt>
                <c:pt idx="747">
                  <c:v>11753.22501</c:v>
                </c:pt>
                <c:pt idx="748">
                  <c:v>3632.815004</c:v>
                </c:pt>
                <c:pt idx="749">
                  <c:v>95279.957920000001</c:v>
                </c:pt>
                <c:pt idx="750">
                  <c:v>70928.022240000006</c:v>
                </c:pt>
                <c:pt idx="751">
                  <c:v>52086.377</c:v>
                </c:pt>
                <c:pt idx="752">
                  <c:v>4897.1770889999998</c:v>
                </c:pt>
                <c:pt idx="753">
                  <c:v>63807.047489999997</c:v>
                </c:pt>
                <c:pt idx="754">
                  <c:v>24000</c:v>
                </c:pt>
                <c:pt idx="755">
                  <c:v>60000</c:v>
                </c:pt>
                <c:pt idx="756">
                  <c:v>5342.3750060000002</c:v>
                </c:pt>
                <c:pt idx="757">
                  <c:v>8903.9583440000006</c:v>
                </c:pt>
                <c:pt idx="758">
                  <c:v>40980.635069999997</c:v>
                </c:pt>
                <c:pt idx="759">
                  <c:v>10684.75001</c:v>
                </c:pt>
                <c:pt idx="760">
                  <c:v>21369.500019999999</c:v>
                </c:pt>
                <c:pt idx="761">
                  <c:v>18000</c:v>
                </c:pt>
                <c:pt idx="762">
                  <c:v>41000</c:v>
                </c:pt>
                <c:pt idx="763">
                  <c:v>28492.666700000002</c:v>
                </c:pt>
                <c:pt idx="764">
                  <c:v>49500</c:v>
                </c:pt>
                <c:pt idx="765">
                  <c:v>6600</c:v>
                </c:pt>
                <c:pt idx="766">
                  <c:v>110332.47900000001</c:v>
                </c:pt>
                <c:pt idx="767">
                  <c:v>47285.348160000001</c:v>
                </c:pt>
                <c:pt idx="768">
                  <c:v>5300</c:v>
                </c:pt>
                <c:pt idx="769">
                  <c:v>43828.780650000001</c:v>
                </c:pt>
                <c:pt idx="770">
                  <c:v>80000</c:v>
                </c:pt>
                <c:pt idx="771">
                  <c:v>11518.71171</c:v>
                </c:pt>
                <c:pt idx="772">
                  <c:v>152986.4485</c:v>
                </c:pt>
                <c:pt idx="773">
                  <c:v>125000</c:v>
                </c:pt>
                <c:pt idx="774">
                  <c:v>101990.9656</c:v>
                </c:pt>
                <c:pt idx="775">
                  <c:v>105000</c:v>
                </c:pt>
                <c:pt idx="776">
                  <c:v>50815.977559999999</c:v>
                </c:pt>
                <c:pt idx="777">
                  <c:v>75000</c:v>
                </c:pt>
                <c:pt idx="778">
                  <c:v>4451.9791720000003</c:v>
                </c:pt>
                <c:pt idx="779">
                  <c:v>110000</c:v>
                </c:pt>
                <c:pt idx="780">
                  <c:v>42556.813349999997</c:v>
                </c:pt>
                <c:pt idx="781">
                  <c:v>8013.5625090000003</c:v>
                </c:pt>
                <c:pt idx="782">
                  <c:v>125000</c:v>
                </c:pt>
                <c:pt idx="783">
                  <c:v>60000</c:v>
                </c:pt>
                <c:pt idx="784">
                  <c:v>39355.495880000002</c:v>
                </c:pt>
                <c:pt idx="785">
                  <c:v>57167.974750000001</c:v>
                </c:pt>
                <c:pt idx="786">
                  <c:v>50694.322110000001</c:v>
                </c:pt>
                <c:pt idx="787">
                  <c:v>57500</c:v>
                </c:pt>
                <c:pt idx="788">
                  <c:v>78764.765220000001</c:v>
                </c:pt>
                <c:pt idx="789">
                  <c:v>80000</c:v>
                </c:pt>
                <c:pt idx="790">
                  <c:v>70928.022240000006</c:v>
                </c:pt>
                <c:pt idx="791">
                  <c:v>33000</c:v>
                </c:pt>
                <c:pt idx="792">
                  <c:v>100000</c:v>
                </c:pt>
                <c:pt idx="793">
                  <c:v>60000</c:v>
                </c:pt>
                <c:pt idx="794">
                  <c:v>95000</c:v>
                </c:pt>
                <c:pt idx="795">
                  <c:v>24000</c:v>
                </c:pt>
                <c:pt idx="796">
                  <c:v>50000</c:v>
                </c:pt>
                <c:pt idx="797">
                  <c:v>103000</c:v>
                </c:pt>
                <c:pt idx="798">
                  <c:v>36000</c:v>
                </c:pt>
                <c:pt idx="799">
                  <c:v>85000</c:v>
                </c:pt>
                <c:pt idx="800">
                  <c:v>100000</c:v>
                </c:pt>
                <c:pt idx="801">
                  <c:v>83000</c:v>
                </c:pt>
                <c:pt idx="802">
                  <c:v>85000</c:v>
                </c:pt>
                <c:pt idx="803">
                  <c:v>120000</c:v>
                </c:pt>
                <c:pt idx="804">
                  <c:v>69960</c:v>
                </c:pt>
                <c:pt idx="805">
                  <c:v>97000</c:v>
                </c:pt>
                <c:pt idx="806">
                  <c:v>94570.696320000003</c:v>
                </c:pt>
                <c:pt idx="807">
                  <c:v>39000</c:v>
                </c:pt>
                <c:pt idx="808">
                  <c:v>4451.9791720000003</c:v>
                </c:pt>
                <c:pt idx="809">
                  <c:v>62000</c:v>
                </c:pt>
                <c:pt idx="810">
                  <c:v>44000</c:v>
                </c:pt>
                <c:pt idx="811">
                  <c:v>150000</c:v>
                </c:pt>
                <c:pt idx="812">
                  <c:v>228671.899</c:v>
                </c:pt>
                <c:pt idx="813">
                  <c:v>73500</c:v>
                </c:pt>
                <c:pt idx="814">
                  <c:v>77500</c:v>
                </c:pt>
                <c:pt idx="815">
                  <c:v>60800</c:v>
                </c:pt>
                <c:pt idx="816">
                  <c:v>136000</c:v>
                </c:pt>
                <c:pt idx="817">
                  <c:v>20000</c:v>
                </c:pt>
                <c:pt idx="818">
                  <c:v>95000</c:v>
                </c:pt>
                <c:pt idx="819">
                  <c:v>130000</c:v>
                </c:pt>
                <c:pt idx="820">
                  <c:v>65000</c:v>
                </c:pt>
                <c:pt idx="821">
                  <c:v>80000</c:v>
                </c:pt>
                <c:pt idx="822">
                  <c:v>37000</c:v>
                </c:pt>
                <c:pt idx="823">
                  <c:v>40000</c:v>
                </c:pt>
                <c:pt idx="824">
                  <c:v>49000</c:v>
                </c:pt>
                <c:pt idx="825">
                  <c:v>65000</c:v>
                </c:pt>
                <c:pt idx="826">
                  <c:v>55000</c:v>
                </c:pt>
                <c:pt idx="827">
                  <c:v>40000</c:v>
                </c:pt>
                <c:pt idx="828">
                  <c:v>60000</c:v>
                </c:pt>
                <c:pt idx="829">
                  <c:v>45734.379800000002</c:v>
                </c:pt>
                <c:pt idx="830">
                  <c:v>150000</c:v>
                </c:pt>
                <c:pt idx="831">
                  <c:v>88000</c:v>
                </c:pt>
                <c:pt idx="832">
                  <c:v>64500</c:v>
                </c:pt>
                <c:pt idx="833">
                  <c:v>57600</c:v>
                </c:pt>
                <c:pt idx="834">
                  <c:v>50000</c:v>
                </c:pt>
                <c:pt idx="835">
                  <c:v>120000</c:v>
                </c:pt>
                <c:pt idx="836">
                  <c:v>107000</c:v>
                </c:pt>
                <c:pt idx="837">
                  <c:v>40000</c:v>
                </c:pt>
                <c:pt idx="838">
                  <c:v>81000</c:v>
                </c:pt>
                <c:pt idx="839">
                  <c:v>45000</c:v>
                </c:pt>
                <c:pt idx="840">
                  <c:v>49000</c:v>
                </c:pt>
                <c:pt idx="841">
                  <c:v>13355.937519999999</c:v>
                </c:pt>
                <c:pt idx="842">
                  <c:v>72000</c:v>
                </c:pt>
                <c:pt idx="843">
                  <c:v>50000</c:v>
                </c:pt>
                <c:pt idx="844">
                  <c:v>57678</c:v>
                </c:pt>
                <c:pt idx="845">
                  <c:v>80442</c:v>
                </c:pt>
                <c:pt idx="846">
                  <c:v>75000</c:v>
                </c:pt>
                <c:pt idx="847">
                  <c:v>61000</c:v>
                </c:pt>
                <c:pt idx="848">
                  <c:v>77000</c:v>
                </c:pt>
                <c:pt idx="849">
                  <c:v>92000</c:v>
                </c:pt>
                <c:pt idx="850">
                  <c:v>72000</c:v>
                </c:pt>
                <c:pt idx="851">
                  <c:v>14000</c:v>
                </c:pt>
                <c:pt idx="852">
                  <c:v>111000</c:v>
                </c:pt>
                <c:pt idx="853">
                  <c:v>80000</c:v>
                </c:pt>
                <c:pt idx="854">
                  <c:v>57875.729229999997</c:v>
                </c:pt>
                <c:pt idx="855">
                  <c:v>25000</c:v>
                </c:pt>
                <c:pt idx="856">
                  <c:v>24000</c:v>
                </c:pt>
                <c:pt idx="857">
                  <c:v>61000</c:v>
                </c:pt>
                <c:pt idx="858">
                  <c:v>56095.0311</c:v>
                </c:pt>
                <c:pt idx="859">
                  <c:v>71393.675950000004</c:v>
                </c:pt>
                <c:pt idx="860">
                  <c:v>96230</c:v>
                </c:pt>
                <c:pt idx="861">
                  <c:v>75000</c:v>
                </c:pt>
                <c:pt idx="862">
                  <c:v>102000</c:v>
                </c:pt>
                <c:pt idx="863">
                  <c:v>19008.034060000002</c:v>
                </c:pt>
                <c:pt idx="864">
                  <c:v>4356</c:v>
                </c:pt>
                <c:pt idx="865">
                  <c:v>5342.3750060000002</c:v>
                </c:pt>
                <c:pt idx="866">
                  <c:v>67000</c:v>
                </c:pt>
                <c:pt idx="867">
                  <c:v>8547.8000100000008</c:v>
                </c:pt>
                <c:pt idx="868">
                  <c:v>16027.125019999999</c:v>
                </c:pt>
                <c:pt idx="869">
                  <c:v>10684.75001</c:v>
                </c:pt>
                <c:pt idx="870">
                  <c:v>30000</c:v>
                </c:pt>
                <c:pt idx="871">
                  <c:v>8903.9583440000006</c:v>
                </c:pt>
                <c:pt idx="872">
                  <c:v>20000</c:v>
                </c:pt>
                <c:pt idx="873">
                  <c:v>87712.230450000003</c:v>
                </c:pt>
                <c:pt idx="874">
                  <c:v>17807.916689999998</c:v>
                </c:pt>
                <c:pt idx="875">
                  <c:v>41000</c:v>
                </c:pt>
                <c:pt idx="876">
                  <c:v>60000</c:v>
                </c:pt>
                <c:pt idx="877">
                  <c:v>32187.349880000002</c:v>
                </c:pt>
                <c:pt idx="878">
                  <c:v>39879.40468</c:v>
                </c:pt>
                <c:pt idx="879">
                  <c:v>5698.53334</c:v>
                </c:pt>
                <c:pt idx="880">
                  <c:v>7123.1666750000004</c:v>
                </c:pt>
                <c:pt idx="881">
                  <c:v>4451.9791720000003</c:v>
                </c:pt>
                <c:pt idx="882">
                  <c:v>6410.850007</c:v>
                </c:pt>
                <c:pt idx="883">
                  <c:v>20479.104189999998</c:v>
                </c:pt>
                <c:pt idx="884">
                  <c:v>11040.90835</c:v>
                </c:pt>
                <c:pt idx="885">
                  <c:v>17807.916689999998</c:v>
                </c:pt>
                <c:pt idx="886">
                  <c:v>3561.583337</c:v>
                </c:pt>
                <c:pt idx="887">
                  <c:v>26795.030630000001</c:v>
                </c:pt>
                <c:pt idx="888">
                  <c:v>20400</c:v>
                </c:pt>
                <c:pt idx="889">
                  <c:v>39404.4568</c:v>
                </c:pt>
                <c:pt idx="890">
                  <c:v>149907.13380000001</c:v>
                </c:pt>
                <c:pt idx="891">
                  <c:v>4095.8208380000001</c:v>
                </c:pt>
                <c:pt idx="892">
                  <c:v>127488.7071</c:v>
                </c:pt>
                <c:pt idx="893">
                  <c:v>58318.59607</c:v>
                </c:pt>
                <c:pt idx="894">
                  <c:v>9509.8988289999998</c:v>
                </c:pt>
                <c:pt idx="895">
                  <c:v>12821.70001</c:v>
                </c:pt>
                <c:pt idx="896">
                  <c:v>4000</c:v>
                </c:pt>
                <c:pt idx="897">
                  <c:v>42000</c:v>
                </c:pt>
                <c:pt idx="898">
                  <c:v>3200</c:v>
                </c:pt>
                <c:pt idx="899">
                  <c:v>60000</c:v>
                </c:pt>
                <c:pt idx="900">
                  <c:v>85000</c:v>
                </c:pt>
                <c:pt idx="901">
                  <c:v>109000</c:v>
                </c:pt>
                <c:pt idx="902">
                  <c:v>76223.966339999999</c:v>
                </c:pt>
                <c:pt idx="903">
                  <c:v>77000</c:v>
                </c:pt>
                <c:pt idx="904">
                  <c:v>25000</c:v>
                </c:pt>
                <c:pt idx="905">
                  <c:v>64000</c:v>
                </c:pt>
                <c:pt idx="906">
                  <c:v>231119.74859999999</c:v>
                </c:pt>
                <c:pt idx="907">
                  <c:v>76000</c:v>
                </c:pt>
                <c:pt idx="908">
                  <c:v>15761.782719999999</c:v>
                </c:pt>
                <c:pt idx="909">
                  <c:v>168285.09330000001</c:v>
                </c:pt>
                <c:pt idx="910">
                  <c:v>50000</c:v>
                </c:pt>
                <c:pt idx="911">
                  <c:v>7200</c:v>
                </c:pt>
                <c:pt idx="912">
                  <c:v>53356.776440000001</c:v>
                </c:pt>
                <c:pt idx="913">
                  <c:v>45000</c:v>
                </c:pt>
                <c:pt idx="914">
                  <c:v>5000</c:v>
                </c:pt>
                <c:pt idx="915">
                  <c:v>75473.314570000002</c:v>
                </c:pt>
                <c:pt idx="916">
                  <c:v>15000</c:v>
                </c:pt>
                <c:pt idx="917">
                  <c:v>42558.38121</c:v>
                </c:pt>
                <c:pt idx="918">
                  <c:v>61000</c:v>
                </c:pt>
                <c:pt idx="919">
                  <c:v>66000</c:v>
                </c:pt>
                <c:pt idx="920">
                  <c:v>4950.6008389999997</c:v>
                </c:pt>
                <c:pt idx="921">
                  <c:v>55000</c:v>
                </c:pt>
                <c:pt idx="922">
                  <c:v>32000</c:v>
                </c:pt>
                <c:pt idx="923">
                  <c:v>18000</c:v>
                </c:pt>
                <c:pt idx="924">
                  <c:v>11575.145850000001</c:v>
                </c:pt>
                <c:pt idx="925">
                  <c:v>63519.971949999999</c:v>
                </c:pt>
                <c:pt idx="926">
                  <c:v>71231.666750000004</c:v>
                </c:pt>
                <c:pt idx="927">
                  <c:v>10000</c:v>
                </c:pt>
                <c:pt idx="928">
                  <c:v>74300</c:v>
                </c:pt>
                <c:pt idx="929">
                  <c:v>26711.875029999999</c:v>
                </c:pt>
                <c:pt idx="930">
                  <c:v>9545.0433439999997</c:v>
                </c:pt>
                <c:pt idx="931">
                  <c:v>95000</c:v>
                </c:pt>
                <c:pt idx="932">
                  <c:v>64300</c:v>
                </c:pt>
                <c:pt idx="933">
                  <c:v>250000</c:v>
                </c:pt>
                <c:pt idx="934">
                  <c:v>89000</c:v>
                </c:pt>
                <c:pt idx="935">
                  <c:v>75000</c:v>
                </c:pt>
                <c:pt idx="936">
                  <c:v>45000</c:v>
                </c:pt>
                <c:pt idx="937">
                  <c:v>127500</c:v>
                </c:pt>
                <c:pt idx="938">
                  <c:v>170000</c:v>
                </c:pt>
                <c:pt idx="939">
                  <c:v>9600</c:v>
                </c:pt>
                <c:pt idx="940">
                  <c:v>62000</c:v>
                </c:pt>
                <c:pt idx="941">
                  <c:v>22000</c:v>
                </c:pt>
                <c:pt idx="942">
                  <c:v>45000</c:v>
                </c:pt>
                <c:pt idx="943">
                  <c:v>145000</c:v>
                </c:pt>
                <c:pt idx="944">
                  <c:v>89000</c:v>
                </c:pt>
                <c:pt idx="945">
                  <c:v>38000</c:v>
                </c:pt>
                <c:pt idx="946">
                  <c:v>49168.076150000001</c:v>
                </c:pt>
                <c:pt idx="947">
                  <c:v>8903.9583440000006</c:v>
                </c:pt>
                <c:pt idx="948">
                  <c:v>10000</c:v>
                </c:pt>
                <c:pt idx="949">
                  <c:v>105000</c:v>
                </c:pt>
                <c:pt idx="950">
                  <c:v>12000</c:v>
                </c:pt>
                <c:pt idx="951">
                  <c:v>3561.583337</c:v>
                </c:pt>
                <c:pt idx="952">
                  <c:v>86692.320789999998</c:v>
                </c:pt>
                <c:pt idx="953">
                  <c:v>8000</c:v>
                </c:pt>
                <c:pt idx="954">
                  <c:v>6767.0083409999997</c:v>
                </c:pt>
                <c:pt idx="955">
                  <c:v>48073.437299999998</c:v>
                </c:pt>
                <c:pt idx="956">
                  <c:v>76223.966339999999</c:v>
                </c:pt>
                <c:pt idx="957">
                  <c:v>85333.333329999994</c:v>
                </c:pt>
                <c:pt idx="958">
                  <c:v>76223.981239999994</c:v>
                </c:pt>
                <c:pt idx="959">
                  <c:v>30000</c:v>
                </c:pt>
                <c:pt idx="960">
                  <c:v>34000</c:v>
                </c:pt>
                <c:pt idx="961">
                  <c:v>3205.4250040000002</c:v>
                </c:pt>
                <c:pt idx="962">
                  <c:v>45000</c:v>
                </c:pt>
                <c:pt idx="963">
                  <c:v>24864</c:v>
                </c:pt>
                <c:pt idx="964">
                  <c:v>47285.348160000001</c:v>
                </c:pt>
                <c:pt idx="965">
                  <c:v>17807.916689999998</c:v>
                </c:pt>
                <c:pt idx="966">
                  <c:v>55166.239520000003</c:v>
                </c:pt>
                <c:pt idx="967">
                  <c:v>69871.969140000001</c:v>
                </c:pt>
                <c:pt idx="968">
                  <c:v>70970</c:v>
                </c:pt>
                <c:pt idx="969">
                  <c:v>76223.966339999999</c:v>
                </c:pt>
                <c:pt idx="970">
                  <c:v>110000</c:v>
                </c:pt>
                <c:pt idx="971">
                  <c:v>14400</c:v>
                </c:pt>
                <c:pt idx="972">
                  <c:v>125000</c:v>
                </c:pt>
                <c:pt idx="973">
                  <c:v>72768.752699999997</c:v>
                </c:pt>
                <c:pt idx="974">
                  <c:v>59000</c:v>
                </c:pt>
                <c:pt idx="975">
                  <c:v>71500</c:v>
                </c:pt>
                <c:pt idx="976">
                  <c:v>39404.4568</c:v>
                </c:pt>
                <c:pt idx="977">
                  <c:v>88927.960730000006</c:v>
                </c:pt>
                <c:pt idx="978">
                  <c:v>90000</c:v>
                </c:pt>
                <c:pt idx="979">
                  <c:v>12465.54168</c:v>
                </c:pt>
                <c:pt idx="980">
                  <c:v>40000</c:v>
                </c:pt>
                <c:pt idx="981">
                  <c:v>30000</c:v>
                </c:pt>
                <c:pt idx="982">
                  <c:v>46325</c:v>
                </c:pt>
                <c:pt idx="983">
                  <c:v>15000</c:v>
                </c:pt>
                <c:pt idx="984">
                  <c:v>31200</c:v>
                </c:pt>
                <c:pt idx="985">
                  <c:v>8903.9583440000006</c:v>
                </c:pt>
                <c:pt idx="986">
                  <c:v>15840</c:v>
                </c:pt>
                <c:pt idx="987">
                  <c:v>15136.72918</c:v>
                </c:pt>
                <c:pt idx="988">
                  <c:v>41000</c:v>
                </c:pt>
                <c:pt idx="989">
                  <c:v>11000</c:v>
                </c:pt>
                <c:pt idx="990">
                  <c:v>55166.239520000003</c:v>
                </c:pt>
                <c:pt idx="991">
                  <c:v>5689.2125420000002</c:v>
                </c:pt>
                <c:pt idx="992">
                  <c:v>17728</c:v>
                </c:pt>
                <c:pt idx="993">
                  <c:v>13745.704470000001</c:v>
                </c:pt>
                <c:pt idx="994">
                  <c:v>50000</c:v>
                </c:pt>
                <c:pt idx="995">
                  <c:v>78668.921839999995</c:v>
                </c:pt>
                <c:pt idx="996">
                  <c:v>85000</c:v>
                </c:pt>
                <c:pt idx="997">
                  <c:v>101990.9656</c:v>
                </c:pt>
                <c:pt idx="998">
                  <c:v>100614.72930000001</c:v>
                </c:pt>
                <c:pt idx="999">
                  <c:v>86692.320789999998</c:v>
                </c:pt>
                <c:pt idx="1000">
                  <c:v>122389.1588</c:v>
                </c:pt>
                <c:pt idx="1001">
                  <c:v>6410.850007</c:v>
                </c:pt>
                <c:pt idx="1002">
                  <c:v>44000</c:v>
                </c:pt>
                <c:pt idx="1003">
                  <c:v>4451.9791720000003</c:v>
                </c:pt>
                <c:pt idx="1004">
                  <c:v>4500</c:v>
                </c:pt>
                <c:pt idx="1005">
                  <c:v>30273.45837</c:v>
                </c:pt>
                <c:pt idx="1006">
                  <c:v>52000</c:v>
                </c:pt>
                <c:pt idx="1007">
                  <c:v>75000</c:v>
                </c:pt>
                <c:pt idx="1008">
                  <c:v>17807.916689999998</c:v>
                </c:pt>
                <c:pt idx="1009">
                  <c:v>177600</c:v>
                </c:pt>
                <c:pt idx="1010">
                  <c:v>11575.145850000001</c:v>
                </c:pt>
                <c:pt idx="1011">
                  <c:v>26678.388220000001</c:v>
                </c:pt>
                <c:pt idx="1012">
                  <c:v>126094.26179999999</c:v>
                </c:pt>
                <c:pt idx="1013">
                  <c:v>6000</c:v>
                </c:pt>
                <c:pt idx="1014">
                  <c:v>10000</c:v>
                </c:pt>
                <c:pt idx="1015">
                  <c:v>50000</c:v>
                </c:pt>
                <c:pt idx="1016">
                  <c:v>10000</c:v>
                </c:pt>
                <c:pt idx="1017">
                  <c:v>50000</c:v>
                </c:pt>
                <c:pt idx="1018">
                  <c:v>20000</c:v>
                </c:pt>
                <c:pt idx="1019">
                  <c:v>31523.565439999998</c:v>
                </c:pt>
                <c:pt idx="1020">
                  <c:v>63519.971949999999</c:v>
                </c:pt>
                <c:pt idx="1021">
                  <c:v>35063.024519999999</c:v>
                </c:pt>
                <c:pt idx="1022">
                  <c:v>55000</c:v>
                </c:pt>
                <c:pt idx="1023">
                  <c:v>38000</c:v>
                </c:pt>
                <c:pt idx="1024">
                  <c:v>32054.250039999999</c:v>
                </c:pt>
                <c:pt idx="1025">
                  <c:v>35500</c:v>
                </c:pt>
                <c:pt idx="1026">
                  <c:v>62000</c:v>
                </c:pt>
                <c:pt idx="1027">
                  <c:v>33887.832849999999</c:v>
                </c:pt>
                <c:pt idx="1028">
                  <c:v>60000</c:v>
                </c:pt>
                <c:pt idx="1029">
                  <c:v>32884</c:v>
                </c:pt>
                <c:pt idx="1030">
                  <c:v>42000</c:v>
                </c:pt>
                <c:pt idx="1031">
                  <c:v>68000</c:v>
                </c:pt>
                <c:pt idx="1032">
                  <c:v>85000</c:v>
                </c:pt>
                <c:pt idx="1033">
                  <c:v>13000</c:v>
                </c:pt>
                <c:pt idx="1034">
                  <c:v>15000</c:v>
                </c:pt>
                <c:pt idx="1035">
                  <c:v>50000</c:v>
                </c:pt>
                <c:pt idx="1036">
                  <c:v>7000</c:v>
                </c:pt>
                <c:pt idx="1037">
                  <c:v>140000</c:v>
                </c:pt>
                <c:pt idx="1038">
                  <c:v>7123.1666750000004</c:v>
                </c:pt>
                <c:pt idx="1039">
                  <c:v>58318.59607</c:v>
                </c:pt>
                <c:pt idx="1040">
                  <c:v>12109.38335</c:v>
                </c:pt>
                <c:pt idx="1041">
                  <c:v>55000</c:v>
                </c:pt>
                <c:pt idx="1042">
                  <c:v>60000</c:v>
                </c:pt>
                <c:pt idx="1043">
                  <c:v>5698.53334</c:v>
                </c:pt>
                <c:pt idx="1044">
                  <c:v>9376.2513880000006</c:v>
                </c:pt>
                <c:pt idx="1045">
                  <c:v>94570.696320000003</c:v>
                </c:pt>
                <c:pt idx="1046">
                  <c:v>36000</c:v>
                </c:pt>
                <c:pt idx="1047">
                  <c:v>65889.291740000001</c:v>
                </c:pt>
                <c:pt idx="1048">
                  <c:v>106000</c:v>
                </c:pt>
                <c:pt idx="1049">
                  <c:v>82888.555059999999</c:v>
                </c:pt>
                <c:pt idx="1050">
                  <c:v>59819.107020000003</c:v>
                </c:pt>
                <c:pt idx="1051">
                  <c:v>6545</c:v>
                </c:pt>
                <c:pt idx="1052">
                  <c:v>17807.916689999998</c:v>
                </c:pt>
                <c:pt idx="1053">
                  <c:v>54000</c:v>
                </c:pt>
                <c:pt idx="1054">
                  <c:v>100000</c:v>
                </c:pt>
                <c:pt idx="1055">
                  <c:v>49168.076150000001</c:v>
                </c:pt>
                <c:pt idx="1056">
                  <c:v>4019</c:v>
                </c:pt>
                <c:pt idx="1057">
                  <c:v>15000</c:v>
                </c:pt>
                <c:pt idx="1058">
                  <c:v>17807.916689999998</c:v>
                </c:pt>
                <c:pt idx="1059">
                  <c:v>12000</c:v>
                </c:pt>
                <c:pt idx="1060">
                  <c:v>2225.9895860000001</c:v>
                </c:pt>
                <c:pt idx="1061">
                  <c:v>86000</c:v>
                </c:pt>
                <c:pt idx="1062">
                  <c:v>6054.6916739999997</c:v>
                </c:pt>
                <c:pt idx="1063">
                  <c:v>3360</c:v>
                </c:pt>
                <c:pt idx="1064">
                  <c:v>10000</c:v>
                </c:pt>
                <c:pt idx="1065">
                  <c:v>70000</c:v>
                </c:pt>
                <c:pt idx="1066">
                  <c:v>155000</c:v>
                </c:pt>
                <c:pt idx="1067">
                  <c:v>225000</c:v>
                </c:pt>
                <c:pt idx="1068">
                  <c:v>10000</c:v>
                </c:pt>
                <c:pt idx="1069">
                  <c:v>5342.3750060000002</c:v>
                </c:pt>
                <c:pt idx="1070">
                  <c:v>85672.411139999997</c:v>
                </c:pt>
                <c:pt idx="1071">
                  <c:v>4273.9000050000004</c:v>
                </c:pt>
                <c:pt idx="1072">
                  <c:v>8903.9583440000006</c:v>
                </c:pt>
                <c:pt idx="1073">
                  <c:v>66199.487429999994</c:v>
                </c:pt>
                <c:pt idx="1074">
                  <c:v>5698.53334</c:v>
                </c:pt>
                <c:pt idx="1075">
                  <c:v>34675.921990000003</c:v>
                </c:pt>
                <c:pt idx="1076">
                  <c:v>31200</c:v>
                </c:pt>
                <c:pt idx="1077">
                  <c:v>55068.245289999999</c:v>
                </c:pt>
                <c:pt idx="1078">
                  <c:v>13000</c:v>
                </c:pt>
                <c:pt idx="1079">
                  <c:v>92000</c:v>
                </c:pt>
                <c:pt idx="1080">
                  <c:v>85000</c:v>
                </c:pt>
                <c:pt idx="1081">
                  <c:v>11000</c:v>
                </c:pt>
                <c:pt idx="1082">
                  <c:v>38111.98317</c:v>
                </c:pt>
                <c:pt idx="1083">
                  <c:v>49000</c:v>
                </c:pt>
                <c:pt idx="1084">
                  <c:v>59000</c:v>
                </c:pt>
                <c:pt idx="1085">
                  <c:v>55000</c:v>
                </c:pt>
                <c:pt idx="1086">
                  <c:v>75000</c:v>
                </c:pt>
                <c:pt idx="1087">
                  <c:v>50307.817779999998</c:v>
                </c:pt>
                <c:pt idx="1088">
                  <c:v>30500</c:v>
                </c:pt>
                <c:pt idx="1089">
                  <c:v>80000</c:v>
                </c:pt>
                <c:pt idx="1090">
                  <c:v>12000</c:v>
                </c:pt>
                <c:pt idx="1091">
                  <c:v>48500</c:v>
                </c:pt>
                <c:pt idx="1092">
                  <c:v>63047.130879999997</c:v>
                </c:pt>
                <c:pt idx="1093">
                  <c:v>3419.1200039999999</c:v>
                </c:pt>
                <c:pt idx="1094">
                  <c:v>87734.690300000002</c:v>
                </c:pt>
                <c:pt idx="1095">
                  <c:v>56628.754650000003</c:v>
                </c:pt>
                <c:pt idx="1096">
                  <c:v>8013.5625090000003</c:v>
                </c:pt>
                <c:pt idx="1097">
                  <c:v>3561.583337</c:v>
                </c:pt>
                <c:pt idx="1098">
                  <c:v>62000</c:v>
                </c:pt>
                <c:pt idx="1099">
                  <c:v>26678.388220000001</c:v>
                </c:pt>
                <c:pt idx="1100">
                  <c:v>70928.022240000006</c:v>
                </c:pt>
                <c:pt idx="1101">
                  <c:v>41923.181490000003</c:v>
                </c:pt>
                <c:pt idx="1102">
                  <c:v>90000</c:v>
                </c:pt>
                <c:pt idx="1103">
                  <c:v>67700.452579999997</c:v>
                </c:pt>
                <c:pt idx="1104">
                  <c:v>85000</c:v>
                </c:pt>
                <c:pt idx="1105">
                  <c:v>78808.9136</c:v>
                </c:pt>
                <c:pt idx="1106">
                  <c:v>65000</c:v>
                </c:pt>
                <c:pt idx="1107">
                  <c:v>75000</c:v>
                </c:pt>
                <c:pt idx="1108">
                  <c:v>92000</c:v>
                </c:pt>
                <c:pt idx="1109">
                  <c:v>50815.977559999999</c:v>
                </c:pt>
                <c:pt idx="1110">
                  <c:v>55954.328659999999</c:v>
                </c:pt>
                <c:pt idx="1111">
                  <c:v>45000</c:v>
                </c:pt>
                <c:pt idx="1112">
                  <c:v>7123.1666750000004</c:v>
                </c:pt>
                <c:pt idx="1113">
                  <c:v>49443.946170000003</c:v>
                </c:pt>
                <c:pt idx="1114">
                  <c:v>45000</c:v>
                </c:pt>
                <c:pt idx="1115">
                  <c:v>60000</c:v>
                </c:pt>
                <c:pt idx="1116">
                  <c:v>65000</c:v>
                </c:pt>
                <c:pt idx="1117">
                  <c:v>73000</c:v>
                </c:pt>
                <c:pt idx="1118">
                  <c:v>54000</c:v>
                </c:pt>
                <c:pt idx="1119">
                  <c:v>81000</c:v>
                </c:pt>
                <c:pt idx="1120">
                  <c:v>10000</c:v>
                </c:pt>
                <c:pt idx="1121">
                  <c:v>42000</c:v>
                </c:pt>
                <c:pt idx="1122">
                  <c:v>81592.772509999995</c:v>
                </c:pt>
                <c:pt idx="1123">
                  <c:v>35401.01483</c:v>
                </c:pt>
                <c:pt idx="1124">
                  <c:v>8903.9583440000006</c:v>
                </c:pt>
                <c:pt idx="1125">
                  <c:v>10684.75001</c:v>
                </c:pt>
                <c:pt idx="1126">
                  <c:v>8400</c:v>
                </c:pt>
                <c:pt idx="1127">
                  <c:v>9794.3541779999996</c:v>
                </c:pt>
                <c:pt idx="1128">
                  <c:v>14400</c:v>
                </c:pt>
                <c:pt idx="1129">
                  <c:v>2671.1875030000001</c:v>
                </c:pt>
                <c:pt idx="1130">
                  <c:v>22000</c:v>
                </c:pt>
                <c:pt idx="1131">
                  <c:v>100000</c:v>
                </c:pt>
                <c:pt idx="1132">
                  <c:v>63047.130879999997</c:v>
                </c:pt>
                <c:pt idx="1133">
                  <c:v>56742.41779</c:v>
                </c:pt>
                <c:pt idx="1134">
                  <c:v>25000</c:v>
                </c:pt>
                <c:pt idx="1135">
                  <c:v>8903.9583440000006</c:v>
                </c:pt>
                <c:pt idx="1136">
                  <c:v>42556.813349999997</c:v>
                </c:pt>
                <c:pt idx="1137">
                  <c:v>131770.44409999999</c:v>
                </c:pt>
                <c:pt idx="1138">
                  <c:v>68835.30661</c:v>
                </c:pt>
                <c:pt idx="1139">
                  <c:v>6000</c:v>
                </c:pt>
                <c:pt idx="1140">
                  <c:v>78808.9136</c:v>
                </c:pt>
                <c:pt idx="1141">
                  <c:v>7497.1329249999999</c:v>
                </c:pt>
                <c:pt idx="1142">
                  <c:v>10000</c:v>
                </c:pt>
                <c:pt idx="1143">
                  <c:v>6410.850007</c:v>
                </c:pt>
                <c:pt idx="1144">
                  <c:v>63047.130879999997</c:v>
                </c:pt>
                <c:pt idx="1145">
                  <c:v>61194.579380000003</c:v>
                </c:pt>
                <c:pt idx="1146">
                  <c:v>115061.01390000001</c:v>
                </c:pt>
                <c:pt idx="1147">
                  <c:v>45000</c:v>
                </c:pt>
                <c:pt idx="1148">
                  <c:v>36000</c:v>
                </c:pt>
                <c:pt idx="1149">
                  <c:v>68000</c:v>
                </c:pt>
                <c:pt idx="1150">
                  <c:v>75000</c:v>
                </c:pt>
                <c:pt idx="1151">
                  <c:v>88000</c:v>
                </c:pt>
                <c:pt idx="1152">
                  <c:v>4594.442505</c:v>
                </c:pt>
                <c:pt idx="1153">
                  <c:v>69000</c:v>
                </c:pt>
                <c:pt idx="1154">
                  <c:v>30000</c:v>
                </c:pt>
                <c:pt idx="1155">
                  <c:v>80000</c:v>
                </c:pt>
                <c:pt idx="1156">
                  <c:v>75000</c:v>
                </c:pt>
                <c:pt idx="1157">
                  <c:v>31200</c:v>
                </c:pt>
                <c:pt idx="1158">
                  <c:v>85000</c:v>
                </c:pt>
                <c:pt idx="1159">
                  <c:v>16917.520850000001</c:v>
                </c:pt>
                <c:pt idx="1160">
                  <c:v>3205.4250040000002</c:v>
                </c:pt>
                <c:pt idx="1161">
                  <c:v>60000</c:v>
                </c:pt>
                <c:pt idx="1162">
                  <c:v>60000</c:v>
                </c:pt>
                <c:pt idx="1163">
                  <c:v>14246.333350000001</c:v>
                </c:pt>
                <c:pt idx="1164">
                  <c:v>14246.333350000001</c:v>
                </c:pt>
                <c:pt idx="1165">
                  <c:v>28995</c:v>
                </c:pt>
                <c:pt idx="1166">
                  <c:v>21903.737529999999</c:v>
                </c:pt>
                <c:pt idx="1167">
                  <c:v>20122.94586</c:v>
                </c:pt>
                <c:pt idx="1168">
                  <c:v>70928.022240000006</c:v>
                </c:pt>
                <c:pt idx="1169">
                  <c:v>67000</c:v>
                </c:pt>
                <c:pt idx="1170">
                  <c:v>30000</c:v>
                </c:pt>
                <c:pt idx="1171">
                  <c:v>148102.2286</c:v>
                </c:pt>
                <c:pt idx="1172">
                  <c:v>71500</c:v>
                </c:pt>
                <c:pt idx="1173">
                  <c:v>67000</c:v>
                </c:pt>
                <c:pt idx="1174">
                  <c:v>40000</c:v>
                </c:pt>
                <c:pt idx="1175">
                  <c:v>65000</c:v>
                </c:pt>
                <c:pt idx="1176">
                  <c:v>72000</c:v>
                </c:pt>
                <c:pt idx="1177">
                  <c:v>52500</c:v>
                </c:pt>
                <c:pt idx="1178">
                  <c:v>5320</c:v>
                </c:pt>
                <c:pt idx="1179">
                  <c:v>18000</c:v>
                </c:pt>
                <c:pt idx="1180">
                  <c:v>2493.1083359999998</c:v>
                </c:pt>
                <c:pt idx="1181">
                  <c:v>21342.710579999999</c:v>
                </c:pt>
                <c:pt idx="1182">
                  <c:v>85000</c:v>
                </c:pt>
                <c:pt idx="1183">
                  <c:v>80000</c:v>
                </c:pt>
                <c:pt idx="1184">
                  <c:v>8903.9583440000006</c:v>
                </c:pt>
                <c:pt idx="1185">
                  <c:v>125000</c:v>
                </c:pt>
                <c:pt idx="1186">
                  <c:v>23150.291689999998</c:v>
                </c:pt>
                <c:pt idx="1187">
                  <c:v>12000</c:v>
                </c:pt>
                <c:pt idx="1188">
                  <c:v>30000</c:v>
                </c:pt>
                <c:pt idx="1189">
                  <c:v>91468.759609999994</c:v>
                </c:pt>
                <c:pt idx="1190">
                  <c:v>35148.77547</c:v>
                </c:pt>
                <c:pt idx="1191">
                  <c:v>49153.119409999999</c:v>
                </c:pt>
                <c:pt idx="1192">
                  <c:v>2671.1875030000001</c:v>
                </c:pt>
                <c:pt idx="1193">
                  <c:v>42556.813349999997</c:v>
                </c:pt>
                <c:pt idx="1194">
                  <c:v>42556.813349999997</c:v>
                </c:pt>
                <c:pt idx="1195">
                  <c:v>74461</c:v>
                </c:pt>
                <c:pt idx="1196">
                  <c:v>41768.72421</c:v>
                </c:pt>
                <c:pt idx="1197">
                  <c:v>8547.8000100000008</c:v>
                </c:pt>
                <c:pt idx="1198">
                  <c:v>2400</c:v>
                </c:pt>
                <c:pt idx="1199">
                  <c:v>3000</c:v>
                </c:pt>
                <c:pt idx="1200">
                  <c:v>11000</c:v>
                </c:pt>
                <c:pt idx="1201">
                  <c:v>40000</c:v>
                </c:pt>
                <c:pt idx="1202">
                  <c:v>3600</c:v>
                </c:pt>
                <c:pt idx="1203">
                  <c:v>56600</c:v>
                </c:pt>
                <c:pt idx="1204">
                  <c:v>33600</c:v>
                </c:pt>
                <c:pt idx="1205">
                  <c:v>33600</c:v>
                </c:pt>
                <c:pt idx="1206">
                  <c:v>100000</c:v>
                </c:pt>
                <c:pt idx="1207">
                  <c:v>39334.460919999998</c:v>
                </c:pt>
                <c:pt idx="1208">
                  <c:v>7123.1666750000004</c:v>
                </c:pt>
                <c:pt idx="1209">
                  <c:v>65000</c:v>
                </c:pt>
                <c:pt idx="1210">
                  <c:v>65000</c:v>
                </c:pt>
                <c:pt idx="1211">
                  <c:v>65000</c:v>
                </c:pt>
                <c:pt idx="1212">
                  <c:v>76702.198799999998</c:v>
                </c:pt>
                <c:pt idx="1213">
                  <c:v>63000</c:v>
                </c:pt>
                <c:pt idx="1214">
                  <c:v>87000</c:v>
                </c:pt>
                <c:pt idx="1215">
                  <c:v>45000</c:v>
                </c:pt>
                <c:pt idx="1216">
                  <c:v>85000</c:v>
                </c:pt>
                <c:pt idx="1217">
                  <c:v>159105.90640000001</c:v>
                </c:pt>
                <c:pt idx="1218">
                  <c:v>9972.4333449999995</c:v>
                </c:pt>
                <c:pt idx="1219">
                  <c:v>14000</c:v>
                </c:pt>
                <c:pt idx="1220">
                  <c:v>50437.704709999998</c:v>
                </c:pt>
                <c:pt idx="1221">
                  <c:v>50437.704709999998</c:v>
                </c:pt>
                <c:pt idx="1222">
                  <c:v>13603.016100000001</c:v>
                </c:pt>
                <c:pt idx="1223">
                  <c:v>147886.9002</c:v>
                </c:pt>
                <c:pt idx="1224">
                  <c:v>4986.2166719999996</c:v>
                </c:pt>
                <c:pt idx="1225">
                  <c:v>4800</c:v>
                </c:pt>
                <c:pt idx="1226">
                  <c:v>8013.5625090000003</c:v>
                </c:pt>
                <c:pt idx="1227">
                  <c:v>80000</c:v>
                </c:pt>
                <c:pt idx="1228">
                  <c:v>57167.974750000001</c:v>
                </c:pt>
                <c:pt idx="1229">
                  <c:v>20000</c:v>
                </c:pt>
                <c:pt idx="1230">
                  <c:v>70000</c:v>
                </c:pt>
                <c:pt idx="1231">
                  <c:v>214000</c:v>
                </c:pt>
                <c:pt idx="1232">
                  <c:v>78000</c:v>
                </c:pt>
                <c:pt idx="1233">
                  <c:v>42307</c:v>
                </c:pt>
                <c:pt idx="1234">
                  <c:v>33250</c:v>
                </c:pt>
                <c:pt idx="1235">
                  <c:v>24391.66923</c:v>
                </c:pt>
                <c:pt idx="1236">
                  <c:v>120000</c:v>
                </c:pt>
                <c:pt idx="1237">
                  <c:v>20000</c:v>
                </c:pt>
                <c:pt idx="1238">
                  <c:v>15000</c:v>
                </c:pt>
                <c:pt idx="1239">
                  <c:v>17807.916689999998</c:v>
                </c:pt>
                <c:pt idx="1240">
                  <c:v>16027.125019999999</c:v>
                </c:pt>
                <c:pt idx="1241">
                  <c:v>56742.41779</c:v>
                </c:pt>
                <c:pt idx="1242">
                  <c:v>21369.500019999999</c:v>
                </c:pt>
                <c:pt idx="1243">
                  <c:v>7568.3645919999999</c:v>
                </c:pt>
                <c:pt idx="1244">
                  <c:v>78808.9136</c:v>
                </c:pt>
                <c:pt idx="1245">
                  <c:v>60000</c:v>
                </c:pt>
                <c:pt idx="1246">
                  <c:v>57000</c:v>
                </c:pt>
                <c:pt idx="1247">
                  <c:v>40000</c:v>
                </c:pt>
                <c:pt idx="1248">
                  <c:v>80000</c:v>
                </c:pt>
                <c:pt idx="1249">
                  <c:v>118000</c:v>
                </c:pt>
                <c:pt idx="1250">
                  <c:v>60000</c:v>
                </c:pt>
                <c:pt idx="1251">
                  <c:v>6720</c:v>
                </c:pt>
                <c:pt idx="1252">
                  <c:v>20640</c:v>
                </c:pt>
                <c:pt idx="1253">
                  <c:v>50000</c:v>
                </c:pt>
                <c:pt idx="1254">
                  <c:v>24000</c:v>
                </c:pt>
                <c:pt idx="1255">
                  <c:v>60000</c:v>
                </c:pt>
                <c:pt idx="1256">
                  <c:v>37500</c:v>
                </c:pt>
                <c:pt idx="1257">
                  <c:v>40000</c:v>
                </c:pt>
                <c:pt idx="1258">
                  <c:v>85000</c:v>
                </c:pt>
                <c:pt idx="1259">
                  <c:v>30000</c:v>
                </c:pt>
                <c:pt idx="1260">
                  <c:v>52801.972110000002</c:v>
                </c:pt>
                <c:pt idx="1261">
                  <c:v>29000</c:v>
                </c:pt>
                <c:pt idx="1262">
                  <c:v>48000</c:v>
                </c:pt>
                <c:pt idx="1263">
                  <c:v>48000</c:v>
                </c:pt>
                <c:pt idx="1264">
                  <c:v>8400</c:v>
                </c:pt>
                <c:pt idx="1265">
                  <c:v>4808.137506</c:v>
                </c:pt>
                <c:pt idx="1266">
                  <c:v>24931.083360000001</c:v>
                </c:pt>
                <c:pt idx="1267">
                  <c:v>12465.54168</c:v>
                </c:pt>
                <c:pt idx="1268">
                  <c:v>31523.565439999998</c:v>
                </c:pt>
                <c:pt idx="1269">
                  <c:v>17807.916689999998</c:v>
                </c:pt>
                <c:pt idx="1270">
                  <c:v>112000</c:v>
                </c:pt>
                <c:pt idx="1271">
                  <c:v>11000</c:v>
                </c:pt>
                <c:pt idx="1272">
                  <c:v>114335.9495</c:v>
                </c:pt>
                <c:pt idx="1273">
                  <c:v>16110</c:v>
                </c:pt>
                <c:pt idx="1274">
                  <c:v>72000</c:v>
                </c:pt>
                <c:pt idx="1275">
                  <c:v>60000</c:v>
                </c:pt>
                <c:pt idx="1276">
                  <c:v>67000</c:v>
                </c:pt>
                <c:pt idx="1277">
                  <c:v>54000</c:v>
                </c:pt>
                <c:pt idx="1278">
                  <c:v>38666</c:v>
                </c:pt>
                <c:pt idx="1279">
                  <c:v>63000</c:v>
                </c:pt>
                <c:pt idx="1280">
                  <c:v>63000</c:v>
                </c:pt>
                <c:pt idx="1281">
                  <c:v>6410.850007</c:v>
                </c:pt>
                <c:pt idx="1282">
                  <c:v>10684.75001</c:v>
                </c:pt>
                <c:pt idx="1283">
                  <c:v>40000</c:v>
                </c:pt>
                <c:pt idx="1284">
                  <c:v>6232.7708409999996</c:v>
                </c:pt>
                <c:pt idx="1285">
                  <c:v>41712.231189999999</c:v>
                </c:pt>
                <c:pt idx="1286">
                  <c:v>12465.54168</c:v>
                </c:pt>
                <c:pt idx="1287">
                  <c:v>32311.654579999999</c:v>
                </c:pt>
                <c:pt idx="1288">
                  <c:v>7123.1666750000004</c:v>
                </c:pt>
                <c:pt idx="1289">
                  <c:v>100000</c:v>
                </c:pt>
                <c:pt idx="1290">
                  <c:v>59819.107020000003</c:v>
                </c:pt>
                <c:pt idx="1291">
                  <c:v>25000</c:v>
                </c:pt>
                <c:pt idx="1292">
                  <c:v>5000</c:v>
                </c:pt>
                <c:pt idx="1293">
                  <c:v>64254.308349999999</c:v>
                </c:pt>
                <c:pt idx="1294">
                  <c:v>76223.966339999999</c:v>
                </c:pt>
                <c:pt idx="1295">
                  <c:v>102542.5423</c:v>
                </c:pt>
                <c:pt idx="1296">
                  <c:v>46000</c:v>
                </c:pt>
                <c:pt idx="1297">
                  <c:v>5000</c:v>
                </c:pt>
                <c:pt idx="1298">
                  <c:v>77819.106780000002</c:v>
                </c:pt>
                <c:pt idx="1299">
                  <c:v>6232.7708409999996</c:v>
                </c:pt>
                <c:pt idx="1300">
                  <c:v>55166.239520000003</c:v>
                </c:pt>
                <c:pt idx="1301">
                  <c:v>45000</c:v>
                </c:pt>
                <c:pt idx="1302">
                  <c:v>60000</c:v>
                </c:pt>
                <c:pt idx="1303">
                  <c:v>43000</c:v>
                </c:pt>
                <c:pt idx="1304">
                  <c:v>35571.184289999997</c:v>
                </c:pt>
                <c:pt idx="1305">
                  <c:v>48000</c:v>
                </c:pt>
                <c:pt idx="1306">
                  <c:v>122389.1588</c:v>
                </c:pt>
                <c:pt idx="1307">
                  <c:v>4000</c:v>
                </c:pt>
                <c:pt idx="1308">
                  <c:v>4451.9791720000003</c:v>
                </c:pt>
                <c:pt idx="1309">
                  <c:v>2953.8461539999998</c:v>
                </c:pt>
                <c:pt idx="1310">
                  <c:v>39404.4568</c:v>
                </c:pt>
                <c:pt idx="1311">
                  <c:v>75473.314570000002</c:v>
                </c:pt>
                <c:pt idx="1312">
                  <c:v>13355.937519999999</c:v>
                </c:pt>
                <c:pt idx="1313">
                  <c:v>25000</c:v>
                </c:pt>
                <c:pt idx="1314">
                  <c:v>7479.3250090000001</c:v>
                </c:pt>
                <c:pt idx="1315">
                  <c:v>62000</c:v>
                </c:pt>
                <c:pt idx="1316">
                  <c:v>48000</c:v>
                </c:pt>
                <c:pt idx="1317">
                  <c:v>5000</c:v>
                </c:pt>
                <c:pt idx="1318">
                  <c:v>4914.9850059999999</c:v>
                </c:pt>
                <c:pt idx="1319">
                  <c:v>75000</c:v>
                </c:pt>
                <c:pt idx="1320">
                  <c:v>4451.9791720000003</c:v>
                </c:pt>
                <c:pt idx="1321">
                  <c:v>8400</c:v>
                </c:pt>
                <c:pt idx="1322">
                  <c:v>20000</c:v>
                </c:pt>
                <c:pt idx="1323">
                  <c:v>110000</c:v>
                </c:pt>
                <c:pt idx="1324">
                  <c:v>50000</c:v>
                </c:pt>
                <c:pt idx="1325">
                  <c:v>46000</c:v>
                </c:pt>
                <c:pt idx="1326">
                  <c:v>115000</c:v>
                </c:pt>
                <c:pt idx="1327">
                  <c:v>3205.4250040000002</c:v>
                </c:pt>
                <c:pt idx="1328">
                  <c:v>76223.966339999999</c:v>
                </c:pt>
                <c:pt idx="1329">
                  <c:v>52500</c:v>
                </c:pt>
                <c:pt idx="1330">
                  <c:v>100800</c:v>
                </c:pt>
                <c:pt idx="1331">
                  <c:v>21000</c:v>
                </c:pt>
                <c:pt idx="1332">
                  <c:v>40000</c:v>
                </c:pt>
                <c:pt idx="1333">
                  <c:v>46359</c:v>
                </c:pt>
                <c:pt idx="1334">
                  <c:v>70000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542848"/>
        <c:axId val="474544384"/>
      </c:scatterChart>
      <c:valAx>
        <c:axId val="4745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4544384"/>
        <c:crosses val="autoZero"/>
        <c:crossBetween val="midCat"/>
      </c:valAx>
      <c:valAx>
        <c:axId val="47454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542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23131</xdr:rowOff>
    </xdr:from>
    <xdr:to>
      <xdr:col>12</xdr:col>
      <xdr:colOff>225879</xdr:colOff>
      <xdr:row>42</xdr:row>
      <xdr:rowOff>547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80356"/>
          <a:ext cx="8512629" cy="598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39278</xdr:colOff>
      <xdr:row>5</xdr:row>
      <xdr:rowOff>17577</xdr:rowOff>
    </xdr:from>
    <xdr:to>
      <xdr:col>14</xdr:col>
      <xdr:colOff>30539</xdr:colOff>
      <xdr:row>41</xdr:row>
      <xdr:rowOff>36627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228600</xdr:colOff>
      <xdr:row>33</xdr:row>
      <xdr:rowOff>28575</xdr:rowOff>
    </xdr:from>
    <xdr:to>
      <xdr:col>11</xdr:col>
      <xdr:colOff>200025</xdr:colOff>
      <xdr:row>38</xdr:row>
      <xdr:rowOff>38100</xdr:rowOff>
    </xdr:to>
    <xdr:sp macro="" textlink="ChartLeft!$I$3">
      <xdr:nvSpPr>
        <xdr:cNvPr id="5" name="TextBox 4"/>
        <xdr:cNvSpPr txBox="1"/>
      </xdr:nvSpPr>
      <xdr:spPr>
        <a:xfrm>
          <a:off x="6705600" y="5381625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9E13AB3-C121-4A17-BCF7-CF1AEAB977C1}" type="TxLink">
            <a:rPr lang="en-GB" sz="1100" b="1">
              <a:latin typeface="Arial" pitchFamily="34" charset="0"/>
              <a:cs typeface="Arial" pitchFamily="34" charset="0"/>
            </a:rPr>
            <a:pPr algn="ctr"/>
            <a:t> 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133350</xdr:colOff>
      <xdr:row>20</xdr:row>
      <xdr:rowOff>133350</xdr:rowOff>
    </xdr:from>
    <xdr:to>
      <xdr:col>3</xdr:col>
      <xdr:colOff>714375</xdr:colOff>
      <xdr:row>25</xdr:row>
      <xdr:rowOff>142875</xdr:rowOff>
    </xdr:to>
    <xdr:sp macro="" textlink="ChartLeft!$I$4">
      <xdr:nvSpPr>
        <xdr:cNvPr id="6" name="TextBox 5"/>
        <xdr:cNvSpPr txBox="1"/>
      </xdr:nvSpPr>
      <xdr:spPr>
        <a:xfrm>
          <a:off x="1352550" y="3381375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A10BC40-AAAE-4F52-95EF-453F38545E48}" type="TxLink">
            <a:rPr lang="en-GB" sz="1100" b="1">
              <a:latin typeface="Arial" pitchFamily="34" charset="0"/>
              <a:cs typeface="Arial" pitchFamily="34" charset="0"/>
            </a:rPr>
            <a:pPr algn="ctr"/>
            <a:t> 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219075</xdr:colOff>
      <xdr:row>24</xdr:row>
      <xdr:rowOff>47625</xdr:rowOff>
    </xdr:from>
    <xdr:to>
      <xdr:col>9</xdr:col>
      <xdr:colOff>190500</xdr:colOff>
      <xdr:row>29</xdr:row>
      <xdr:rowOff>57150</xdr:rowOff>
    </xdr:to>
    <xdr:sp macro="" textlink="ChartLeft!$I$8">
      <xdr:nvSpPr>
        <xdr:cNvPr id="7" name="TextBox 6"/>
        <xdr:cNvSpPr txBox="1"/>
      </xdr:nvSpPr>
      <xdr:spPr>
        <a:xfrm>
          <a:off x="5476875" y="394335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AF55755-1F0B-45B0-B6E7-8D217ABDD3E1}" type="TxLink">
            <a:rPr lang="en-GB" sz="1100" b="1">
              <a:latin typeface="Arial" pitchFamily="34" charset="0"/>
              <a:cs typeface="Arial" pitchFamily="34" charset="0"/>
            </a:rPr>
            <a:pPr algn="ctr"/>
            <a:t> 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381000</xdr:colOff>
      <xdr:row>31</xdr:row>
      <xdr:rowOff>57150</xdr:rowOff>
    </xdr:from>
    <xdr:to>
      <xdr:col>3</xdr:col>
      <xdr:colOff>1571625</xdr:colOff>
      <xdr:row>36</xdr:row>
      <xdr:rowOff>66675</xdr:rowOff>
    </xdr:to>
    <xdr:sp macro="" textlink="ChartLeft!$I$7">
      <xdr:nvSpPr>
        <xdr:cNvPr id="8" name="TextBox 7"/>
        <xdr:cNvSpPr txBox="1"/>
      </xdr:nvSpPr>
      <xdr:spPr>
        <a:xfrm>
          <a:off x="2209800" y="508635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487D192-B18C-4D2C-92C9-867C15B5F42A}" type="TxLink">
            <a:rPr lang="en-GB" sz="1100" b="1">
              <a:latin typeface="Arial" pitchFamily="34" charset="0"/>
              <a:cs typeface="Arial" pitchFamily="34" charset="0"/>
            </a:rPr>
            <a:pPr algn="ctr"/>
            <a:t> 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381000</xdr:colOff>
      <xdr:row>26</xdr:row>
      <xdr:rowOff>19050</xdr:rowOff>
    </xdr:from>
    <xdr:to>
      <xdr:col>6</xdr:col>
      <xdr:colOff>352425</xdr:colOff>
      <xdr:row>31</xdr:row>
      <xdr:rowOff>28575</xdr:rowOff>
    </xdr:to>
    <xdr:sp macro="" textlink="ChartLeft!$I$6">
      <xdr:nvSpPr>
        <xdr:cNvPr id="9" name="TextBox 8"/>
        <xdr:cNvSpPr txBox="1"/>
      </xdr:nvSpPr>
      <xdr:spPr>
        <a:xfrm>
          <a:off x="3810000" y="426720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8BE3590-150C-4666-BB71-03D4CE5A3961}" type="TxLink">
            <a:rPr lang="en-GB" sz="1100" b="1">
              <a:latin typeface="Arial" pitchFamily="34" charset="0"/>
              <a:cs typeface="Arial" pitchFamily="34" charset="0"/>
            </a:rPr>
            <a:pPr algn="ctr"/>
            <a:t> 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400050</xdr:colOff>
      <xdr:row>17</xdr:row>
      <xdr:rowOff>38100</xdr:rowOff>
    </xdr:from>
    <xdr:to>
      <xdr:col>6</xdr:col>
      <xdr:colOff>371475</xdr:colOff>
      <xdr:row>22</xdr:row>
      <xdr:rowOff>47625</xdr:rowOff>
    </xdr:to>
    <xdr:sp macro="" textlink="ChartLeft!$I$5">
      <xdr:nvSpPr>
        <xdr:cNvPr id="10" name="TextBox 9"/>
        <xdr:cNvSpPr txBox="1"/>
      </xdr:nvSpPr>
      <xdr:spPr>
        <a:xfrm>
          <a:off x="3829050" y="2828925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AC29E27-6E55-44C5-8D87-F43A6104F899}" type="TxLink">
            <a:rPr lang="en-GB" sz="1100" b="1">
              <a:latin typeface="Arial" pitchFamily="34" charset="0"/>
              <a:cs typeface="Arial" pitchFamily="34" charset="0"/>
            </a:rPr>
            <a:pPr algn="ctr"/>
            <a:t> 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361950</xdr:colOff>
      <xdr:row>21</xdr:row>
      <xdr:rowOff>133350</xdr:rowOff>
    </xdr:from>
    <xdr:to>
      <xdr:col>3</xdr:col>
      <xdr:colOff>942975</xdr:colOff>
      <xdr:row>26</xdr:row>
      <xdr:rowOff>142875</xdr:rowOff>
    </xdr:to>
    <xdr:sp macro="" textlink="ChartLeft!$I$9">
      <xdr:nvSpPr>
        <xdr:cNvPr id="11" name="TextBox 10"/>
        <xdr:cNvSpPr txBox="1"/>
      </xdr:nvSpPr>
      <xdr:spPr>
        <a:xfrm>
          <a:off x="1581150" y="3571875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AEFC324-CD01-4F98-AA8A-643F0700059C}" type="TxLink">
            <a:rPr lang="en-GB" sz="1100" b="1">
              <a:latin typeface="Arial" pitchFamily="34" charset="0"/>
              <a:cs typeface="Arial" pitchFamily="34" charset="0"/>
            </a:rPr>
            <a:pPr algn="ctr"/>
            <a:t>$73k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428625</xdr:colOff>
      <xdr:row>16</xdr:row>
      <xdr:rowOff>95250</xdr:rowOff>
    </xdr:from>
    <xdr:to>
      <xdr:col>7</xdr:col>
      <xdr:colOff>400050</xdr:colOff>
      <xdr:row>21</xdr:row>
      <xdr:rowOff>104775</xdr:rowOff>
    </xdr:to>
    <xdr:sp macro="" textlink="ChartLeft!$I$16">
      <xdr:nvSpPr>
        <xdr:cNvPr id="12" name="TextBox 11"/>
        <xdr:cNvSpPr txBox="1"/>
      </xdr:nvSpPr>
      <xdr:spPr>
        <a:xfrm>
          <a:off x="4467225" y="272415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42F5A29-960E-4BE1-B718-3E62159DE94B}" type="TxLink">
            <a:rPr lang="en-GB" sz="1100" b="1">
              <a:latin typeface="Arial" pitchFamily="34" charset="0"/>
              <a:cs typeface="Arial" pitchFamily="34" charset="0"/>
            </a:rPr>
            <a:pPr algn="ctr"/>
            <a:t>$73k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209550</xdr:colOff>
      <xdr:row>25</xdr:row>
      <xdr:rowOff>47625</xdr:rowOff>
    </xdr:from>
    <xdr:to>
      <xdr:col>9</xdr:col>
      <xdr:colOff>180975</xdr:colOff>
      <xdr:row>30</xdr:row>
      <xdr:rowOff>57150</xdr:rowOff>
    </xdr:to>
    <xdr:sp macro="" textlink="ChartLeft!$I$10">
      <xdr:nvSpPr>
        <xdr:cNvPr id="13" name="TextBox 12"/>
        <xdr:cNvSpPr txBox="1"/>
      </xdr:nvSpPr>
      <xdr:spPr>
        <a:xfrm>
          <a:off x="5467350" y="413385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FF8986B-FDD2-41D0-BE9C-BF83F2BBDEF5}" type="TxLink">
            <a:rPr lang="en-GB" sz="1100" b="1">
              <a:latin typeface="Arial" pitchFamily="34" charset="0"/>
              <a:cs typeface="Arial" pitchFamily="34" charset="0"/>
            </a:rPr>
            <a:pPr algn="ctr"/>
            <a:t>$14k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228600</xdr:colOff>
      <xdr:row>33</xdr:row>
      <xdr:rowOff>28575</xdr:rowOff>
    </xdr:from>
    <xdr:to>
      <xdr:col>11</xdr:col>
      <xdr:colOff>200025</xdr:colOff>
      <xdr:row>38</xdr:row>
      <xdr:rowOff>38100</xdr:rowOff>
    </xdr:to>
    <xdr:sp macro="" textlink="ChartLeft!$I$12">
      <xdr:nvSpPr>
        <xdr:cNvPr id="14" name="TextBox 13"/>
        <xdr:cNvSpPr txBox="1"/>
      </xdr:nvSpPr>
      <xdr:spPr>
        <a:xfrm>
          <a:off x="6705600" y="541020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7B11496-F324-43EA-AE8F-30243A16A759}" type="TxLink">
            <a:rPr lang="en-GB" sz="1100" b="1">
              <a:latin typeface="Arial" pitchFamily="34" charset="0"/>
              <a:cs typeface="Arial" pitchFamily="34" charset="0"/>
            </a:rPr>
            <a:pPr algn="ctr"/>
            <a:t>$93k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142875</xdr:colOff>
      <xdr:row>16</xdr:row>
      <xdr:rowOff>76200</xdr:rowOff>
    </xdr:from>
    <xdr:to>
      <xdr:col>3</xdr:col>
      <xdr:colOff>723900</xdr:colOff>
      <xdr:row>21</xdr:row>
      <xdr:rowOff>85725</xdr:rowOff>
    </xdr:to>
    <xdr:sp macro="" textlink="ChartLeft!$I$13">
      <xdr:nvSpPr>
        <xdr:cNvPr id="15" name="TextBox 14"/>
        <xdr:cNvSpPr txBox="1"/>
      </xdr:nvSpPr>
      <xdr:spPr>
        <a:xfrm>
          <a:off x="1362075" y="270510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6CF5F0D-CA50-4034-BFD0-8BB3E0E35A7C}" type="TxLink">
            <a:rPr lang="en-GB" sz="1100" b="1">
              <a:latin typeface="Arial" pitchFamily="34" charset="0"/>
              <a:cs typeface="Arial" pitchFamily="34" charset="0"/>
            </a:rPr>
            <a:pPr algn="ctr"/>
            <a:t>$90k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752475</xdr:colOff>
      <xdr:row>30</xdr:row>
      <xdr:rowOff>76200</xdr:rowOff>
    </xdr:from>
    <xdr:to>
      <xdr:col>4</xdr:col>
      <xdr:colOff>342900</xdr:colOff>
      <xdr:row>35</xdr:row>
      <xdr:rowOff>85725</xdr:rowOff>
    </xdr:to>
    <xdr:sp macro="" textlink="ChartLeft!$I$17">
      <xdr:nvSpPr>
        <xdr:cNvPr id="16" name="TextBox 15"/>
        <xdr:cNvSpPr txBox="1"/>
      </xdr:nvSpPr>
      <xdr:spPr>
        <a:xfrm>
          <a:off x="2581275" y="497205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95B52DB-D4DA-4546-901D-039DA5D7A505}" type="TxLink">
            <a:rPr lang="en-GB" sz="1100" b="1">
              <a:latin typeface="Arial" pitchFamily="34" charset="0"/>
              <a:cs typeface="Arial" pitchFamily="34" charset="0"/>
            </a:rPr>
            <a:pPr algn="ctr"/>
            <a:t>$43k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1171575</xdr:colOff>
      <xdr:row>15</xdr:row>
      <xdr:rowOff>85725</xdr:rowOff>
    </xdr:from>
    <xdr:to>
      <xdr:col>5</xdr:col>
      <xdr:colOff>152400</xdr:colOff>
      <xdr:row>20</xdr:row>
      <xdr:rowOff>95250</xdr:rowOff>
    </xdr:to>
    <xdr:sp macro="" textlink="ChartLeft!$I$11">
      <xdr:nvSpPr>
        <xdr:cNvPr id="17" name="TextBox 16"/>
        <xdr:cNvSpPr txBox="1"/>
      </xdr:nvSpPr>
      <xdr:spPr>
        <a:xfrm>
          <a:off x="3000375" y="255270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DD24AC5-481F-4935-93AF-1809970453AF}" type="TxLink">
            <a:rPr lang="en-GB" sz="1100" b="1">
              <a:latin typeface="Arial" pitchFamily="34" charset="0"/>
              <a:cs typeface="Arial" pitchFamily="34" charset="0"/>
            </a:rPr>
            <a:pPr algn="ctr"/>
            <a:t>$67k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123825</xdr:colOff>
      <xdr:row>27</xdr:row>
      <xdr:rowOff>152400</xdr:rowOff>
    </xdr:from>
    <xdr:to>
      <xdr:col>8</xdr:col>
      <xdr:colOff>95250</xdr:colOff>
      <xdr:row>33</xdr:row>
      <xdr:rowOff>0</xdr:rowOff>
    </xdr:to>
    <xdr:sp macro="" textlink="ChartLeft!$I$15">
      <xdr:nvSpPr>
        <xdr:cNvPr id="18" name="TextBox 17"/>
        <xdr:cNvSpPr txBox="1"/>
      </xdr:nvSpPr>
      <xdr:spPr>
        <a:xfrm>
          <a:off x="4772025" y="4562475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6FF87DD-3C5E-4686-BC9F-86C0543AE94D}" type="TxLink">
            <a:rPr lang="en-GB" sz="1100" b="1">
              <a:latin typeface="Arial" pitchFamily="34" charset="0"/>
              <a:cs typeface="Arial" pitchFamily="34" charset="0"/>
            </a:rPr>
            <a:pPr algn="ctr"/>
            <a:t>$41k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19050</xdr:colOff>
      <xdr:row>23</xdr:row>
      <xdr:rowOff>28575</xdr:rowOff>
    </xdr:from>
    <xdr:to>
      <xdr:col>8</xdr:col>
      <xdr:colOff>600075</xdr:colOff>
      <xdr:row>28</xdr:row>
      <xdr:rowOff>38100</xdr:rowOff>
    </xdr:to>
    <xdr:sp macro="" textlink="ChartLeft!$I$14">
      <xdr:nvSpPr>
        <xdr:cNvPr id="19" name="TextBox 18"/>
        <xdr:cNvSpPr txBox="1"/>
      </xdr:nvSpPr>
      <xdr:spPr>
        <a:xfrm>
          <a:off x="5276850" y="3790950"/>
          <a:ext cx="1190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0F83B45-1432-450E-A382-B5A7F314BE29}" type="TxLink">
            <a:rPr lang="en-GB" sz="1100" b="1">
              <a:latin typeface="Arial" pitchFamily="34" charset="0"/>
              <a:cs typeface="Arial" pitchFamily="34" charset="0"/>
            </a:rPr>
            <a:pPr algn="ctr"/>
            <a:t>$12k</a:t>
          </a:fld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66674</xdr:colOff>
      <xdr:row>6</xdr:row>
      <xdr:rowOff>38099</xdr:rowOff>
    </xdr:from>
    <xdr:to>
      <xdr:col>26</xdr:col>
      <xdr:colOff>526677</xdr:colOff>
      <xdr:row>47</xdr:row>
      <xdr:rowOff>100853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336177</xdr:colOff>
      <xdr:row>21</xdr:row>
      <xdr:rowOff>56029</xdr:rowOff>
    </xdr:from>
    <xdr:to>
      <xdr:col>16</xdr:col>
      <xdr:colOff>0</xdr:colOff>
      <xdr:row>42</xdr:row>
      <xdr:rowOff>0</xdr:rowOff>
    </xdr:to>
    <xdr:sp macro="" textlink="">
      <xdr:nvSpPr>
        <xdr:cNvPr id="3" name="TextBox 2"/>
        <xdr:cNvSpPr txBox="1"/>
      </xdr:nvSpPr>
      <xdr:spPr>
        <a:xfrm>
          <a:off x="7989795" y="3406588"/>
          <a:ext cx="3193676" cy="3238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Summary</a:t>
          </a:r>
          <a:endParaRPr lang="en-GB" sz="16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GB" sz="105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Developed countries/regions tends to have higher salary for Excel professionals</a:t>
          </a:r>
        </a:p>
        <a:p>
          <a:r>
            <a:rPr lang="en-GB" sz="105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GB" sz="105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Years of experience have some positive influence on salary, but it's not a strong linear correlation</a:t>
          </a:r>
        </a:p>
        <a:p>
          <a:r>
            <a:rPr lang="en-GB" sz="105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GB" sz="105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Consultants, Controller, and senior managers have significant higher salary than the others</a:t>
          </a:r>
        </a:p>
        <a:p>
          <a:r>
            <a:rPr lang="en-GB" sz="105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GB" sz="105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It seems the less time you spend on excel, the more you get pay. But it’s not true, as the different across the groups is not statistical significant! 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0.36823</cdr:x>
      <cdr:y>0.96316</cdr:y>
    </cdr:from>
    <cdr:to>
      <cdr:x>0.68439</cdr:x>
      <cdr:y>1</cdr:y>
    </cdr:to>
    <cdr:sp macro="" textlink="ChartRight!$M$7">
      <cdr:nvSpPr>
        <cdr:cNvPr id="2" name="TextBox 1"/>
        <cdr:cNvSpPr txBox="1"/>
      </cdr:nvSpPr>
      <cdr:spPr>
        <a:xfrm xmlns:a="http://schemas.openxmlformats.org/drawingml/2006/main">
          <a:off x="2315067" y="6288020"/>
          <a:ext cx="1987718" cy="240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66D2D9D-E062-405A-A6FE-759EB6F0A5C9}" type="TxLink">
            <a:rPr lang="en-GB" sz="1000" b="1">
              <a:latin typeface="Arial" pitchFamily="34" charset="0"/>
              <a:cs typeface="Arial" pitchFamily="34" charset="0"/>
            </a:rPr>
            <a:pPr algn="ctr"/>
            <a:t>Role</a:t>
          </a:fld>
          <a:endParaRPr lang="en-GB" sz="10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38099</xdr:colOff>
      <xdr:row>7</xdr:row>
      <xdr:rowOff>152400</xdr:rowOff>
    </xdr:from>
    <xdr:to>
      <xdr:col>26</xdr:col>
      <xdr:colOff>904875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495300</xdr:colOff>
      <xdr:row>28</xdr:row>
      <xdr:rowOff>147636</xdr:rowOff>
    </xdr:from>
    <xdr:to>
      <xdr:col>28</xdr:col>
      <xdr:colOff>548100</xdr:colOff>
      <xdr:row>46</xdr:row>
      <xdr:rowOff>112986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590550</xdr:colOff>
      <xdr:row>35</xdr:row>
      <xdr:rowOff>23812</xdr:rowOff>
    </xdr:from>
    <xdr:to>
      <xdr:col>20</xdr:col>
      <xdr:colOff>285750</xdr:colOff>
      <xdr:row>52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561975</xdr:colOff>
      <xdr:row>52</xdr:row>
      <xdr:rowOff>71437</xdr:rowOff>
    </xdr:from>
    <xdr:to>
      <xdr:col>22</xdr:col>
      <xdr:colOff>257175</xdr:colOff>
      <xdr:row>69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145676</xdr:colOff>
      <xdr:row>1</xdr:row>
      <xdr:rowOff>134472</xdr:rowOff>
    </xdr:from>
    <xdr:to>
      <xdr:col>23</xdr:col>
      <xdr:colOff>437028</xdr:colOff>
      <xdr:row>17</xdr:row>
      <xdr:rowOff>22412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361950</xdr:colOff>
      <xdr:row>27</xdr:row>
      <xdr:rowOff>92361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19950" cy="4464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ingyi_Wei" refreshedDate="41094.836514236114" createdVersion="4" refreshedVersion="4" minRefreshableVersion="3" recordCount="1883">
  <cacheSource type="worksheet">
    <worksheetSource ref="A5:O1888" sheet="Data"/>
  </cacheSource>
  <cacheFields count="15">
    <cacheField name="Unique_ID" numFmtId="0">
      <sharedItems/>
    </cacheField>
    <cacheField name="Timestamp" numFmtId="0">
      <sharedItems/>
    </cacheField>
    <cacheField name="Your_Salary" numFmtId="0">
      <sharedItems containsMixedTypes="1" containsNumber="1" minValue="1.8" maxValue="10500000"/>
    </cacheField>
    <cacheField name="clean_Salary_(in_local_currency)" numFmtId="0">
      <sharedItems containsSemiMixedTypes="0" containsString="0" containsNumber="1" containsInteger="1" minValue="2400" maxValue="48000000"/>
    </cacheField>
    <cacheField name="Currency" numFmtId="0">
      <sharedItems/>
    </cacheField>
    <cacheField name="Salary_in_USD" numFmtId="0">
      <sharedItems containsSemiMixedTypes="0" containsString="0" containsNumber="1" minValue="1783.1669039999999" maxValue="1229201.9040000001"/>
    </cacheField>
    <cacheField name="Your_Job_Title" numFmtId="0">
      <sharedItems/>
    </cacheField>
    <cacheField name="Job_Type" numFmtId="0">
      <sharedItems/>
    </cacheField>
    <cacheField name="Where_do_you_work" numFmtId="0">
      <sharedItems/>
    </cacheField>
    <cacheField name="clean_Country" numFmtId="0">
      <sharedItems/>
    </cacheField>
    <cacheField name="How_many_hours_of_a_day_you_work_on_Excel" numFmtId="0">
      <sharedItems/>
    </cacheField>
    <cacheField name="Years_of_Experience" numFmtId="0">
      <sharedItems containsString="0" containsBlank="1" containsNumber="1" minValue="0" maxValue="40"/>
    </cacheField>
    <cacheField name="countries" numFmtId="0">
      <sharedItems count="100">
        <s v="india"/>
        <s v="croatia"/>
        <s v="usa"/>
        <s v="pakistan"/>
        <s v="iceland"/>
        <s v="germany"/>
        <s v="ukraine"/>
        <s v="portugal"/>
        <s v="ireland"/>
        <s v="hungary"/>
        <s v="switzerland"/>
        <s v="south africa"/>
        <s v="belgium"/>
        <s v="russia"/>
        <s v="uk"/>
        <s v="poland"/>
        <s v="australia"/>
        <s v="canada"/>
        <s v="netherlands"/>
        <s v="france"/>
        <s v="brasil"/>
        <s v="uae"/>
        <s v="saudi arabia"/>
        <s v="panama"/>
        <s v="arabian gulf"/>
        <s v="mexico"/>
        <s v="greece"/>
        <s v="colombia"/>
        <s v="turkey"/>
        <s v="singapore"/>
        <s v="bermuda"/>
        <s v="thailand"/>
        <s v="philippines"/>
        <s v="israel"/>
        <s v="sweden"/>
        <s v="bangladesh"/>
        <s v="romania"/>
        <s v="costa rica"/>
        <s v="iran"/>
        <s v="finland"/>
        <s v="dominican republic"/>
        <s v="somalia"/>
        <s v="republic of georgia"/>
        <s v="estonia"/>
        <s v="mozambique"/>
        <s v="norway"/>
        <s v="spain"/>
        <s v="new zealand"/>
        <s v="central america"/>
        <s v="self-employed"/>
        <s v="japan"/>
        <s v="guyana"/>
        <s v="china"/>
        <s v="sri lanka"/>
        <s v="indonesia"/>
        <s v="cambodia"/>
        <s v="lithuania"/>
        <s v="egypt"/>
        <s v="bhutan"/>
        <s v="nigeria"/>
        <s v="denmark"/>
        <s v="italy"/>
        <s v="uruguay"/>
        <s v="aruba"/>
        <s v="qatar"/>
        <s v="vietnam"/>
        <s v="kuwait"/>
        <s v="czech republic"/>
        <s v="zimbabwe"/>
        <s v="slovenia"/>
        <s v="albania"/>
        <s v="zambia"/>
        <s v="malaysia"/>
        <s v="asia"/>
        <s v="paraguay"/>
        <s v="europe"/>
        <s v="montenegro"/>
        <s v="argentina"/>
        <s v="kenya"/>
        <s v="latin america"/>
        <s v="mongolia"/>
        <s v="myanmar"/>
        <s v="uganda"/>
        <s v="ghana"/>
        <s v="austria"/>
        <s v="bolivia"/>
        <s v="libya"/>
        <s v="bulgaria"/>
        <s v="peru"/>
        <s v="morocco"/>
        <s v="lesotho"/>
        <s v="mauritius"/>
        <s v="azerbaijan"/>
        <s v="slovakia"/>
        <s v="tunisia"/>
        <s v="armenia"/>
        <s v="hong kong"/>
        <s v="baltic"/>
        <s v="ethiopia"/>
        <s v="oman"/>
      </sharedItems>
    </cacheField>
    <cacheField name="Continent" numFmtId="0">
      <sharedItems count="6">
        <s v="ASIA"/>
        <s v="EUROPE"/>
        <s v="NA"/>
        <s v="AFRICA"/>
        <s v="OCEANIA"/>
        <s v="SA"/>
      </sharedItems>
    </cacheField>
    <cacheField name="Years_of_Experience2" numFmtId="0">
      <sharedItems containsMixedTypes="1" containsNumber="1" minValue="0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ingyi_Wei" refreshedDate="41094.870043634262" createdVersion="4" refreshedVersion="4" minRefreshableVersion="3" recordCount="1883">
  <cacheSource type="worksheet">
    <worksheetSource ref="A5:P1888" sheet="Data"/>
  </cacheSource>
  <cacheFields count="16">
    <cacheField name="Unique_ID" numFmtId="0">
      <sharedItems/>
    </cacheField>
    <cacheField name="Timestamp" numFmtId="0">
      <sharedItems/>
    </cacheField>
    <cacheField name="Your_Salary" numFmtId="0">
      <sharedItems containsMixedTypes="1" containsNumber="1" minValue="1.8" maxValue="10500000"/>
    </cacheField>
    <cacheField name="clean_Salary_(in_local_currency)" numFmtId="0">
      <sharedItems containsSemiMixedTypes="0" containsString="0" containsNumber="1" containsInteger="1" minValue="2400" maxValue="48000000"/>
    </cacheField>
    <cacheField name="Currency" numFmtId="0">
      <sharedItems/>
    </cacheField>
    <cacheField name="Salary_in_USD" numFmtId="0">
      <sharedItems containsSemiMixedTypes="0" containsString="0" containsNumber="1" minValue="1783.1669039999999" maxValue="1229201.9040000001"/>
    </cacheField>
    <cacheField name="Your_Job_Title" numFmtId="0">
      <sharedItems/>
    </cacheField>
    <cacheField name="Job_Type" numFmtId="0">
      <sharedItems count="10">
        <s v="Analyst"/>
        <s v="Controller"/>
        <s v="Engineer"/>
        <s v="Manager"/>
        <s v="CXO or Top Mgmt."/>
        <s v="Accountant"/>
        <s v="Specialist"/>
        <s v="Reporting"/>
        <s v="Consultant"/>
        <s v="Misc."/>
      </sharedItems>
    </cacheField>
    <cacheField name="Where_do_you_work" numFmtId="0">
      <sharedItems/>
    </cacheField>
    <cacheField name="clean_Country" numFmtId="0">
      <sharedItems/>
    </cacheField>
    <cacheField name="How_many_hours_of_a_day_you_work_on_Excel" numFmtId="0">
      <sharedItems count="5">
        <s v="4 to 6 hours a day"/>
        <s v="All the 8 hours baby, all the 8!"/>
        <s v="2 to 3 hours per day"/>
        <s v="1 or 2 hours a day"/>
        <s v="Excel ?!? What Excel?"/>
      </sharedItems>
    </cacheField>
    <cacheField name="Years_of_Experience" numFmtId="0">
      <sharedItems containsString="0" containsBlank="1" containsNumber="1" minValue="0" maxValue="40"/>
    </cacheField>
    <cacheField name="countries" numFmtId="0">
      <sharedItems/>
    </cacheField>
    <cacheField name="Continent" numFmtId="0">
      <sharedItems count="6">
        <s v="ASIA"/>
        <s v="EUROPE"/>
        <s v="NA"/>
        <s v="AFRICA"/>
        <s v="OCEANIA"/>
        <s v="SA"/>
      </sharedItems>
    </cacheField>
    <cacheField name="Years_of_Experience2" numFmtId="0">
      <sharedItems containsMixedTypes="1" containsNumber="1" minValue="0" maxValue="40" count="57">
        <s v="na"/>
        <n v="5"/>
        <n v="20"/>
        <n v="7"/>
        <n v="1"/>
        <n v="10"/>
        <n v="6"/>
        <n v="2"/>
        <n v="11"/>
        <n v="23"/>
        <n v="27"/>
        <n v="8"/>
        <n v="15"/>
        <n v="22"/>
        <n v="3"/>
        <n v="30"/>
        <n v="16"/>
        <n v="25"/>
        <n v="4"/>
        <n v="17"/>
        <n v="18"/>
        <n v="32"/>
        <n v="26"/>
        <n v="12"/>
        <n v="1.5"/>
        <n v="9"/>
        <n v="4.5"/>
        <n v="7.3"/>
        <n v="14"/>
        <n v="0"/>
        <n v="3.5"/>
        <n v="13"/>
        <n v="5.5"/>
        <n v="2.5"/>
        <n v="2.4"/>
        <n v="40"/>
        <n v="1.1000000000000001"/>
        <n v="6.5"/>
        <n v="0.5"/>
        <n v="35"/>
        <n v="4.5999999999999996"/>
        <n v="0.8"/>
        <n v="21"/>
        <n v="7.9"/>
        <n v="8.5"/>
        <n v="29"/>
        <n v="28"/>
        <n v="0.1"/>
        <n v="0.6"/>
        <n v="6.4"/>
        <n v="5.6"/>
        <n v="33"/>
        <n v="36"/>
        <n v="1.6"/>
        <n v="19"/>
        <n v="0.3"/>
        <n v="34"/>
      </sharedItems>
    </cacheField>
    <cacheField name="Proper Country Name" numFmtId="0">
      <sharedItems count="100">
        <s v="India"/>
        <s v="Croatia"/>
        <s v="USA"/>
        <s v="Pakistan"/>
        <s v="Iceland"/>
        <s v="Germany"/>
        <s v="Ukraine"/>
        <s v="Portugal"/>
        <s v="Ireland"/>
        <s v="Hungary"/>
        <s v="Switzerland"/>
        <s v="South Africa"/>
        <s v="Belgium"/>
        <s v="Russia"/>
        <s v="UK"/>
        <s v="Poland"/>
        <s v="Australia"/>
        <s v="Canada"/>
        <s v="Netherlands"/>
        <s v="France"/>
        <s v="Brasil"/>
        <s v="Uae"/>
        <s v="Saudi Arabia"/>
        <s v="Panama"/>
        <s v="Arabian Gulf"/>
        <s v="Mexico"/>
        <s v="Greece"/>
        <s v="Colombia"/>
        <s v="Turkey"/>
        <s v="Singapore"/>
        <s v="Bermuda"/>
        <s v="Thailand"/>
        <s v="Philippines"/>
        <s v="Israel"/>
        <s v="Sweden"/>
        <s v="Bangladesh"/>
        <s v="Romania"/>
        <s v="Costa Rica"/>
        <s v="Iran"/>
        <s v="Finland"/>
        <s v="Dominican Republic"/>
        <s v="Somalia"/>
        <s v="Republic Of Georgia"/>
        <s v="Estonia"/>
        <s v="Mozambique"/>
        <s v="Norway"/>
        <s v="Spain"/>
        <s v="New Zealand"/>
        <s v="Central America"/>
        <s v="Self-Employed"/>
        <s v="Japan"/>
        <s v="Guyana"/>
        <s v="China"/>
        <s v="Sri Lanka"/>
        <s v="Indonesia"/>
        <s v="Cambodia"/>
        <s v="Lithuania"/>
        <s v="Egypt"/>
        <s v="Bhutan"/>
        <s v="Nigeria"/>
        <s v="Denmark"/>
        <s v="Italy"/>
        <s v="Uruguay"/>
        <s v="Aruba"/>
        <s v="Qatar"/>
        <s v="Vietnam"/>
        <s v="Kuwait"/>
        <s v="Czech Republic"/>
        <s v="Zimbabwe"/>
        <s v="Slovenia"/>
        <s v="Albania"/>
        <s v="Zambia"/>
        <s v="Malaysia"/>
        <s v="Asia"/>
        <s v="Paraguay"/>
        <s v="Europe"/>
        <s v="Montenegro"/>
        <s v="Argentina"/>
        <s v="Kenya"/>
        <s v="Latin America"/>
        <s v="Mongolia"/>
        <s v="Myanmar"/>
        <s v="Uganda"/>
        <s v="Ghana"/>
        <s v="Austria"/>
        <s v="Bolivia"/>
        <s v="Libya"/>
        <s v="Bulgaria"/>
        <s v="Peru"/>
        <s v="Morocco"/>
        <s v="Lesotho"/>
        <s v="Mauritius"/>
        <s v="Azerbaijan"/>
        <s v="Slovakia"/>
        <s v="Tunisia"/>
        <s v="Armenia"/>
        <s v="Hong Kong"/>
        <s v="Baltic"/>
        <s v="Ethiopia"/>
        <s v="Oma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3">
  <r>
    <s v="ID0001"/>
    <s v="25 May 2012, 3:11 AM"/>
    <n v="5846"/>
    <n v="5846"/>
    <s v="USD"/>
    <n v="5846"/>
    <s v="MIS Analyst"/>
    <s v="Analyst"/>
    <s v="India"/>
    <s v="India"/>
    <s v="4 to 6 hours a day"/>
    <m/>
    <x v="0"/>
    <x v="0"/>
    <s v="na"/>
  </r>
  <r>
    <s v="ID0002"/>
    <s v="25 May 2012, 3:13 AM"/>
    <s v="15000 usd"/>
    <n v="15000"/>
    <s v="USD"/>
    <n v="15000"/>
    <s v="cost control"/>
    <s v="Controller"/>
    <s v="europe/Croatia"/>
    <s v="Croatia"/>
    <s v="All the 8 hours baby, all the 8!"/>
    <m/>
    <x v="1"/>
    <x v="1"/>
    <s v="na"/>
  </r>
  <r>
    <s v="ID0003"/>
    <s v="25 May 2012, 3:16 AM"/>
    <n v="58000"/>
    <n v="58000"/>
    <s v="USD"/>
    <n v="58000"/>
    <s v="Financial Analyst"/>
    <s v="Analyst"/>
    <s v="USA"/>
    <s v="USA"/>
    <s v="All the 8 hours baby, all the 8!"/>
    <m/>
    <x v="2"/>
    <x v="2"/>
    <s v="na"/>
  </r>
  <r>
    <s v="ID0004"/>
    <s v="25 May 2012, 3:23 AM"/>
    <n v="48000"/>
    <n v="48000"/>
    <s v="USD"/>
    <n v="48000"/>
    <s v="Quality Control"/>
    <s v="Controller"/>
    <s v="Pakistan"/>
    <s v="Pakistan"/>
    <s v="2 to 3 hours per day"/>
    <m/>
    <x v="3"/>
    <x v="0"/>
    <s v="na"/>
  </r>
  <r>
    <s v="ID0005"/>
    <s v="25 May 2012, 3:27 AM"/>
    <n v="54000"/>
    <n v="54000"/>
    <s v="USD"/>
    <n v="54000"/>
    <s v="Quality Engineer"/>
    <s v="Engineer"/>
    <s v="USA"/>
    <s v="USA"/>
    <s v="All the 8 hours baby, all the 8!"/>
    <m/>
    <x v="2"/>
    <x v="2"/>
    <s v="na"/>
  </r>
  <r>
    <s v="ID0006"/>
    <s v="25 May 2012, 3:28 AM"/>
    <n v="41731"/>
    <n v="41731"/>
    <s v="USD"/>
    <n v="41731"/>
    <s v="Analyst"/>
    <s v="Analyst"/>
    <s v="Iceland"/>
    <s v="Iceland"/>
    <s v="All the 8 hours baby, all the 8!"/>
    <m/>
    <x v="4"/>
    <x v="1"/>
    <s v="na"/>
  </r>
  <r>
    <s v="ID0007"/>
    <s v="25 May 2012, 3:33 AM"/>
    <n v="145000"/>
    <n v="145000"/>
    <s v="EUR"/>
    <n v="184207.91870000001"/>
    <s v="senior project manager"/>
    <s v="Manager"/>
    <s v="Germany"/>
    <s v="Germany"/>
    <s v="1 or 2 hours a day"/>
    <m/>
    <x v="5"/>
    <x v="1"/>
    <s v="na"/>
  </r>
  <r>
    <s v="ID0008"/>
    <s v="25 May 2012, 3:36 AM"/>
    <n v="12000"/>
    <n v="12000"/>
    <s v="USD"/>
    <n v="12000"/>
    <s v="Assistant SP&amp;A"/>
    <s v="Analyst"/>
    <s v="Ukraine"/>
    <s v="Ukraine"/>
    <s v="All the 8 hours baby, all the 8!"/>
    <m/>
    <x v="6"/>
    <x v="1"/>
    <s v="na"/>
  </r>
  <r>
    <s v="ID0009"/>
    <s v="25 May 2012, 3:37 AM"/>
    <n v="44000"/>
    <n v="44000"/>
    <s v="USD"/>
    <n v="44000"/>
    <s v="CFO"/>
    <s v="CXO or Top Mgmt."/>
    <s v="Portugal"/>
    <s v="Portugal"/>
    <s v="1 or 2 hours a day"/>
    <m/>
    <x v="7"/>
    <x v="1"/>
    <s v="na"/>
  </r>
  <r>
    <s v="ID0010"/>
    <s v="25 May 2012, 3:38 AM"/>
    <s v="PKR 8,000"/>
    <n v="1152000"/>
    <s v="PKR"/>
    <n v="12227.430200000001"/>
    <s v="Audit Trainee"/>
    <s v="Accountant"/>
    <s v="Pakistan"/>
    <s v="Pakistan"/>
    <s v="All the 8 hours baby, all the 8!"/>
    <m/>
    <x v="3"/>
    <x v="0"/>
    <s v="na"/>
  </r>
  <r>
    <s v="ID0011"/>
    <s v="25 May 2012, 3:43 AM"/>
    <s v="Ÿ?¦ 51650"/>
    <n v="51650"/>
    <s v="EUR"/>
    <n v="65616.131020000001"/>
    <s v="Training Specialist"/>
    <s v="Specialist"/>
    <s v="Ireland"/>
    <s v="Ireland"/>
    <s v="2 to 3 hours per day"/>
    <m/>
    <x v="8"/>
    <x v="1"/>
    <s v="na"/>
  </r>
  <r>
    <s v="ID0012"/>
    <s v="25 May 2012, 3:43 AM"/>
    <n v="14000"/>
    <n v="14000"/>
    <s v="USD"/>
    <n v="14000"/>
    <s v="Quality Engineer"/>
    <s v="Engineer"/>
    <s v="Hungary"/>
    <s v="Hungary"/>
    <s v="4 to 6 hours a day"/>
    <m/>
    <x v="9"/>
    <x v="1"/>
    <s v="na"/>
  </r>
  <r>
    <s v="ID0013"/>
    <s v="25 May 2012, 3:48 AM"/>
    <s v="749000 INR"/>
    <n v="749000"/>
    <s v="INR"/>
    <n v="13338.1296"/>
    <s v="Senion Analyst"/>
    <s v="Analyst"/>
    <s v="India"/>
    <s v="India"/>
    <s v="All the 8 hours baby, all the 8!"/>
    <m/>
    <x v="0"/>
    <x v="0"/>
    <s v="na"/>
  </r>
  <r>
    <s v="ID0014"/>
    <s v="25 May 2012, 3:50 AM"/>
    <n v="49000"/>
    <n v="49000"/>
    <s v="USD"/>
    <n v="49000"/>
    <s v="business analyst"/>
    <s v="Analyst"/>
    <s v="USA"/>
    <s v="USA"/>
    <s v="All the 8 hours baby, all the 8!"/>
    <m/>
    <x v="2"/>
    <x v="2"/>
    <s v="na"/>
  </r>
  <r>
    <s v="ID0015"/>
    <s v="25 May 2012, 3:53 AM"/>
    <n v="85000"/>
    <n v="85000"/>
    <s v="USD"/>
    <n v="85000"/>
    <s v="Project Engineer"/>
    <s v="Engineer"/>
    <s v="USA"/>
    <s v="USA"/>
    <s v="1 or 2 hours a day"/>
    <m/>
    <x v="2"/>
    <x v="2"/>
    <s v="na"/>
  </r>
  <r>
    <s v="ID0016"/>
    <s v="25 May 2012, 3:56 AM"/>
    <n v="75000"/>
    <n v="75000"/>
    <s v="USD"/>
    <n v="75000"/>
    <s v="Sr Project Engineer"/>
    <s v="Engineer"/>
    <s v="USA"/>
    <s v="USA"/>
    <s v="All the 8 hours baby, all the 8!"/>
    <m/>
    <x v="2"/>
    <x v="2"/>
    <s v="na"/>
  </r>
  <r>
    <s v="ID0017"/>
    <s v="25 May 2012, 4:10 AM"/>
    <n v="107000"/>
    <n v="107000"/>
    <s v="USD"/>
    <n v="107000"/>
    <s v="Business Development"/>
    <s v="Manager"/>
    <s v="Switzerland"/>
    <s v="Switzerland"/>
    <s v="4 to 6 hours a day"/>
    <m/>
    <x v="10"/>
    <x v="1"/>
    <s v="na"/>
  </r>
  <r>
    <s v="ID0018"/>
    <s v="25 May 2012, 4:10 AM"/>
    <n v="45000"/>
    <n v="45000"/>
    <s v="USD"/>
    <n v="45000"/>
    <s v="Excel Report Writer"/>
    <s v="Reporting"/>
    <s v="South Africa"/>
    <s v="South Africa"/>
    <s v="All the 8 hours baby, all the 8!"/>
    <m/>
    <x v="11"/>
    <x v="3"/>
    <s v="na"/>
  </r>
  <r>
    <s v="ID0019"/>
    <s v="25 May 2012, 4:16 AM"/>
    <n v="550000"/>
    <n v="550000"/>
    <s v="INR"/>
    <n v="9794.3541779999996"/>
    <s v="AGM"/>
    <s v="Manager"/>
    <s v="India"/>
    <s v="India"/>
    <s v="2 to 3 hours per day"/>
    <m/>
    <x v="0"/>
    <x v="0"/>
    <s v="na"/>
  </r>
  <r>
    <s v="ID0020"/>
    <s v="25 May 2012, 4:19 AM"/>
    <n v="50000"/>
    <n v="50000"/>
    <s v="USD"/>
    <n v="50000"/>
    <s v="GM"/>
    <s v="Manager"/>
    <s v="India"/>
    <s v="India"/>
    <s v="1 or 2 hours a day"/>
    <m/>
    <x v="0"/>
    <x v="0"/>
    <s v="na"/>
  </r>
  <r>
    <s v="ID0021"/>
    <s v="25 May 2012, 4:24 AM"/>
    <n v="13500"/>
    <n v="13500"/>
    <s v="USD"/>
    <n v="13500"/>
    <s v="DSE Co-ordinator"/>
    <s v="Manager"/>
    <s v="India"/>
    <s v="India"/>
    <s v="4 to 6 hours a day"/>
    <m/>
    <x v="0"/>
    <x v="0"/>
    <s v="na"/>
  </r>
  <r>
    <s v="ID0022"/>
    <s v="25 May 2012, 4:24 AM"/>
    <n v="96000"/>
    <n v="96000"/>
    <s v="USD"/>
    <n v="96000"/>
    <s v="Analyst"/>
    <s v="Analyst"/>
    <s v="USA"/>
    <s v="USA"/>
    <s v="2 to 3 hours per day"/>
    <m/>
    <x v="2"/>
    <x v="2"/>
    <s v="na"/>
  </r>
  <r>
    <s v="ID0023"/>
    <s v="25 May 2012, 4:31 AM"/>
    <n v="1000000"/>
    <n v="1000000"/>
    <s v="INR"/>
    <n v="17807.916689999998"/>
    <s v="Manager"/>
    <s v="Manager"/>
    <s v="India"/>
    <s v="India"/>
    <s v="4 to 6 hours a day"/>
    <m/>
    <x v="0"/>
    <x v="0"/>
    <s v="na"/>
  </r>
  <r>
    <s v="ID0024"/>
    <s v="25 May 2012, 4:32 AM"/>
    <n v="75000"/>
    <n v="75000"/>
    <s v="USD"/>
    <n v="75000"/>
    <s v="Marketing Director"/>
    <s v="CXO or Top Mgmt."/>
    <s v="USA"/>
    <s v="USA"/>
    <s v="4 to 6 hours a day"/>
    <m/>
    <x v="2"/>
    <x v="2"/>
    <s v="na"/>
  </r>
  <r>
    <s v="ID0025"/>
    <s v="25 May 2012, 4:43 AM"/>
    <s v="40000 us"/>
    <n v="40000"/>
    <s v="USD"/>
    <n v="40000"/>
    <s v="sales and marketing"/>
    <s v="Manager"/>
    <s v="USA"/>
    <s v="USA"/>
    <s v="2 to 3 hours per day"/>
    <m/>
    <x v="2"/>
    <x v="2"/>
    <s v="na"/>
  </r>
  <r>
    <s v="ID0026"/>
    <s v="25 May 2012, 4:45 AM"/>
    <n v="60000"/>
    <n v="60000"/>
    <s v="USD"/>
    <n v="60000"/>
    <s v="Analyst II"/>
    <s v="Analyst"/>
    <s v="USA"/>
    <s v="USA"/>
    <s v="All the 8 hours baby, all the 8!"/>
    <m/>
    <x v="2"/>
    <x v="2"/>
    <s v="na"/>
  </r>
  <r>
    <s v="ID0028"/>
    <s v="25 May 2012, 4:48 AM"/>
    <n v="2700"/>
    <n v="32400"/>
    <s v="EUR"/>
    <n v="41160.94182"/>
    <s v="Project Leader"/>
    <s v="Manager"/>
    <s v="Belgium"/>
    <s v="Belgium"/>
    <s v="4 to 6 hours a day"/>
    <m/>
    <x v="12"/>
    <x v="1"/>
    <s v="na"/>
  </r>
  <r>
    <s v="ID0029"/>
    <s v="25 May 2012, 4:52 AM"/>
    <s v="900000 INR"/>
    <n v="900000"/>
    <s v="INR"/>
    <n v="16027.125019999999"/>
    <s v="Applications Engineer"/>
    <s v="Engineer"/>
    <s v="India"/>
    <s v="India"/>
    <s v="1 or 2 hours a day"/>
    <m/>
    <x v="0"/>
    <x v="0"/>
    <s v="na"/>
  </r>
  <r>
    <s v="ID0030"/>
    <s v="25 May 2012, 4:55 AM"/>
    <s v="Rs 600000"/>
    <n v="600000"/>
    <s v="INR"/>
    <n v="10684.75001"/>
    <s v="strategy manager"/>
    <s v="Manager"/>
    <s v="India"/>
    <s v="India"/>
    <s v="4 to 6 hours a day"/>
    <m/>
    <x v="0"/>
    <x v="0"/>
    <s v="na"/>
  </r>
  <r>
    <s v="ID0031"/>
    <s v="25 May 2012, 4:55 AM"/>
    <n v="41000"/>
    <n v="41000"/>
    <s v="USD"/>
    <n v="41000"/>
    <s v="Chief of the department of public budget analisis and forecasting"/>
    <s v="Manager"/>
    <s v="Russia"/>
    <s v="Russia"/>
    <s v="All the 8 hours baby, all the 8!"/>
    <m/>
    <x v="13"/>
    <x v="1"/>
    <s v="na"/>
  </r>
  <r>
    <s v="ID0032"/>
    <s v="25 May 2012, 4:57 AM"/>
    <s v="360000 INR"/>
    <n v="360000"/>
    <s v="INR"/>
    <n v="6410.850007"/>
    <s v="Specialist"/>
    <s v="Specialist"/>
    <s v="India"/>
    <s v="India"/>
    <s v="4 to 6 hours a day"/>
    <m/>
    <x v="0"/>
    <x v="0"/>
    <s v="na"/>
  </r>
  <r>
    <s v="ID0033"/>
    <s v="25 May 2012, 4:58 AM"/>
    <s v="ô?35000"/>
    <n v="35000"/>
    <s v="GBP"/>
    <n v="55166.239520000003"/>
    <s v="Management Information Analyst"/>
    <s v="Analyst"/>
    <s v="UK"/>
    <s v="UK"/>
    <s v="All the 8 hours baby, all the 8!"/>
    <m/>
    <x v="14"/>
    <x v="1"/>
    <s v="na"/>
  </r>
  <r>
    <s v="ID0035"/>
    <s v="25 May 2012, 5:01 AM"/>
    <n v="1600"/>
    <n v="19200"/>
    <s v="USD"/>
    <n v="19200"/>
    <s v="Analyst"/>
    <s v="Analyst"/>
    <s v="Poland"/>
    <s v="Poland"/>
    <s v="2 to 3 hours per day"/>
    <m/>
    <x v="15"/>
    <x v="1"/>
    <s v="na"/>
  </r>
  <r>
    <s v="ID0036"/>
    <s v="25 May 2012, 5:04 AM"/>
    <n v="500000"/>
    <n v="500000"/>
    <s v="INR"/>
    <n v="8903.9583440000006"/>
    <s v="Senior Consultant"/>
    <s v="Consultant"/>
    <s v="India"/>
    <s v="India"/>
    <s v="All the 8 hours baby, all the 8!"/>
    <m/>
    <x v="0"/>
    <x v="0"/>
    <s v="na"/>
  </r>
  <r>
    <s v="ID0037"/>
    <s v="25 May 2012, 5:07 AM"/>
    <n v="150000"/>
    <n v="150000"/>
    <s v="USD"/>
    <n v="150000"/>
    <s v="Portfolio Manager"/>
    <s v="Manager"/>
    <s v="USA"/>
    <s v="USA"/>
    <s v="2 to 3 hours per day"/>
    <m/>
    <x v="2"/>
    <x v="2"/>
    <s v="na"/>
  </r>
  <r>
    <s v="ID0038"/>
    <s v="25 May 2012, 5:10 AM"/>
    <n v="69000"/>
    <n v="69000"/>
    <s v="USD"/>
    <n v="69000"/>
    <s v="Design Engineer"/>
    <s v="Engineer"/>
    <s v="USA"/>
    <s v="USA"/>
    <s v="4 to 6 hours a day"/>
    <m/>
    <x v="2"/>
    <x v="2"/>
    <s v="na"/>
  </r>
  <r>
    <s v="ID0039"/>
    <s v="25 May 2012, 5:11 AM"/>
    <n v="30000"/>
    <n v="30000"/>
    <s v="USD"/>
    <n v="30000"/>
    <s v="Academic Advisor"/>
    <s v="Consultant"/>
    <s v="USA"/>
    <s v="USA"/>
    <s v="2 to 3 hours per day"/>
    <m/>
    <x v="2"/>
    <x v="2"/>
    <s v="na"/>
  </r>
  <r>
    <s v="ID0040"/>
    <s v="25 May 2012, 5:13 AM"/>
    <n v="400000"/>
    <n v="400000"/>
    <s v="INR"/>
    <n v="7123.1666750000004"/>
    <s v="Coordination"/>
    <s v="Manager"/>
    <s v="India"/>
    <s v="India"/>
    <s v="4 to 6 hours a day"/>
    <m/>
    <x v="0"/>
    <x v="0"/>
    <s v="na"/>
  </r>
  <r>
    <s v="ID0041"/>
    <s v="25 May 2012, 5:18 AM"/>
    <n v="70000"/>
    <n v="70000"/>
    <s v="AUD"/>
    <n v="71393.675950000004"/>
    <s v="consultant"/>
    <s v="Consultant"/>
    <s v="Australia"/>
    <s v="Australia"/>
    <s v="2 to 3 hours per day"/>
    <m/>
    <x v="16"/>
    <x v="4"/>
    <s v="na"/>
  </r>
  <r>
    <s v="ID0042"/>
    <s v="25 May 2012, 5:20 AM"/>
    <n v="14500"/>
    <n v="14500"/>
    <s v="USD"/>
    <n v="14500"/>
    <s v="Business Analsyt"/>
    <s v="Analyst"/>
    <s v="India"/>
    <s v="India"/>
    <s v="4 to 6 hours a day"/>
    <m/>
    <x v="0"/>
    <x v="0"/>
    <s v="na"/>
  </r>
  <r>
    <s v="ID0043"/>
    <s v="25 May 2012, 5:30 AM"/>
    <n v="70000"/>
    <n v="70000"/>
    <s v="CAD"/>
    <n v="68835.30661"/>
    <s v="Product Engineer"/>
    <s v="Engineer"/>
    <s v="Canada"/>
    <s v="Canada"/>
    <s v="2 to 3 hours per day"/>
    <m/>
    <x v="17"/>
    <x v="2"/>
    <s v="na"/>
  </r>
  <r>
    <s v="ID0044"/>
    <s v="25 May 2012, 5:35 AM"/>
    <n v="58000"/>
    <n v="58000"/>
    <s v="USD"/>
    <n v="58000"/>
    <s v="Senior Accountant"/>
    <s v="Accountant"/>
    <s v="USA"/>
    <s v="USA"/>
    <s v="4 to 6 hours a day"/>
    <m/>
    <x v="2"/>
    <x v="2"/>
    <s v="na"/>
  </r>
  <r>
    <s v="ID0045"/>
    <s v="25 May 2012, 5:45 AM"/>
    <n v="90000"/>
    <n v="90000"/>
    <s v="USD"/>
    <n v="90000"/>
    <s v="Scientist"/>
    <s v="Misc."/>
    <s v="USA"/>
    <s v="USA"/>
    <s v="1 or 2 hours a day"/>
    <m/>
    <x v="2"/>
    <x v="2"/>
    <s v="na"/>
  </r>
  <r>
    <s v="ID0046"/>
    <s v="25 May 2012, 5:46 AM"/>
    <n v="800000"/>
    <n v="800000"/>
    <s v="INR"/>
    <n v="14246.333350000001"/>
    <s v="Team Lead"/>
    <s v="Manager"/>
    <s v="India"/>
    <s v="India"/>
    <s v="2 to 3 hours per day"/>
    <m/>
    <x v="0"/>
    <x v="0"/>
    <s v="na"/>
  </r>
  <r>
    <s v="ID0047"/>
    <s v="25 May 2012, 5:47 AM"/>
    <n v="32000"/>
    <n v="32000"/>
    <s v="GBP"/>
    <n v="50437.704709999998"/>
    <s v="Senior intelligence analyst"/>
    <s v="Analyst"/>
    <s v="UK"/>
    <s v="UK"/>
    <s v="4 to 6 hours a day"/>
    <m/>
    <x v="14"/>
    <x v="1"/>
    <s v="na"/>
  </r>
  <r>
    <s v="ID0048"/>
    <s v="25 May 2012, 5:47 AM"/>
    <n v="1000"/>
    <n v="12000"/>
    <s v="USD"/>
    <n v="12000"/>
    <s v="Freelance consultant"/>
    <s v="Consultant"/>
    <s v="USA"/>
    <s v="USA"/>
    <s v="1 or 2 hours a day"/>
    <m/>
    <x v="2"/>
    <x v="2"/>
    <s v="na"/>
  </r>
  <r>
    <s v="ID0049"/>
    <s v="25 May 2012, 6:04 AM"/>
    <s v="Ÿ?¦ 45"/>
    <n v="45000"/>
    <s v="EUR"/>
    <n v="57167.974750000001"/>
    <s v="Online Traffic Manager / Web Analist"/>
    <s v="Manager"/>
    <s v="The Netherlands"/>
    <s v="Netherlands"/>
    <s v="4 to 6 hours a day"/>
    <m/>
    <x v="18"/>
    <x v="1"/>
    <s v="na"/>
  </r>
  <r>
    <s v="ID0050"/>
    <s v="25 May 2012, 6:04 AM"/>
    <s v="100000 USD"/>
    <n v="100000"/>
    <s v="USD"/>
    <n v="100000"/>
    <s v="Seinor Financial Analyst"/>
    <s v="Analyst"/>
    <s v="Germany"/>
    <s v="Germany"/>
    <s v="All the 8 hours baby, all the 8!"/>
    <m/>
    <x v="5"/>
    <x v="1"/>
    <s v="na"/>
  </r>
  <r>
    <s v="ID0051"/>
    <s v="25 May 2012, 6:05 AM"/>
    <n v="57000"/>
    <n v="57000"/>
    <s v="USD"/>
    <n v="57000"/>
    <s v="Senior Accounting Supervisor"/>
    <s v="Accountant"/>
    <s v="USA"/>
    <s v="USA"/>
    <s v="2 to 3 hours per day"/>
    <m/>
    <x v="2"/>
    <x v="2"/>
    <s v="na"/>
  </r>
  <r>
    <s v="ID0052"/>
    <s v="25 May 2012, 6:07 AM"/>
    <n v="40000"/>
    <n v="40000"/>
    <s v="GBP"/>
    <n v="63047.130879999997"/>
    <s v="Senior Accountant"/>
    <s v="Accountant"/>
    <s v="UK"/>
    <s v="UK"/>
    <s v="4 to 6 hours a day"/>
    <m/>
    <x v="14"/>
    <x v="1"/>
    <s v="na"/>
  </r>
  <r>
    <s v="ID0053"/>
    <s v="25 May 2012, 6:09 AM"/>
    <s v="2000 Euros"/>
    <n v="24000"/>
    <s v="EUR"/>
    <n v="30489.58654"/>
    <s v="PPC Manager"/>
    <s v="Manager"/>
    <s v="Germany"/>
    <s v="Germany"/>
    <s v="All the 8 hours baby, all the 8!"/>
    <m/>
    <x v="5"/>
    <x v="1"/>
    <s v="na"/>
  </r>
  <r>
    <s v="ID0054"/>
    <s v="25 May 2012, 6:10 AM"/>
    <n v="4320"/>
    <n v="4320"/>
    <s v="USD"/>
    <n v="4320"/>
    <s v="Financial Planner"/>
    <s v="Accountant"/>
    <s v="India"/>
    <s v="India"/>
    <s v="2 to 3 hours per day"/>
    <m/>
    <x v="0"/>
    <x v="0"/>
    <s v="na"/>
  </r>
  <r>
    <s v="ID0055"/>
    <s v="25 May 2012, 6:15 AM"/>
    <n v="62000"/>
    <n v="62000"/>
    <s v="USD"/>
    <n v="62000"/>
    <s v="Analyst"/>
    <s v="Analyst"/>
    <s v="USA"/>
    <s v="USA"/>
    <s v="4 to 6 hours a day"/>
    <m/>
    <x v="2"/>
    <x v="2"/>
    <s v="na"/>
  </r>
  <r>
    <s v="ID0056"/>
    <s v="25 May 2012, 6:26 AM"/>
    <n v="7500"/>
    <n v="7500"/>
    <s v="USD"/>
    <n v="7500"/>
    <s v="Analyst"/>
    <s v="Analyst"/>
    <s v="India"/>
    <s v="India"/>
    <s v="4 to 6 hours a day"/>
    <m/>
    <x v="0"/>
    <x v="0"/>
    <s v="na"/>
  </r>
  <r>
    <s v="ID0057"/>
    <s v="25 May 2012, 6:27 AM"/>
    <s v="ô?18000"/>
    <n v="18000"/>
    <s v="GBP"/>
    <n v="28371.208900000001"/>
    <s v="Building Design and Performance Researcher"/>
    <s v="Manager"/>
    <s v="UK"/>
    <s v="UK"/>
    <s v="1 or 2 hours a day"/>
    <m/>
    <x v="14"/>
    <x v="1"/>
    <s v="na"/>
  </r>
  <r>
    <s v="ID0058"/>
    <s v="25 May 2012, 6:49 AM"/>
    <n v="49000"/>
    <n v="49000"/>
    <s v="EUR"/>
    <n v="62249.572509999998"/>
    <s v="Project leader"/>
    <s v="Manager"/>
    <s v="France"/>
    <s v="France"/>
    <s v="2 to 3 hours per day"/>
    <m/>
    <x v="19"/>
    <x v="1"/>
    <s v="na"/>
  </r>
  <r>
    <s v="ID0059"/>
    <s v="25 May 2012, 6:57 AM"/>
    <n v="38000"/>
    <n v="38000"/>
    <s v="USD"/>
    <n v="38000"/>
    <s v="Senior Analyst"/>
    <s v="Analyst"/>
    <s v="USA"/>
    <s v="USA"/>
    <s v="4 to 6 hours a day"/>
    <m/>
    <x v="2"/>
    <x v="2"/>
    <s v="na"/>
  </r>
  <r>
    <s v="ID0060"/>
    <s v="25 May 2012, 7:00 AM"/>
    <n v="41000"/>
    <n v="41000"/>
    <s v="USD"/>
    <n v="41000"/>
    <s v="Specialist"/>
    <s v="Specialist"/>
    <s v="USA"/>
    <s v="USA"/>
    <s v="4 to 6 hours a day"/>
    <m/>
    <x v="2"/>
    <x v="2"/>
    <s v="na"/>
  </r>
  <r>
    <s v="ID0061"/>
    <s v="25 May 2012, 7:11 AM"/>
    <n v="68000"/>
    <n v="68000"/>
    <s v="USD"/>
    <n v="68000"/>
    <s v="Engineering Data Analyst"/>
    <s v="Analyst"/>
    <s v="USA"/>
    <s v="USA"/>
    <s v="All the 8 hours baby, all the 8!"/>
    <m/>
    <x v="2"/>
    <x v="2"/>
    <s v="na"/>
  </r>
  <r>
    <s v="ID0062"/>
    <s v="25 May 2012, 7:13 AM"/>
    <n v="56000"/>
    <n v="56000"/>
    <s v="CAD"/>
    <n v="55068.245289999999"/>
    <s v="Sales Analyst"/>
    <s v="Analyst"/>
    <s v="Canada"/>
    <s v="Canada"/>
    <s v="All the 8 hours baby, all the 8!"/>
    <m/>
    <x v="17"/>
    <x v="2"/>
    <s v="na"/>
  </r>
  <r>
    <s v="ID0063"/>
    <s v="25 May 2012, 7:15 AM"/>
    <n v="61000"/>
    <n v="61000"/>
    <s v="USD"/>
    <n v="61000"/>
    <s v="Coordinator Of Costa and Buget"/>
    <s v="Manager"/>
    <s v="Brasil"/>
    <s v="Brasil"/>
    <s v="All the 8 hours baby, all the 8!"/>
    <m/>
    <x v="20"/>
    <x v="5"/>
    <s v="na"/>
  </r>
  <r>
    <s v="ID0064"/>
    <s v="25 May 2012, 7:18 AM"/>
    <n v="43000"/>
    <n v="43000"/>
    <s v="EUR"/>
    <n v="54627.175880000003"/>
    <s v="SAP consultant"/>
    <s v="Consultant"/>
    <s v="FR"/>
    <s v="France"/>
    <s v="4 to 6 hours a day"/>
    <m/>
    <x v="19"/>
    <x v="1"/>
    <s v="na"/>
  </r>
  <r>
    <s v="ID0065"/>
    <s v="25 May 2012, 7:20 AM"/>
    <n v="85000"/>
    <n v="85000"/>
    <s v="USD"/>
    <n v="85000"/>
    <s v="Manager"/>
    <s v="Manager"/>
    <s v="USA"/>
    <s v="USA"/>
    <s v="4 to 6 hours a day"/>
    <m/>
    <x v="2"/>
    <x v="2"/>
    <s v="na"/>
  </r>
  <r>
    <s v="ID0066"/>
    <s v="25 May 2012, 7:21 AM"/>
    <s v="Ÿ?¦ 38000"/>
    <n v="38000"/>
    <s v="EUR"/>
    <n v="48275.178679999997"/>
    <s v="busines analist"/>
    <s v="Analyst"/>
    <s v="The Netherlands"/>
    <s v="Netherlands"/>
    <s v="1 or 2 hours a day"/>
    <m/>
    <x v="18"/>
    <x v="1"/>
    <s v="na"/>
  </r>
  <r>
    <s v="ID0067"/>
    <s v="25 May 2012, 7:25 AM"/>
    <n v="85000"/>
    <n v="85000"/>
    <s v="AUD"/>
    <n v="86692.320789999998"/>
    <s v="head of data"/>
    <s v="CXO or Top Mgmt."/>
    <s v="Australia"/>
    <s v="Australia"/>
    <s v="4 to 6 hours a day"/>
    <m/>
    <x v="16"/>
    <x v="4"/>
    <s v="na"/>
  </r>
  <r>
    <s v="ID0068"/>
    <s v="25 May 2012, 7:29 AM"/>
    <n v="85087"/>
    <n v="85087"/>
    <s v="USD"/>
    <n v="85087"/>
    <s v="Business Systems Analyst"/>
    <s v="Analyst"/>
    <s v="USA"/>
    <s v="USA"/>
    <s v="2 to 3 hours per day"/>
    <m/>
    <x v="2"/>
    <x v="2"/>
    <s v="na"/>
  </r>
  <r>
    <s v="ID0069"/>
    <s v="25 May 2012, 7:38 AM"/>
    <n v="50000"/>
    <n v="50000"/>
    <s v="USD"/>
    <n v="50000"/>
    <s v="Financial Analyst II"/>
    <s v="Analyst"/>
    <s v="USA"/>
    <s v="USA"/>
    <s v="All the 8 hours baby, all the 8!"/>
    <m/>
    <x v="2"/>
    <x v="2"/>
    <s v="na"/>
  </r>
  <r>
    <s v="ID0070"/>
    <s v="25 May 2012, 7:47 AM"/>
    <n v="100000"/>
    <n v="100000"/>
    <s v="USD"/>
    <n v="100000"/>
    <s v="Mngr MI"/>
    <s v="Manager"/>
    <s v="RSA"/>
    <s v="South Africa"/>
    <s v="4 to 6 hours a day"/>
    <m/>
    <x v="11"/>
    <x v="3"/>
    <s v="na"/>
  </r>
  <r>
    <s v="ID0071"/>
    <s v="25 May 2012, 10:49 PM"/>
    <n v="57000"/>
    <n v="57000"/>
    <s v="USD"/>
    <n v="57000"/>
    <s v="sales analyst"/>
    <s v="Analyst"/>
    <s v="USA"/>
    <s v="USA"/>
    <s v="4 to 6 hours a day"/>
    <m/>
    <x v="2"/>
    <x v="2"/>
    <s v="na"/>
  </r>
  <r>
    <s v="ID0072"/>
    <s v="25 May 2012, 10:52 PM"/>
    <n v="75000"/>
    <n v="75000"/>
    <s v="USD"/>
    <n v="75000"/>
    <s v="Consumer Research Program Manager"/>
    <s v="Manager"/>
    <s v="USA"/>
    <s v="USA"/>
    <s v="All the 8 hours baby, all the 8!"/>
    <m/>
    <x v="2"/>
    <x v="2"/>
    <s v="na"/>
  </r>
  <r>
    <s v="ID0073"/>
    <s v="25 May 2012, 10:59 PM"/>
    <s v="$AUD100000"/>
    <n v="100000"/>
    <s v="AUD"/>
    <n v="101990.9656"/>
    <s v="technical trainer"/>
    <s v="Manager"/>
    <s v="Australia"/>
    <s v="Australia"/>
    <s v="4 to 6 hours a day"/>
    <m/>
    <x v="16"/>
    <x v="4"/>
    <s v="na"/>
  </r>
  <r>
    <s v="ID0074"/>
    <s v="25 May 2012, 11:01 PM"/>
    <n v="2785"/>
    <n v="33420"/>
    <s v="USD"/>
    <n v="33420"/>
    <s v="Process Flow Coordinator"/>
    <s v="Manager"/>
    <s v="United Arab Emirates"/>
    <s v="UAE"/>
    <s v="All the 8 hours baby, all the 8!"/>
    <m/>
    <x v="21"/>
    <x v="0"/>
    <s v="na"/>
  </r>
  <r>
    <s v="ID0075"/>
    <s v="25 May 2012, 11:03 PM"/>
    <n v="59450"/>
    <n v="59450"/>
    <s v="CAD"/>
    <n v="58460.842539999998"/>
    <s v="Process Improvement Specialist"/>
    <s v="Specialist"/>
    <s v="Canada"/>
    <s v="Canada"/>
    <s v="All the 8 hours baby, all the 8!"/>
    <m/>
    <x v="17"/>
    <x v="2"/>
    <s v="na"/>
  </r>
  <r>
    <s v="ID0076"/>
    <s v="25 May 2012, 11:12 PM"/>
    <n v="15000"/>
    <n v="15000"/>
    <s v="USD"/>
    <n v="15000"/>
    <s v="Excel Programmer Consultant"/>
    <s v="Consultant"/>
    <s v="USA"/>
    <s v="USA"/>
    <s v="All the 8 hours baby, all the 8!"/>
    <m/>
    <x v="2"/>
    <x v="2"/>
    <s v="na"/>
  </r>
  <r>
    <s v="ID0077"/>
    <s v="25 May 2012, 11:15 PM"/>
    <s v="US $60,000"/>
    <n v="60000"/>
    <s v="USD"/>
    <n v="60000"/>
    <s v="Statistical Analyst"/>
    <s v="Analyst"/>
    <s v="Canada"/>
    <s v="Canada"/>
    <s v="1 or 2 hours a day"/>
    <m/>
    <x v="17"/>
    <x v="2"/>
    <s v="na"/>
  </r>
  <r>
    <s v="ID0078"/>
    <s v="25 May 2012, 11:18 PM"/>
    <n v="100000"/>
    <n v="100000"/>
    <s v="GBP"/>
    <n v="157617.8272"/>
    <s v="Analyst"/>
    <s v="Analyst"/>
    <s v="UK"/>
    <s v="UK"/>
    <s v="2 to 3 hours per day"/>
    <m/>
    <x v="14"/>
    <x v="1"/>
    <s v="na"/>
  </r>
  <r>
    <s v="ID0079"/>
    <s v="25 May 2012, 11:20 PM"/>
    <s v="Us$ 18000"/>
    <n v="18000"/>
    <s v="USD"/>
    <n v="18000"/>
    <s v="Operational Analyst"/>
    <s v="Analyst"/>
    <s v="Saudi Arabia"/>
    <s v="Saudi Arabia"/>
    <s v="All the 8 hours baby, all the 8!"/>
    <m/>
    <x v="22"/>
    <x v="0"/>
    <s v="na"/>
  </r>
  <r>
    <s v="ID0080"/>
    <s v="25 May 2012, 11:31 PM"/>
    <n v="50000"/>
    <n v="50000"/>
    <s v="USD"/>
    <n v="50000"/>
    <s v="Exceler"/>
    <s v="Manager"/>
    <s v="USA"/>
    <s v="USA"/>
    <s v="2 to 3 hours per day"/>
    <m/>
    <x v="2"/>
    <x v="2"/>
    <s v="na"/>
  </r>
  <r>
    <s v="ID0081"/>
    <s v="25 May 2012, 11:33 PM"/>
    <n v="26000"/>
    <n v="26000"/>
    <s v="USD"/>
    <n v="26000"/>
    <s v="Marketing Analyst"/>
    <s v="Analyst"/>
    <s v="Panama"/>
    <s v="Panama"/>
    <s v="All the 8 hours baby, all the 8!"/>
    <m/>
    <x v="23"/>
    <x v="2"/>
    <s v="na"/>
  </r>
  <r>
    <s v="ID0082"/>
    <s v="25 May 2012, 11:49 PM"/>
    <s v="ô?30000"/>
    <n v="30000"/>
    <s v="GBP"/>
    <n v="47285.348160000001"/>
    <s v="Database Manager"/>
    <s v="Manager"/>
    <s v="UK"/>
    <s v="UK"/>
    <s v="4 to 6 hours a day"/>
    <m/>
    <x v="14"/>
    <x v="1"/>
    <s v="na"/>
  </r>
  <r>
    <s v="ID0083"/>
    <s v="26 May 2012, 12:00 AM"/>
    <n v="150000"/>
    <n v="150000"/>
    <s v="USD"/>
    <n v="150000"/>
    <s v="Director"/>
    <s v="CXO or Top Mgmt."/>
    <s v="USA"/>
    <s v="USA"/>
    <s v="All the 8 hours baby, all the 8!"/>
    <m/>
    <x v="2"/>
    <x v="2"/>
    <s v="na"/>
  </r>
  <r>
    <s v="ID0084"/>
    <s v="26 May 2012, 12:05 AM"/>
    <n v="120000"/>
    <n v="120000"/>
    <s v="USD"/>
    <n v="120000"/>
    <s v="Manager, Forecasts &amp; Budgets"/>
    <s v="Manager"/>
    <s v="USA"/>
    <s v="USA"/>
    <s v="4 to 6 hours a day"/>
    <m/>
    <x v="2"/>
    <x v="2"/>
    <s v="na"/>
  </r>
  <r>
    <s v="ID0085"/>
    <s v="26 May 2012, 12:10 AM"/>
    <n v="500000"/>
    <n v="500000"/>
    <s v="INR"/>
    <n v="8903.9583440000006"/>
    <s v="Senior Consultant"/>
    <s v="Consultant"/>
    <s v="India"/>
    <s v="India"/>
    <s v="All the 8 hours baby, all the 8!"/>
    <m/>
    <x v="0"/>
    <x v="0"/>
    <s v="na"/>
  </r>
  <r>
    <s v="ID0086"/>
    <s v="26 May 2012, 12:11 AM"/>
    <s v="US $ 31330.00"/>
    <n v="31330"/>
    <s v="USD"/>
    <n v="31330"/>
    <s v="VBA Analyst"/>
    <s v="Analyst"/>
    <s v="Brazil"/>
    <s v="Brasil"/>
    <s v="All the 8 hours baby, all the 8!"/>
    <m/>
    <x v="20"/>
    <x v="5"/>
    <s v="na"/>
  </r>
  <r>
    <s v="ID0087"/>
    <s v="26 May 2012, 12:15 AM"/>
    <n v="110000"/>
    <n v="110000"/>
    <s v="USD"/>
    <n v="110000"/>
    <s v="Senior Scheduling Engineer"/>
    <s v="Engineer"/>
    <s v="USA"/>
    <s v="USA"/>
    <s v="2 to 3 hours per day"/>
    <m/>
    <x v="2"/>
    <x v="2"/>
    <s v="na"/>
  </r>
  <r>
    <s v="ID0088"/>
    <s v="26 May 2012, 12:22 AM"/>
    <s v="81,000USD"/>
    <n v="81000"/>
    <s v="USD"/>
    <n v="81000"/>
    <s v="Strategy Consultant"/>
    <s v="Consultant"/>
    <s v="UK"/>
    <s v="UK"/>
    <s v="4 to 6 hours a day"/>
    <m/>
    <x v="14"/>
    <x v="1"/>
    <s v="na"/>
  </r>
  <r>
    <s v="ID0089"/>
    <s v="26 May 2012, 12:39 AM"/>
    <n v="40000"/>
    <n v="40000"/>
    <s v="USD"/>
    <n v="40000"/>
    <s v="Admin"/>
    <s v="Analyst"/>
    <s v="USA"/>
    <s v="USA"/>
    <s v="4 to 6 hours a day"/>
    <m/>
    <x v="2"/>
    <x v="2"/>
    <s v="na"/>
  </r>
  <r>
    <s v="ID0090"/>
    <s v="26 May 2012, 12:39 AM"/>
    <n v="42000"/>
    <n v="42000"/>
    <s v="CAD"/>
    <n v="41301.183969999998"/>
    <s v="IT Asset Administrator"/>
    <s v="Analyst"/>
    <s v="Canada"/>
    <s v="Canada"/>
    <s v="4 to 6 hours a day"/>
    <m/>
    <x v="17"/>
    <x v="2"/>
    <s v="na"/>
  </r>
  <r>
    <s v="ID0091"/>
    <s v="26 May 2012, 12:39 AM"/>
    <n v="125000"/>
    <n v="125000"/>
    <s v="USD"/>
    <n v="125000"/>
    <s v="Director of Marketing"/>
    <s v="CXO or Top Mgmt."/>
    <s v="USA"/>
    <s v="USA"/>
    <s v="4 to 6 hours a day"/>
    <m/>
    <x v="2"/>
    <x v="2"/>
    <s v="na"/>
  </r>
  <r>
    <s v="ID0092"/>
    <s v="26 May 2012, 12:39 AM"/>
    <n v="36000"/>
    <n v="36000"/>
    <s v="USD"/>
    <n v="36000"/>
    <s v="Graphic Design Manager"/>
    <s v="Manager"/>
    <s v="USA"/>
    <s v="USA"/>
    <s v="2 to 3 hours per day"/>
    <m/>
    <x v="2"/>
    <x v="2"/>
    <s v="na"/>
  </r>
  <r>
    <s v="ID0093"/>
    <s v="26 May 2012, 12:39 AM"/>
    <s v="Rs. 12,000/-"/>
    <n v="144000"/>
    <s v="INR"/>
    <n v="2564.3400029999998"/>
    <s v="Financial Consultant"/>
    <s v="Consultant"/>
    <s v="India"/>
    <s v="India"/>
    <s v="1 or 2 hours a day"/>
    <m/>
    <x v="0"/>
    <x v="0"/>
    <s v="na"/>
  </r>
  <r>
    <s v="ID0094"/>
    <s v="26 May 2012, 12:40 AM"/>
    <n v="75000"/>
    <n v="75000"/>
    <s v="USD"/>
    <n v="75000"/>
    <s v="Data Analyst"/>
    <s v="Analyst"/>
    <s v="USA"/>
    <s v="USA"/>
    <s v="1 or 2 hours a day"/>
    <m/>
    <x v="2"/>
    <x v="2"/>
    <s v="na"/>
  </r>
  <r>
    <s v="ID0095"/>
    <s v="26 May 2012, 12:40 AM"/>
    <n v="95000"/>
    <n v="95000"/>
    <s v="USD"/>
    <n v="95000"/>
    <s v="CFO"/>
    <s v="CXO or Top Mgmt."/>
    <s v="USA"/>
    <s v="USA"/>
    <s v="4 to 6 hours a day"/>
    <m/>
    <x v="2"/>
    <x v="2"/>
    <s v="na"/>
  </r>
  <r>
    <s v="ID0096"/>
    <s v="26 May 2012, 12:40 AM"/>
    <n v="24000"/>
    <n v="24000"/>
    <s v="USD"/>
    <n v="24000"/>
    <s v="Paraeducator"/>
    <s v="Manager"/>
    <s v="USA"/>
    <s v="USA"/>
    <s v="2 to 3 hours per day"/>
    <m/>
    <x v="2"/>
    <x v="2"/>
    <s v="na"/>
  </r>
  <r>
    <s v="ID0097"/>
    <s v="26 May 2012, 12:40 AM"/>
    <s v="91,000 USD"/>
    <n v="91000"/>
    <s v="USD"/>
    <n v="91000"/>
    <s v="Channel Marketing Manager"/>
    <s v="Manager"/>
    <s v="USA"/>
    <s v="USA"/>
    <s v="1 or 2 hours a day"/>
    <m/>
    <x v="2"/>
    <x v="2"/>
    <s v="na"/>
  </r>
  <r>
    <s v="ID0098"/>
    <s v="26 May 2012, 12:40 AM"/>
    <n v="40000"/>
    <n v="40000"/>
    <s v="USD"/>
    <n v="40000"/>
    <s v="Sales and Marketing Analyst"/>
    <s v="Analyst"/>
    <s v="USA"/>
    <s v="USA"/>
    <s v="4 to 6 hours a day"/>
    <m/>
    <x v="2"/>
    <x v="2"/>
    <s v="na"/>
  </r>
  <r>
    <s v="ID0099"/>
    <s v="26 May 2012, 12:40 AM"/>
    <n v="57000"/>
    <n v="57000"/>
    <s v="USD"/>
    <n v="57000"/>
    <s v="Production Scheduler"/>
    <s v="Manager"/>
    <s v="USA"/>
    <s v="USA"/>
    <s v="4 to 6 hours a day"/>
    <m/>
    <x v="2"/>
    <x v="2"/>
    <s v="na"/>
  </r>
  <r>
    <s v="ID0100"/>
    <s v="26 May 2012, 12:40 AM"/>
    <n v="74000"/>
    <n v="74000"/>
    <s v="USD"/>
    <n v="74000"/>
    <s v="Senior Consultant"/>
    <s v="Consultant"/>
    <s v="USA"/>
    <s v="USA"/>
    <s v="4 to 6 hours a day"/>
    <m/>
    <x v="2"/>
    <x v="2"/>
    <s v="na"/>
  </r>
  <r>
    <s v="ID0101"/>
    <s v="26 May 2012, 12:40 AM"/>
    <s v="80k"/>
    <n v="80000"/>
    <s v="USD"/>
    <n v="80000"/>
    <s v="financial analyst"/>
    <s v="Analyst"/>
    <s v="USA"/>
    <s v="USA"/>
    <s v="4 to 6 hours a day"/>
    <m/>
    <x v="2"/>
    <x v="2"/>
    <s v="na"/>
  </r>
  <r>
    <s v="ID0102"/>
    <s v="26 May 2012, 12:40 AM"/>
    <n v="90000"/>
    <n v="90000"/>
    <s v="USD"/>
    <n v="90000"/>
    <s v="Product Specialist"/>
    <s v="Specialist"/>
    <s v="USA"/>
    <s v="USA"/>
    <s v="4 to 6 hours a day"/>
    <m/>
    <x v="2"/>
    <x v="2"/>
    <s v="na"/>
  </r>
  <r>
    <s v="ID0103"/>
    <s v="26 May 2012, 12:40 AM"/>
    <n v="21000"/>
    <n v="21000"/>
    <s v="USD"/>
    <n v="21000"/>
    <s v="IT support"/>
    <s v="Analyst"/>
    <s v="arabian Gulf"/>
    <s v="arabian Gulf"/>
    <s v="1 or 2 hours a day"/>
    <m/>
    <x v="24"/>
    <x v="0"/>
    <s v="na"/>
  </r>
  <r>
    <s v="ID0104"/>
    <s v="26 May 2012, 12:40 AM"/>
    <n v="52000"/>
    <n v="52000"/>
    <s v="USD"/>
    <n v="52000"/>
    <s v="sr. project coordinator"/>
    <s v="Manager"/>
    <s v="USA"/>
    <s v="USA"/>
    <s v="4 to 6 hours a day"/>
    <m/>
    <x v="2"/>
    <x v="2"/>
    <s v="na"/>
  </r>
  <r>
    <s v="ID0105"/>
    <s v="26 May 2012, 12:40 AM"/>
    <n v="19200"/>
    <n v="19200"/>
    <s v="USD"/>
    <n v="19200"/>
    <s v="Sr Administrative Assistant"/>
    <s v="Analyst"/>
    <s v="Mexico"/>
    <s v="Mexico"/>
    <s v="4 to 6 hours a day"/>
    <m/>
    <x v="25"/>
    <x v="2"/>
    <s v="na"/>
  </r>
  <r>
    <s v="ID0106"/>
    <s v="26 May 2012, 12:40 AM"/>
    <n v="36000"/>
    <n v="36000"/>
    <s v="USD"/>
    <n v="36000"/>
    <s v="Analyst"/>
    <s v="Analyst"/>
    <s v="USA"/>
    <s v="USA"/>
    <s v="4 to 6 hours a day"/>
    <m/>
    <x v="2"/>
    <x v="2"/>
    <s v="na"/>
  </r>
  <r>
    <s v="ID0107"/>
    <s v="26 May 2012, 12:41 AM"/>
    <n v="57400"/>
    <n v="57400"/>
    <s v="USD"/>
    <n v="57400"/>
    <s v="IT Analyst"/>
    <s v="Analyst"/>
    <s v="USA"/>
    <s v="USA"/>
    <s v="4 to 6 hours a day"/>
    <m/>
    <x v="2"/>
    <x v="2"/>
    <s v="na"/>
  </r>
  <r>
    <s v="ID0108"/>
    <s v="26 May 2012, 12:41 AM"/>
    <n v="66000"/>
    <n v="66000"/>
    <s v="USD"/>
    <n v="66000"/>
    <s v="Analyst"/>
    <s v="Analyst"/>
    <s v="USA"/>
    <s v="USA"/>
    <s v="2 to 3 hours per day"/>
    <m/>
    <x v="2"/>
    <x v="2"/>
    <s v="na"/>
  </r>
  <r>
    <s v="ID0109"/>
    <s v="26 May 2012, 12:41 AM"/>
    <n v="35000"/>
    <n v="35000"/>
    <s v="EUR"/>
    <n v="44463.980360000001"/>
    <s v="Project manager"/>
    <s v="Manager"/>
    <s v="Greece"/>
    <s v="Greece"/>
    <s v="4 to 6 hours a day"/>
    <m/>
    <x v="26"/>
    <x v="1"/>
    <s v="na"/>
  </r>
  <r>
    <s v="ID0111"/>
    <s v="26 May 2012, 12:41 AM"/>
    <s v="$85,000+"/>
    <n v="85000"/>
    <s v="USD"/>
    <n v="85000"/>
    <s v="Strategic Analyst"/>
    <s v="Analyst"/>
    <s v="USA"/>
    <s v="USA"/>
    <s v="4 to 6 hours a day"/>
    <m/>
    <x v="2"/>
    <x v="2"/>
    <s v="na"/>
  </r>
  <r>
    <s v="ID0112"/>
    <s v="26 May 2012, 12:41 AM"/>
    <n v="50000"/>
    <n v="50000"/>
    <s v="USD"/>
    <n v="50000"/>
    <s v="Transportation Specialist"/>
    <s v="Specialist"/>
    <s v="USA"/>
    <s v="USA"/>
    <s v="4 to 6 hours a day"/>
    <m/>
    <x v="2"/>
    <x v="2"/>
    <s v="na"/>
  </r>
  <r>
    <s v="ID0113"/>
    <s v="26 May 2012, 12:41 AM"/>
    <s v="$58,000 USD"/>
    <n v="58000"/>
    <s v="USD"/>
    <n v="58000"/>
    <s v="Operations Programs Support"/>
    <s v="Manager"/>
    <s v="USA"/>
    <s v="USA"/>
    <s v="4 to 6 hours a day"/>
    <m/>
    <x v="2"/>
    <x v="2"/>
    <s v="na"/>
  </r>
  <r>
    <s v="ID0114"/>
    <s v="26 May 2012, 12:41 AM"/>
    <n v="37900"/>
    <n v="37900"/>
    <s v="USD"/>
    <n v="37900"/>
    <s v="Accounting Coordinator"/>
    <s v="Accountant"/>
    <s v="USA"/>
    <s v="USA"/>
    <s v="All the 8 hours baby, all the 8!"/>
    <m/>
    <x v="2"/>
    <x v="2"/>
    <s v="na"/>
  </r>
  <r>
    <s v="ID0115"/>
    <s v="26 May 2012, 12:41 AM"/>
    <n v="4000"/>
    <n v="48000"/>
    <s v="USD"/>
    <n v="48000"/>
    <s v="Asst.Manager Finance"/>
    <s v="Manager"/>
    <s v="UAE"/>
    <s v="UAE"/>
    <s v="2 to 3 hours per day"/>
    <m/>
    <x v="21"/>
    <x v="0"/>
    <s v="na"/>
  </r>
  <r>
    <s v="ID0116"/>
    <s v="26 May 2012, 12:41 AM"/>
    <n v="67000"/>
    <n v="67000"/>
    <s v="USD"/>
    <n v="67000"/>
    <s v="Operations Cost Analyst"/>
    <s v="Analyst"/>
    <s v="USA"/>
    <s v="USA"/>
    <s v="4 to 6 hours a day"/>
    <m/>
    <x v="2"/>
    <x v="2"/>
    <s v="na"/>
  </r>
  <r>
    <s v="ID0117"/>
    <s v="26 May 2012, 12:41 AM"/>
    <n v="85000"/>
    <n v="85000"/>
    <s v="USD"/>
    <n v="85000"/>
    <s v="Financial Controller"/>
    <s v="Controller"/>
    <s v="UAE"/>
    <s v="UAE"/>
    <s v="4 to 6 hours a day"/>
    <m/>
    <x v="21"/>
    <x v="0"/>
    <s v="na"/>
  </r>
  <r>
    <s v="ID0118"/>
    <s v="26 May 2012, 12:41 AM"/>
    <n v="56160"/>
    <n v="56160"/>
    <s v="USD"/>
    <n v="56160"/>
    <s v="Utilization Analyst"/>
    <s v="Analyst"/>
    <s v="USA"/>
    <s v="USA"/>
    <s v="4 to 6 hours a day"/>
    <m/>
    <x v="2"/>
    <x v="2"/>
    <s v="na"/>
  </r>
  <r>
    <s v="ID0119"/>
    <s v="26 May 2012, 12:41 AM"/>
    <n v="2000"/>
    <n v="24000"/>
    <s v="USD"/>
    <n v="24000"/>
    <s v="Researcher"/>
    <s v="Manager"/>
    <s v="Colombia"/>
    <s v="Colombia"/>
    <s v="All the 8 hours baby, all the 8!"/>
    <m/>
    <x v="27"/>
    <x v="5"/>
    <s v="na"/>
  </r>
  <r>
    <s v="ID0120"/>
    <s v="26 May 2012, 12:41 AM"/>
    <n v="52000"/>
    <n v="52000"/>
    <s v="USD"/>
    <n v="52000"/>
    <s v="Market Analyst"/>
    <s v="Analyst"/>
    <s v="USA"/>
    <s v="USA"/>
    <s v="Excel ?!? What Excel?"/>
    <m/>
    <x v="2"/>
    <x v="2"/>
    <s v="na"/>
  </r>
  <r>
    <s v="ID0121"/>
    <s v="26 May 2012, 12:41 AM"/>
    <n v="60000"/>
    <n v="60000"/>
    <s v="CAD"/>
    <n v="59001.691379999997"/>
    <s v="Web Developer"/>
    <s v="Analyst"/>
    <s v="Canada"/>
    <s v="Canada"/>
    <s v="Excel ?!? What Excel?"/>
    <m/>
    <x v="17"/>
    <x v="2"/>
    <s v="na"/>
  </r>
  <r>
    <s v="ID0122"/>
    <s v="26 May 2012, 12:41 AM"/>
    <n v="70000"/>
    <n v="70000"/>
    <s v="USD"/>
    <n v="70000"/>
    <s v="Sr. Acct"/>
    <s v="Accountant"/>
    <s v="USA"/>
    <s v="USA"/>
    <s v="All the 8 hours baby, all the 8!"/>
    <m/>
    <x v="2"/>
    <x v="2"/>
    <s v="na"/>
  </r>
  <r>
    <s v="ID0123"/>
    <s v="26 May 2012, 12:41 AM"/>
    <n v="50000"/>
    <n v="50000"/>
    <s v="USD"/>
    <n v="50000"/>
    <s v="Information Systems Specialist"/>
    <s v="Specialist"/>
    <s v="USA"/>
    <s v="USA"/>
    <s v="4 to 6 hours a day"/>
    <m/>
    <x v="2"/>
    <x v="2"/>
    <s v="na"/>
  </r>
  <r>
    <s v="ID0124"/>
    <s v="26 May 2012, 12:41 AM"/>
    <n v="2300000"/>
    <n v="2300000"/>
    <s v="INR"/>
    <n v="40958.208379999996"/>
    <s v="Analytics lead"/>
    <s v="Analyst"/>
    <s v="India"/>
    <s v="India"/>
    <s v="1 or 2 hours a day"/>
    <m/>
    <x v="0"/>
    <x v="0"/>
    <s v="na"/>
  </r>
  <r>
    <s v="ID0125"/>
    <s v="26 May 2012, 12:42 AM"/>
    <n v="80000"/>
    <n v="80000"/>
    <s v="USD"/>
    <n v="80000"/>
    <s v="Financial Analyst"/>
    <s v="Analyst"/>
    <s v="USA"/>
    <s v="USA"/>
    <s v="4 to 6 hours a day"/>
    <m/>
    <x v="2"/>
    <x v="2"/>
    <s v="na"/>
  </r>
  <r>
    <s v="ID0126"/>
    <s v="26 May 2012, 12:42 AM"/>
    <n v="128000"/>
    <n v="128000"/>
    <s v="USD"/>
    <n v="128000"/>
    <s v="Actuary"/>
    <s v="Manager"/>
    <s v="USA"/>
    <s v="USA"/>
    <s v="All the 8 hours baby, all the 8!"/>
    <m/>
    <x v="2"/>
    <x v="2"/>
    <s v="na"/>
  </r>
  <r>
    <s v="ID0127"/>
    <s v="26 May 2012, 12:42 AM"/>
    <s v="US $44,000"/>
    <n v="44000"/>
    <s v="USD"/>
    <n v="44000"/>
    <s v="School Tech Coordinator"/>
    <s v="Manager"/>
    <s v="USA"/>
    <s v="USA"/>
    <s v="1 or 2 hours a day"/>
    <m/>
    <x v="2"/>
    <x v="2"/>
    <s v="na"/>
  </r>
  <r>
    <s v="ID0128"/>
    <s v="26 May 2012, 12:42 AM"/>
    <n v="65000"/>
    <n v="65000"/>
    <s v="USD"/>
    <n v="65000"/>
    <s v="sr accountant"/>
    <s v="Accountant"/>
    <s v="USA"/>
    <s v="USA"/>
    <s v="All the 8 hours baby, all the 8!"/>
    <m/>
    <x v="2"/>
    <x v="2"/>
    <s v="na"/>
  </r>
  <r>
    <s v="ID0129"/>
    <s v="26 May 2012, 12:42 AM"/>
    <s v="36000 usd"/>
    <n v="36000"/>
    <s v="USD"/>
    <n v="36000"/>
    <s v="senior accountant"/>
    <s v="Accountant"/>
    <s v="Turkey"/>
    <s v="Turkey"/>
    <s v="4 to 6 hours a day"/>
    <m/>
    <x v="28"/>
    <x v="1"/>
    <s v="na"/>
  </r>
  <r>
    <s v="ID0130"/>
    <s v="26 May 2012, 12:42 AM"/>
    <n v="1000"/>
    <n v="12000"/>
    <s v="USD"/>
    <n v="12000"/>
    <s v="Freelance"/>
    <s v="Consultant"/>
    <s v="Pakistan"/>
    <s v="Pakistan"/>
    <s v="1 or 2 hours a day"/>
    <m/>
    <x v="3"/>
    <x v="0"/>
    <s v="na"/>
  </r>
  <r>
    <s v="ID0131"/>
    <s v="26 May 2012, 12:42 AM"/>
    <n v="28159.200000000001"/>
    <n v="28159"/>
    <s v="GBP"/>
    <n v="44383.60396"/>
    <s v="Data Analyst"/>
    <s v="Analyst"/>
    <s v="UK"/>
    <s v="UK"/>
    <s v="All the 8 hours baby, all the 8!"/>
    <m/>
    <x v="14"/>
    <x v="1"/>
    <s v="na"/>
  </r>
  <r>
    <s v="ID0132"/>
    <s v="26 May 2012, 12:42 AM"/>
    <n v="45000"/>
    <n v="45000"/>
    <s v="USD"/>
    <n v="45000"/>
    <s v="DBA"/>
    <s v="Analyst"/>
    <s v="USA"/>
    <s v="USA"/>
    <s v="4 to 6 hours a day"/>
    <m/>
    <x v="2"/>
    <x v="2"/>
    <s v="na"/>
  </r>
  <r>
    <s v="ID0133"/>
    <s v="26 May 2012, 12:42 AM"/>
    <n v="54000"/>
    <n v="54000"/>
    <s v="USD"/>
    <n v="54000"/>
    <s v="Research Analyst"/>
    <s v="Analyst"/>
    <s v="USA"/>
    <s v="USA"/>
    <s v="2 to 3 hours per day"/>
    <m/>
    <x v="2"/>
    <x v="2"/>
    <s v="na"/>
  </r>
  <r>
    <s v="ID0134"/>
    <s v="26 May 2012, 12:43 AM"/>
    <n v="70000"/>
    <n v="70000"/>
    <s v="GBP"/>
    <n v="110332.47900000001"/>
    <s v="Project Manager"/>
    <s v="Manager"/>
    <s v="UK"/>
    <s v="UK"/>
    <s v="2 to 3 hours per day"/>
    <m/>
    <x v="14"/>
    <x v="1"/>
    <s v="na"/>
  </r>
  <r>
    <s v="ID0135"/>
    <s v="26 May 2012, 12:43 AM"/>
    <n v="71000"/>
    <n v="71000"/>
    <s v="USD"/>
    <n v="71000"/>
    <s v="Market Research Analyst"/>
    <s v="Analyst"/>
    <s v="USA"/>
    <s v="USA"/>
    <s v="4 to 6 hours a day"/>
    <m/>
    <x v="2"/>
    <x v="2"/>
    <s v="na"/>
  </r>
  <r>
    <s v="ID0136"/>
    <s v="26 May 2012, 12:43 AM"/>
    <n v="800000"/>
    <n v="800000"/>
    <s v="INR"/>
    <n v="14246.333350000001"/>
    <s v="Manager : Accounts"/>
    <s v="Manager"/>
    <s v="India"/>
    <s v="India"/>
    <s v="2 to 3 hours per day"/>
    <m/>
    <x v="0"/>
    <x v="0"/>
    <s v="na"/>
  </r>
  <r>
    <s v="ID0137"/>
    <s v="26 May 2012, 12:43 AM"/>
    <n v="70000"/>
    <n v="70000"/>
    <s v="CAD"/>
    <n v="68835.30661"/>
    <s v="project manager"/>
    <s v="Manager"/>
    <s v="canada"/>
    <s v="Canada"/>
    <s v="4 to 6 hours a day"/>
    <m/>
    <x v="17"/>
    <x v="2"/>
    <s v="na"/>
  </r>
  <r>
    <s v="ID0138"/>
    <s v="26 May 2012, 12:43 AM"/>
    <n v="50000"/>
    <n v="50000"/>
    <s v="CAD"/>
    <n v="49168.076150000001"/>
    <s v="Inventory manger"/>
    <s v="Manager"/>
    <s v="Canada"/>
    <s v="Canada"/>
    <s v="4 to 6 hours a day"/>
    <m/>
    <x v="17"/>
    <x v="2"/>
    <s v="na"/>
  </r>
  <r>
    <s v="ID0139"/>
    <s v="26 May 2012, 12:43 AM"/>
    <n v="40000"/>
    <n v="40000"/>
    <s v="USD"/>
    <n v="40000"/>
    <s v="Business Analyst"/>
    <s v="Analyst"/>
    <s v="USA"/>
    <s v="USA"/>
    <s v="4 to 6 hours a day"/>
    <m/>
    <x v="2"/>
    <x v="2"/>
    <s v="na"/>
  </r>
  <r>
    <s v="ID0140"/>
    <s v="26 May 2012, 12:43 AM"/>
    <s v="$62,000 CND"/>
    <n v="62000"/>
    <s v="CAD"/>
    <n v="60968.414429999997"/>
    <s v="Process Technician"/>
    <s v="Analyst"/>
    <s v="Canada"/>
    <s v="Canada"/>
    <s v="2 to 3 hours per day"/>
    <m/>
    <x v="17"/>
    <x v="2"/>
    <s v="na"/>
  </r>
  <r>
    <s v="ID0141"/>
    <s v="26 May 2012, 12:43 AM"/>
    <s v="28000rs"/>
    <n v="336000"/>
    <s v="INR"/>
    <n v="5983.4600069999997"/>
    <s v="MIS Team Leader"/>
    <s v="Reporting"/>
    <s v="India"/>
    <s v="India"/>
    <s v="4 to 6 hours a day"/>
    <m/>
    <x v="0"/>
    <x v="0"/>
    <s v="na"/>
  </r>
  <r>
    <s v="ID0142"/>
    <s v="26 May 2012, 12:43 AM"/>
    <n v="53000"/>
    <n v="53000"/>
    <s v="USD"/>
    <n v="53000"/>
    <s v="Data Analyst"/>
    <s v="Analyst"/>
    <s v="USA"/>
    <s v="USA"/>
    <s v="4 to 6 hours a day"/>
    <m/>
    <x v="2"/>
    <x v="2"/>
    <s v="na"/>
  </r>
  <r>
    <s v="ID0143"/>
    <s v="26 May 2012, 12:43 AM"/>
    <n v="104000"/>
    <n v="104000"/>
    <s v="USD"/>
    <n v="104000"/>
    <s v="Finance Director"/>
    <s v="CXO or Top Mgmt."/>
    <s v="USA"/>
    <s v="USA"/>
    <s v="2 to 3 hours per day"/>
    <m/>
    <x v="2"/>
    <x v="2"/>
    <s v="na"/>
  </r>
  <r>
    <s v="ID0144"/>
    <s v="26 May 2012, 12:44 AM"/>
    <n v="57000"/>
    <n v="57000"/>
    <s v="USD"/>
    <n v="57000"/>
    <s v="Industrial Engineer"/>
    <s v="Engineer"/>
    <s v="USA"/>
    <s v="USA"/>
    <s v="4 to 6 hours a day"/>
    <m/>
    <x v="2"/>
    <x v="2"/>
    <s v="na"/>
  </r>
  <r>
    <s v="ID0145"/>
    <s v="26 May 2012, 12:44 AM"/>
    <n v="45000"/>
    <n v="45000"/>
    <s v="USD"/>
    <n v="45000"/>
    <s v="data analyst"/>
    <s v="Analyst"/>
    <s v="USA"/>
    <s v="USA"/>
    <s v="2 to 3 hours per day"/>
    <m/>
    <x v="2"/>
    <x v="2"/>
    <s v="na"/>
  </r>
  <r>
    <s v="ID0146"/>
    <s v="26 May 2012, 12:44 AM"/>
    <n v="92000"/>
    <n v="92000"/>
    <s v="USD"/>
    <n v="92000"/>
    <s v="Senior Financial &amp; Systems Analyst"/>
    <s v="Analyst"/>
    <s v="USA"/>
    <s v="USA"/>
    <s v="4 to 6 hours a day"/>
    <m/>
    <x v="2"/>
    <x v="2"/>
    <s v="na"/>
  </r>
  <r>
    <s v="ID0147"/>
    <s v="26 May 2012, 12:44 AM"/>
    <n v="88000"/>
    <n v="88000"/>
    <s v="USD"/>
    <n v="88000"/>
    <s v="project manager - metrics"/>
    <s v="Manager"/>
    <s v="USA"/>
    <s v="USA"/>
    <s v="4 to 6 hours a day"/>
    <m/>
    <x v="2"/>
    <x v="2"/>
    <s v="na"/>
  </r>
  <r>
    <s v="ID0148"/>
    <s v="26 May 2012, 12:44 AM"/>
    <n v="80000"/>
    <n v="80000"/>
    <s v="USD"/>
    <n v="80000"/>
    <s v="Informatics Research Analyst"/>
    <s v="Analyst"/>
    <s v="USA"/>
    <s v="USA"/>
    <s v="2 to 3 hours per day"/>
    <m/>
    <x v="2"/>
    <x v="2"/>
    <s v="na"/>
  </r>
  <r>
    <s v="ID0149"/>
    <s v="26 May 2012, 12:44 AM"/>
    <n v="69000"/>
    <n v="69000"/>
    <s v="USD"/>
    <n v="69000"/>
    <s v="Business Technical Consultant"/>
    <s v="Consultant"/>
    <s v="USA"/>
    <s v="USA"/>
    <s v="4 to 6 hours a day"/>
    <m/>
    <x v="2"/>
    <x v="2"/>
    <s v="na"/>
  </r>
  <r>
    <s v="ID0150"/>
    <s v="26 May 2012, 12:44 AM"/>
    <n v="50000"/>
    <n v="50000"/>
    <s v="USD"/>
    <n v="50000"/>
    <s v="Business Operations Reporting Analyst"/>
    <s v="Analyst"/>
    <s v="Mexico"/>
    <s v="Mexico"/>
    <s v="All the 8 hours baby, all the 8!"/>
    <m/>
    <x v="25"/>
    <x v="2"/>
    <s v="na"/>
  </r>
  <r>
    <s v="ID0151"/>
    <s v="26 May 2012, 12:44 AM"/>
    <n v="35000"/>
    <n v="35000"/>
    <s v="USD"/>
    <n v="35000"/>
    <s v="Program Services Coordinator"/>
    <s v="Manager"/>
    <s v="USA"/>
    <s v="USA"/>
    <s v="2 to 3 hours per day"/>
    <m/>
    <x v="2"/>
    <x v="2"/>
    <s v="na"/>
  </r>
  <r>
    <s v="ID0152"/>
    <s v="26 May 2012, 12:44 AM"/>
    <n v="96000"/>
    <n v="96000"/>
    <s v="USD"/>
    <n v="96000"/>
    <s v="Specialist - Finance Planning and Analysis"/>
    <s v="Analyst"/>
    <s v="USA"/>
    <s v="USA"/>
    <s v="4 to 6 hours a day"/>
    <m/>
    <x v="2"/>
    <x v="2"/>
    <s v="na"/>
  </r>
  <r>
    <s v="ID0153"/>
    <s v="26 May 2012, 12:45 AM"/>
    <n v="65000"/>
    <n v="65000"/>
    <s v="USD"/>
    <n v="65000"/>
    <s v="Sr Accountant"/>
    <s v="Accountant"/>
    <s v="USA"/>
    <s v="USA"/>
    <s v="All the 8 hours baby, all the 8!"/>
    <m/>
    <x v="2"/>
    <x v="2"/>
    <s v="na"/>
  </r>
  <r>
    <s v="ID0154"/>
    <s v="26 May 2012, 12:45 AM"/>
    <n v="37440"/>
    <n v="37440"/>
    <s v="USD"/>
    <n v="37440"/>
    <s v="sales analyst"/>
    <s v="Analyst"/>
    <s v="USA"/>
    <s v="USA"/>
    <s v="All the 8 hours baby, all the 8!"/>
    <m/>
    <x v="2"/>
    <x v="2"/>
    <s v="na"/>
  </r>
  <r>
    <s v="ID0155"/>
    <s v="26 May 2012, 12:45 AM"/>
    <n v="15500"/>
    <n v="15500"/>
    <s v="USD"/>
    <n v="15500"/>
    <s v="Proces auditor"/>
    <s v="Accountant"/>
    <s v="Mexico"/>
    <s v="Mexico"/>
    <s v="All the 8 hours baby, all the 8!"/>
    <m/>
    <x v="25"/>
    <x v="2"/>
    <s v="na"/>
  </r>
  <r>
    <s v="ID0156"/>
    <s v="26 May 2012, 12:45 AM"/>
    <s v="90000 USD"/>
    <n v="90000"/>
    <s v="USD"/>
    <n v="90000"/>
    <s v="Senior Data Quality Analyst"/>
    <s v="Analyst"/>
    <s v="USA"/>
    <s v="USA"/>
    <s v="2 to 3 hours per day"/>
    <m/>
    <x v="2"/>
    <x v="2"/>
    <s v="na"/>
  </r>
  <r>
    <s v="ID0157"/>
    <s v="26 May 2012, 12:45 AM"/>
    <n v="66500"/>
    <n v="66500"/>
    <s v="USD"/>
    <n v="66500"/>
    <s v="Sr Business Analyst"/>
    <s v="Analyst"/>
    <s v="USA"/>
    <s v="USA"/>
    <s v="All the 8 hours baby, all the 8!"/>
    <m/>
    <x v="2"/>
    <x v="2"/>
    <s v="na"/>
  </r>
  <r>
    <s v="ID0158"/>
    <s v="26 May 2012, 12:45 AM"/>
    <n v="100000"/>
    <n v="100000"/>
    <s v="USD"/>
    <n v="100000"/>
    <s v="COST ACCOUNTANT"/>
    <s v="Accountant"/>
    <s v="USA"/>
    <s v="USA"/>
    <s v="All the 8 hours baby, all the 8!"/>
    <m/>
    <x v="2"/>
    <x v="2"/>
    <s v="na"/>
  </r>
  <r>
    <s v="ID0159"/>
    <s v="26 May 2012, 12:45 AM"/>
    <s v="ô?32250"/>
    <n v="32250"/>
    <s v="GBP"/>
    <n v="50831.74927"/>
    <s v="project Support"/>
    <s v="Manager"/>
    <s v="UK"/>
    <s v="UK"/>
    <s v="4 to 6 hours a day"/>
    <m/>
    <x v="14"/>
    <x v="1"/>
    <s v="na"/>
  </r>
  <r>
    <s v="ID0160"/>
    <s v="26 May 2012, 12:45 AM"/>
    <n v="420000"/>
    <n v="420000"/>
    <s v="INR"/>
    <n v="7479.3250090000001"/>
    <s v="managerial"/>
    <s v="Manager"/>
    <s v="India"/>
    <s v="India"/>
    <s v="1 or 2 hours a day"/>
    <m/>
    <x v="0"/>
    <x v="0"/>
    <s v="na"/>
  </r>
  <r>
    <s v="ID0161"/>
    <s v="26 May 2012, 12:46 AM"/>
    <n v="75000"/>
    <n v="75000"/>
    <s v="USD"/>
    <n v="75000"/>
    <s v="Program Analyst"/>
    <s v="Analyst"/>
    <s v="USA"/>
    <s v="USA"/>
    <s v="1 or 2 hours a day"/>
    <m/>
    <x v="2"/>
    <x v="2"/>
    <s v="na"/>
  </r>
  <r>
    <s v="ID0162"/>
    <s v="26 May 2012, 12:46 AM"/>
    <n v="58"/>
    <n v="58000"/>
    <s v="USD"/>
    <n v="58000"/>
    <s v="Team Lead - Computer Discounts"/>
    <s v="Manager"/>
    <s v="Canada"/>
    <s v="Canada"/>
    <s v="1 or 2 hours a day"/>
    <m/>
    <x v="17"/>
    <x v="2"/>
    <s v="na"/>
  </r>
  <r>
    <s v="ID0163"/>
    <s v="26 May 2012, 12:46 AM"/>
    <n v="55000"/>
    <n v="55000"/>
    <s v="USD"/>
    <n v="55000"/>
    <s v="Change Architect"/>
    <s v="Manager"/>
    <s v="USA"/>
    <s v="USA"/>
    <s v="2 to 3 hours per day"/>
    <m/>
    <x v="2"/>
    <x v="2"/>
    <s v="na"/>
  </r>
  <r>
    <s v="ID0164"/>
    <s v="26 May 2012, 12:47 AM"/>
    <n v="60000"/>
    <n v="60000"/>
    <s v="USD"/>
    <n v="60000"/>
    <s v="Telecom Technician"/>
    <s v="Analyst"/>
    <s v="USA"/>
    <s v="USA"/>
    <s v="4 to 6 hours a day"/>
    <m/>
    <x v="2"/>
    <x v="2"/>
    <s v="na"/>
  </r>
  <r>
    <s v="ID0165"/>
    <s v="26 May 2012, 12:47 AM"/>
    <n v="1300000"/>
    <n v="1300000"/>
    <s v="INR"/>
    <n v="23150.291689999998"/>
    <s v="Manager"/>
    <s v="Manager"/>
    <s v="India"/>
    <s v="India"/>
    <s v="4 to 6 hours a day"/>
    <m/>
    <x v="0"/>
    <x v="0"/>
    <s v="na"/>
  </r>
  <r>
    <s v="ID0166"/>
    <s v="26 May 2012, 12:47 AM"/>
    <n v="107000"/>
    <n v="107000"/>
    <s v="CAD"/>
    <n v="105219.683"/>
    <s v="Manager, Asset Optimization"/>
    <s v="Manager"/>
    <s v="Canada"/>
    <s v="Canada"/>
    <s v="2 to 3 hours per day"/>
    <m/>
    <x v="17"/>
    <x v="2"/>
    <s v="na"/>
  </r>
  <r>
    <s v="ID0167"/>
    <s v="26 May 2012, 12:47 AM"/>
    <n v="145000"/>
    <n v="145000"/>
    <s v="USD"/>
    <n v="145000"/>
    <s v="Financialcontroller"/>
    <s v="Controller"/>
    <s v="Switzerland"/>
    <s v="Switzerland"/>
    <s v="All the 8 hours baby, all the 8!"/>
    <m/>
    <x v="10"/>
    <x v="1"/>
    <s v="na"/>
  </r>
  <r>
    <s v="ID0168"/>
    <s v="26 May 2012, 12:48 AM"/>
    <n v="22880"/>
    <n v="22880"/>
    <s v="USD"/>
    <n v="22880"/>
    <s v="Accounting"/>
    <s v="Accountant"/>
    <s v="USA"/>
    <s v="USA"/>
    <s v="4 to 6 hours a day"/>
    <m/>
    <x v="2"/>
    <x v="2"/>
    <s v="na"/>
  </r>
  <r>
    <s v="ID0169"/>
    <s v="26 May 2012, 12:48 AM"/>
    <n v="80000"/>
    <n v="80000"/>
    <s v="USD"/>
    <n v="80000"/>
    <s v="Consultant, HR Services &amp; Governance"/>
    <s v="Consultant"/>
    <s v="USA"/>
    <s v="USA"/>
    <s v="4 to 6 hours a day"/>
    <m/>
    <x v="2"/>
    <x v="2"/>
    <s v="na"/>
  </r>
  <r>
    <s v="ID0170"/>
    <s v="26 May 2012, 12:48 AM"/>
    <s v="Rs 5 lakh"/>
    <n v="500000"/>
    <s v="INR"/>
    <n v="8903.9583440000006"/>
    <s v="QA Executive"/>
    <s v="Analyst"/>
    <s v="India"/>
    <s v="India"/>
    <s v="2 to 3 hours per day"/>
    <m/>
    <x v="0"/>
    <x v="0"/>
    <s v="na"/>
  </r>
  <r>
    <s v="ID0171"/>
    <s v="26 May 2012, 12:48 AM"/>
    <n v="90000"/>
    <n v="90000"/>
    <s v="CAD"/>
    <n v="88502.537070000006"/>
    <s v="Senior Actuarial Analyst"/>
    <s v="Analyst"/>
    <s v="Canada"/>
    <s v="Canada"/>
    <s v="4 to 6 hours a day"/>
    <m/>
    <x v="17"/>
    <x v="2"/>
    <s v="na"/>
  </r>
  <r>
    <s v="ID0172"/>
    <s v="26 May 2012, 12:48 AM"/>
    <n v="180000"/>
    <n v="180000"/>
    <s v="INR"/>
    <n v="3205.4250040000002"/>
    <s v="Sr. Associate"/>
    <s v="Analyst"/>
    <s v="India"/>
    <s v="India"/>
    <s v="4 to 6 hours a day"/>
    <m/>
    <x v="0"/>
    <x v="0"/>
    <s v="na"/>
  </r>
  <r>
    <s v="ID0173"/>
    <s v="26 May 2012, 12:48 AM"/>
    <n v="46584"/>
    <n v="46584"/>
    <s v="USD"/>
    <n v="46584"/>
    <s v="Budget Analyst"/>
    <s v="Analyst"/>
    <s v="USA"/>
    <s v="USA"/>
    <s v="4 to 6 hours a day"/>
    <m/>
    <x v="2"/>
    <x v="2"/>
    <s v="na"/>
  </r>
  <r>
    <s v="ID0174"/>
    <s v="26 May 2012, 12:48 AM"/>
    <n v="67000"/>
    <n v="67000"/>
    <s v="USD"/>
    <n v="67000"/>
    <s v="B.I. Data Analyst II"/>
    <s v="Analyst"/>
    <s v="USA"/>
    <s v="USA"/>
    <s v="4 to 6 hours a day"/>
    <m/>
    <x v="2"/>
    <x v="2"/>
    <s v="na"/>
  </r>
  <r>
    <s v="ID0175"/>
    <s v="26 May 2012, 12:48 AM"/>
    <s v="Rd. 11 lakhs"/>
    <n v="1100000"/>
    <s v="INR"/>
    <n v="19588.708360000001"/>
    <s v="Asst manager investor relations and business analytics"/>
    <s v="Manager"/>
    <s v="India"/>
    <s v="India"/>
    <s v="4 to 6 hours a day"/>
    <m/>
    <x v="0"/>
    <x v="0"/>
    <s v="na"/>
  </r>
  <r>
    <s v="ID0176"/>
    <s v="26 May 2012, 12:49 AM"/>
    <n v="92000"/>
    <n v="92000"/>
    <s v="USD"/>
    <n v="92000"/>
    <s v="Industrial Engineer (Fed)"/>
    <s v="Engineer"/>
    <s v="USA"/>
    <s v="USA"/>
    <s v="4 to 6 hours a day"/>
    <m/>
    <x v="2"/>
    <x v="2"/>
    <s v="na"/>
  </r>
  <r>
    <s v="ID0177"/>
    <s v="26 May 2012, 12:49 AM"/>
    <n v="75000"/>
    <n v="75000"/>
    <s v="USD"/>
    <n v="75000"/>
    <s v="Informatics specialist"/>
    <s v="Specialist"/>
    <s v="USA"/>
    <s v="USA"/>
    <s v="All the 8 hours baby, all the 8!"/>
    <m/>
    <x v="2"/>
    <x v="2"/>
    <s v="na"/>
  </r>
  <r>
    <s v="ID0178"/>
    <s v="26 May 2012, 12:49 AM"/>
    <n v="180000"/>
    <n v="180000"/>
    <s v="INR"/>
    <n v="3205.4250040000002"/>
    <s v="Sr. Associate"/>
    <s v="Analyst"/>
    <s v="India"/>
    <s v="India"/>
    <s v="4 to 6 hours a day"/>
    <m/>
    <x v="0"/>
    <x v="0"/>
    <s v="na"/>
  </r>
  <r>
    <s v="ID0179"/>
    <s v="26 May 2012, 12:49 AM"/>
    <n v="18500"/>
    <n v="18500"/>
    <s v="GBP"/>
    <n v="29159.298030000002"/>
    <s v="Trainee Management Accountant"/>
    <s v="Manager"/>
    <s v="UK"/>
    <s v="UK"/>
    <s v="All the 8 hours baby, all the 8!"/>
    <m/>
    <x v="14"/>
    <x v="1"/>
    <s v="na"/>
  </r>
  <r>
    <s v="ID0180"/>
    <s v="26 May 2012, 12:49 AM"/>
    <n v="40000"/>
    <n v="40000"/>
    <s v="USD"/>
    <n v="40000"/>
    <s v="Senior analyst"/>
    <s v="Analyst"/>
    <s v="USA"/>
    <s v="USA"/>
    <s v="All the 8 hours baby, all the 8!"/>
    <m/>
    <x v="2"/>
    <x v="2"/>
    <s v="na"/>
  </r>
  <r>
    <s v="ID0181"/>
    <s v="26 May 2012, 12:49 AM"/>
    <n v="111680"/>
    <n v="111680"/>
    <s v="USD"/>
    <n v="111680"/>
    <s v="Director of Analytics"/>
    <s v="Analyst"/>
    <s v="USA"/>
    <s v="USA"/>
    <s v="2 to 3 hours per day"/>
    <m/>
    <x v="2"/>
    <x v="2"/>
    <s v="na"/>
  </r>
  <r>
    <s v="ID0182"/>
    <s v="26 May 2012, 12:50 AM"/>
    <n v="41.405999999999999"/>
    <n v="41406"/>
    <s v="USD"/>
    <n v="41406"/>
    <s v="Executive Assistant"/>
    <s v="Analyst"/>
    <s v="Canada"/>
    <s v="Canada"/>
    <s v="1 or 2 hours a day"/>
    <m/>
    <x v="17"/>
    <x v="2"/>
    <s v="na"/>
  </r>
  <r>
    <s v="ID0183"/>
    <s v="26 May 2012, 12:50 AM"/>
    <n v="70000"/>
    <n v="70000"/>
    <s v="USD"/>
    <n v="70000"/>
    <s v="Project Speciast"/>
    <s v="Manager"/>
    <s v="USA"/>
    <s v="USA"/>
    <s v="4 to 6 hours a day"/>
    <m/>
    <x v="2"/>
    <x v="2"/>
    <s v="na"/>
  </r>
  <r>
    <s v="ID0184"/>
    <s v="26 May 2012, 12:50 AM"/>
    <n v="40700"/>
    <n v="40700"/>
    <s v="USD"/>
    <n v="40700"/>
    <s v="Sales Coordinator &amp; Analytical Support"/>
    <s v="Analyst"/>
    <s v="USA"/>
    <s v="USA"/>
    <s v="1 or 2 hours a day"/>
    <m/>
    <x v="2"/>
    <x v="2"/>
    <s v="na"/>
  </r>
  <r>
    <s v="ID0185"/>
    <s v="26 May 2012, 12:50 AM"/>
    <n v="40000"/>
    <n v="40000"/>
    <s v="USD"/>
    <n v="40000"/>
    <s v="analyst"/>
    <s v="Analyst"/>
    <s v="USA"/>
    <s v="USA"/>
    <s v="4 to 6 hours a day"/>
    <m/>
    <x v="2"/>
    <x v="2"/>
    <s v="na"/>
  </r>
  <r>
    <s v="ID0186"/>
    <s v="26 May 2012, 12:50 AM"/>
    <n v="60000"/>
    <n v="60000"/>
    <s v="USD"/>
    <n v="60000"/>
    <s v="Senior Staff Accountant"/>
    <s v="Accountant"/>
    <s v="USA"/>
    <s v="USA"/>
    <s v="4 to 6 hours a day"/>
    <m/>
    <x v="2"/>
    <x v="2"/>
    <s v="na"/>
  </r>
  <r>
    <s v="ID0187"/>
    <s v="26 May 2012, 12:50 AM"/>
    <n v="92000"/>
    <n v="92000"/>
    <s v="CAD"/>
    <n v="90469.260120000006"/>
    <s v="Consultant - Retail Mkts"/>
    <s v="Consultant"/>
    <s v="Canada"/>
    <s v="Canada"/>
    <s v="All the 8 hours baby, all the 8!"/>
    <m/>
    <x v="17"/>
    <x v="2"/>
    <s v="na"/>
  </r>
  <r>
    <s v="ID0188"/>
    <s v="26 May 2012, 12:50 AM"/>
    <n v="13636.36"/>
    <n v="13636"/>
    <s v="USD"/>
    <n v="13636"/>
    <s v="Process Manager"/>
    <s v="Manager"/>
    <s v="India"/>
    <s v="India"/>
    <s v="All the 8 hours baby, all the 8!"/>
    <m/>
    <x v="0"/>
    <x v="0"/>
    <s v="na"/>
  </r>
  <r>
    <s v="ID0189"/>
    <s v="26 May 2012, 12:50 AM"/>
    <n v="80000"/>
    <n v="80000"/>
    <s v="USD"/>
    <n v="80000"/>
    <s v="Project Manager (Process Owner)"/>
    <s v="Manager"/>
    <s v="USA"/>
    <s v="USA"/>
    <s v="2 to 3 hours per day"/>
    <m/>
    <x v="2"/>
    <x v="2"/>
    <s v="na"/>
  </r>
  <r>
    <s v="ID0190"/>
    <s v="26 May 2012, 12:51 AM"/>
    <s v="60000 CAD$"/>
    <n v="60000"/>
    <s v="CAD"/>
    <n v="59001.691379999997"/>
    <s v="Demographer"/>
    <s v="Analyst"/>
    <s v="Canada"/>
    <s v="Canada"/>
    <s v="2 to 3 hours per day"/>
    <m/>
    <x v="17"/>
    <x v="2"/>
    <s v="na"/>
  </r>
  <r>
    <s v="ID0192"/>
    <s v="26 May 2012, 12:51 AM"/>
    <n v="28000"/>
    <n v="28000"/>
    <s v="USD"/>
    <n v="28000"/>
    <s v="Administrative Assistant"/>
    <s v="Analyst"/>
    <s v="USA"/>
    <s v="USA"/>
    <s v="4 to 6 hours a day"/>
    <m/>
    <x v="2"/>
    <x v="2"/>
    <s v="na"/>
  </r>
  <r>
    <s v="ID0193"/>
    <s v="26 May 2012, 12:51 AM"/>
    <n v="60000"/>
    <n v="60000"/>
    <s v="USD"/>
    <n v="60000"/>
    <s v="Accounting/Financial Analyst"/>
    <s v="Analyst"/>
    <s v="USA"/>
    <s v="USA"/>
    <s v="4 to 6 hours a day"/>
    <m/>
    <x v="2"/>
    <x v="2"/>
    <s v="na"/>
  </r>
  <r>
    <s v="ID0194"/>
    <s v="26 May 2012, 12:51 AM"/>
    <n v="96000"/>
    <n v="96000"/>
    <s v="USD"/>
    <n v="96000"/>
    <s v="Business Process Specialist"/>
    <s v="Specialist"/>
    <s v="USA"/>
    <s v="USA"/>
    <s v="2 to 3 hours per day"/>
    <m/>
    <x v="2"/>
    <x v="2"/>
    <s v="na"/>
  </r>
  <r>
    <s v="ID0195"/>
    <s v="26 May 2012, 12:52 AM"/>
    <n v="67000"/>
    <n v="67000"/>
    <s v="USD"/>
    <n v="67000"/>
    <s v="Financial Analyst"/>
    <s v="Analyst"/>
    <s v="USA"/>
    <s v="USA"/>
    <s v="4 to 6 hours a day"/>
    <m/>
    <x v="2"/>
    <x v="2"/>
    <s v="na"/>
  </r>
  <r>
    <s v="ID0196"/>
    <s v="26 May 2012, 12:52 AM"/>
    <n v="70000"/>
    <n v="70000"/>
    <s v="USD"/>
    <n v="70000"/>
    <s v="Sr Financial Analyst"/>
    <s v="Analyst"/>
    <s v="USA"/>
    <s v="USA"/>
    <s v="4 to 6 hours a day"/>
    <m/>
    <x v="2"/>
    <x v="2"/>
    <s v="na"/>
  </r>
  <r>
    <s v="ID0197"/>
    <s v="26 May 2012, 12:52 AM"/>
    <n v="233000"/>
    <n v="233000"/>
    <s v="INR"/>
    <n v="4149.2445879999996"/>
    <s v="Asst. Manager (MIS)"/>
    <s v="Manager"/>
    <s v="India"/>
    <s v="India"/>
    <s v="All the 8 hours baby, all the 8!"/>
    <m/>
    <x v="0"/>
    <x v="0"/>
    <s v="na"/>
  </r>
  <r>
    <s v="ID0198"/>
    <s v="26 May 2012, 12:52 AM"/>
    <s v="US$ 99000"/>
    <n v="99000"/>
    <s v="USD"/>
    <n v="99000"/>
    <s v="Business Controller"/>
    <s v="Controller"/>
    <s v="USA"/>
    <s v="USA"/>
    <s v="4 to 6 hours a day"/>
    <m/>
    <x v="2"/>
    <x v="2"/>
    <s v="na"/>
  </r>
  <r>
    <s v="ID0200"/>
    <s v="26 May 2012, 12:53 AM"/>
    <n v="90000"/>
    <n v="90000"/>
    <s v="USD"/>
    <n v="90000"/>
    <s v="Project Manager"/>
    <s v="Manager"/>
    <s v="USA"/>
    <s v="USA"/>
    <s v="2 to 3 hours per day"/>
    <m/>
    <x v="2"/>
    <x v="2"/>
    <s v="na"/>
  </r>
  <r>
    <s v="ID0201"/>
    <s v="26 May 2012, 12:53 AM"/>
    <n v="275000"/>
    <n v="275000"/>
    <s v="INR"/>
    <n v="4897.1770889999998"/>
    <s v="low level monitoring"/>
    <s v="Analyst"/>
    <s v="India"/>
    <s v="India"/>
    <s v="2 to 3 hours per day"/>
    <m/>
    <x v="0"/>
    <x v="0"/>
    <s v="na"/>
  </r>
  <r>
    <s v="ID0202"/>
    <s v="26 May 2012, 12:53 AM"/>
    <s v="INR 16000"/>
    <n v="192000"/>
    <s v="INR"/>
    <n v="3419.1200039999999"/>
    <s v="Administrative"/>
    <s v="Analyst"/>
    <s v="India"/>
    <s v="India"/>
    <s v="All the 8 hours baby, all the 8!"/>
    <m/>
    <x v="0"/>
    <x v="0"/>
    <s v="na"/>
  </r>
  <r>
    <s v="ID0203"/>
    <s v="26 May 2012, 12:53 AM"/>
    <n v="51000"/>
    <n v="51000"/>
    <s v="USD"/>
    <n v="51000"/>
    <s v="Service Line Coordinator"/>
    <s v="Manager"/>
    <s v="USA"/>
    <s v="USA"/>
    <s v="4 to 6 hours a day"/>
    <m/>
    <x v="2"/>
    <x v="2"/>
    <s v="na"/>
  </r>
  <r>
    <s v="ID0204"/>
    <s v="26 May 2012, 12:53 AM"/>
    <n v="100000"/>
    <n v="100000"/>
    <s v="USD"/>
    <n v="100000"/>
    <s v="Strategic Sourcing Manager"/>
    <s v="Manager"/>
    <s v="USA"/>
    <s v="USA"/>
    <s v="All the 8 hours baby, all the 8!"/>
    <m/>
    <x v="2"/>
    <x v="2"/>
    <s v="na"/>
  </r>
  <r>
    <s v="ID0205"/>
    <s v="26 May 2012, 12:53 AM"/>
    <s v="INR18Lacs or US$36000"/>
    <n v="1800000"/>
    <s v="INR"/>
    <n v="32054.250039999999"/>
    <s v="Chief Manager"/>
    <s v="Manager"/>
    <s v="India"/>
    <s v="India"/>
    <s v="1 or 2 hours a day"/>
    <m/>
    <x v="0"/>
    <x v="0"/>
    <s v="na"/>
  </r>
  <r>
    <s v="ID0207"/>
    <s v="26 May 2012, 12:54 AM"/>
    <s v="ô?30000"/>
    <n v="30000"/>
    <s v="GBP"/>
    <n v="47285.348160000001"/>
    <s v="Business Intelligence Analyst"/>
    <s v="Analyst"/>
    <s v="UK"/>
    <s v="UK"/>
    <s v="2 to 3 hours per day"/>
    <m/>
    <x v="14"/>
    <x v="1"/>
    <s v="na"/>
  </r>
  <r>
    <s v="ID0208"/>
    <s v="26 May 2012, 12:54 AM"/>
    <s v="Ÿ?¦ 50000"/>
    <n v="50000"/>
    <s v="EUR"/>
    <n v="63519.971949999999"/>
    <s v="Data Analyst"/>
    <s v="Analyst"/>
    <s v="Ireland"/>
    <s v="Ireland"/>
    <s v="4 to 6 hours a day"/>
    <m/>
    <x v="8"/>
    <x v="1"/>
    <s v="na"/>
  </r>
  <r>
    <s v="ID0209"/>
    <s v="26 May 2012, 12:54 AM"/>
    <n v="108160"/>
    <n v="108160"/>
    <s v="USD"/>
    <n v="108160"/>
    <s v="Sr. Financial Analyst"/>
    <s v="Analyst"/>
    <s v="USA"/>
    <s v="USA"/>
    <s v="4 to 6 hours a day"/>
    <m/>
    <x v="2"/>
    <x v="2"/>
    <s v="na"/>
  </r>
  <r>
    <s v="ID0210"/>
    <s v="26 May 2012, 12:54 AM"/>
    <n v="50000"/>
    <n v="50000"/>
    <s v="USD"/>
    <n v="50000"/>
    <s v="Buyer"/>
    <s v="Manager"/>
    <s v="USA"/>
    <s v="USA"/>
    <s v="4 to 6 hours a day"/>
    <m/>
    <x v="2"/>
    <x v="2"/>
    <s v="na"/>
  </r>
  <r>
    <s v="ID0211"/>
    <s v="26 May 2012, 12:54 AM"/>
    <n v="400000"/>
    <n v="400000"/>
    <s v="USD"/>
    <n v="400000"/>
    <s v="program manager"/>
    <s v="Manager"/>
    <s v="USA"/>
    <s v="USA"/>
    <s v="1 or 2 hours a day"/>
    <m/>
    <x v="2"/>
    <x v="2"/>
    <s v="na"/>
  </r>
  <r>
    <s v="ID0212"/>
    <s v="26 May 2012, 12:54 AM"/>
    <n v="43000"/>
    <n v="43000"/>
    <s v="USD"/>
    <n v="43000"/>
    <s v="Reporting Analyst Team Lead"/>
    <s v="Analyst"/>
    <s v="USA"/>
    <s v="USA"/>
    <s v="All the 8 hours baby, all the 8!"/>
    <m/>
    <x v="2"/>
    <x v="2"/>
    <s v="na"/>
  </r>
  <r>
    <s v="ID0213"/>
    <s v="26 May 2012, 12:54 AM"/>
    <n v="27000"/>
    <n v="27000"/>
    <s v="USD"/>
    <n v="27000"/>
    <s v="Innovation Analyst"/>
    <s v="Analyst"/>
    <s v="Singapore"/>
    <s v="Singapore"/>
    <s v="All the 8 hours baby, all the 8!"/>
    <m/>
    <x v="29"/>
    <x v="0"/>
    <s v="na"/>
  </r>
  <r>
    <s v="ID0214"/>
    <s v="26 May 2012, 12:54 AM"/>
    <n v="41000"/>
    <n v="41000"/>
    <s v="USD"/>
    <n v="41000"/>
    <s v="Operations Expert"/>
    <s v="Manager"/>
    <s v="USA"/>
    <s v="USA"/>
    <s v="All the 8 hours baby, all the 8!"/>
    <m/>
    <x v="2"/>
    <x v="2"/>
    <s v="na"/>
  </r>
  <r>
    <s v="ID0215"/>
    <s v="26 May 2012, 12:55 AM"/>
    <n v="100000"/>
    <n v="100000"/>
    <s v="USD"/>
    <n v="100000"/>
    <s v="Director of Finance"/>
    <s v="CXO or Top Mgmt."/>
    <s v="USA"/>
    <s v="USA"/>
    <s v="4 to 6 hours a day"/>
    <m/>
    <x v="2"/>
    <x v="2"/>
    <s v="na"/>
  </r>
  <r>
    <s v="ID0216"/>
    <s v="26 May 2012, 12:55 AM"/>
    <n v="42140"/>
    <n v="42140"/>
    <s v="USD"/>
    <n v="42140"/>
    <s v="Information Analyst II"/>
    <s v="Analyst"/>
    <s v="USA"/>
    <s v="USA"/>
    <s v="4 to 6 hours a day"/>
    <m/>
    <x v="2"/>
    <x v="2"/>
    <s v="na"/>
  </r>
  <r>
    <s v="ID0217"/>
    <s v="26 May 2012, 12:56 AM"/>
    <n v="80000"/>
    <n v="80000"/>
    <s v="USD"/>
    <n v="80000"/>
    <s v="Marketing Analyst"/>
    <s v="Analyst"/>
    <s v="USA"/>
    <s v="USA"/>
    <s v="4 to 6 hours a day"/>
    <m/>
    <x v="2"/>
    <x v="2"/>
    <s v="na"/>
  </r>
  <r>
    <s v="ID0218"/>
    <s v="26 May 2012, 12:56 AM"/>
    <n v="41600"/>
    <n v="41600"/>
    <s v="USD"/>
    <n v="41600"/>
    <s v="Project Manager"/>
    <s v="Manager"/>
    <s v="USA"/>
    <s v="USA"/>
    <s v="4 to 6 hours a day"/>
    <m/>
    <x v="2"/>
    <x v="2"/>
    <s v="na"/>
  </r>
  <r>
    <s v="ID0219"/>
    <s v="26 May 2012, 12:56 AM"/>
    <s v="45k"/>
    <n v="45000"/>
    <s v="USD"/>
    <n v="45000"/>
    <s v="Accounting Assistant"/>
    <s v="Accountant"/>
    <s v="USA"/>
    <s v="USA"/>
    <s v="2 to 3 hours per day"/>
    <m/>
    <x v="2"/>
    <x v="2"/>
    <s v="na"/>
  </r>
  <r>
    <s v="ID0220"/>
    <s v="26 May 2012, 12:56 AM"/>
    <n v="78000"/>
    <n v="78000"/>
    <s v="USD"/>
    <n v="78000"/>
    <s v="Tax Professional"/>
    <s v="Accountant"/>
    <s v="Bermuda"/>
    <s v="Bermuda"/>
    <s v="4 to 6 hours a day"/>
    <m/>
    <x v="30"/>
    <x v="2"/>
    <s v="na"/>
  </r>
  <r>
    <s v="ID0221"/>
    <s v="26 May 2012, 12:57 AM"/>
    <s v="INR 500000"/>
    <n v="500000"/>
    <s v="INR"/>
    <n v="8903.9583440000006"/>
    <s v="Project Manager"/>
    <s v="Manager"/>
    <s v="India"/>
    <s v="India"/>
    <s v="4 to 6 hours a day"/>
    <m/>
    <x v="0"/>
    <x v="0"/>
    <s v="na"/>
  </r>
  <r>
    <s v="ID0222"/>
    <s v="26 May 2012, 12:57 AM"/>
    <s v="INR 350k"/>
    <n v="350000"/>
    <s v="INR"/>
    <n v="6232.7708409999996"/>
    <s v="Jr. Executive Finance"/>
    <s v="Accountant"/>
    <s v="India"/>
    <s v="India"/>
    <s v="4 to 6 hours a day"/>
    <m/>
    <x v="0"/>
    <x v="0"/>
    <s v="na"/>
  </r>
  <r>
    <s v="ID0223"/>
    <s v="26 May 2012, 12:57 AM"/>
    <n v="72500"/>
    <n v="72500"/>
    <s v="USD"/>
    <n v="72500"/>
    <s v="Assistant Controller"/>
    <s v="Controller"/>
    <s v="USA"/>
    <s v="USA"/>
    <s v="4 to 6 hours a day"/>
    <m/>
    <x v="2"/>
    <x v="2"/>
    <s v="na"/>
  </r>
  <r>
    <s v="ID0224"/>
    <s v="26 May 2012, 12:57 AM"/>
    <s v="US$ 138K"/>
    <n v="138000"/>
    <s v="USD"/>
    <n v="138000"/>
    <s v="Project engineer"/>
    <s v="Engineer"/>
    <s v="Thailand"/>
    <s v="Thailand"/>
    <s v="4 to 6 hours a day"/>
    <m/>
    <x v="31"/>
    <x v="0"/>
    <s v="na"/>
  </r>
  <r>
    <s v="ID0225"/>
    <s v="26 May 2012, 12:58 AM"/>
    <n v="480000"/>
    <n v="480000"/>
    <s v="INR"/>
    <n v="8547.8000100000008"/>
    <s v="Cash Officer"/>
    <s v="Manager"/>
    <s v="India"/>
    <s v="India"/>
    <s v="4 to 6 hours a day"/>
    <m/>
    <x v="0"/>
    <x v="0"/>
    <s v="na"/>
  </r>
  <r>
    <s v="ID0226"/>
    <s v="26 May 2012, 12:58 AM"/>
    <n v="80000"/>
    <n v="80000"/>
    <s v="USD"/>
    <n v="80000"/>
    <s v="Senior Analyst"/>
    <s v="Analyst"/>
    <s v="USA"/>
    <s v="USA"/>
    <s v="4 to 6 hours a day"/>
    <m/>
    <x v="2"/>
    <x v="2"/>
    <s v="na"/>
  </r>
  <r>
    <s v="ID0227"/>
    <s v="26 May 2012, 12:58 AM"/>
    <n v="50000"/>
    <n v="50000"/>
    <s v="USD"/>
    <n v="50000"/>
    <s v="Project Manager"/>
    <s v="Manager"/>
    <s v="USA"/>
    <s v="USA"/>
    <s v="4 to 6 hours a day"/>
    <m/>
    <x v="2"/>
    <x v="2"/>
    <s v="na"/>
  </r>
  <r>
    <s v="ID0228"/>
    <s v="26 May 2012, 12:58 AM"/>
    <n v="45000"/>
    <n v="45000"/>
    <s v="CAD"/>
    <n v="44251.268539999997"/>
    <s v="Technical support specialist"/>
    <s v="Specialist"/>
    <s v="Canada"/>
    <s v="Canada"/>
    <s v="1 or 2 hours a day"/>
    <m/>
    <x v="17"/>
    <x v="2"/>
    <s v="na"/>
  </r>
  <r>
    <s v="ID0229"/>
    <s v="26 May 2012, 12:58 AM"/>
    <n v="43000"/>
    <n v="43000"/>
    <s v="GBP"/>
    <n v="67775.665699999998"/>
    <s v="ServiceDesk Supervisor"/>
    <s v="Manager"/>
    <s v="UK"/>
    <s v="UK"/>
    <s v="2 to 3 hours per day"/>
    <m/>
    <x v="14"/>
    <x v="1"/>
    <s v="na"/>
  </r>
  <r>
    <s v="ID0230"/>
    <s v="26 May 2012, 12:58 AM"/>
    <n v="200000"/>
    <n v="200000"/>
    <s v="INR"/>
    <n v="3561.583337"/>
    <s v="medical biller"/>
    <s v="Analyst"/>
    <s v="India"/>
    <s v="India"/>
    <s v="1 or 2 hours a day"/>
    <m/>
    <x v="0"/>
    <x v="0"/>
    <s v="na"/>
  </r>
  <r>
    <s v="ID0231"/>
    <s v="26 May 2012, 12:59 AM"/>
    <n v="65000"/>
    <n v="65000"/>
    <s v="USD"/>
    <n v="65000"/>
    <s v="Sr. Strategic Development Specialist"/>
    <s v="Specialist"/>
    <s v="USA"/>
    <s v="USA"/>
    <s v="2 to 3 hours per day"/>
    <m/>
    <x v="2"/>
    <x v="2"/>
    <s v="na"/>
  </r>
  <r>
    <s v="ID0232"/>
    <s v="26 May 2012, 12:59 AM"/>
    <n v="114000"/>
    <n v="114000"/>
    <s v="USD"/>
    <n v="114000"/>
    <s v="Director"/>
    <s v="CXO or Top Mgmt."/>
    <s v="USA"/>
    <s v="USA"/>
    <s v="2 to 3 hours per day"/>
    <m/>
    <x v="2"/>
    <x v="2"/>
    <s v="na"/>
  </r>
  <r>
    <s v="ID0233"/>
    <s v="26 May 2012, 12:59 AM"/>
    <n v="95000"/>
    <n v="95000"/>
    <s v="USD"/>
    <n v="95000"/>
    <s v="VP - Procurment"/>
    <s v="CXO or Top Mgmt."/>
    <s v="USA"/>
    <s v="USA"/>
    <s v="4 to 6 hours a day"/>
    <m/>
    <x v="2"/>
    <x v="2"/>
    <s v="na"/>
  </r>
  <r>
    <s v="ID0234"/>
    <s v="26 May 2012, 1:00 AM"/>
    <s v="52500.00 USD"/>
    <n v="52500"/>
    <s v="USD"/>
    <n v="52500"/>
    <s v="HRIS Analyst"/>
    <s v="Analyst"/>
    <s v="USA"/>
    <s v="USA"/>
    <s v="4 to 6 hours a day"/>
    <m/>
    <x v="2"/>
    <x v="2"/>
    <s v="na"/>
  </r>
  <r>
    <s v="ID0235"/>
    <s v="26 May 2012, 1:01 AM"/>
    <n v="45000"/>
    <n v="45000"/>
    <s v="GBP"/>
    <n v="70928.022240000006"/>
    <s v="Procurement manager"/>
    <s v="Manager"/>
    <s v="UK"/>
    <s v="UK"/>
    <s v="2 to 3 hours per day"/>
    <m/>
    <x v="14"/>
    <x v="1"/>
    <s v="na"/>
  </r>
  <r>
    <s v="ID0236"/>
    <s v="26 May 2012, 1:01 AM"/>
    <n v="60000"/>
    <n v="60000"/>
    <s v="USD"/>
    <n v="60000"/>
    <s v="Energy Analyst"/>
    <s v="Analyst"/>
    <s v="USA"/>
    <s v="USA"/>
    <s v="4 to 6 hours a day"/>
    <m/>
    <x v="2"/>
    <x v="2"/>
    <s v="na"/>
  </r>
  <r>
    <s v="ID0237"/>
    <s v="26 May 2012, 1:02 AM"/>
    <n v="65250"/>
    <n v="65250"/>
    <s v="USD"/>
    <n v="65250"/>
    <s v="Accountant"/>
    <s v="Accountant"/>
    <s v="USA"/>
    <s v="USA"/>
    <s v="4 to 6 hours a day"/>
    <m/>
    <x v="2"/>
    <x v="2"/>
    <s v="na"/>
  </r>
  <r>
    <s v="ID0238"/>
    <s v="26 May 2012, 1:02 AM"/>
    <n v="1200000"/>
    <n v="1200000"/>
    <s v="INR"/>
    <n v="21369.500019999999"/>
    <s v="Branch head -sales"/>
    <s v="Manager"/>
    <s v="India"/>
    <s v="India"/>
    <s v="2 to 3 hours per day"/>
    <m/>
    <x v="0"/>
    <x v="0"/>
    <s v="na"/>
  </r>
  <r>
    <s v="ID0239"/>
    <s v="26 May 2012, 1:02 AM"/>
    <n v="100000"/>
    <n v="100000"/>
    <s v="CAD"/>
    <n v="98336.152300000002"/>
    <s v="retail buyer"/>
    <s v="Manager"/>
    <s v="Canada"/>
    <s v="Canada"/>
    <s v="2 to 3 hours per day"/>
    <m/>
    <x v="17"/>
    <x v="2"/>
    <s v="na"/>
  </r>
  <r>
    <s v="ID0240"/>
    <s v="26 May 2012, 1:02 AM"/>
    <s v="1000 Ÿ?¦"/>
    <n v="12000"/>
    <s v="EUR"/>
    <n v="15244.79327"/>
    <s v="HR Specialist"/>
    <s v="Specialist"/>
    <s v="Portugal"/>
    <s v="Portugal"/>
    <s v="All the 8 hours baby, all the 8!"/>
    <m/>
    <x v="7"/>
    <x v="1"/>
    <s v="na"/>
  </r>
  <r>
    <s v="ID0241"/>
    <s v="26 May 2012, 1:02 AM"/>
    <n v="73000"/>
    <n v="73000"/>
    <s v="USD"/>
    <n v="73000"/>
    <s v="Financial Analyst"/>
    <s v="Analyst"/>
    <s v="USA"/>
    <s v="USA"/>
    <s v="4 to 6 hours a day"/>
    <m/>
    <x v="2"/>
    <x v="2"/>
    <s v="na"/>
  </r>
  <r>
    <s v="ID0242"/>
    <s v="26 May 2012, 1:02 AM"/>
    <n v="50000"/>
    <n v="50000"/>
    <s v="USD"/>
    <n v="50000"/>
    <s v="data analyst"/>
    <s v="Analyst"/>
    <s v="USA"/>
    <s v="USA"/>
    <s v="All the 8 hours baby, all the 8!"/>
    <m/>
    <x v="2"/>
    <x v="2"/>
    <s v="na"/>
  </r>
  <r>
    <s v="ID0243"/>
    <s v="26 May 2012, 1:02 AM"/>
    <n v="79000"/>
    <n v="79000"/>
    <s v="USD"/>
    <n v="79000"/>
    <s v="Director of Finance and Accounting"/>
    <s v="Accountant"/>
    <s v="USA"/>
    <s v="USA"/>
    <s v="2 to 3 hours per day"/>
    <m/>
    <x v="2"/>
    <x v="2"/>
    <s v="na"/>
  </r>
  <r>
    <s v="ID0244"/>
    <s v="26 May 2012, 1:03 AM"/>
    <n v="90000"/>
    <n v="90000"/>
    <s v="USD"/>
    <n v="90000"/>
    <s v="Manager Business Control"/>
    <s v="Manager"/>
    <s v="USA"/>
    <s v="USA"/>
    <s v="4 to 6 hours a day"/>
    <m/>
    <x v="2"/>
    <x v="2"/>
    <s v="na"/>
  </r>
  <r>
    <s v="ID0245"/>
    <s v="26 May 2012, 1:03 AM"/>
    <n v="70000"/>
    <n v="70000"/>
    <s v="USD"/>
    <n v="70000"/>
    <s v="Manager Pricing"/>
    <s v="Manager"/>
    <s v="USA"/>
    <s v="USA"/>
    <s v="2 to 3 hours per day"/>
    <m/>
    <x v="2"/>
    <x v="2"/>
    <s v="na"/>
  </r>
  <r>
    <s v="ID0246"/>
    <s v="26 May 2012, 1:03 AM"/>
    <n v="65000"/>
    <n v="65000"/>
    <s v="CAD"/>
    <n v="63918.499000000003"/>
    <s v="Insurance Manager"/>
    <s v="Manager"/>
    <s v="Canada"/>
    <s v="Canada"/>
    <s v="4 to 6 hours a day"/>
    <m/>
    <x v="17"/>
    <x v="2"/>
    <s v="na"/>
  </r>
  <r>
    <s v="ID0247"/>
    <s v="26 May 2012, 1:03 AM"/>
    <n v="80000"/>
    <n v="80000"/>
    <s v="USD"/>
    <n v="80000"/>
    <s v="Analyst"/>
    <s v="Analyst"/>
    <s v="USA"/>
    <s v="USA"/>
    <s v="4 to 6 hours a day"/>
    <m/>
    <x v="2"/>
    <x v="2"/>
    <s v="na"/>
  </r>
  <r>
    <s v="ID0248"/>
    <s v="26 May 2012, 1:03 AM"/>
    <n v="140000"/>
    <n v="140000"/>
    <s v="USD"/>
    <n v="140000"/>
    <s v="Manager"/>
    <s v="Manager"/>
    <s v="USA"/>
    <s v="USA"/>
    <s v="4 to 6 hours a day"/>
    <m/>
    <x v="2"/>
    <x v="2"/>
    <s v="na"/>
  </r>
  <r>
    <s v="ID0249"/>
    <s v="26 May 2012, 1:04 AM"/>
    <s v="US$ 96k"/>
    <n v="96000"/>
    <s v="USD"/>
    <n v="96000"/>
    <s v="Freellance"/>
    <s v="Consultant"/>
    <s v="Poland"/>
    <s v="Poland"/>
    <s v="2 to 3 hours per day"/>
    <m/>
    <x v="15"/>
    <x v="1"/>
    <s v="na"/>
  </r>
  <r>
    <s v="ID0250"/>
    <s v="26 May 2012, 1:04 AM"/>
    <n v="20000"/>
    <n v="20000"/>
    <s v="USD"/>
    <n v="20000"/>
    <s v="category manager"/>
    <s v="Manager"/>
    <s v="India"/>
    <s v="India"/>
    <s v="4 to 6 hours a day"/>
    <m/>
    <x v="0"/>
    <x v="0"/>
    <s v="na"/>
  </r>
  <r>
    <s v="ID0251"/>
    <s v="26 May 2012, 1:04 AM"/>
    <n v="47700"/>
    <n v="47700"/>
    <s v="USD"/>
    <n v="47700"/>
    <s v="Customer Operations Analyst"/>
    <s v="Analyst"/>
    <s v="USA"/>
    <s v="USA"/>
    <s v="4 to 6 hours a day"/>
    <m/>
    <x v="2"/>
    <x v="2"/>
    <s v="na"/>
  </r>
  <r>
    <s v="ID0252"/>
    <s v="26 May 2012, 1:05 AM"/>
    <n v="25000"/>
    <n v="25000"/>
    <s v="USD"/>
    <n v="25000"/>
    <s v="Team Lead"/>
    <s v="Manager"/>
    <s v="India"/>
    <s v="India"/>
    <s v="1 or 2 hours a day"/>
    <m/>
    <x v="0"/>
    <x v="0"/>
    <s v="na"/>
  </r>
  <r>
    <s v="ID0253"/>
    <s v="26 May 2012, 1:05 AM"/>
    <n v="52500"/>
    <n v="52500"/>
    <s v="USD"/>
    <n v="52500"/>
    <s v="Analyst"/>
    <s v="Analyst"/>
    <s v="USA"/>
    <s v="USA"/>
    <s v="4 to 6 hours a day"/>
    <m/>
    <x v="2"/>
    <x v="2"/>
    <s v="na"/>
  </r>
  <r>
    <s v="ID0254"/>
    <s v="26 May 2012, 1:05 AM"/>
    <n v="40000"/>
    <n v="40000"/>
    <s v="USD"/>
    <n v="40000"/>
    <s v="Business Analyst"/>
    <s v="Analyst"/>
    <s v="USA"/>
    <s v="USA"/>
    <s v="All the 8 hours baby, all the 8!"/>
    <m/>
    <x v="2"/>
    <x v="2"/>
    <s v="na"/>
  </r>
  <r>
    <s v="ID0255"/>
    <s v="26 May 2012, 1:06 AM"/>
    <s v="$31,000 USD"/>
    <n v="31000"/>
    <s v="USD"/>
    <n v="31000"/>
    <s v="Site Technician"/>
    <s v="Analyst"/>
    <s v="USA"/>
    <s v="USA"/>
    <s v="4 to 6 hours a day"/>
    <m/>
    <x v="2"/>
    <x v="2"/>
    <s v="na"/>
  </r>
  <r>
    <s v="ID0256"/>
    <s v="26 May 2012, 1:06 AM"/>
    <n v="4390"/>
    <n v="52680"/>
    <s v="GBP"/>
    <n v="83033.071370000005"/>
    <s v="Excel Consultant"/>
    <s v="Consultant"/>
    <s v="UK"/>
    <s v="UK"/>
    <s v="All the 8 hours baby, all the 8!"/>
    <m/>
    <x v="14"/>
    <x v="1"/>
    <s v="na"/>
  </r>
  <r>
    <s v="ID0257"/>
    <s v="26 May 2012, 1:06 AM"/>
    <n v="130000"/>
    <n v="130000"/>
    <s v="USD"/>
    <n v="130000"/>
    <s v="Senior Project Manager"/>
    <s v="Manager"/>
    <s v="USA"/>
    <s v="USA"/>
    <s v="4 to 6 hours a day"/>
    <m/>
    <x v="2"/>
    <x v="2"/>
    <s v="na"/>
  </r>
  <r>
    <s v="ID0258"/>
    <s v="26 May 2012, 1:06 AM"/>
    <s v="Rs 470000"/>
    <n v="470000"/>
    <s v="INR"/>
    <n v="8369.7208429999991"/>
    <s v="Web Statistics Analyst"/>
    <s v="Analyst"/>
    <s v="India"/>
    <s v="India"/>
    <s v="All the 8 hours baby, all the 8!"/>
    <m/>
    <x v="0"/>
    <x v="0"/>
    <s v="na"/>
  </r>
  <r>
    <s v="ID0259"/>
    <s v="26 May 2012, 1:07 AM"/>
    <n v="51000"/>
    <n v="51000"/>
    <s v="USD"/>
    <n v="51000"/>
    <s v="Business Data Analyst I"/>
    <s v="Analyst"/>
    <s v="USA"/>
    <s v="USA"/>
    <s v="2 to 3 hours per day"/>
    <m/>
    <x v="2"/>
    <x v="2"/>
    <s v="na"/>
  </r>
  <r>
    <s v="ID0260"/>
    <s v="26 May 2012, 1:07 AM"/>
    <s v="ô?60000"/>
    <n v="60000"/>
    <s v="GBP"/>
    <n v="94570.696320000003"/>
    <s v="Decision Analyst &amp; Modeller"/>
    <s v="Analyst"/>
    <s v="UK"/>
    <s v="UK"/>
    <s v="All the 8 hours baby, all the 8!"/>
    <m/>
    <x v="14"/>
    <x v="1"/>
    <s v="na"/>
  </r>
  <r>
    <s v="ID0261"/>
    <s v="26 May 2012, 1:07 AM"/>
    <n v="1920000"/>
    <n v="1920000"/>
    <s v="INR"/>
    <n v="34191.200040000003"/>
    <s v="Project Manager"/>
    <s v="Manager"/>
    <s v="India"/>
    <s v="India"/>
    <s v="2 to 3 hours per day"/>
    <m/>
    <x v="0"/>
    <x v="0"/>
    <s v="na"/>
  </r>
  <r>
    <s v="ID0262"/>
    <s v="26 May 2012, 1:08 AM"/>
    <n v="28000"/>
    <n v="28000"/>
    <s v="GBP"/>
    <n v="44132.991620000001"/>
    <s v="Ops Adminstrator"/>
    <s v="Analyst"/>
    <s v="UK"/>
    <s v="UK"/>
    <s v="All the 8 hours baby, all the 8!"/>
    <m/>
    <x v="14"/>
    <x v="1"/>
    <s v="na"/>
  </r>
  <r>
    <s v="ID0263"/>
    <s v="26 May 2012, 1:08 AM"/>
    <n v="73000"/>
    <n v="73000"/>
    <s v="USD"/>
    <n v="73000"/>
    <s v="Sr. Global marketing Specialist"/>
    <s v="Specialist"/>
    <s v="USA"/>
    <s v="USA"/>
    <s v="4 to 6 hours a day"/>
    <m/>
    <x v="2"/>
    <x v="2"/>
    <s v="na"/>
  </r>
  <r>
    <s v="ID0264"/>
    <s v="26 May 2012, 1:08 AM"/>
    <n v="62400"/>
    <n v="62400"/>
    <s v="USD"/>
    <n v="62400"/>
    <s v="financial accountant"/>
    <s v="Accountant"/>
    <s v="USA"/>
    <s v="USA"/>
    <s v="All the 8 hours baby, all the 8!"/>
    <m/>
    <x v="2"/>
    <x v="2"/>
    <s v="na"/>
  </r>
  <r>
    <s v="ID0265"/>
    <s v="26 May 2012, 1:08 AM"/>
    <n v="2300"/>
    <n v="27600"/>
    <s v="USD"/>
    <n v="27600"/>
    <s v="Software Consultant"/>
    <s v="Consultant"/>
    <s v="Singapore"/>
    <s v="Singapore"/>
    <s v="All the 8 hours baby, all the 8!"/>
    <m/>
    <x v="29"/>
    <x v="0"/>
    <s v="na"/>
  </r>
  <r>
    <s v="ID0266"/>
    <s v="26 May 2012, 1:08 AM"/>
    <n v="54000"/>
    <n v="54000"/>
    <s v="USD"/>
    <n v="54000"/>
    <s v="Anaylst"/>
    <s v="Manager"/>
    <s v="USA"/>
    <s v="USA"/>
    <s v="All the 8 hours baby, all the 8!"/>
    <m/>
    <x v="2"/>
    <x v="2"/>
    <s v="na"/>
  </r>
  <r>
    <s v="ID0267"/>
    <s v="26 May 2012, 1:08 AM"/>
    <s v="rs 2.76 lakhs per year"/>
    <n v="276000"/>
    <s v="INR"/>
    <n v="4914.9850059999999"/>
    <s v="analyst"/>
    <s v="Analyst"/>
    <s v="India"/>
    <s v="India"/>
    <s v="All the 8 hours baby, all the 8!"/>
    <m/>
    <x v="0"/>
    <x v="0"/>
    <s v="na"/>
  </r>
  <r>
    <s v="ID0268"/>
    <s v="26 May 2012, 1:08 AM"/>
    <s v="$77,000 USD"/>
    <n v="77000"/>
    <s v="USD"/>
    <n v="77000"/>
    <s v="senior accounting coordinator"/>
    <s v="Accountant"/>
    <s v="USA"/>
    <s v="USA"/>
    <s v="4 to 6 hours a day"/>
    <m/>
    <x v="2"/>
    <x v="2"/>
    <s v="na"/>
  </r>
  <r>
    <s v="ID0269"/>
    <s v="26 May 2012, 1:09 AM"/>
    <n v="76000"/>
    <n v="76000"/>
    <s v="USD"/>
    <n v="76000"/>
    <s v="Demand Planning Mgr"/>
    <s v="Manager"/>
    <s v="USA"/>
    <s v="USA"/>
    <s v="All the 8 hours baby, all the 8!"/>
    <m/>
    <x v="2"/>
    <x v="2"/>
    <s v="na"/>
  </r>
  <r>
    <s v="ID0270"/>
    <s v="26 May 2012, 1:09 AM"/>
    <n v="103000"/>
    <n v="103000"/>
    <s v="USD"/>
    <n v="103000"/>
    <s v="VP / Credit Administrator"/>
    <s v="CXO or Top Mgmt."/>
    <s v="USA"/>
    <s v="USA"/>
    <s v="2 to 3 hours per day"/>
    <m/>
    <x v="2"/>
    <x v="2"/>
    <s v="na"/>
  </r>
  <r>
    <s v="ID0271"/>
    <s v="26 May 2012, 1:09 AM"/>
    <n v="7600"/>
    <n v="7600"/>
    <s v="USD"/>
    <n v="7600"/>
    <s v="DP specialist"/>
    <s v="Specialist"/>
    <s v="Ukraine"/>
    <s v="Ukraine"/>
    <s v="1 or 2 hours a day"/>
    <m/>
    <x v="6"/>
    <x v="1"/>
    <s v="na"/>
  </r>
  <r>
    <s v="ID0272"/>
    <s v="26 May 2012, 1:09 AM"/>
    <n v="40000"/>
    <n v="40000"/>
    <s v="USD"/>
    <n v="40000"/>
    <s v="Analyst 2"/>
    <s v="Analyst"/>
    <s v="USA"/>
    <s v="USA"/>
    <s v="4 to 6 hours a day"/>
    <m/>
    <x v="2"/>
    <x v="2"/>
    <s v="na"/>
  </r>
  <r>
    <s v="ID0273"/>
    <s v="26 May 2012, 1:10 AM"/>
    <n v="80000"/>
    <n v="80000"/>
    <s v="USD"/>
    <n v="80000"/>
    <s v="VP"/>
    <s v="CXO or Top Mgmt."/>
    <s v="USA"/>
    <s v="USA"/>
    <s v="2 to 3 hours per day"/>
    <m/>
    <x v="2"/>
    <x v="2"/>
    <s v="na"/>
  </r>
  <r>
    <s v="ID0274"/>
    <s v="26 May 2012, 1:10 AM"/>
    <n v="55000"/>
    <n v="55000"/>
    <s v="USD"/>
    <n v="55000"/>
    <s v="data analyst"/>
    <s v="Analyst"/>
    <s v="USA"/>
    <s v="USA"/>
    <s v="All the 8 hours baby, all the 8!"/>
    <m/>
    <x v="2"/>
    <x v="2"/>
    <s v="na"/>
  </r>
  <r>
    <s v="ID0275"/>
    <s v="26 May 2012, 1:10 AM"/>
    <n v="99000"/>
    <n v="99000"/>
    <s v="USD"/>
    <n v="99000"/>
    <s v="Business Analyst"/>
    <s v="Analyst"/>
    <s v="USA"/>
    <s v="USA"/>
    <s v="2 to 3 hours per day"/>
    <m/>
    <x v="2"/>
    <x v="2"/>
    <s v="na"/>
  </r>
  <r>
    <s v="ID0276"/>
    <s v="26 May 2012, 1:10 AM"/>
    <s v="35,000 Philippine Peso"/>
    <n v="420000"/>
    <s v="PHP"/>
    <n v="9956.121948"/>
    <s v="Global Problem Management - IT"/>
    <s v="Manager"/>
    <s v="Philippines"/>
    <s v="Philippines"/>
    <s v="4 to 6 hours a day"/>
    <m/>
    <x v="32"/>
    <x v="0"/>
    <s v="na"/>
  </r>
  <r>
    <s v="ID0277"/>
    <s v="26 May 2012, 1:11 AM"/>
    <n v="75000"/>
    <n v="75000"/>
    <s v="USD"/>
    <n v="75000"/>
    <s v="financial analyst"/>
    <s v="Analyst"/>
    <s v="USA"/>
    <s v="USA"/>
    <s v="4 to 6 hours a day"/>
    <m/>
    <x v="2"/>
    <x v="2"/>
    <s v="na"/>
  </r>
  <r>
    <s v="ID0278"/>
    <s v="26 May 2012, 1:11 AM"/>
    <n v="80000"/>
    <n v="80000"/>
    <s v="USD"/>
    <n v="80000"/>
    <s v="Enterprise Performance Metrics Manager"/>
    <s v="Manager"/>
    <s v="USA"/>
    <s v="USA"/>
    <s v="2 to 3 hours per day"/>
    <m/>
    <x v="2"/>
    <x v="2"/>
    <s v="na"/>
  </r>
  <r>
    <s v="ID0279"/>
    <s v="26 May 2012, 1:12 AM"/>
    <n v="20000"/>
    <n v="20000"/>
    <s v="USD"/>
    <n v="20000"/>
    <s v="Analyst"/>
    <s v="Analyst"/>
    <s v="India"/>
    <s v="India"/>
    <s v="All the 8 hours baby, all the 8!"/>
    <m/>
    <x v="0"/>
    <x v="0"/>
    <s v="na"/>
  </r>
  <r>
    <s v="ID0280"/>
    <s v="26 May 2012, 1:13 AM"/>
    <n v="40000"/>
    <n v="40000"/>
    <s v="USD"/>
    <n v="40000"/>
    <s v="Business Analyst"/>
    <s v="Analyst"/>
    <s v="USA"/>
    <s v="USA"/>
    <s v="All the 8 hours baby, all the 8!"/>
    <m/>
    <x v="2"/>
    <x v="2"/>
    <s v="na"/>
  </r>
  <r>
    <s v="ID0281"/>
    <s v="26 May 2012, 1:14 AM"/>
    <n v="46000"/>
    <n v="46000"/>
    <s v="USD"/>
    <n v="46000"/>
    <s v="University Relations Intern"/>
    <s v="Analyst"/>
    <s v="USA"/>
    <s v="USA"/>
    <s v="All the 8 hours baby, all the 8!"/>
    <m/>
    <x v="2"/>
    <x v="2"/>
    <s v="na"/>
  </r>
  <r>
    <s v="ID0282"/>
    <s v="26 May 2012, 1:14 AM"/>
    <n v="14000"/>
    <n v="14000"/>
    <s v="USD"/>
    <n v="14000"/>
    <s v="Auxiliar Administrativo"/>
    <s v="Analyst"/>
    <s v="Brazil"/>
    <s v="Brasil"/>
    <s v="1 or 2 hours a day"/>
    <m/>
    <x v="20"/>
    <x v="5"/>
    <s v="na"/>
  </r>
  <r>
    <s v="ID0283"/>
    <s v="26 May 2012, 1:15 AM"/>
    <n v="70000"/>
    <n v="70000"/>
    <s v="USD"/>
    <n v="70000"/>
    <s v="Engineering Tech Sr."/>
    <s v="Engineer"/>
    <s v="USA"/>
    <s v="USA"/>
    <s v="All the 8 hours baby, all the 8!"/>
    <m/>
    <x v="2"/>
    <x v="2"/>
    <s v="na"/>
  </r>
  <r>
    <s v="ID0284"/>
    <s v="26 May 2012, 1:15 AM"/>
    <n v="36000"/>
    <n v="36000"/>
    <s v="USD"/>
    <n v="36000"/>
    <s v="Senior Specialist"/>
    <s v="Specialist"/>
    <s v="Russia"/>
    <s v="Russia"/>
    <s v="4 to 6 hours a day"/>
    <m/>
    <x v="13"/>
    <x v="1"/>
    <s v="na"/>
  </r>
  <r>
    <s v="ID0285"/>
    <s v="26 May 2012, 1:15 AM"/>
    <n v="15000"/>
    <n v="15000"/>
    <s v="USD"/>
    <n v="15000"/>
    <s v="moneymaker"/>
    <s v="Manager"/>
    <s v="USA"/>
    <s v="USA"/>
    <s v="2 to 3 hours per day"/>
    <m/>
    <x v="2"/>
    <x v="2"/>
    <s v="na"/>
  </r>
  <r>
    <s v="ID0286"/>
    <s v="26 May 2012, 1:16 AM"/>
    <s v="INR 15,00,000"/>
    <n v="1500000"/>
    <s v="INR"/>
    <n v="26711.875029999999"/>
    <s v="Consultant"/>
    <s v="Consultant"/>
    <s v="India"/>
    <s v="India"/>
    <s v="All the 8 hours baby, all the 8!"/>
    <m/>
    <x v="0"/>
    <x v="0"/>
    <s v="na"/>
  </r>
  <r>
    <s v="ID0287"/>
    <s v="26 May 2012, 1:17 AM"/>
    <s v="AED100000"/>
    <n v="100000"/>
    <s v="AED"/>
    <n v="27221.921269999999"/>
    <s v="Accountant"/>
    <s v="Accountant"/>
    <s v="Dubai"/>
    <s v="UAE"/>
    <s v="4 to 6 hours a day"/>
    <m/>
    <x v="21"/>
    <x v="0"/>
    <s v="na"/>
  </r>
  <r>
    <s v="ID0288"/>
    <s v="26 May 2012, 1:17 AM"/>
    <n v="22000"/>
    <n v="22000"/>
    <s v="USD"/>
    <n v="22000"/>
    <s v="MIS"/>
    <s v="Reporting"/>
    <s v="India"/>
    <s v="India"/>
    <s v="All the 8 hours baby, all the 8!"/>
    <m/>
    <x v="0"/>
    <x v="0"/>
    <s v="na"/>
  </r>
  <r>
    <s v="ID0289"/>
    <s v="26 May 2012, 1:17 AM"/>
    <n v="68000"/>
    <n v="68000"/>
    <s v="USD"/>
    <n v="68000"/>
    <s v="management accountant"/>
    <s v="Manager"/>
    <s v="USA"/>
    <s v="USA"/>
    <s v="All the 8 hours baby, all the 8!"/>
    <m/>
    <x v="2"/>
    <x v="2"/>
    <s v="na"/>
  </r>
  <r>
    <s v="ID0290"/>
    <s v="26 May 2012, 1:17 AM"/>
    <n v="97000"/>
    <n v="97000"/>
    <s v="USD"/>
    <n v="97000"/>
    <s v="business analyst"/>
    <s v="Analyst"/>
    <s v="USA"/>
    <s v="USA"/>
    <s v="All the 8 hours baby, all the 8!"/>
    <m/>
    <x v="2"/>
    <x v="2"/>
    <s v="na"/>
  </r>
  <r>
    <s v="ID0291"/>
    <s v="26 May 2012, 1:18 AM"/>
    <s v="ô?31000"/>
    <n v="31000"/>
    <s v="GBP"/>
    <n v="48861.526429999998"/>
    <s v="Telecoms Engineer"/>
    <s v="Engineer"/>
    <s v="UK"/>
    <s v="UK"/>
    <s v="2 to 3 hours per day"/>
    <m/>
    <x v="14"/>
    <x v="1"/>
    <s v="na"/>
  </r>
  <r>
    <s v="ID0292"/>
    <s v="26 May 2012, 1:18 AM"/>
    <n v="65000"/>
    <n v="65000"/>
    <s v="USD"/>
    <n v="65000"/>
    <s v="Software Support"/>
    <s v="Analyst"/>
    <s v="USA"/>
    <s v="USA"/>
    <s v="4 to 6 hours a day"/>
    <m/>
    <x v="2"/>
    <x v="2"/>
    <s v="na"/>
  </r>
  <r>
    <s v="ID0293"/>
    <s v="26 May 2012, 1:18 AM"/>
    <n v="3600"/>
    <n v="43200"/>
    <s v="USD"/>
    <n v="43200"/>
    <s v="Projects Planner"/>
    <s v="Manager"/>
    <s v="Saudi Arabia"/>
    <s v="Saudi Arabia"/>
    <s v="4 to 6 hours a day"/>
    <m/>
    <x v="22"/>
    <x v="0"/>
    <s v="na"/>
  </r>
  <r>
    <s v="ID0294"/>
    <s v="26 May 2012, 1:19 AM"/>
    <s v="4.5 lakh INR"/>
    <n v="450000"/>
    <s v="INR"/>
    <n v="8013.5625090000003"/>
    <s v="Business Analyst"/>
    <s v="Analyst"/>
    <s v="India"/>
    <s v="India"/>
    <s v="4 to 6 hours a day"/>
    <m/>
    <x v="0"/>
    <x v="0"/>
    <s v="na"/>
  </r>
  <r>
    <s v="ID0295"/>
    <s v="26 May 2012, 1:19 AM"/>
    <n v="50000"/>
    <n v="50000"/>
    <s v="USD"/>
    <n v="50000"/>
    <s v="Mathematical Data Analyist"/>
    <s v="Analyst"/>
    <s v="USA"/>
    <s v="USA"/>
    <s v="All the 8 hours baby, all the 8!"/>
    <m/>
    <x v="2"/>
    <x v="2"/>
    <s v="na"/>
  </r>
  <r>
    <s v="ID0296"/>
    <s v="26 May 2012, 1:19 AM"/>
    <n v="45000"/>
    <n v="45000"/>
    <s v="USD"/>
    <n v="45000"/>
    <s v="sales support"/>
    <s v="Analyst"/>
    <s v="USA"/>
    <s v="USA"/>
    <s v="4 to 6 hours a day"/>
    <m/>
    <x v="2"/>
    <x v="2"/>
    <s v="na"/>
  </r>
  <r>
    <s v="ID0297"/>
    <s v="26 May 2012, 1:19 AM"/>
    <s v="Rs.1.8 lakhs"/>
    <n v="180000"/>
    <s v="INR"/>
    <n v="3205.4250040000002"/>
    <s v="Administrative Officer"/>
    <s v="Manager"/>
    <s v="India"/>
    <s v="India"/>
    <s v="4 to 6 hours a day"/>
    <m/>
    <x v="0"/>
    <x v="0"/>
    <s v="na"/>
  </r>
  <r>
    <s v="ID0298"/>
    <s v="26 May 2012, 1:20 AM"/>
    <n v="60000"/>
    <n v="60000"/>
    <s v="USD"/>
    <n v="60000"/>
    <s v="IS Manager"/>
    <s v="Manager"/>
    <s v="USA"/>
    <s v="USA"/>
    <s v="All the 8 hours baby, all the 8!"/>
    <m/>
    <x v="2"/>
    <x v="2"/>
    <s v="na"/>
  </r>
  <r>
    <s v="ID0299"/>
    <s v="26 May 2012, 1:20 AM"/>
    <n v="31000"/>
    <n v="31000"/>
    <s v="USD"/>
    <n v="31000"/>
    <s v="Support Specialist"/>
    <s v="Specialist"/>
    <s v="USA"/>
    <s v="USA"/>
    <s v="2 to 3 hours per day"/>
    <m/>
    <x v="2"/>
    <x v="2"/>
    <s v="na"/>
  </r>
  <r>
    <s v="ID0300"/>
    <s v="26 May 2012, 1:21 AM"/>
    <n v="75000"/>
    <n v="75000"/>
    <s v="USD"/>
    <n v="75000"/>
    <s v="FA"/>
    <s v="Analyst"/>
    <s v="USA"/>
    <s v="USA"/>
    <s v="4 to 6 hours a day"/>
    <m/>
    <x v="2"/>
    <x v="2"/>
    <s v="na"/>
  </r>
  <r>
    <s v="ID0301"/>
    <s v="26 May 2012, 1:22 AM"/>
    <n v="16000"/>
    <n v="16000"/>
    <s v="USD"/>
    <n v="16000"/>
    <s v="VP of Finance"/>
    <s v="CXO or Top Mgmt."/>
    <s v="USA"/>
    <s v="USA"/>
    <s v="1 or 2 hours a day"/>
    <m/>
    <x v="2"/>
    <x v="2"/>
    <s v="na"/>
  </r>
  <r>
    <s v="ID0302"/>
    <s v="26 May 2012, 1:22 AM"/>
    <s v="36,000 USD"/>
    <n v="36000"/>
    <s v="USD"/>
    <n v="36000"/>
    <s v="PRODUCTION ASSISTANT"/>
    <s v="Analyst"/>
    <s v="USA"/>
    <s v="USA"/>
    <s v="All the 8 hours baby, all the 8!"/>
    <m/>
    <x v="2"/>
    <x v="2"/>
    <s v="na"/>
  </r>
  <r>
    <s v="ID0303"/>
    <s v="26 May 2012, 1:22 AM"/>
    <n v="42000"/>
    <n v="42000"/>
    <s v="CAD"/>
    <n v="41301.183969999998"/>
    <s v="Financial Analyst"/>
    <s v="Analyst"/>
    <s v="Canada"/>
    <s v="Canada"/>
    <s v="All the 8 hours baby, all the 8!"/>
    <m/>
    <x v="17"/>
    <x v="2"/>
    <s v="na"/>
  </r>
  <r>
    <s v="ID0304"/>
    <s v="26 May 2012, 1:22 AM"/>
    <n v="53000"/>
    <n v="53000"/>
    <s v="USD"/>
    <n v="53000"/>
    <s v="Data Analyst"/>
    <s v="Analyst"/>
    <s v="USA"/>
    <s v="USA"/>
    <s v="4 to 6 hours a day"/>
    <m/>
    <x v="2"/>
    <x v="2"/>
    <s v="na"/>
  </r>
  <r>
    <s v="ID0305"/>
    <s v="26 May 2012, 1:22 AM"/>
    <s v="65000 euro"/>
    <n v="65000"/>
    <s v="EUR"/>
    <n v="82575.963529999994"/>
    <s v="controller"/>
    <s v="Controller"/>
    <s v="germany"/>
    <s v="Germany"/>
    <s v="All the 8 hours baby, all the 8!"/>
    <m/>
    <x v="5"/>
    <x v="1"/>
    <s v="na"/>
  </r>
  <r>
    <s v="ID0306"/>
    <s v="26 May 2012, 1:22 AM"/>
    <n v="67000"/>
    <n v="67000"/>
    <s v="USD"/>
    <n v="67000"/>
    <s v="HR Analyst"/>
    <s v="Analyst"/>
    <s v="USA"/>
    <s v="USA"/>
    <s v="4 to 6 hours a day"/>
    <m/>
    <x v="2"/>
    <x v="2"/>
    <s v="na"/>
  </r>
  <r>
    <s v="ID0307"/>
    <s v="26 May 2012, 1:23 AM"/>
    <n v="12000"/>
    <n v="12000"/>
    <s v="USD"/>
    <n v="12000"/>
    <s v="Analyst"/>
    <s v="Analyst"/>
    <s v="India"/>
    <s v="India"/>
    <s v="All the 8 hours baby, all the 8!"/>
    <m/>
    <x v="0"/>
    <x v="0"/>
    <s v="na"/>
  </r>
  <r>
    <s v="ID0308"/>
    <s v="26 May 2012, 1:23 AM"/>
    <n v="85000"/>
    <n v="85000"/>
    <s v="USD"/>
    <n v="85000"/>
    <s v="Plant Controller"/>
    <s v="Controller"/>
    <s v="USA"/>
    <s v="USA"/>
    <s v="All the 8 hours baby, all the 8!"/>
    <m/>
    <x v="2"/>
    <x v="2"/>
    <s v="na"/>
  </r>
  <r>
    <s v="ID0309"/>
    <s v="26 May 2012, 1:23 AM"/>
    <n v="200000"/>
    <n v="200000"/>
    <s v="EUR"/>
    <n v="254079.8878"/>
    <s v="consultant bi"/>
    <s v="Reporting"/>
    <s v="The netherlands"/>
    <s v="Netherlands"/>
    <s v="All the 8 hours baby, all the 8!"/>
    <m/>
    <x v="18"/>
    <x v="1"/>
    <s v="na"/>
  </r>
  <r>
    <s v="ID0310"/>
    <s v="26 May 2012, 1:23 AM"/>
    <n v="40000"/>
    <n v="40000"/>
    <s v="USD"/>
    <n v="40000"/>
    <s v="Royalties Coordinator"/>
    <s v="Manager"/>
    <s v="USA"/>
    <s v="USA"/>
    <s v="4 to 6 hours a day"/>
    <m/>
    <x v="2"/>
    <x v="2"/>
    <s v="na"/>
  </r>
  <r>
    <s v="ID0311"/>
    <s v="26 May 2012, 1:24 AM"/>
    <s v="ô?20000/year but i work part time 30h/week"/>
    <n v="20000"/>
    <s v="GBP"/>
    <n v="31523.565439999998"/>
    <s v="Graduate Structural Engineer"/>
    <s v="Engineer"/>
    <s v="UK"/>
    <s v="UK"/>
    <s v="1 or 2 hours a day"/>
    <m/>
    <x v="14"/>
    <x v="1"/>
    <s v="na"/>
  </r>
  <r>
    <s v="ID0312"/>
    <s v="26 May 2012, 1:25 AM"/>
    <n v="41000"/>
    <n v="41000"/>
    <s v="USD"/>
    <n v="41000"/>
    <s v="Operations Analyst"/>
    <s v="Analyst"/>
    <s v="USA"/>
    <s v="USA"/>
    <s v="4 to 6 hours a day"/>
    <m/>
    <x v="2"/>
    <x v="2"/>
    <s v="na"/>
  </r>
  <r>
    <s v="ID0313"/>
    <s v="26 May 2012, 1:25 AM"/>
    <n v="1400000"/>
    <n v="1400000"/>
    <s v="INR"/>
    <n v="24931.083360000001"/>
    <s v="Marketing"/>
    <s v="Manager"/>
    <s v="India"/>
    <s v="India"/>
    <s v="1 or 2 hours a day"/>
    <m/>
    <x v="0"/>
    <x v="0"/>
    <s v="na"/>
  </r>
  <r>
    <s v="ID0314"/>
    <s v="26 May 2012, 1:25 AM"/>
    <n v="125000"/>
    <n v="125000"/>
    <s v="USD"/>
    <n v="125000"/>
    <s v="Finance, Manager "/>
    <s v="Manager"/>
    <s v="USA"/>
    <s v="USA"/>
    <s v="4 to 6 hours a day"/>
    <m/>
    <x v="2"/>
    <x v="2"/>
    <s v="na"/>
  </r>
  <r>
    <s v="ID0315"/>
    <s v="26 May 2012, 1:26 AM"/>
    <n v="60000"/>
    <n v="60000"/>
    <s v="CAD"/>
    <n v="59001.691379999997"/>
    <s v="Sr. Business Analyst"/>
    <s v="Analyst"/>
    <s v="Canada"/>
    <s v="Canada"/>
    <s v="All the 8 hours baby, all the 8!"/>
    <m/>
    <x v="17"/>
    <x v="2"/>
    <s v="na"/>
  </r>
  <r>
    <s v="ID0316"/>
    <s v="26 May 2012, 1:26 AM"/>
    <s v="150000 MXN"/>
    <n v="150000"/>
    <s v="MXN"/>
    <n v="10956.982889999999"/>
    <s v="Information Analyst"/>
    <s v="Analyst"/>
    <s v="Mexico"/>
    <s v="Mexico"/>
    <s v="All the 8 hours baby, all the 8!"/>
    <m/>
    <x v="25"/>
    <x v="2"/>
    <s v="na"/>
  </r>
  <r>
    <s v="ID0317"/>
    <s v="26 May 2012, 1:26 AM"/>
    <n v="70000"/>
    <n v="70000"/>
    <s v="USD"/>
    <n v="70000"/>
    <s v="Analyst"/>
    <s v="Analyst"/>
    <s v="USA"/>
    <s v="USA"/>
    <s v="2 to 3 hours per day"/>
    <m/>
    <x v="2"/>
    <x v="2"/>
    <s v="na"/>
  </r>
  <r>
    <s v="ID0318"/>
    <s v="26 May 2012, 1:27 AM"/>
    <n v="400000"/>
    <n v="400000"/>
    <s v="USD"/>
    <n v="400000"/>
    <s v="Financial Specialist"/>
    <s v="Specialist"/>
    <s v="USA"/>
    <s v="USA"/>
    <s v="All the 8 hours baby, all the 8!"/>
    <m/>
    <x v="2"/>
    <x v="2"/>
    <s v="na"/>
  </r>
  <r>
    <s v="ID0319"/>
    <s v="26 May 2012, 1:27 AM"/>
    <n v="55"/>
    <n v="55000"/>
    <s v="USD"/>
    <n v="55000"/>
    <s v="Business Analyst"/>
    <s v="Analyst"/>
    <s v="USA"/>
    <s v="USA"/>
    <s v="4 to 6 hours a day"/>
    <m/>
    <x v="2"/>
    <x v="2"/>
    <s v="na"/>
  </r>
  <r>
    <s v="ID0320"/>
    <s v="26 May 2012, 1:27 AM"/>
    <n v="60000"/>
    <n v="60000"/>
    <s v="USD"/>
    <n v="60000"/>
    <s v="Management Analyst"/>
    <s v="Analyst"/>
    <s v="USA"/>
    <s v="USA"/>
    <s v="4 to 6 hours a day"/>
    <m/>
    <x v="2"/>
    <x v="2"/>
    <s v="na"/>
  </r>
  <r>
    <s v="ID0321"/>
    <s v="26 May 2012, 1:27 AM"/>
    <s v="INR 1000000"/>
    <n v="1000000"/>
    <s v="INR"/>
    <n v="17807.916689999998"/>
    <s v="Manager"/>
    <s v="Manager"/>
    <s v="India"/>
    <s v="India"/>
    <s v="4 to 6 hours a day"/>
    <m/>
    <x v="0"/>
    <x v="0"/>
    <s v="na"/>
  </r>
  <r>
    <s v="ID0322"/>
    <s v="26 May 2012, 1:27 AM"/>
    <n v="40000"/>
    <n v="40000"/>
    <s v="USD"/>
    <n v="40000"/>
    <s v="Dp manager"/>
    <s v="Manager"/>
    <s v="Hungary"/>
    <s v="Hungary"/>
    <s v="4 to 6 hours a day"/>
    <m/>
    <x v="9"/>
    <x v="1"/>
    <s v="na"/>
  </r>
  <r>
    <s v="ID0323"/>
    <s v="26 May 2012, 1:28 AM"/>
    <n v="137500"/>
    <n v="137500"/>
    <s v="USD"/>
    <n v="137500"/>
    <s v="director of analytics"/>
    <s v="Analyst"/>
    <s v="USA"/>
    <s v="USA"/>
    <s v="4 to 6 hours a day"/>
    <m/>
    <x v="2"/>
    <x v="2"/>
    <s v="na"/>
  </r>
  <r>
    <s v="ID0324"/>
    <s v="26 May 2012, 1:29 AM"/>
    <s v="US$ 4.545"/>
    <n v="4545"/>
    <s v="USD"/>
    <n v="4545"/>
    <s v="Supply Processes Analyst"/>
    <s v="Analyst"/>
    <s v="Brasil"/>
    <s v="Brasil"/>
    <s v="All the 8 hours baby, all the 8!"/>
    <m/>
    <x v="20"/>
    <x v="5"/>
    <s v="na"/>
  </r>
  <r>
    <s v="ID0325"/>
    <s v="26 May 2012, 1:29 AM"/>
    <s v="ô?29000"/>
    <n v="29000"/>
    <s v="GBP"/>
    <n v="45709.169889999997"/>
    <s v="ICT Technical Analyst"/>
    <s v="Analyst"/>
    <s v="UK"/>
    <s v="UK"/>
    <s v="4 to 6 hours a day"/>
    <m/>
    <x v="14"/>
    <x v="1"/>
    <s v="na"/>
  </r>
  <r>
    <s v="ID0326"/>
    <s v="26 May 2012, 1:30 AM"/>
    <n v="47000"/>
    <n v="47000"/>
    <s v="USD"/>
    <n v="47000"/>
    <s v="Sourcing Specialist"/>
    <s v="Specialist"/>
    <s v="USA"/>
    <s v="USA"/>
    <s v="4 to 6 hours a day"/>
    <m/>
    <x v="2"/>
    <x v="2"/>
    <s v="na"/>
  </r>
  <r>
    <s v="ID0327"/>
    <s v="26 May 2012, 1:30 AM"/>
    <n v="65000"/>
    <n v="65000"/>
    <s v="USD"/>
    <n v="65000"/>
    <s v="business analyst"/>
    <s v="Analyst"/>
    <s v="USA"/>
    <s v="USA"/>
    <s v="All the 8 hours baby, all the 8!"/>
    <m/>
    <x v="2"/>
    <x v="2"/>
    <s v="na"/>
  </r>
  <r>
    <s v="ID0328"/>
    <s v="26 May 2012, 1:30 AM"/>
    <s v="PhP 456,000"/>
    <n v="456000"/>
    <s v="PHP"/>
    <n v="10809.50383"/>
    <s v="Reporting Shared Services Oferring Lead"/>
    <s v="Reporting"/>
    <s v="Philippines"/>
    <s v="Philippines"/>
    <s v="4 to 6 hours a day"/>
    <m/>
    <x v="32"/>
    <x v="0"/>
    <s v="na"/>
  </r>
  <r>
    <s v="ID0329"/>
    <s v="26 May 2012, 1:31 AM"/>
    <n v="92000"/>
    <n v="92000"/>
    <s v="USD"/>
    <n v="92000"/>
    <s v="Sales Analytics Manager"/>
    <s v="Manager"/>
    <s v="USA"/>
    <s v="USA"/>
    <s v="4 to 6 hours a day"/>
    <m/>
    <x v="2"/>
    <x v="2"/>
    <s v="na"/>
  </r>
  <r>
    <s v="ID0330"/>
    <s v="26 May 2012, 1:31 AM"/>
    <s v="22000 usd"/>
    <n v="22000"/>
    <s v="USD"/>
    <n v="22000"/>
    <s v="Product Manager Sr"/>
    <s v="Manager"/>
    <s v="Mexico"/>
    <s v="Mexico"/>
    <s v="4 to 6 hours a day"/>
    <m/>
    <x v="25"/>
    <x v="2"/>
    <s v="na"/>
  </r>
  <r>
    <s v="ID0331"/>
    <s v="26 May 2012, 1:31 AM"/>
    <n v="108000"/>
    <n v="108000"/>
    <s v="USD"/>
    <n v="108000"/>
    <s v="Database Architect"/>
    <s v="Manager"/>
    <s v="USA"/>
    <s v="USA"/>
    <s v="2 to 3 hours per day"/>
    <m/>
    <x v="2"/>
    <x v="2"/>
    <s v="na"/>
  </r>
  <r>
    <s v="ID0332"/>
    <s v="26 May 2012, 1:32 AM"/>
    <n v="61000"/>
    <n v="61000"/>
    <s v="USD"/>
    <n v="61000"/>
    <s v="Data Analyst"/>
    <s v="Analyst"/>
    <s v="USA"/>
    <s v="USA"/>
    <s v="1 or 2 hours a day"/>
    <m/>
    <x v="2"/>
    <x v="2"/>
    <s v="na"/>
  </r>
  <r>
    <s v="ID0333"/>
    <s v="26 May 2012, 1:32 AM"/>
    <s v="CAD 65000"/>
    <n v="65000"/>
    <s v="CAD"/>
    <n v="63918.499000000003"/>
    <s v="Product developer"/>
    <s v="Manager"/>
    <s v="CANADA"/>
    <s v="Canada"/>
    <s v="2 to 3 hours per day"/>
    <m/>
    <x v="17"/>
    <x v="2"/>
    <s v="na"/>
  </r>
  <r>
    <s v="ID0334"/>
    <s v="26 May 2012, 1:32 AM"/>
    <n v="50000"/>
    <n v="50000"/>
    <s v="USD"/>
    <n v="50000"/>
    <s v="Supply Chain Analyst"/>
    <s v="Analyst"/>
    <s v="USA"/>
    <s v="USA"/>
    <s v="All the 8 hours baby, all the 8!"/>
    <m/>
    <x v="2"/>
    <x v="2"/>
    <s v="na"/>
  </r>
  <r>
    <s v="ID0335"/>
    <s v="26 May 2012, 1:33 AM"/>
    <n v="150000"/>
    <n v="150000"/>
    <s v="USD"/>
    <n v="150000"/>
    <s v="financial planning"/>
    <s v="Accountant"/>
    <s v="USA"/>
    <s v="USA"/>
    <s v="All the 8 hours baby, all the 8!"/>
    <m/>
    <x v="2"/>
    <x v="2"/>
    <s v="na"/>
  </r>
  <r>
    <s v="ID0336"/>
    <s v="26 May 2012, 1:33 AM"/>
    <s v="400000 INR"/>
    <n v="400000"/>
    <s v="INR"/>
    <n v="7123.1666750000004"/>
    <s v="Test Analyst"/>
    <s v="Analyst"/>
    <s v="India"/>
    <s v="India"/>
    <s v="4 to 6 hours a day"/>
    <m/>
    <x v="0"/>
    <x v="0"/>
    <s v="na"/>
  </r>
  <r>
    <s v="ID0337"/>
    <s v="26 May 2012, 1:33 AM"/>
    <n v="150000"/>
    <n v="150000"/>
    <s v="USD"/>
    <n v="150000"/>
    <s v="project manager, project finance consultant"/>
    <s v="Manager"/>
    <s v="Israel"/>
    <s v="Israel"/>
    <s v="4 to 6 hours a day"/>
    <m/>
    <x v="33"/>
    <x v="0"/>
    <s v="na"/>
  </r>
  <r>
    <s v="ID0338"/>
    <s v="26 May 2012, 1:34 AM"/>
    <n v="45000"/>
    <n v="45000"/>
    <s v="USD"/>
    <n v="45000"/>
    <s v="QC Fabrication Inspector"/>
    <s v="Specialist"/>
    <s v="USA"/>
    <s v="USA"/>
    <s v="4 to 6 hours a day"/>
    <m/>
    <x v="2"/>
    <x v="2"/>
    <s v="na"/>
  </r>
  <r>
    <s v="ID0339"/>
    <s v="26 May 2012, 1:35 AM"/>
    <n v="135000"/>
    <n v="135000"/>
    <s v="USD"/>
    <n v="135000"/>
    <s v="Manager of Trade Investment &amp; Analysis"/>
    <s v="Manager"/>
    <s v="USA"/>
    <s v="USA"/>
    <s v="All the 8 hours baby, all the 8!"/>
    <m/>
    <x v="2"/>
    <x v="2"/>
    <s v="na"/>
  </r>
  <r>
    <s v="ID0340"/>
    <s v="26 May 2012, 1:35 AM"/>
    <s v="30000 Rs"/>
    <n v="360000"/>
    <s v="INR"/>
    <n v="6410.850007"/>
    <s v="Business Analysit"/>
    <s v="Analyst"/>
    <s v="India"/>
    <s v="India"/>
    <s v="2 to 3 hours per day"/>
    <m/>
    <x v="0"/>
    <x v="0"/>
    <s v="na"/>
  </r>
  <r>
    <s v="ID0341"/>
    <s v="26 May 2012, 1:35 AM"/>
    <n v="29000"/>
    <n v="29000"/>
    <s v="USD"/>
    <n v="29000"/>
    <s v="Assistant Outside Plant Project Manager"/>
    <s v="Manager"/>
    <s v="USA"/>
    <s v="USA"/>
    <s v="4 to 6 hours a day"/>
    <m/>
    <x v="2"/>
    <x v="2"/>
    <s v="na"/>
  </r>
  <r>
    <s v="ID0342"/>
    <s v="26 May 2012, 1:37 AM"/>
    <n v="13000"/>
    <n v="13000"/>
    <s v="USD"/>
    <n v="13000"/>
    <s v="operation-manager"/>
    <s v="Manager"/>
    <s v="India"/>
    <s v="India"/>
    <s v="All the 8 hours baby, all the 8!"/>
    <m/>
    <x v="0"/>
    <x v="0"/>
    <s v="na"/>
  </r>
  <r>
    <s v="ID0343"/>
    <s v="26 May 2012, 1:38 AM"/>
    <s v="63000 USD"/>
    <n v="63000"/>
    <s v="USD"/>
    <n v="63000"/>
    <s v="Sales Analyst"/>
    <s v="Analyst"/>
    <s v="USA"/>
    <s v="USA"/>
    <s v="All the 8 hours baby, all the 8!"/>
    <m/>
    <x v="2"/>
    <x v="2"/>
    <s v="na"/>
  </r>
  <r>
    <s v="ID0344"/>
    <s v="26 May 2012, 1:38 AM"/>
    <n v="95000"/>
    <n v="95000"/>
    <s v="USD"/>
    <n v="95000"/>
    <s v="Senior Financial Analyst"/>
    <s v="Analyst"/>
    <s v="USA"/>
    <s v="USA"/>
    <s v="4 to 6 hours a day"/>
    <m/>
    <x v="2"/>
    <x v="2"/>
    <s v="na"/>
  </r>
  <r>
    <s v="ID0346"/>
    <s v="26 May 2012, 1:38 AM"/>
    <s v="100,000 US$ equiv"/>
    <n v="100000"/>
    <s v="USD"/>
    <n v="100000"/>
    <s v="Senior Data Analyst"/>
    <s v="Analyst"/>
    <s v="UK"/>
    <s v="UK"/>
    <s v="4 to 6 hours a day"/>
    <m/>
    <x v="14"/>
    <x v="1"/>
    <s v="na"/>
  </r>
  <r>
    <s v="ID0347"/>
    <s v="26 May 2012, 1:39 AM"/>
    <s v="3.8 k"/>
    <n v="3800"/>
    <s v="USD"/>
    <n v="3800"/>
    <s v="MIS EXCUTIVE"/>
    <s v="Reporting"/>
    <s v="India"/>
    <s v="India"/>
    <s v="4 to 6 hours a day"/>
    <m/>
    <x v="0"/>
    <x v="0"/>
    <s v="na"/>
  </r>
  <r>
    <s v="ID0348"/>
    <s v="26 May 2012, 1:40 AM"/>
    <n v="950"/>
    <n v="11400"/>
    <s v="USD"/>
    <n v="11400"/>
    <s v="Advisor"/>
    <s v="Consultant"/>
    <s v="Brazil"/>
    <s v="Brasil"/>
    <s v="4 to 6 hours a day"/>
    <m/>
    <x v="20"/>
    <x v="5"/>
    <s v="na"/>
  </r>
  <r>
    <s v="ID0349"/>
    <s v="26 May 2012, 1:40 AM"/>
    <n v="56000"/>
    <n v="56000"/>
    <s v="CAD"/>
    <n v="55068.245289999999"/>
    <s v="Online Analyst"/>
    <s v="Analyst"/>
    <s v="Canada"/>
    <s v="Canada"/>
    <s v="4 to 6 hours a day"/>
    <m/>
    <x v="17"/>
    <x v="2"/>
    <s v="na"/>
  </r>
  <r>
    <s v="ID0350"/>
    <s v="26 May 2012, 1:40 AM"/>
    <n v="53000"/>
    <n v="53000"/>
    <s v="USD"/>
    <n v="53000"/>
    <s v="General Manager"/>
    <s v="Manager"/>
    <s v="USA"/>
    <s v="USA"/>
    <s v="2 to 3 hours per day"/>
    <m/>
    <x v="2"/>
    <x v="2"/>
    <s v="na"/>
  </r>
  <r>
    <s v="ID0351"/>
    <s v="26 May 2012, 1:40 AM"/>
    <n v="130000"/>
    <n v="130000"/>
    <s v="USD"/>
    <n v="130000"/>
    <s v="Sr Staff Engineer"/>
    <s v="Engineer"/>
    <s v="USA"/>
    <s v="USA"/>
    <s v="4 to 6 hours a day"/>
    <m/>
    <x v="2"/>
    <x v="2"/>
    <s v="na"/>
  </r>
  <r>
    <s v="ID0352"/>
    <s v="26 May 2012, 1:41 AM"/>
    <s v="3,70,000"/>
    <n v="370000"/>
    <s v="INR"/>
    <n v="6588.9291739999999"/>
    <s v="Senior Design Associate"/>
    <s v="Analyst"/>
    <s v="India"/>
    <s v="India"/>
    <s v="All the 8 hours baby, all the 8!"/>
    <m/>
    <x v="0"/>
    <x v="0"/>
    <s v="na"/>
  </r>
  <r>
    <s v="ID0353"/>
    <s v="26 May 2012, 1:41 AM"/>
    <n v="160000"/>
    <n v="160000"/>
    <s v="CAD"/>
    <n v="157337.8437"/>
    <s v="Consultant"/>
    <s v="Consultant"/>
    <s v="Canada"/>
    <s v="Canada"/>
    <s v="2 to 3 hours per day"/>
    <m/>
    <x v="17"/>
    <x v="2"/>
    <s v="na"/>
  </r>
  <r>
    <s v="ID0354"/>
    <s v="26 May 2012, 1:41 AM"/>
    <n v="44200"/>
    <n v="44200"/>
    <s v="USD"/>
    <n v="44200"/>
    <s v="Planning and Analysis Supervisor"/>
    <s v="Analyst"/>
    <s v="USA"/>
    <s v="USA"/>
    <s v="All the 8 hours baby, all the 8!"/>
    <m/>
    <x v="2"/>
    <x v="2"/>
    <s v="na"/>
  </r>
  <r>
    <s v="ID0355"/>
    <s v="26 May 2012, 1:42 AM"/>
    <n v="56000"/>
    <n v="56000"/>
    <s v="USD"/>
    <n v="56000"/>
    <s v="asset manager"/>
    <s v="Manager"/>
    <s v="USA"/>
    <s v="USA"/>
    <s v="2 to 3 hours per day"/>
    <m/>
    <x v="2"/>
    <x v="2"/>
    <s v="na"/>
  </r>
  <r>
    <s v="ID0356"/>
    <s v="26 May 2012, 1:42 AM"/>
    <n v="72500"/>
    <n v="72500"/>
    <s v="USD"/>
    <n v="72500"/>
    <s v="Transportation Engineer"/>
    <s v="Engineer"/>
    <s v="USA"/>
    <s v="USA"/>
    <s v="2 to 3 hours per day"/>
    <m/>
    <x v="2"/>
    <x v="2"/>
    <s v="na"/>
  </r>
  <r>
    <s v="ID0357"/>
    <s v="26 May 2012, 1:42 AM"/>
    <n v="75000"/>
    <n v="75000"/>
    <s v="CAD"/>
    <n v="73752.114230000007"/>
    <s v="web marketing analyst"/>
    <s v="Analyst"/>
    <s v="canada"/>
    <s v="Canada"/>
    <s v="4 to 6 hours a day"/>
    <m/>
    <x v="17"/>
    <x v="2"/>
    <s v="na"/>
  </r>
  <r>
    <s v="ID0358"/>
    <s v="26 May 2012, 1:42 AM"/>
    <s v="170000 usd"/>
    <n v="170000"/>
    <s v="USD"/>
    <n v="170000"/>
    <s v="RS"/>
    <s v="Analyst"/>
    <s v="UK"/>
    <s v="UK"/>
    <s v="Excel ?!? What Excel?"/>
    <m/>
    <x v="14"/>
    <x v="1"/>
    <s v="na"/>
  </r>
  <r>
    <s v="ID0359"/>
    <s v="26 May 2012, 1:43 AM"/>
    <n v="68000"/>
    <n v="68000"/>
    <s v="USD"/>
    <n v="68000"/>
    <s v="Project Manager"/>
    <s v="Manager"/>
    <s v="USA"/>
    <s v="USA"/>
    <s v="2 to 3 hours per day"/>
    <m/>
    <x v="2"/>
    <x v="2"/>
    <s v="na"/>
  </r>
  <r>
    <s v="ID0360"/>
    <s v="26 May 2012, 1:44 AM"/>
    <n v="75000"/>
    <n v="75000"/>
    <s v="USD"/>
    <n v="75000"/>
    <s v="Sr. Financial Analyst"/>
    <s v="Analyst"/>
    <s v="USA"/>
    <s v="USA"/>
    <s v="All the 8 hours baby, all the 8!"/>
    <m/>
    <x v="2"/>
    <x v="2"/>
    <s v="na"/>
  </r>
  <r>
    <s v="ID0361"/>
    <s v="26 May 2012, 1:45 AM"/>
    <s v="62500.00 USD"/>
    <n v="62500"/>
    <s v="USD"/>
    <n v="62500"/>
    <s v="Director of Payroll"/>
    <s v="CXO or Top Mgmt."/>
    <s v="USA"/>
    <s v="USA"/>
    <s v="All the 8 hours baby, all the 8!"/>
    <m/>
    <x v="2"/>
    <x v="2"/>
    <s v="na"/>
  </r>
  <r>
    <s v="ID0362"/>
    <s v="26 May 2012, 1:45 AM"/>
    <n v="25000"/>
    <n v="25000"/>
    <s v="USD"/>
    <n v="25000"/>
    <s v="Manager"/>
    <s v="Manager"/>
    <s v="India"/>
    <s v="India"/>
    <s v="4 to 6 hours a day"/>
    <m/>
    <x v="0"/>
    <x v="0"/>
    <s v="na"/>
  </r>
  <r>
    <s v="ID0363"/>
    <s v="26 May 2012, 1:46 AM"/>
    <s v="480 000 SEK / 70000 US$"/>
    <n v="480000"/>
    <s v="SEK"/>
    <n v="68954.520180000007"/>
    <s v="IT consultant"/>
    <s v="Consultant"/>
    <s v="Sweden"/>
    <s v="Sweden"/>
    <s v="1 or 2 hours a day"/>
    <m/>
    <x v="34"/>
    <x v="1"/>
    <s v="na"/>
  </r>
  <r>
    <s v="ID0365"/>
    <s v="26 May 2012, 1:49 AM"/>
    <n v="85000"/>
    <n v="85000"/>
    <s v="USD"/>
    <n v="85000"/>
    <s v="Sr. Financial Analyst"/>
    <s v="Analyst"/>
    <s v="USA"/>
    <s v="USA"/>
    <s v="4 to 6 hours a day"/>
    <m/>
    <x v="2"/>
    <x v="2"/>
    <s v="na"/>
  </r>
  <r>
    <s v="ID0366"/>
    <s v="26 May 2012, 1:49 AM"/>
    <n v="43000"/>
    <n v="43000"/>
    <s v="GBP"/>
    <n v="67775.665699999998"/>
    <s v="Commercial Manager"/>
    <s v="Manager"/>
    <s v="UK"/>
    <s v="UK"/>
    <s v="4 to 6 hours a day"/>
    <m/>
    <x v="14"/>
    <x v="1"/>
    <s v="na"/>
  </r>
  <r>
    <s v="ID0367"/>
    <s v="26 May 2012, 1:49 AM"/>
    <n v="89000"/>
    <n v="89000"/>
    <s v="USD"/>
    <n v="89000"/>
    <s v="Quality Assurance Officer"/>
    <s v="Manager"/>
    <s v="USA"/>
    <s v="USA"/>
    <s v="4 to 6 hours a day"/>
    <m/>
    <x v="2"/>
    <x v="2"/>
    <s v="na"/>
  </r>
  <r>
    <s v="ID0368"/>
    <s v="26 May 2012, 1:50 AM"/>
    <n v="35000"/>
    <n v="35000"/>
    <s v="USD"/>
    <n v="35000"/>
    <s v="Senior Treasury Analyst"/>
    <s v="Analyst"/>
    <s v="Brasil"/>
    <s v="Brasil"/>
    <s v="All the 8 hours baby, all the 8!"/>
    <m/>
    <x v="20"/>
    <x v="5"/>
    <s v="na"/>
  </r>
  <r>
    <s v="ID0369"/>
    <s v="26 May 2012, 1:50 AM"/>
    <n v="47500"/>
    <n v="47500"/>
    <s v="USD"/>
    <n v="47500"/>
    <s v="Supervisor, Contracts, Rebates, Chargebacks and Returns"/>
    <s v="Manager"/>
    <s v="USA"/>
    <s v="USA"/>
    <s v="All the 8 hours baby, all the 8!"/>
    <m/>
    <x v="2"/>
    <x v="2"/>
    <s v="na"/>
  </r>
  <r>
    <s v="ID0370"/>
    <s v="26 May 2012, 1:50 AM"/>
    <n v="130000"/>
    <n v="130000"/>
    <s v="USD"/>
    <n v="130000"/>
    <s v="Project Manager"/>
    <s v="Manager"/>
    <s v="USA"/>
    <s v="USA"/>
    <s v="2 to 3 hours per day"/>
    <m/>
    <x v="2"/>
    <x v="2"/>
    <s v="na"/>
  </r>
  <r>
    <s v="ID0371"/>
    <s v="26 May 2012, 1:50 AM"/>
    <n v="18000"/>
    <n v="18000"/>
    <s v="USD"/>
    <n v="18000"/>
    <s v="ceo"/>
    <s v="CXO or Top Mgmt."/>
    <s v="India"/>
    <s v="India"/>
    <s v="2 to 3 hours per day"/>
    <m/>
    <x v="0"/>
    <x v="0"/>
    <s v="na"/>
  </r>
  <r>
    <s v="ID0372"/>
    <s v="26 May 2012, 1:50 AM"/>
    <n v="480000"/>
    <n v="480000"/>
    <s v="INR"/>
    <n v="8547.8000100000008"/>
    <s v="System Manager"/>
    <s v="Manager"/>
    <s v="India"/>
    <s v="India"/>
    <s v="1 or 2 hours a day"/>
    <m/>
    <x v="0"/>
    <x v="0"/>
    <s v="na"/>
  </r>
  <r>
    <s v="ID0373"/>
    <s v="26 May 2012, 1:51 AM"/>
    <n v="41932"/>
    <n v="41932"/>
    <s v="USD"/>
    <n v="41932"/>
    <s v="Buyer"/>
    <s v="Manager"/>
    <s v="USA"/>
    <s v="USA"/>
    <s v="2 to 3 hours per day"/>
    <m/>
    <x v="2"/>
    <x v="2"/>
    <s v="na"/>
  </r>
  <r>
    <s v="ID0374"/>
    <s v="26 May 2012, 1:52 AM"/>
    <s v="2207,00"/>
    <n v="220700"/>
    <s v="USD"/>
    <n v="220700"/>
    <s v="Consultant"/>
    <s v="Consultant"/>
    <s v="Brazil"/>
    <s v="Brasil"/>
    <s v="All the 8 hours baby, all the 8!"/>
    <m/>
    <x v="20"/>
    <x v="5"/>
    <s v="na"/>
  </r>
  <r>
    <s v="ID0375"/>
    <s v="26 May 2012, 1:52 AM"/>
    <n v="194000"/>
    <n v="194000"/>
    <s v="USD"/>
    <n v="194000"/>
    <s v="director"/>
    <s v="CXO or Top Mgmt."/>
    <s v="USA"/>
    <s v="USA"/>
    <s v="2 to 3 hours per day"/>
    <m/>
    <x v="2"/>
    <x v="2"/>
    <s v="na"/>
  </r>
  <r>
    <s v="ID0376"/>
    <s v="26 May 2012, 1:54 AM"/>
    <n v="9000000"/>
    <n v="9000000"/>
    <s v="INR"/>
    <n v="160271.25020000001"/>
    <s v="Financial Analyst"/>
    <s v="Analyst"/>
    <s v="India"/>
    <s v="India"/>
    <s v="4 to 6 hours a day"/>
    <m/>
    <x v="0"/>
    <x v="0"/>
    <s v="na"/>
  </r>
  <r>
    <s v="ID0377"/>
    <s v="26 May 2012, 1:54 AM"/>
    <n v="500000"/>
    <n v="500000"/>
    <s v="INR"/>
    <n v="8903.9583440000006"/>
    <s v="Owner"/>
    <s v="Manager"/>
    <s v="India"/>
    <s v="India"/>
    <s v="2 to 3 hours per day"/>
    <m/>
    <x v="0"/>
    <x v="0"/>
    <s v="na"/>
  </r>
  <r>
    <s v="ID0378"/>
    <s v="26 May 2012, 1:57 AM"/>
    <n v="80000"/>
    <n v="80000"/>
    <s v="CAD"/>
    <n v="78668.921839999995"/>
    <s v="Senior Business Analyst"/>
    <s v="Analyst"/>
    <s v="Canada"/>
    <s v="Canada"/>
    <s v="4 to 6 hours a day"/>
    <m/>
    <x v="17"/>
    <x v="2"/>
    <s v="na"/>
  </r>
  <r>
    <s v="ID0379"/>
    <s v="26 May 2012, 1:57 AM"/>
    <n v="1500"/>
    <n v="18000"/>
    <s v="EUR"/>
    <n v="22867.189900000001"/>
    <s v="marketing and sales"/>
    <s v="Manager"/>
    <s v="Portugal"/>
    <s v="Portugal"/>
    <s v="2 to 3 hours per day"/>
    <m/>
    <x v="7"/>
    <x v="1"/>
    <s v="na"/>
  </r>
  <r>
    <s v="ID0380"/>
    <s v="26 May 2012, 1:58 AM"/>
    <s v="ô?60000"/>
    <n v="60000"/>
    <s v="GBP"/>
    <n v="94570.696320000003"/>
    <s v="Managing Director"/>
    <s v="CXO or Top Mgmt."/>
    <s v="UK"/>
    <s v="UK"/>
    <s v="2 to 3 hours per day"/>
    <m/>
    <x v="14"/>
    <x v="1"/>
    <s v="na"/>
  </r>
  <r>
    <s v="ID0381"/>
    <s v="26 May 2012, 1:58 AM"/>
    <n v="95000"/>
    <n v="95000"/>
    <s v="USD"/>
    <n v="95000"/>
    <s v="Senior Financial Analyst"/>
    <s v="Analyst"/>
    <s v="USA"/>
    <s v="USA"/>
    <s v="All the 8 hours baby, all the 8!"/>
    <m/>
    <x v="2"/>
    <x v="2"/>
    <s v="na"/>
  </r>
  <r>
    <s v="ID0382"/>
    <s v="26 May 2012, 1:59 AM"/>
    <s v="INR 5,40,000"/>
    <n v="540000"/>
    <s v="INR"/>
    <n v="9616.2750109999997"/>
    <s v="Senior Billing Engineer"/>
    <s v="Engineer"/>
    <s v="India"/>
    <s v="India"/>
    <s v="4 to 6 hours a day"/>
    <m/>
    <x v="0"/>
    <x v="0"/>
    <s v="na"/>
  </r>
  <r>
    <s v="ID0383"/>
    <s v="26 May 2012, 1:59 AM"/>
    <n v="48000"/>
    <n v="48000"/>
    <s v="USD"/>
    <n v="48000"/>
    <s v="Quality Analyst"/>
    <s v="Analyst"/>
    <s v="USA"/>
    <s v="USA"/>
    <s v="1 or 2 hours a day"/>
    <m/>
    <x v="2"/>
    <x v="2"/>
    <s v="na"/>
  </r>
  <r>
    <s v="ID0384"/>
    <s v="26 May 2012, 1:59 AM"/>
    <s v="46000 usd"/>
    <n v="46000"/>
    <s v="USD"/>
    <n v="46000"/>
    <s v="Financial analyst"/>
    <s v="Analyst"/>
    <s v="USA"/>
    <s v="USA"/>
    <s v="4 to 6 hours a day"/>
    <m/>
    <x v="2"/>
    <x v="2"/>
    <s v="na"/>
  </r>
  <r>
    <s v="ID0385"/>
    <s v="26 May 2012, 1:59 AM"/>
    <n v="15000"/>
    <n v="15000"/>
    <s v="USD"/>
    <n v="15000"/>
    <s v="Economist"/>
    <s v="Reporting"/>
    <s v="Ukraine"/>
    <s v="Ukraine"/>
    <s v="2 to 3 hours per day"/>
    <m/>
    <x v="6"/>
    <x v="1"/>
    <s v="na"/>
  </r>
  <r>
    <s v="ID0386"/>
    <s v="26 May 2012, 2:00 AM"/>
    <s v="Rs 6.2 lakhs"/>
    <n v="620000"/>
    <s v="INR"/>
    <n v="11040.90835"/>
    <s v="assistant manager (finance)"/>
    <s v="Manager"/>
    <s v="India"/>
    <s v="India"/>
    <s v="1 or 2 hours a day"/>
    <m/>
    <x v="0"/>
    <x v="0"/>
    <s v="na"/>
  </r>
  <r>
    <s v="ID0387"/>
    <s v="26 May 2012, 2:00 AM"/>
    <s v="ô?28000"/>
    <n v="28000"/>
    <s v="GBP"/>
    <n v="44132.991620000001"/>
    <s v="Central Services Manager"/>
    <s v="Manager"/>
    <s v="UK"/>
    <s v="UK"/>
    <s v="2 to 3 hours per day"/>
    <m/>
    <x v="14"/>
    <x v="1"/>
    <s v="na"/>
  </r>
  <r>
    <s v="ID0388"/>
    <s v="26 May 2012, 2:00 AM"/>
    <n v="47000"/>
    <n v="47000"/>
    <s v="USD"/>
    <n v="47000"/>
    <s v="Trainer"/>
    <s v="Manager"/>
    <s v="USA"/>
    <s v="USA"/>
    <s v="2 to 3 hours per day"/>
    <m/>
    <x v="2"/>
    <x v="2"/>
    <s v="na"/>
  </r>
  <r>
    <s v="ID0389"/>
    <s v="26 May 2012, 2:00 AM"/>
    <n v="44000"/>
    <n v="44000"/>
    <s v="USD"/>
    <n v="44000"/>
    <s v="continuous improvement team member"/>
    <s v="Analyst"/>
    <s v="USA"/>
    <s v="USA"/>
    <s v="2 to 3 hours per day"/>
    <m/>
    <x v="2"/>
    <x v="2"/>
    <s v="na"/>
  </r>
  <r>
    <s v="ID0390"/>
    <s v="26 May 2012, 2:00 AM"/>
    <n v="55000"/>
    <n v="55000"/>
    <s v="USD"/>
    <n v="55000"/>
    <s v="Accountant"/>
    <s v="Accountant"/>
    <s v="USA"/>
    <s v="USA"/>
    <s v="4 to 6 hours a day"/>
    <m/>
    <x v="2"/>
    <x v="2"/>
    <s v="na"/>
  </r>
  <r>
    <s v="ID0391"/>
    <s v="26 May 2012, 2:00 AM"/>
    <n v="12000"/>
    <n v="12000"/>
    <s v="USD"/>
    <n v="12000"/>
    <s v="MIS Officer"/>
    <s v="Reporting"/>
    <s v="South Africa"/>
    <s v="South Africa"/>
    <s v="4 to 6 hours a day"/>
    <m/>
    <x v="11"/>
    <x v="3"/>
    <s v="na"/>
  </r>
  <r>
    <s v="ID0392"/>
    <s v="26 May 2012, 2:01 AM"/>
    <n v="50000"/>
    <n v="50000"/>
    <s v="USD"/>
    <n v="50000"/>
    <s v="IR Manager"/>
    <s v="Manager"/>
    <s v="USA"/>
    <s v="USA"/>
    <s v="2 to 3 hours per day"/>
    <m/>
    <x v="2"/>
    <x v="2"/>
    <s v="na"/>
  </r>
  <r>
    <s v="ID0393"/>
    <s v="26 May 2012, 2:01 AM"/>
    <s v="7,50,000 INR"/>
    <n v="750000"/>
    <s v="INR"/>
    <n v="13355.937519999999"/>
    <s v="Business Analyst"/>
    <s v="Analyst"/>
    <s v="India"/>
    <s v="India"/>
    <s v="1 or 2 hours a day"/>
    <m/>
    <x v="0"/>
    <x v="0"/>
    <s v="na"/>
  </r>
  <r>
    <s v="ID0394"/>
    <s v="26 May 2012, 2:02 AM"/>
    <n v="99147"/>
    <n v="99147"/>
    <s v="USD"/>
    <n v="99147"/>
    <s v="Chief Specialist of Economics &amp; Planning"/>
    <s v="Specialist"/>
    <s v="Russia"/>
    <s v="Russia"/>
    <s v="4 to 6 hours a day"/>
    <m/>
    <x v="13"/>
    <x v="1"/>
    <s v="na"/>
  </r>
  <r>
    <s v="ID0395"/>
    <s v="26 May 2012, 2:03 AM"/>
    <n v="45880"/>
    <n v="45880"/>
    <s v="USD"/>
    <n v="45880"/>
    <s v="Campus Budget Officer"/>
    <s v="Manager"/>
    <s v="USA"/>
    <s v="USA"/>
    <s v="All the 8 hours baby, all the 8!"/>
    <m/>
    <x v="2"/>
    <x v="2"/>
    <s v="na"/>
  </r>
  <r>
    <s v="ID0396"/>
    <s v="26 May 2012, 2:03 AM"/>
    <n v="70000"/>
    <n v="70000"/>
    <s v="USD"/>
    <n v="70000"/>
    <s v="Management Ananlyst"/>
    <s v="Manager"/>
    <s v="USA"/>
    <s v="USA"/>
    <s v="4 to 6 hours a day"/>
    <m/>
    <x v="2"/>
    <x v="2"/>
    <s v="na"/>
  </r>
  <r>
    <s v="ID0397"/>
    <s v="26 May 2012, 2:04 AM"/>
    <n v="100000"/>
    <n v="100000"/>
    <s v="USD"/>
    <n v="100000"/>
    <s v="Sales Operations Analyst"/>
    <s v="Analyst"/>
    <s v="USA"/>
    <s v="USA"/>
    <s v="All the 8 hours baby, all the 8!"/>
    <m/>
    <x v="2"/>
    <x v="2"/>
    <s v="na"/>
  </r>
  <r>
    <s v="ID0398"/>
    <s v="26 May 2012, 2:04 AM"/>
    <s v="120000 BDT"/>
    <n v="1440000"/>
    <s v="BDT"/>
    <n v="17598.01729"/>
    <s v="Computer Operator"/>
    <s v="Analyst"/>
    <s v="Bangladesh"/>
    <s v="Bangladesh"/>
    <s v="2 to 3 hours per day"/>
    <m/>
    <x v="35"/>
    <x v="0"/>
    <s v="na"/>
  </r>
  <r>
    <s v="ID0399"/>
    <s v="26 May 2012, 2:05 AM"/>
    <n v="85000"/>
    <n v="85000"/>
    <s v="USD"/>
    <n v="85000"/>
    <s v="ENGINEER"/>
    <s v="Engineer"/>
    <s v="USA"/>
    <s v="USA"/>
    <s v="2 to 3 hours per day"/>
    <m/>
    <x v="2"/>
    <x v="2"/>
    <s v="na"/>
  </r>
  <r>
    <s v="ID0400"/>
    <s v="26 May 2012, 2:05 AM"/>
    <n v="47000"/>
    <n v="47000"/>
    <s v="USD"/>
    <n v="47000"/>
    <s v="Sr Management Analytst 2"/>
    <s v="Manager"/>
    <s v="USA"/>
    <s v="USA"/>
    <s v="4 to 6 hours a day"/>
    <m/>
    <x v="2"/>
    <x v="2"/>
    <s v="na"/>
  </r>
  <r>
    <s v="ID0401"/>
    <s v="26 May 2012, 2:05 AM"/>
    <n v="40000"/>
    <n v="40000"/>
    <s v="USD"/>
    <n v="40000"/>
    <s v="Accounting Manager"/>
    <s v="Manager"/>
    <s v="USA"/>
    <s v="USA"/>
    <s v="2 to 3 hours per day"/>
    <m/>
    <x v="2"/>
    <x v="2"/>
    <s v="na"/>
  </r>
  <r>
    <s v="ID0402"/>
    <s v="26 May 2012, 2:06 AM"/>
    <n v="30000"/>
    <n v="30000"/>
    <s v="USD"/>
    <n v="30000"/>
    <s v="ceo"/>
    <s v="CXO or Top Mgmt."/>
    <s v="India"/>
    <s v="India"/>
    <s v="2 to 3 hours per day"/>
    <m/>
    <x v="0"/>
    <x v="0"/>
    <s v="na"/>
  </r>
  <r>
    <s v="ID0403"/>
    <s v="26 May 2012, 2:06 AM"/>
    <n v="72000"/>
    <n v="72000"/>
    <s v="CAD"/>
    <n v="70802.02966"/>
    <s v="Controller"/>
    <s v="Controller"/>
    <s v="Canada"/>
    <s v="Canada"/>
    <s v="4 to 6 hours a day"/>
    <m/>
    <x v="17"/>
    <x v="2"/>
    <s v="na"/>
  </r>
  <r>
    <s v="ID0404"/>
    <s v="26 May 2012, 2:07 AM"/>
    <n v="34000"/>
    <n v="34000"/>
    <s v="USD"/>
    <n v="34000"/>
    <s v="Information Research Technician II"/>
    <s v="Analyst"/>
    <s v="USA"/>
    <s v="USA"/>
    <s v="4 to 6 hours a day"/>
    <m/>
    <x v="2"/>
    <x v="2"/>
    <s v="na"/>
  </r>
  <r>
    <s v="ID0405"/>
    <s v="26 May 2012, 2:07 AM"/>
    <n v="52000"/>
    <n v="52000"/>
    <s v="USD"/>
    <n v="52000"/>
    <s v="Data Analyst"/>
    <s v="Analyst"/>
    <s v="USA"/>
    <s v="USA"/>
    <s v="4 to 6 hours a day"/>
    <m/>
    <x v="2"/>
    <x v="2"/>
    <s v="na"/>
  </r>
  <r>
    <s v="ID0406"/>
    <s v="26 May 2012, 2:08 AM"/>
    <n v="300000"/>
    <n v="300000"/>
    <s v="INR"/>
    <n v="5342.3750060000002"/>
    <s v="Sr. Systems Engineer"/>
    <s v="Engineer"/>
    <s v="India"/>
    <s v="India"/>
    <s v="1 or 2 hours a day"/>
    <m/>
    <x v="0"/>
    <x v="0"/>
    <s v="na"/>
  </r>
  <r>
    <s v="ID0407"/>
    <s v="26 May 2012, 2:09 AM"/>
    <n v="400000"/>
    <n v="400000"/>
    <s v="INR"/>
    <n v="7123.1666750000004"/>
    <s v="Analyst"/>
    <s v="Analyst"/>
    <s v="India"/>
    <s v="India"/>
    <s v="4 to 6 hours a day"/>
    <m/>
    <x v="0"/>
    <x v="0"/>
    <s v="na"/>
  </r>
  <r>
    <s v="ID0408"/>
    <s v="26 May 2012, 2:10 AM"/>
    <n v="63586.95"/>
    <n v="63586"/>
    <s v="USD"/>
    <n v="63586"/>
    <s v="Senior Purchasing Officer"/>
    <s v="Manager"/>
    <s v="United Arab Emriate"/>
    <s v="UAE"/>
    <s v="2 to 3 hours per day"/>
    <m/>
    <x v="21"/>
    <x v="0"/>
    <s v="na"/>
  </r>
  <r>
    <s v="ID0409"/>
    <s v="26 May 2012, 2:11 AM"/>
    <s v="ô?35000"/>
    <n v="35000"/>
    <s v="GBP"/>
    <n v="55166.239520000003"/>
    <s v="Mgmt Accountant"/>
    <s v="Accountant"/>
    <s v="UK"/>
    <s v="UK"/>
    <s v="4 to 6 hours a day"/>
    <m/>
    <x v="14"/>
    <x v="1"/>
    <s v="na"/>
  </r>
  <r>
    <s v="ID0410"/>
    <s v="26 May 2012, 2:12 AM"/>
    <n v="60000"/>
    <n v="60000"/>
    <s v="USD"/>
    <n v="60000"/>
    <s v="Sr financial analyst"/>
    <s v="Analyst"/>
    <s v="USA"/>
    <s v="USA"/>
    <s v="4 to 6 hours a day"/>
    <m/>
    <x v="2"/>
    <x v="2"/>
    <s v="na"/>
  </r>
  <r>
    <s v="ID0411"/>
    <s v="26 May 2012, 2:13 AM"/>
    <n v="19200"/>
    <n v="19200"/>
    <s v="USD"/>
    <n v="19200"/>
    <s v="Department Manager"/>
    <s v="Manager"/>
    <s v="Romania"/>
    <s v="Romania"/>
    <s v="All the 8 hours baby, all the 8!"/>
    <m/>
    <x v="36"/>
    <x v="1"/>
    <s v="na"/>
  </r>
  <r>
    <s v="ID0412"/>
    <s v="26 May 2012, 2:14 AM"/>
    <s v="ô« 14.000.000,00"/>
    <n v="14000000"/>
    <s v="COSTARICAN"/>
    <n v="28109.627550000001"/>
    <s v="Businees Adminstratot"/>
    <s v="Analyst"/>
    <s v="Costa Rica"/>
    <s v="Costa Rica"/>
    <s v="All the 8 hours baby, all the 8!"/>
    <m/>
    <x v="37"/>
    <x v="2"/>
    <s v="na"/>
  </r>
  <r>
    <s v="ID0413"/>
    <s v="26 May 2012, 2:14 AM"/>
    <n v="56000"/>
    <n v="56000"/>
    <s v="USD"/>
    <n v="56000"/>
    <s v="Staff assistant"/>
    <s v="Analyst"/>
    <s v="USA"/>
    <s v="USA"/>
    <s v="4 to 6 hours a day"/>
    <m/>
    <x v="2"/>
    <x v="2"/>
    <s v="na"/>
  </r>
  <r>
    <s v="ID0414"/>
    <s v="26 May 2012, 2:14 AM"/>
    <n v="52000"/>
    <n v="52000"/>
    <s v="USD"/>
    <n v="52000"/>
    <s v="Sr. Accountant"/>
    <s v="Accountant"/>
    <s v="USA"/>
    <s v="USA"/>
    <s v="4 to 6 hours a day"/>
    <m/>
    <x v="2"/>
    <x v="2"/>
    <s v="na"/>
  </r>
  <r>
    <s v="ID0415"/>
    <s v="26 May 2012, 2:15 AM"/>
    <n v="51613"/>
    <n v="51613"/>
    <s v="USD"/>
    <n v="51613"/>
    <s v="Air Planning Analyst"/>
    <s v="Analyst"/>
    <s v="USA"/>
    <s v="USA"/>
    <s v="All the 8 hours baby, all the 8!"/>
    <m/>
    <x v="2"/>
    <x v="2"/>
    <s v="na"/>
  </r>
  <r>
    <s v="ID0416"/>
    <s v="26 May 2012, 2:17 AM"/>
    <n v="35000"/>
    <n v="35000"/>
    <s v="USD"/>
    <n v="35000"/>
    <s v="Credit Analyst"/>
    <s v="Analyst"/>
    <s v="Russia"/>
    <s v="Russia"/>
    <s v="4 to 6 hours a day"/>
    <m/>
    <x v="13"/>
    <x v="1"/>
    <s v="na"/>
  </r>
  <r>
    <s v="ID0417"/>
    <s v="26 May 2012, 2:17 AM"/>
    <n v="56000"/>
    <n v="56000"/>
    <s v="USD"/>
    <n v="56000"/>
    <s v="financial management consultant"/>
    <s v="Manager"/>
    <s v="USA"/>
    <s v="USA"/>
    <s v="All the 8 hours baby, all the 8!"/>
    <m/>
    <x v="2"/>
    <x v="2"/>
    <s v="na"/>
  </r>
  <r>
    <s v="ID0418"/>
    <s v="26 May 2012, 2:17 AM"/>
    <s v="US$115000"/>
    <n v="115000"/>
    <s v="USD"/>
    <n v="115000"/>
    <s v="Consultant"/>
    <s v="Consultant"/>
    <s v="USA"/>
    <s v="USA"/>
    <s v="2 to 3 hours per day"/>
    <m/>
    <x v="2"/>
    <x v="2"/>
    <s v="na"/>
  </r>
  <r>
    <s v="ID0419"/>
    <s v="26 May 2012, 2:18 AM"/>
    <s v="ô?66000"/>
    <n v="66000"/>
    <s v="GBP"/>
    <n v="104027.766"/>
    <s v="IT Project Manager, EMEA"/>
    <s v="Manager"/>
    <s v="UK"/>
    <s v="UK"/>
    <s v="1 or 2 hours a day"/>
    <m/>
    <x v="14"/>
    <x v="1"/>
    <s v="na"/>
  </r>
  <r>
    <s v="ID0420"/>
    <s v="26 May 2012, 2:19 AM"/>
    <s v="INR 200000"/>
    <n v="200000"/>
    <s v="INR"/>
    <n v="3561.583337"/>
    <s v="Consultant"/>
    <s v="Consultant"/>
    <s v="India"/>
    <s v="India"/>
    <s v="1 or 2 hours a day"/>
    <m/>
    <x v="0"/>
    <x v="0"/>
    <s v="na"/>
  </r>
  <r>
    <s v="ID0421"/>
    <s v="26 May 2012, 2:19 AM"/>
    <n v="72000"/>
    <n v="72000"/>
    <s v="USD"/>
    <n v="72000"/>
    <s v="IS Director"/>
    <s v="CXO or Top Mgmt."/>
    <s v="USA"/>
    <s v="USA"/>
    <s v="4 to 6 hours a day"/>
    <m/>
    <x v="2"/>
    <x v="2"/>
    <s v="na"/>
  </r>
  <r>
    <s v="ID0422"/>
    <s v="26 May 2012, 2:19 AM"/>
    <n v="90000"/>
    <n v="90000"/>
    <s v="USD"/>
    <n v="90000"/>
    <s v="Financial Analyst"/>
    <s v="Analyst"/>
    <s v="USA"/>
    <s v="USA"/>
    <s v="All the 8 hours baby, all the 8!"/>
    <m/>
    <x v="2"/>
    <x v="2"/>
    <s v="na"/>
  </r>
  <r>
    <s v="ID0423"/>
    <s v="26 May 2012, 2:20 AM"/>
    <s v="8500 USD"/>
    <n v="8500"/>
    <s v="USD"/>
    <n v="8500"/>
    <s v="Accounting Coordinator"/>
    <s v="Accountant"/>
    <s v="Romania"/>
    <s v="Romania"/>
    <s v="2 to 3 hours per day"/>
    <m/>
    <x v="36"/>
    <x v="1"/>
    <s v="na"/>
  </r>
  <r>
    <s v="ID0424"/>
    <s v="26 May 2012, 2:20 AM"/>
    <n v="12000"/>
    <n v="12000"/>
    <s v="USD"/>
    <n v="12000"/>
    <s v="teacher"/>
    <s v="Analyst"/>
    <s v="iran"/>
    <s v="iran"/>
    <s v="2 to 3 hours per day"/>
    <m/>
    <x v="38"/>
    <x v="0"/>
    <s v="na"/>
  </r>
  <r>
    <s v="ID0425"/>
    <s v="26 May 2012, 2:22 AM"/>
    <s v="250000 to 270000"/>
    <n v="250000"/>
    <s v="USD"/>
    <n v="250000"/>
    <s v="consultant"/>
    <s v="Consultant"/>
    <s v="USA"/>
    <s v="USA"/>
    <s v="All the 8 hours baby, all the 8!"/>
    <m/>
    <x v="2"/>
    <x v="2"/>
    <s v="na"/>
  </r>
  <r>
    <s v="ID0426"/>
    <s v="26 May 2012, 2:24 AM"/>
    <n v="5900"/>
    <n v="70800"/>
    <s v="EUR"/>
    <n v="89944.280280000006"/>
    <s v="Excel trainer"/>
    <s v="Analyst"/>
    <s v="Finland"/>
    <s v="Finland"/>
    <s v="All the 8 hours baby, all the 8!"/>
    <m/>
    <x v="39"/>
    <x v="1"/>
    <s v="na"/>
  </r>
  <r>
    <s v="ID0427"/>
    <s v="26 May 2012, 2:25 AM"/>
    <s v="20000 RS"/>
    <n v="240000"/>
    <s v="INR"/>
    <n v="4273.9000050000004"/>
    <s v="WFM Team Lead"/>
    <s v="Manager"/>
    <s v="India"/>
    <s v="India"/>
    <s v="All the 8 hours baby, all the 8!"/>
    <m/>
    <x v="0"/>
    <x v="0"/>
    <s v="na"/>
  </r>
  <r>
    <s v="ID0428"/>
    <s v="26 May 2012, 2:27 AM"/>
    <s v="US $30,000.00 "/>
    <n v="30000"/>
    <s v="USD"/>
    <n v="30000"/>
    <s v="Supervisor"/>
    <s v="Manager"/>
    <s v="USA"/>
    <s v="USA"/>
    <s v="2 to 3 hours per day"/>
    <m/>
    <x v="2"/>
    <x v="2"/>
    <s v="na"/>
  </r>
  <r>
    <s v="ID0429"/>
    <s v="26 May 2012, 2:29 AM"/>
    <n v="30000"/>
    <n v="30000"/>
    <s v="USD"/>
    <n v="30000"/>
    <s v="BI Developer"/>
    <s v="Reporting"/>
    <s v="Romania"/>
    <s v="Romania"/>
    <s v="1 or 2 hours a day"/>
    <m/>
    <x v="36"/>
    <x v="1"/>
    <s v="na"/>
  </r>
  <r>
    <s v="ID0430"/>
    <s v="26 May 2012, 2:31 AM"/>
    <n v="24"/>
    <n v="24000"/>
    <s v="USD"/>
    <n v="24000"/>
    <s v="engineer"/>
    <s v="Engineer"/>
    <s v="USA"/>
    <s v="USA"/>
    <s v="1 or 2 hours a day"/>
    <m/>
    <x v="2"/>
    <x v="2"/>
    <s v="na"/>
  </r>
  <r>
    <s v="ID0431"/>
    <s v="26 May 2012, 2:33 AM"/>
    <n v="60000"/>
    <n v="60000"/>
    <s v="USD"/>
    <n v="60000"/>
    <s v="Planner"/>
    <s v="Manager"/>
    <s v="USA"/>
    <s v="USA"/>
    <s v="4 to 6 hours a day"/>
    <m/>
    <x v="2"/>
    <x v="2"/>
    <s v="na"/>
  </r>
  <r>
    <s v="ID0432"/>
    <s v="26 May 2012, 2:33 AM"/>
    <n v="76600"/>
    <n v="76600"/>
    <s v="USD"/>
    <n v="76600"/>
    <s v="Analyst"/>
    <s v="Analyst"/>
    <s v="USA"/>
    <s v="USA"/>
    <s v="2 to 3 hours per day"/>
    <m/>
    <x v="2"/>
    <x v="2"/>
    <s v="na"/>
  </r>
  <r>
    <s v="ID0433"/>
    <s v="26 May 2012, 2:33 AM"/>
    <s v="ô?65000"/>
    <n v="65000"/>
    <s v="GBP"/>
    <n v="102451.5877"/>
    <s v="Financial Controller"/>
    <s v="Controller"/>
    <s v="UK"/>
    <s v="UK"/>
    <s v="2 to 3 hours per day"/>
    <m/>
    <x v="14"/>
    <x v="1"/>
    <s v="na"/>
  </r>
  <r>
    <s v="ID0434"/>
    <s v="26 May 2012, 2:34 AM"/>
    <s v="US $6,629.00"/>
    <n v="6629"/>
    <s v="USD"/>
    <n v="6629"/>
    <s v="Engineer"/>
    <s v="Engineer"/>
    <s v="Dominican Republic"/>
    <s v="Dominican Republic"/>
    <s v="All the 8 hours baby, all the 8!"/>
    <m/>
    <x v="40"/>
    <x v="2"/>
    <s v="na"/>
  </r>
  <r>
    <s v="ID0435"/>
    <s v="26 May 2012, 2:34 AM"/>
    <n v="90000"/>
    <n v="90000"/>
    <s v="USD"/>
    <n v="90000"/>
    <s v="senior analyst"/>
    <s v="Analyst"/>
    <s v="USA"/>
    <s v="USA"/>
    <s v="1 or 2 hours a day"/>
    <m/>
    <x v="2"/>
    <x v="2"/>
    <s v="na"/>
  </r>
  <r>
    <s v="ID0436"/>
    <s v="26 May 2012, 2:35 AM"/>
    <n v="8500"/>
    <n v="8500"/>
    <s v="USD"/>
    <n v="8500"/>
    <s v="Assesor"/>
    <s v="Analyst"/>
    <s v="Colombia"/>
    <s v="Colombia"/>
    <s v="1 or 2 hours a day"/>
    <m/>
    <x v="27"/>
    <x v="5"/>
    <s v="na"/>
  </r>
  <r>
    <s v="ID0437"/>
    <s v="26 May 2012, 2:35 AM"/>
    <n v="75000"/>
    <n v="75000"/>
    <s v="USD"/>
    <n v="75000"/>
    <s v="Financial Analys"/>
    <s v="Analyst"/>
    <s v="USA"/>
    <s v="USA"/>
    <s v="4 to 6 hours a day"/>
    <m/>
    <x v="2"/>
    <x v="2"/>
    <s v="na"/>
  </r>
  <r>
    <s v="ID0438"/>
    <s v="26 May 2012, 2:37 AM"/>
    <n v="72000"/>
    <n v="72000"/>
    <s v="USD"/>
    <n v="72000"/>
    <s v="Sr. Information Systems Analyst"/>
    <s v="Analyst"/>
    <s v="USA"/>
    <s v="USA"/>
    <s v="2 to 3 hours per day"/>
    <m/>
    <x v="2"/>
    <x v="2"/>
    <s v="na"/>
  </r>
  <r>
    <s v="ID0439"/>
    <s v="26 May 2012, 2:38 AM"/>
    <n v="65000"/>
    <n v="65000"/>
    <s v="USD"/>
    <n v="65000"/>
    <s v="Senior Claims Analyst"/>
    <s v="Analyst"/>
    <s v="USA"/>
    <s v="USA"/>
    <s v="4 to 6 hours a day"/>
    <m/>
    <x v="2"/>
    <x v="2"/>
    <s v="na"/>
  </r>
  <r>
    <s v="ID0440"/>
    <s v="26 May 2012, 2:39 AM"/>
    <n v="120000"/>
    <n v="120000"/>
    <s v="USD"/>
    <n v="120000"/>
    <s v="Director"/>
    <s v="CXO or Top Mgmt."/>
    <s v="USA"/>
    <s v="USA"/>
    <s v="1 or 2 hours a day"/>
    <m/>
    <x v="2"/>
    <x v="2"/>
    <s v="na"/>
  </r>
  <r>
    <s v="ID0441"/>
    <s v="26 May 2012, 2:40 AM"/>
    <s v="INR 40L"/>
    <n v="4000000"/>
    <s v="INR"/>
    <n v="71231.666750000004"/>
    <s v="Sr Mgr Finance"/>
    <s v="Accountant"/>
    <s v="India"/>
    <s v="India"/>
    <s v="All the 8 hours baby, all the 8!"/>
    <m/>
    <x v="0"/>
    <x v="0"/>
    <s v="na"/>
  </r>
  <r>
    <s v="ID0442"/>
    <s v="26 May 2012, 2:42 AM"/>
    <n v="300000"/>
    <n v="300000"/>
    <s v="INR"/>
    <n v="5342.3750060000002"/>
    <s v="Web Portal Manager"/>
    <s v="Manager"/>
    <s v="India"/>
    <s v="India"/>
    <s v="4 to 6 hours a day"/>
    <m/>
    <x v="0"/>
    <x v="0"/>
    <s v="na"/>
  </r>
  <r>
    <s v="ID0443"/>
    <s v="26 May 2012, 2:43 AM"/>
    <n v="1100000"/>
    <n v="1100000"/>
    <s v="INR"/>
    <n v="19588.708360000001"/>
    <s v="manager - MIS &amp; operations planning"/>
    <s v="Manager"/>
    <s v="India"/>
    <s v="India"/>
    <s v="4 to 6 hours a day"/>
    <m/>
    <x v="0"/>
    <x v="0"/>
    <s v="na"/>
  </r>
  <r>
    <s v="ID0444"/>
    <s v="26 May 2012, 2:46 AM"/>
    <n v="80000"/>
    <n v="80000"/>
    <s v="USD"/>
    <n v="80000"/>
    <s v="web analyst"/>
    <s v="Analyst"/>
    <s v="USA"/>
    <s v="USA"/>
    <s v="4 to 6 hours a day"/>
    <m/>
    <x v="2"/>
    <x v="2"/>
    <s v="na"/>
  </r>
  <r>
    <s v="ID0445"/>
    <s v="26 May 2012, 2:46 AM"/>
    <s v="INR 30,00,000"/>
    <n v="3000000"/>
    <s v="INR"/>
    <n v="53423.750059999998"/>
    <s v="Management Consultant"/>
    <s v="Manager"/>
    <s v="India"/>
    <s v="India"/>
    <s v="4 to 6 hours a day"/>
    <m/>
    <x v="0"/>
    <x v="0"/>
    <s v="na"/>
  </r>
  <r>
    <s v="ID0446"/>
    <s v="26 May 2012, 2:48 AM"/>
    <n v="110000"/>
    <n v="110000"/>
    <s v="CAD"/>
    <n v="108169.7675"/>
    <s v="Continuos improvment"/>
    <s v="Controller"/>
    <s v="Canad"/>
    <s v="Canada"/>
    <s v="2 to 3 hours per day"/>
    <m/>
    <x v="17"/>
    <x v="2"/>
    <s v="na"/>
  </r>
  <r>
    <s v="ID0447"/>
    <s v="26 May 2012, 2:49 AM"/>
    <n v="51000"/>
    <n v="51000"/>
    <s v="USD"/>
    <n v="51000"/>
    <s v="Direct marketing manager"/>
    <s v="Manager"/>
    <s v="USA"/>
    <s v="USA"/>
    <s v="2 to 3 hours per day"/>
    <m/>
    <x v="2"/>
    <x v="2"/>
    <s v="na"/>
  </r>
  <r>
    <s v="ID0448"/>
    <s v="26 May 2012, 2:50 AM"/>
    <n v="5000"/>
    <n v="5000"/>
    <s v="USD"/>
    <n v="5000"/>
    <s v="mis"/>
    <s v="Reporting"/>
    <s v="India"/>
    <s v="India"/>
    <s v="4 to 6 hours a day"/>
    <m/>
    <x v="0"/>
    <x v="0"/>
    <s v="na"/>
  </r>
  <r>
    <s v="ID0449"/>
    <s v="26 May 2012, 2:53 AM"/>
    <n v="74000"/>
    <n v="74000"/>
    <s v="USD"/>
    <n v="74000"/>
    <s v="Engineer"/>
    <s v="Engineer"/>
    <s v="USA"/>
    <s v="USA"/>
    <s v="4 to 6 hours a day"/>
    <m/>
    <x v="2"/>
    <x v="2"/>
    <s v="na"/>
  </r>
  <r>
    <s v="ID0450"/>
    <s v="26 May 2012, 2:53 AM"/>
    <s v="ô?60000"/>
    <n v="60000"/>
    <s v="GBP"/>
    <n v="94570.696320000003"/>
    <s v="Excel Consultant"/>
    <s v="Consultant"/>
    <s v="UK"/>
    <s v="UK"/>
    <s v="4 to 6 hours a day"/>
    <m/>
    <x v="14"/>
    <x v="1"/>
    <s v="na"/>
  </r>
  <r>
    <s v="ID0451"/>
    <s v="26 May 2012, 2:55 AM"/>
    <n v="50000"/>
    <n v="50000"/>
    <s v="USD"/>
    <n v="50000"/>
    <s v="Wine Analyst"/>
    <s v="Analyst"/>
    <s v="USA"/>
    <s v="USA"/>
    <s v="4 to 6 hours a day"/>
    <m/>
    <x v="2"/>
    <x v="2"/>
    <s v="na"/>
  </r>
  <r>
    <s v="ID0452"/>
    <s v="26 May 2012, 2:55 AM"/>
    <s v="500000 rupees"/>
    <n v="500000"/>
    <s v="INR"/>
    <n v="8903.9583440000006"/>
    <s v="Business Analyst"/>
    <s v="Analyst"/>
    <s v="India"/>
    <s v="India"/>
    <s v="4 to 6 hours a day"/>
    <m/>
    <x v="0"/>
    <x v="0"/>
    <s v="na"/>
  </r>
  <r>
    <s v="ID0453"/>
    <s v="26 May 2012, 2:57 AM"/>
    <n v="78000"/>
    <n v="78000"/>
    <s v="USD"/>
    <n v="78000"/>
    <s v="FinanceManager"/>
    <s v="Manager"/>
    <s v="Somalia"/>
    <s v="Somalia"/>
    <s v="4 to 6 hours a day"/>
    <m/>
    <x v="41"/>
    <x v="3"/>
    <s v="na"/>
  </r>
  <r>
    <s v="ID0454"/>
    <s v="26 May 2012, 2:57 AM"/>
    <n v="900000"/>
    <n v="900000"/>
    <s v="INR"/>
    <n v="16027.125019999999"/>
    <s v="Regional Manager"/>
    <s v="Manager"/>
    <s v="India"/>
    <s v="India"/>
    <s v="1 or 2 hours a day"/>
    <m/>
    <x v="0"/>
    <x v="0"/>
    <s v="na"/>
  </r>
  <r>
    <s v="ID0455"/>
    <s v="26 May 2012, 3:01 AM"/>
    <s v="7500 USD"/>
    <n v="7500"/>
    <s v="USD"/>
    <n v="7500"/>
    <s v="HR reporting analyst"/>
    <s v="Analyst"/>
    <s v="Romania"/>
    <s v="Romania"/>
    <s v="All the 8 hours baby, all the 8!"/>
    <m/>
    <x v="36"/>
    <x v="1"/>
    <s v="na"/>
  </r>
  <r>
    <s v="ID0456"/>
    <s v="26 May 2012, 3:01 AM"/>
    <n v="60000"/>
    <n v="60000"/>
    <s v="USD"/>
    <n v="60000"/>
    <s v="Finalcial Reporting Analyst"/>
    <s v="Analyst"/>
    <s v="USA"/>
    <s v="USA"/>
    <s v="All the 8 hours baby, all the 8!"/>
    <m/>
    <x v="2"/>
    <x v="2"/>
    <s v="na"/>
  </r>
  <r>
    <s v="ID0457"/>
    <s v="26 May 2012, 3:02 AM"/>
    <s v="800000 rupees"/>
    <n v="800000"/>
    <s v="INR"/>
    <n v="14246.333350000001"/>
    <s v="Partner"/>
    <s v="CXO or Top Mgmt."/>
    <s v="India"/>
    <s v="India"/>
    <s v="All the 8 hours baby, all the 8!"/>
    <m/>
    <x v="0"/>
    <x v="0"/>
    <s v="na"/>
  </r>
  <r>
    <s v="ID0458"/>
    <s v="26 May 2012, 3:03 AM"/>
    <n v="80000"/>
    <n v="80000"/>
    <s v="USD"/>
    <n v="80000"/>
    <s v="operations tech"/>
    <s v="Manager"/>
    <s v="USA"/>
    <s v="USA"/>
    <s v="1 or 2 hours a day"/>
    <m/>
    <x v="2"/>
    <x v="2"/>
    <s v="na"/>
  </r>
  <r>
    <s v="ID0459"/>
    <s v="26 May 2012, 3:03 AM"/>
    <s v="ô?38000"/>
    <n v="38000"/>
    <s v="GBP"/>
    <n v="59894.774340000004"/>
    <s v="Commercial Accountant"/>
    <s v="Accountant"/>
    <s v="UK"/>
    <s v="UK"/>
    <s v="4 to 6 hours a day"/>
    <m/>
    <x v="14"/>
    <x v="1"/>
    <s v="na"/>
  </r>
  <r>
    <s v="ID0460"/>
    <s v="26 May 2012, 3:04 AM"/>
    <s v="52,000 Cdn"/>
    <n v="52000"/>
    <s v="CAD"/>
    <n v="51134.799200000001"/>
    <s v="Office Manager"/>
    <s v="Manager"/>
    <s v="Canada"/>
    <s v="Canada"/>
    <s v="4 to 6 hours a day"/>
    <m/>
    <x v="17"/>
    <x v="2"/>
    <s v="na"/>
  </r>
  <r>
    <s v="ID0461"/>
    <s v="26 May 2012, 3:06 AM"/>
    <n v="125000"/>
    <n v="125000"/>
    <s v="USD"/>
    <n v="125000"/>
    <s v="Prod Mgr"/>
    <s v="Manager"/>
    <s v="USA"/>
    <s v="USA"/>
    <s v="2 to 3 hours per day"/>
    <m/>
    <x v="2"/>
    <x v="2"/>
    <s v="na"/>
  </r>
  <r>
    <s v="ID0462"/>
    <s v="26 May 2012, 3:06 AM"/>
    <n v="52000"/>
    <n v="52000"/>
    <s v="USD"/>
    <n v="52000"/>
    <s v="Graphics/Web Document Designer"/>
    <s v="Analyst"/>
    <s v="USA"/>
    <s v="USA"/>
    <s v="2 to 3 hours per day"/>
    <m/>
    <x v="2"/>
    <x v="2"/>
    <s v="na"/>
  </r>
  <r>
    <s v="ID0463"/>
    <s v="26 May 2012, 3:07 AM"/>
    <n v="45000"/>
    <n v="45000"/>
    <s v="USD"/>
    <n v="45000"/>
    <s v="Analyst"/>
    <s v="Analyst"/>
    <s v="USA"/>
    <s v="USA"/>
    <s v="4 to 6 hours a day"/>
    <m/>
    <x v="2"/>
    <x v="2"/>
    <s v="na"/>
  </r>
  <r>
    <s v="ID0464"/>
    <s v="26 May 2012, 3:08 AM"/>
    <n v="25000"/>
    <n v="25000"/>
    <s v="GBP"/>
    <n v="39404.4568"/>
    <s v="Analyst"/>
    <s v="Analyst"/>
    <s v="UK"/>
    <s v="UK"/>
    <s v="4 to 6 hours a day"/>
    <m/>
    <x v="14"/>
    <x v="1"/>
    <s v="na"/>
  </r>
  <r>
    <s v="ID0465"/>
    <s v="26 May 2012, 3:09 AM"/>
    <n v="60000"/>
    <n v="60000"/>
    <s v="USD"/>
    <n v="60000"/>
    <s v="Business intelligence manager"/>
    <s v="Manager"/>
    <s v="USA"/>
    <s v="USA"/>
    <s v="All the 8 hours baby, all the 8!"/>
    <m/>
    <x v="2"/>
    <x v="2"/>
    <s v="na"/>
  </r>
  <r>
    <s v="ID0466"/>
    <s v="26 May 2012, 3:09 AM"/>
    <s v="CDN $70,000"/>
    <n v="70000"/>
    <s v="CAD"/>
    <n v="68835.30661"/>
    <s v="Program Manager"/>
    <s v="Manager"/>
    <s v="Canada"/>
    <s v="Canada"/>
    <s v="1 or 2 hours a day"/>
    <m/>
    <x v="17"/>
    <x v="2"/>
    <s v="na"/>
  </r>
  <r>
    <s v="ID0467"/>
    <s v="26 May 2012, 3:11 AM"/>
    <n v="5250"/>
    <n v="5250"/>
    <s v="USD"/>
    <n v="5250"/>
    <s v="Treasure Specialist"/>
    <s v="Specialist"/>
    <s v="Republic of Georgia"/>
    <s v="Republic of Georgia"/>
    <s v="4 to 6 hours a day"/>
    <m/>
    <x v="42"/>
    <x v="1"/>
    <s v="na"/>
  </r>
  <r>
    <s v="ID0468"/>
    <s v="26 May 2012, 3:11 AM"/>
    <n v="87000"/>
    <n v="87000"/>
    <s v="CAD"/>
    <n v="85552.452499999999"/>
    <s v="Business Manager"/>
    <s v="Manager"/>
    <s v="Canada"/>
    <s v="Canada"/>
    <s v="4 to 6 hours a day"/>
    <m/>
    <x v="17"/>
    <x v="2"/>
    <s v="na"/>
  </r>
  <r>
    <s v="ID0469"/>
    <s v="26 May 2012, 3:13 AM"/>
    <n v="125000"/>
    <n v="125000"/>
    <s v="INR"/>
    <n v="2225.9895860000001"/>
    <s v="clerk"/>
    <s v="Analyst"/>
    <s v="India"/>
    <s v="India"/>
    <s v="4 to 6 hours a day"/>
    <m/>
    <x v="0"/>
    <x v="0"/>
    <s v="na"/>
  </r>
  <r>
    <s v="ID0470"/>
    <s v="26 May 2012, 3:14 AM"/>
    <n v="150000"/>
    <n v="150000"/>
    <s v="USD"/>
    <n v="150000"/>
    <s v="CFO"/>
    <s v="CXO or Top Mgmt."/>
    <s v="USA"/>
    <s v="USA"/>
    <s v="2 to 3 hours per day"/>
    <m/>
    <x v="2"/>
    <x v="2"/>
    <s v="na"/>
  </r>
  <r>
    <s v="ID0471"/>
    <s v="26 May 2012, 3:15 AM"/>
    <n v="50000"/>
    <n v="50000"/>
    <s v="USD"/>
    <n v="50000"/>
    <s v="Researcher &amp; Data Analyst"/>
    <s v="Analyst"/>
    <s v="USA"/>
    <s v="USA"/>
    <s v="4 to 6 hours a day"/>
    <m/>
    <x v="2"/>
    <x v="2"/>
    <s v="na"/>
  </r>
  <r>
    <s v="ID0472"/>
    <s v="26 May 2012, 3:15 AM"/>
    <n v="70000"/>
    <n v="70000"/>
    <s v="USD"/>
    <n v="70000"/>
    <s v="Analyst"/>
    <s v="Analyst"/>
    <s v="USA"/>
    <s v="USA"/>
    <s v="4 to 6 hours a day"/>
    <m/>
    <x v="2"/>
    <x v="2"/>
    <s v="na"/>
  </r>
  <r>
    <s v="ID0473"/>
    <s v="26 May 2012, 3:15 AM"/>
    <s v="ô?28500"/>
    <n v="28500"/>
    <s v="GBP"/>
    <n v="44921.080750000001"/>
    <s v="Data Quality &amp; Analysis Manager"/>
    <s v="Manager"/>
    <s v="UK"/>
    <s v="UK"/>
    <s v="2 to 3 hours per day"/>
    <m/>
    <x v="14"/>
    <x v="1"/>
    <s v="na"/>
  </r>
  <r>
    <s v="ID0474"/>
    <s v="26 May 2012, 3:15 AM"/>
    <n v="20000"/>
    <n v="20000"/>
    <s v="USD"/>
    <n v="20000"/>
    <s v="Specialist"/>
    <s v="Specialist"/>
    <s v="India"/>
    <s v="India"/>
    <s v="4 to 6 hours a day"/>
    <m/>
    <x v="0"/>
    <x v="0"/>
    <s v="na"/>
  </r>
  <r>
    <s v="ID0476"/>
    <s v="26 May 2012, 3:16 AM"/>
    <n v="12000"/>
    <n v="12000"/>
    <s v="USD"/>
    <n v="12000"/>
    <s v="Resource managment Analyst"/>
    <s v="Analyst"/>
    <s v="Estonia"/>
    <s v="Estonia"/>
    <s v="All the 8 hours baby, all the 8!"/>
    <m/>
    <x v="43"/>
    <x v="1"/>
    <s v="na"/>
  </r>
  <r>
    <s v="ID0477"/>
    <s v="26 May 2012, 3:17 AM"/>
    <n v="1250000"/>
    <n v="1250000"/>
    <s v="CAD"/>
    <n v="1229201.9040000001"/>
    <s v="Account Executive"/>
    <s v="Accountant"/>
    <s v="Canada"/>
    <s v="Canada"/>
    <s v="4 to 6 hours a day"/>
    <m/>
    <x v="17"/>
    <x v="2"/>
    <s v="na"/>
  </r>
  <r>
    <s v="ID0478"/>
    <s v="26 May 2012, 3:19 AM"/>
    <n v="30000"/>
    <n v="30000"/>
    <s v="USD"/>
    <n v="30000"/>
    <s v="video production"/>
    <s v="Analyst"/>
    <s v="USA"/>
    <s v="USA"/>
    <s v="Excel ?!? What Excel?"/>
    <m/>
    <x v="2"/>
    <x v="2"/>
    <s v="na"/>
  </r>
  <r>
    <s v="ID0479"/>
    <s v="26 May 2012, 3:21 AM"/>
    <n v="2000"/>
    <n v="24000"/>
    <s v="USD"/>
    <n v="24000"/>
    <s v="engineer"/>
    <s v="Engineer"/>
    <s v="mozambique"/>
    <s v="mozambique"/>
    <s v="2 to 3 hours per day"/>
    <m/>
    <x v="44"/>
    <x v="3"/>
    <s v="na"/>
  </r>
  <r>
    <s v="ID0480"/>
    <s v="26 May 2012, 3:21 AM"/>
    <n v="92000"/>
    <n v="92000"/>
    <s v="USD"/>
    <n v="92000"/>
    <s v="principal engineer"/>
    <s v="Engineer"/>
    <s v="USA"/>
    <s v="USA"/>
    <s v="1 or 2 hours a day"/>
    <m/>
    <x v="2"/>
    <x v="2"/>
    <s v="na"/>
  </r>
  <r>
    <s v="ID0481"/>
    <s v="26 May 2012, 3:22 AM"/>
    <n v="52000"/>
    <n v="52000"/>
    <s v="USD"/>
    <n v="52000"/>
    <s v="budget analyst"/>
    <s v="Analyst"/>
    <s v="USA"/>
    <s v="USA"/>
    <s v="4 to 6 hours a day"/>
    <m/>
    <x v="2"/>
    <x v="2"/>
    <s v="na"/>
  </r>
  <r>
    <s v="ID0482"/>
    <s v="26 May 2012, 3:23 AM"/>
    <s v="US$169,000"/>
    <n v="169000"/>
    <s v="USD"/>
    <n v="169000"/>
    <s v="Category Director (Marketing)"/>
    <s v="CXO or Top Mgmt."/>
    <s v="USA"/>
    <s v="USA"/>
    <s v="2 to 3 hours per day"/>
    <m/>
    <x v="2"/>
    <x v="2"/>
    <s v="na"/>
  </r>
  <r>
    <s v="ID0484"/>
    <s v="26 May 2012, 3:25 AM"/>
    <n v="110000"/>
    <n v="110000"/>
    <s v="USD"/>
    <n v="110000"/>
    <s v="Senior consultant accounting"/>
    <s v="Accountant"/>
    <s v="Norway"/>
    <s v="Norway"/>
    <s v="2 to 3 hours per day"/>
    <m/>
    <x v="45"/>
    <x v="1"/>
    <s v="na"/>
  </r>
  <r>
    <s v="ID0485"/>
    <s v="26 May 2012, 3:27 AM"/>
    <s v="Zar 1080000"/>
    <n v="1080000"/>
    <s v="ZAR"/>
    <n v="131675.52230000001"/>
    <s v="Finance manager"/>
    <s v="Manager"/>
    <s v="South africa"/>
    <s v="South Africa"/>
    <s v="2 to 3 hours per day"/>
    <m/>
    <x v="11"/>
    <x v="3"/>
    <s v="na"/>
  </r>
  <r>
    <s v="ID0486"/>
    <s v="26 May 2012, 3:30 AM"/>
    <s v="GB Sterling 59k"/>
    <n v="59000"/>
    <s v="GBP"/>
    <n v="92994.518049999999"/>
    <s v="Health and safety advisor"/>
    <s v="Consultant"/>
    <s v="UK"/>
    <s v="UK"/>
    <s v="2 to 3 hours per day"/>
    <m/>
    <x v="14"/>
    <x v="1"/>
    <s v="na"/>
  </r>
  <r>
    <s v="ID0487"/>
    <s v="26 May 2012, 3:31 AM"/>
    <n v="50000"/>
    <n v="50000"/>
    <s v="USD"/>
    <n v="50000"/>
    <s v="Workforce Analyst"/>
    <s v="Analyst"/>
    <s v="USA"/>
    <s v="USA"/>
    <s v="4 to 6 hours a day"/>
    <m/>
    <x v="2"/>
    <x v="2"/>
    <s v="na"/>
  </r>
  <r>
    <s v="ID0488"/>
    <s v="26 May 2012, 3:32 AM"/>
    <n v="65000"/>
    <n v="65000"/>
    <s v="USD"/>
    <n v="65000"/>
    <s v="Business Systems Analyst"/>
    <s v="Analyst"/>
    <s v="USA"/>
    <s v="USA"/>
    <s v="2 to 3 hours per day"/>
    <m/>
    <x v="2"/>
    <x v="2"/>
    <s v="na"/>
  </r>
  <r>
    <s v="ID0489"/>
    <s v="26 May 2012, 3:32 AM"/>
    <n v="46000"/>
    <n v="46000"/>
    <s v="CAD"/>
    <n v="45234.630060000003"/>
    <s v="Sr. Marketing Solutions Analyst"/>
    <s v="Analyst"/>
    <s v="Canada"/>
    <s v="Canada"/>
    <s v="All the 8 hours baby, all the 8!"/>
    <m/>
    <x v="17"/>
    <x v="2"/>
    <s v="na"/>
  </r>
  <r>
    <s v="ID0490"/>
    <s v="26 May 2012, 3:33 AM"/>
    <n v="55000"/>
    <n v="55000"/>
    <s v="USD"/>
    <n v="55000"/>
    <s v="Analyst"/>
    <s v="Analyst"/>
    <s v="USA"/>
    <s v="USA"/>
    <s v="2 to 3 hours per day"/>
    <m/>
    <x v="2"/>
    <x v="2"/>
    <s v="na"/>
  </r>
  <r>
    <s v="ID0491"/>
    <s v="26 May 2012, 3:34 AM"/>
    <s v="20000 US$"/>
    <n v="20000"/>
    <s v="USD"/>
    <n v="20000"/>
    <s v="Consultant"/>
    <s v="Consultant"/>
    <s v="India"/>
    <s v="India"/>
    <s v="2 to 3 hours per day"/>
    <m/>
    <x v="0"/>
    <x v="0"/>
    <s v="na"/>
  </r>
  <r>
    <s v="ID0492"/>
    <s v="26 May 2012, 3:34 AM"/>
    <n v="6000"/>
    <n v="6000"/>
    <s v="USD"/>
    <n v="6000"/>
    <s v="MIS"/>
    <s v="Reporting"/>
    <s v="India"/>
    <s v="India"/>
    <s v="All the 8 hours baby, all the 8!"/>
    <m/>
    <x v="0"/>
    <x v="0"/>
    <s v="na"/>
  </r>
  <r>
    <s v="ID0493"/>
    <s v="26 May 2012, 3:37 AM"/>
    <n v="190000"/>
    <n v="190000"/>
    <s v="GBP"/>
    <n v="299473.87170000002"/>
    <s v="Managing Partner"/>
    <s v="CXO or Top Mgmt."/>
    <s v="UK"/>
    <s v="UK"/>
    <s v="4 to 6 hours a day"/>
    <m/>
    <x v="14"/>
    <x v="1"/>
    <s v="na"/>
  </r>
  <r>
    <s v="ID0494"/>
    <s v="26 May 2012, 3:37 AM"/>
    <n v="28164"/>
    <n v="28164"/>
    <s v="GBP"/>
    <n v="44391.484850000001"/>
    <s v="Administration Officer"/>
    <s v="Manager"/>
    <s v="UK"/>
    <s v="UK"/>
    <s v="4 to 6 hours a day"/>
    <m/>
    <x v="14"/>
    <x v="1"/>
    <s v="na"/>
  </r>
  <r>
    <s v="ID0495"/>
    <s v="26 May 2012, 3:40 AM"/>
    <n v="40000"/>
    <n v="40000"/>
    <s v="USD"/>
    <n v="40000"/>
    <s v="BAS"/>
    <s v="Analyst"/>
    <s v="USA"/>
    <s v="USA"/>
    <s v="2 to 3 hours per day"/>
    <m/>
    <x v="2"/>
    <x v="2"/>
    <s v="na"/>
  </r>
  <r>
    <s v="ID0496"/>
    <s v="26 May 2012, 3:48 AM"/>
    <s v="USD 108,000"/>
    <n v="108000"/>
    <s v="USD"/>
    <n v="108000"/>
    <s v="Manager"/>
    <s v="Manager"/>
    <s v="Norway"/>
    <s v="Norway"/>
    <s v="4 to 6 hours a day"/>
    <m/>
    <x v="45"/>
    <x v="1"/>
    <s v="na"/>
  </r>
  <r>
    <s v="ID0497"/>
    <s v="26 May 2012, 3:49 AM"/>
    <s v="200000 Rupees"/>
    <n v="200000"/>
    <s v="INR"/>
    <n v="3561.583337"/>
    <s v="chemist"/>
    <s v="Analyst"/>
    <s v="India"/>
    <s v="India"/>
    <s v="2 to 3 hours per day"/>
    <m/>
    <x v="0"/>
    <x v="0"/>
    <s v="na"/>
  </r>
  <r>
    <s v="ID0498"/>
    <s v="26 May 2012, 3:50 AM"/>
    <n v="84000"/>
    <n v="84000"/>
    <s v="USD"/>
    <n v="84000"/>
    <s v="Senior Analyst"/>
    <s v="Analyst"/>
    <s v="USA"/>
    <s v="USA"/>
    <s v="All the 8 hours baby, all the 8!"/>
    <m/>
    <x v="2"/>
    <x v="2"/>
    <s v="na"/>
  </r>
  <r>
    <s v="ID0499"/>
    <s v="26 May 2012, 3:52 AM"/>
    <n v="33000"/>
    <n v="33000"/>
    <s v="GBP"/>
    <n v="52013.882980000002"/>
    <s v="LOGISTIC MANAGER"/>
    <s v="Manager"/>
    <s v="UK"/>
    <s v="UK"/>
    <s v="4 to 6 hours a day"/>
    <m/>
    <x v="14"/>
    <x v="1"/>
    <s v="na"/>
  </r>
  <r>
    <s v="ID0500"/>
    <s v="26 May 2012, 3:53 AM"/>
    <s v="Rs. 7,20,000/-"/>
    <n v="720000"/>
    <s v="INR"/>
    <n v="12821.70001"/>
    <s v="Manager Finance"/>
    <s v="Manager"/>
    <s v="India"/>
    <s v="India"/>
    <s v="2 to 3 hours per day"/>
    <m/>
    <x v="0"/>
    <x v="0"/>
    <s v="na"/>
  </r>
  <r>
    <s v="ID0501"/>
    <s v="26 May 2012, 4:00 AM"/>
    <n v="68500"/>
    <n v="68500"/>
    <s v="CAD"/>
    <n v="67360.264330000005"/>
    <s v="Financial Analyst"/>
    <s v="Analyst"/>
    <s v="Canada"/>
    <s v="Canada"/>
    <s v="4 to 6 hours a day"/>
    <m/>
    <x v="17"/>
    <x v="2"/>
    <s v="na"/>
  </r>
  <r>
    <s v="ID0502"/>
    <s v="26 May 2012, 4:01 AM"/>
    <s v="23000 USD"/>
    <n v="23000"/>
    <s v="USD"/>
    <n v="23000"/>
    <s v="IT solutions coordinator"/>
    <s v="Manager"/>
    <s v="Hungary"/>
    <s v="Hungary"/>
    <s v="4 to 6 hours a day"/>
    <m/>
    <x v="9"/>
    <x v="1"/>
    <s v="na"/>
  </r>
  <r>
    <s v="ID0503"/>
    <s v="26 May 2012, 4:01 AM"/>
    <n v="58000"/>
    <n v="58000"/>
    <s v="GBP"/>
    <n v="91418.339779999995"/>
    <s v="Business Modeller"/>
    <s v="Manager"/>
    <s v="UK"/>
    <s v="UK"/>
    <s v="All the 8 hours baby, all the 8!"/>
    <m/>
    <x v="14"/>
    <x v="1"/>
    <s v="na"/>
  </r>
  <r>
    <s v="ID0504"/>
    <s v="26 May 2012, 4:03 AM"/>
    <n v="77000"/>
    <n v="77000"/>
    <s v="USD"/>
    <n v="77000"/>
    <s v="Senior Financial Analyst"/>
    <s v="Analyst"/>
    <s v="USA"/>
    <s v="USA"/>
    <s v="All the 8 hours baby, all the 8!"/>
    <m/>
    <x v="2"/>
    <x v="2"/>
    <s v="na"/>
  </r>
  <r>
    <s v="ID0505"/>
    <s v="26 May 2012, 4:05 AM"/>
    <n v="100000"/>
    <n v="100000"/>
    <s v="USD"/>
    <n v="100000"/>
    <s v="Analyst"/>
    <s v="Analyst"/>
    <s v="USA"/>
    <s v="USA"/>
    <s v="4 to 6 hours a day"/>
    <m/>
    <x v="2"/>
    <x v="2"/>
    <s v="na"/>
  </r>
  <r>
    <s v="ID0506"/>
    <s v="26 May 2012, 4:10 AM"/>
    <n v="55500"/>
    <n v="55500"/>
    <s v="USD"/>
    <n v="55500"/>
    <s v="Sr QS"/>
    <s v="Controller"/>
    <s v="UAE"/>
    <s v="UAE"/>
    <s v="4 to 6 hours a day"/>
    <m/>
    <x v="21"/>
    <x v="0"/>
    <s v="na"/>
  </r>
  <r>
    <s v="ID0507"/>
    <s v="26 May 2012, 4:12 AM"/>
    <s v="15000 Ÿ?¦"/>
    <n v="15000"/>
    <s v="EUR"/>
    <n v="19055.991580000002"/>
    <s v="Report Analyst"/>
    <s v="Analyst"/>
    <s v="Spain"/>
    <s v="Spain"/>
    <s v="All the 8 hours baby, all the 8!"/>
    <m/>
    <x v="46"/>
    <x v="1"/>
    <s v="na"/>
  </r>
  <r>
    <s v="ID0508"/>
    <s v="26 May 2012, 4:13 AM"/>
    <s v="Rs 6L"/>
    <n v="600000"/>
    <s v="INR"/>
    <n v="10684.75001"/>
    <s v="Business Co ordinator"/>
    <s v="Manager"/>
    <s v="India"/>
    <s v="India"/>
    <s v="4 to 6 hours a day"/>
    <m/>
    <x v="0"/>
    <x v="0"/>
    <s v="na"/>
  </r>
  <r>
    <s v="ID0509"/>
    <s v="26 May 2012, 4:14 AM"/>
    <n v="8400"/>
    <n v="8400"/>
    <s v="USD"/>
    <n v="8400"/>
    <s v="Manager"/>
    <s v="Manager"/>
    <s v="India"/>
    <s v="India"/>
    <s v="4 to 6 hours a day"/>
    <m/>
    <x v="0"/>
    <x v="0"/>
    <s v="na"/>
  </r>
  <r>
    <s v="ID0510"/>
    <s v="26 May 2012, 4:16 AM"/>
    <s v="Rs 500000"/>
    <n v="500000"/>
    <s v="INR"/>
    <n v="8903.9583440000006"/>
    <s v="duty manager"/>
    <s v="Manager"/>
    <s v="India"/>
    <s v="India"/>
    <s v="2 to 3 hours per day"/>
    <m/>
    <x v="0"/>
    <x v="0"/>
    <s v="na"/>
  </r>
  <r>
    <s v="ID0511"/>
    <s v="26 May 2012, 4:17 AM"/>
    <n v="12000"/>
    <n v="12000"/>
    <s v="USD"/>
    <n v="12000"/>
    <s v="Report Analyst"/>
    <s v="Analyst"/>
    <s v="Brazil"/>
    <s v="Brasil"/>
    <s v="All the 8 hours baby, all the 8!"/>
    <m/>
    <x v="20"/>
    <x v="5"/>
    <s v="na"/>
  </r>
  <r>
    <s v="ID0512"/>
    <s v="26 May 2012, 4:18 AM"/>
    <n v="65000"/>
    <n v="65000"/>
    <s v="USD"/>
    <n v="65000"/>
    <s v="Retail Store Manager"/>
    <s v="Manager"/>
    <s v="USA"/>
    <s v="USA"/>
    <s v="All the 8 hours baby, all the 8!"/>
    <m/>
    <x v="2"/>
    <x v="2"/>
    <s v="na"/>
  </r>
  <r>
    <s v="ID0513"/>
    <s v="26 May 2012, 4:19 AM"/>
    <s v="ô?16400"/>
    <n v="16400"/>
    <s v="GBP"/>
    <n v="25849.323659999998"/>
    <s v="Job Build analyst"/>
    <s v="Analyst"/>
    <s v="UK"/>
    <s v="UK"/>
    <s v="4 to 6 hours a day"/>
    <m/>
    <x v="14"/>
    <x v="1"/>
    <s v="na"/>
  </r>
  <r>
    <s v="ID0514"/>
    <s v="26 May 2012, 4:20 AM"/>
    <n v="78000"/>
    <n v="78000"/>
    <s v="GBP"/>
    <n v="122941.90519999999"/>
    <s v="Associate"/>
    <s v="Analyst"/>
    <s v="UK"/>
    <s v="UK"/>
    <s v="1 or 2 hours a day"/>
    <m/>
    <x v="14"/>
    <x v="1"/>
    <s v="na"/>
  </r>
  <r>
    <s v="ID0515"/>
    <s v="26 May 2012, 4:25 AM"/>
    <n v="76000"/>
    <n v="76000"/>
    <s v="USD"/>
    <n v="76000"/>
    <s v="Accounting Manager"/>
    <s v="Manager"/>
    <s v="USA"/>
    <s v="USA"/>
    <s v="2 to 3 hours per day"/>
    <m/>
    <x v="2"/>
    <x v="2"/>
    <s v="na"/>
  </r>
  <r>
    <s v="ID0516"/>
    <s v="26 May 2012, 4:26 AM"/>
    <s v="$150000pa"/>
    <n v="150000"/>
    <s v="USD"/>
    <n v="150000"/>
    <s v="Consultant"/>
    <s v="Consultant"/>
    <s v="USA"/>
    <s v="USA"/>
    <s v="All the 8 hours baby, all the 8!"/>
    <m/>
    <x v="2"/>
    <x v="2"/>
    <s v="na"/>
  </r>
  <r>
    <s v="ID0517"/>
    <s v="26 May 2012, 4:27 AM"/>
    <n v="54000"/>
    <n v="54000"/>
    <s v="USD"/>
    <n v="54000"/>
    <s v="Business Analyst"/>
    <s v="Analyst"/>
    <s v="USA"/>
    <s v="USA"/>
    <s v="4 to 6 hours a day"/>
    <m/>
    <x v="2"/>
    <x v="2"/>
    <s v="na"/>
  </r>
  <r>
    <s v="ID0518"/>
    <s v="26 May 2012, 4:33 AM"/>
    <s v="57000 USD"/>
    <n v="57000"/>
    <s v="USD"/>
    <n v="57000"/>
    <s v="project finance manager"/>
    <s v="Manager"/>
    <s v="israel"/>
    <s v="Israel"/>
    <s v="4 to 6 hours a day"/>
    <m/>
    <x v="33"/>
    <x v="0"/>
    <s v="na"/>
  </r>
  <r>
    <s v="ID0519"/>
    <s v="26 May 2012, 4:33 AM"/>
    <n v="61000"/>
    <n v="61000"/>
    <s v="USD"/>
    <n v="61000"/>
    <s v="Senior Accountant"/>
    <s v="Accountant"/>
    <s v="USA"/>
    <s v="USA"/>
    <s v="4 to 6 hours a day"/>
    <m/>
    <x v="2"/>
    <x v="2"/>
    <s v="na"/>
  </r>
  <r>
    <s v="ID0520"/>
    <s v="26 May 2012, 4:34 AM"/>
    <n v="70000"/>
    <n v="70000"/>
    <s v="USD"/>
    <n v="70000"/>
    <s v="Metrics Analyst"/>
    <s v="Analyst"/>
    <s v="USA"/>
    <s v="USA"/>
    <s v="All the 8 hours baby, all the 8!"/>
    <m/>
    <x v="2"/>
    <x v="2"/>
    <s v="na"/>
  </r>
  <r>
    <s v="ID0521"/>
    <s v="26 May 2012, 4:36 AM"/>
    <n v="15000"/>
    <n v="15000"/>
    <s v="USD"/>
    <n v="15000"/>
    <s v="Asst.Manager"/>
    <s v="Manager"/>
    <s v="India"/>
    <s v="India"/>
    <s v="4 to 6 hours a day"/>
    <m/>
    <x v="0"/>
    <x v="0"/>
    <s v="na"/>
  </r>
  <r>
    <s v="ID0522"/>
    <s v="26 May 2012, 4:39 AM"/>
    <n v="87550"/>
    <n v="87550"/>
    <s v="CAD"/>
    <n v="86093.301340000005"/>
    <s v="Manager"/>
    <s v="Manager"/>
    <s v="Canada"/>
    <s v="Canada"/>
    <s v="4 to 6 hours a day"/>
    <m/>
    <x v="17"/>
    <x v="2"/>
    <s v="na"/>
  </r>
  <r>
    <s v="ID0523"/>
    <s v="26 May 2012, 4:40 AM"/>
    <n v="72600"/>
    <n v="72600"/>
    <s v="USD"/>
    <n v="72600"/>
    <s v="Accounting Operations Manager"/>
    <s v="Manager"/>
    <s v="USA"/>
    <s v="USA"/>
    <s v="2 to 3 hours per day"/>
    <m/>
    <x v="2"/>
    <x v="2"/>
    <s v="na"/>
  </r>
  <r>
    <s v="ID0524"/>
    <s v="26 May 2012, 4:41 AM"/>
    <n v="100000"/>
    <n v="100000"/>
    <s v="USD"/>
    <n v="100000"/>
    <s v="Director"/>
    <s v="CXO or Top Mgmt."/>
    <s v="USA"/>
    <s v="USA"/>
    <s v="2 to 3 hours per day"/>
    <m/>
    <x v="2"/>
    <x v="2"/>
    <s v="na"/>
  </r>
  <r>
    <s v="ID0525"/>
    <s v="26 May 2012, 4:44 AM"/>
    <n v="104000"/>
    <n v="104000"/>
    <s v="USD"/>
    <n v="104000"/>
    <s v="Vice President, Analyst"/>
    <s v="Analyst"/>
    <s v="USA"/>
    <s v="USA"/>
    <s v="4 to 6 hours a day"/>
    <m/>
    <x v="2"/>
    <x v="2"/>
    <s v="na"/>
  </r>
  <r>
    <s v="ID0526"/>
    <s v="26 May 2012, 4:48 AM"/>
    <n v="600000"/>
    <n v="600000"/>
    <s v="INR"/>
    <n v="10684.75001"/>
    <s v="Project Manager"/>
    <s v="Manager"/>
    <s v="India"/>
    <s v="India"/>
    <s v="4 to 6 hours a day"/>
    <m/>
    <x v="0"/>
    <x v="0"/>
    <s v="na"/>
  </r>
  <r>
    <s v="ID0527"/>
    <s v="26 May 2012, 4:48 AM"/>
    <n v="200000"/>
    <n v="200000"/>
    <s v="USD"/>
    <n v="200000"/>
    <s v="COO"/>
    <s v="CXO or Top Mgmt."/>
    <s v="USA"/>
    <s v="USA"/>
    <s v="2 to 3 hours per day"/>
    <m/>
    <x v="2"/>
    <x v="2"/>
    <s v="na"/>
  </r>
  <r>
    <s v="ID0528"/>
    <s v="26 May 2012, 4:50 AM"/>
    <s v="EUR 49248"/>
    <n v="49248"/>
    <s v="EUR"/>
    <n v="62564.631569999998"/>
    <s v="Financial Advisor"/>
    <s v="Accountant"/>
    <s v="Netherlands"/>
    <s v="Netherlands"/>
    <s v="All the 8 hours baby, all the 8!"/>
    <m/>
    <x v="18"/>
    <x v="1"/>
    <s v="na"/>
  </r>
  <r>
    <s v="ID0529"/>
    <s v="26 May 2012, 4:50 AM"/>
    <n v="36500"/>
    <n v="36500"/>
    <s v="GBP"/>
    <n v="57530.506930000003"/>
    <s v="Production Manager"/>
    <s v="Manager"/>
    <s v="UK"/>
    <s v="UK"/>
    <s v="2 to 3 hours per day"/>
    <m/>
    <x v="14"/>
    <x v="1"/>
    <s v="na"/>
  </r>
  <r>
    <s v="ID0530"/>
    <s v="26 May 2012, 5:00 AM"/>
    <n v="82300"/>
    <n v="82300"/>
    <s v="USD"/>
    <n v="82300"/>
    <s v="Manager - Finance"/>
    <s v="Manager"/>
    <s v="USA"/>
    <s v="USA"/>
    <s v="2 to 3 hours per day"/>
    <m/>
    <x v="2"/>
    <x v="2"/>
    <s v="na"/>
  </r>
  <r>
    <s v="ID0531"/>
    <s v="26 May 2012, 5:04 AM"/>
    <n v="95000"/>
    <n v="95000"/>
    <s v="USD"/>
    <n v="95000"/>
    <s v="Process Design Consultant"/>
    <s v="Consultant"/>
    <s v="USA"/>
    <s v="USA"/>
    <s v="4 to 6 hours a day"/>
    <m/>
    <x v="2"/>
    <x v="2"/>
    <s v="na"/>
  </r>
  <r>
    <s v="ID0532"/>
    <s v="26 May 2012, 5:07 AM"/>
    <n v="140000"/>
    <n v="140000"/>
    <s v="GBP"/>
    <n v="220664.95809999999"/>
    <s v="vba specialist"/>
    <s v="Specialist"/>
    <s v="UK"/>
    <s v="UK"/>
    <s v="All the 8 hours baby, all the 8!"/>
    <m/>
    <x v="14"/>
    <x v="1"/>
    <s v="na"/>
  </r>
  <r>
    <s v="ID0533"/>
    <s v="26 May 2012, 5:13 AM"/>
    <n v="72000"/>
    <n v="72000"/>
    <s v="USD"/>
    <n v="72000"/>
    <s v="Analytical Department Director"/>
    <s v="Analyst"/>
    <s v="Russia"/>
    <s v="Russia"/>
    <s v="2 to 3 hours per day"/>
    <m/>
    <x v="13"/>
    <x v="1"/>
    <s v="na"/>
  </r>
  <r>
    <s v="ID0534"/>
    <s v="26 May 2012, 5:15 AM"/>
    <n v="60000"/>
    <n v="60000"/>
    <s v="AUD"/>
    <n v="61194.579380000003"/>
    <s v="Analyst"/>
    <s v="Analyst"/>
    <s v="Australia"/>
    <s v="Australia"/>
    <s v="2 to 3 hours per day"/>
    <m/>
    <x v="16"/>
    <x v="4"/>
    <s v="na"/>
  </r>
  <r>
    <s v="ID0535"/>
    <s v="26 May 2012, 5:18 AM"/>
    <s v="120k"/>
    <n v="120000"/>
    <s v="USD"/>
    <n v="120000"/>
    <s v="manager"/>
    <s v="Manager"/>
    <s v="nz"/>
    <s v="New Zealand"/>
    <s v="2 to 3 hours per day"/>
    <m/>
    <x v="47"/>
    <x v="4"/>
    <s v="na"/>
  </r>
  <r>
    <s v="ID0536"/>
    <s v="26 May 2012, 5:18 AM"/>
    <s v="US$95K"/>
    <n v="95000"/>
    <s v="USD"/>
    <n v="95000"/>
    <s v="Director of Supply Chain"/>
    <s v="CXO or Top Mgmt."/>
    <s v="Central America"/>
    <s v="Central America"/>
    <s v="2 to 3 hours per day"/>
    <m/>
    <x v="48"/>
    <x v="5"/>
    <s v="na"/>
  </r>
  <r>
    <s v="ID0537"/>
    <s v="26 May 2012, 5:20 AM"/>
    <n v="50000"/>
    <n v="50000"/>
    <s v="USD"/>
    <n v="50000"/>
    <s v="Research Assistant"/>
    <s v="Analyst"/>
    <s v="USA"/>
    <s v="USA"/>
    <s v="2 to 3 hours per day"/>
    <m/>
    <x v="2"/>
    <x v="2"/>
    <s v="na"/>
  </r>
  <r>
    <s v="ID0538"/>
    <s v="26 May 2012, 5:23 AM"/>
    <s v="73,000 GBP"/>
    <n v="73000"/>
    <s v="GBP"/>
    <n v="115061.01390000001"/>
    <s v="Finance Manager"/>
    <s v="Manager"/>
    <s v="UK"/>
    <s v="UK"/>
    <s v="4 to 6 hours a day"/>
    <m/>
    <x v="14"/>
    <x v="1"/>
    <s v="na"/>
  </r>
  <r>
    <s v="ID0539"/>
    <s v="26 May 2012, 5:24 AM"/>
    <n v="50000"/>
    <n v="50000"/>
    <s v="USD"/>
    <n v="50000"/>
    <s v="Excel professional"/>
    <s v="Analyst"/>
    <s v="self-employed"/>
    <s v="self-employed"/>
    <s v="4 to 6 hours a day"/>
    <m/>
    <x v="49"/>
    <x v="2"/>
    <s v="na"/>
  </r>
  <r>
    <s v="ID0540"/>
    <s v="26 May 2012, 5:27 AM"/>
    <n v="46000"/>
    <n v="46000"/>
    <s v="USD"/>
    <n v="46000"/>
    <s v="Research Analyst"/>
    <s v="Analyst"/>
    <s v="USA"/>
    <s v="USA"/>
    <s v="2 to 3 hours per day"/>
    <m/>
    <x v="2"/>
    <x v="2"/>
    <s v="na"/>
  </r>
  <r>
    <s v="ID0541"/>
    <s v="26 May 2012, 5:27 AM"/>
    <s v="PKR 50,000"/>
    <n v="600000"/>
    <s v="PKR"/>
    <n v="6368.4532300000001"/>
    <s v="Trainer"/>
    <s v="Consultant"/>
    <s v="Pakistan"/>
    <s v="Pakistan"/>
    <s v="4 to 6 hours a day"/>
    <m/>
    <x v="3"/>
    <x v="0"/>
    <s v="na"/>
  </r>
  <r>
    <s v="ID0543"/>
    <s v="26 May 2012, 5:28 AM"/>
    <n v="85000"/>
    <n v="85000"/>
    <s v="AUD"/>
    <n v="86692.320789999998"/>
    <s v="Business analyst"/>
    <s v="Analyst"/>
    <s v="Australia"/>
    <s v="Australia"/>
    <s v="4 to 6 hours a day"/>
    <m/>
    <x v="16"/>
    <x v="4"/>
    <s v="na"/>
  </r>
  <r>
    <s v="ID0544"/>
    <s v="26 May 2012, 5:29 AM"/>
    <n v="450000"/>
    <n v="450000"/>
    <s v="INR"/>
    <n v="8013.5625090000003"/>
    <s v="deputy manager"/>
    <s v="Manager"/>
    <s v="India"/>
    <s v="India"/>
    <s v="All the 8 hours baby, all the 8!"/>
    <m/>
    <x v="0"/>
    <x v="0"/>
    <s v="na"/>
  </r>
  <r>
    <s v="ID0545"/>
    <s v="26 May 2012, 5:29 AM"/>
    <n v="43000"/>
    <n v="43000"/>
    <s v="USD"/>
    <n v="43000"/>
    <s v="Accountant"/>
    <s v="Accountant"/>
    <s v="USA"/>
    <s v="USA"/>
    <s v="All the 8 hours baby, all the 8!"/>
    <m/>
    <x v="2"/>
    <x v="2"/>
    <s v="na"/>
  </r>
  <r>
    <s v="ID0546"/>
    <s v="26 May 2012, 5:30 AM"/>
    <n v="1500"/>
    <n v="18000"/>
    <s v="USD"/>
    <n v="18000"/>
    <s v="Engineer"/>
    <s v="Engineer"/>
    <s v="Brazil"/>
    <s v="Brasil"/>
    <s v="4 to 6 hours a day"/>
    <m/>
    <x v="20"/>
    <x v="5"/>
    <s v="na"/>
  </r>
  <r>
    <s v="ID0547"/>
    <s v="26 May 2012, 5:31 AM"/>
    <n v="55000"/>
    <n v="55000"/>
    <s v="USD"/>
    <n v="55000"/>
    <s v="Marketing"/>
    <s v="Analyst"/>
    <s v="USA"/>
    <s v="USA"/>
    <s v="2 to 3 hours per day"/>
    <m/>
    <x v="2"/>
    <x v="2"/>
    <s v="na"/>
  </r>
  <r>
    <s v="ID0548"/>
    <s v="26 May 2012, 5:31 AM"/>
    <n v="500000"/>
    <n v="500000"/>
    <s v="INR"/>
    <n v="8903.9583440000006"/>
    <s v="Research Associate"/>
    <s v="Analyst"/>
    <s v="India"/>
    <s v="India"/>
    <s v="All the 8 hours baby, all the 8!"/>
    <m/>
    <x v="0"/>
    <x v="0"/>
    <s v="na"/>
  </r>
  <r>
    <s v="ID0549"/>
    <s v="26 May 2012, 5:33 AM"/>
    <n v="45000"/>
    <n v="45000"/>
    <s v="USD"/>
    <n v="45000"/>
    <s v="Reports Coordinator"/>
    <s v="Reporting"/>
    <s v="USA"/>
    <s v="USA"/>
    <s v="All the 8 hours baby, all the 8!"/>
    <m/>
    <x v="2"/>
    <x v="2"/>
    <s v="na"/>
  </r>
  <r>
    <s v="ID0550"/>
    <s v="26 May 2012, 5:35 AM"/>
    <n v="50000"/>
    <n v="50000"/>
    <s v="USD"/>
    <n v="50000"/>
    <s v="Quality Compliance Manager"/>
    <s v="Manager"/>
    <s v="USA"/>
    <s v="USA"/>
    <s v="4 to 6 hours a day"/>
    <m/>
    <x v="2"/>
    <x v="2"/>
    <s v="na"/>
  </r>
  <r>
    <s v="ID0551"/>
    <s v="26 May 2012, 5:44 AM"/>
    <s v="80,000 USD"/>
    <n v="80000"/>
    <s v="USD"/>
    <n v="80000"/>
    <s v="Cost Analyst"/>
    <s v="Analyst"/>
    <s v="USA"/>
    <s v="USA"/>
    <s v="All the 8 hours baby, all the 8!"/>
    <m/>
    <x v="2"/>
    <x v="2"/>
    <s v="na"/>
  </r>
  <r>
    <s v="ID0552"/>
    <s v="26 May 2012, 5:46 AM"/>
    <n v="67000"/>
    <n v="67000"/>
    <s v="USD"/>
    <n v="67000"/>
    <s v="Management Analyst"/>
    <s v="Analyst"/>
    <s v="USA"/>
    <s v="USA"/>
    <s v="4 to 6 hours a day"/>
    <m/>
    <x v="2"/>
    <x v="2"/>
    <s v="na"/>
  </r>
  <r>
    <s v="ID0553"/>
    <s v="26 May 2012, 5:46 AM"/>
    <n v="111000"/>
    <n v="111000"/>
    <s v="USD"/>
    <n v="111000"/>
    <s v="Senior Financial Analyst"/>
    <s v="Analyst"/>
    <s v="Japan"/>
    <s v="Japan"/>
    <s v="All the 8 hours baby, all the 8!"/>
    <m/>
    <x v="50"/>
    <x v="0"/>
    <s v="na"/>
  </r>
  <r>
    <s v="ID0554"/>
    <s v="26 May 2012, 5:48 AM"/>
    <n v="120000"/>
    <n v="120000"/>
    <s v="USD"/>
    <n v="120000"/>
    <s v="Director"/>
    <s v="CXO or Top Mgmt."/>
    <s v="USA"/>
    <s v="USA"/>
    <s v="4 to 6 hours a day"/>
    <m/>
    <x v="2"/>
    <x v="2"/>
    <s v="na"/>
  </r>
  <r>
    <s v="ID0555"/>
    <s v="26 May 2012, 5:48 AM"/>
    <s v="ô?20000"/>
    <n v="20000"/>
    <s v="GBP"/>
    <n v="31523.565439999998"/>
    <s v="IT Consultant"/>
    <s v="Consultant"/>
    <s v="UK"/>
    <s v="UK"/>
    <s v="4 to 6 hours a day"/>
    <m/>
    <x v="14"/>
    <x v="1"/>
    <s v="na"/>
  </r>
  <r>
    <s v="ID0556"/>
    <s v="26 May 2012, 5:50 AM"/>
    <n v="77000"/>
    <n v="77000"/>
    <s v="AUD"/>
    <n v="78533.043539999999"/>
    <s v="Intelligence Analyst"/>
    <s v="Analyst"/>
    <s v="Australia"/>
    <s v="Australia"/>
    <s v="2 to 3 hours per day"/>
    <m/>
    <x v="16"/>
    <x v="4"/>
    <s v="na"/>
  </r>
  <r>
    <s v="ID0557"/>
    <s v="26 May 2012, 5:50 AM"/>
    <n v="60000"/>
    <n v="60000"/>
    <s v="USD"/>
    <n v="60000"/>
    <s v="Marketing Specialist"/>
    <s v="Specialist"/>
    <s v="USA"/>
    <s v="USA"/>
    <s v="1 or 2 hours a day"/>
    <m/>
    <x v="2"/>
    <x v="2"/>
    <s v="na"/>
  </r>
  <r>
    <s v="ID0558"/>
    <s v="26 May 2012, 5:50 AM"/>
    <n v="35000"/>
    <n v="35000"/>
    <s v="USD"/>
    <n v="35000"/>
    <s v="Analyst"/>
    <s v="Analyst"/>
    <s v="USA"/>
    <s v="USA"/>
    <s v="2 to 3 hours per day"/>
    <m/>
    <x v="2"/>
    <x v="2"/>
    <s v="na"/>
  </r>
  <r>
    <s v="ID0559"/>
    <s v="26 May 2012, 5:52 AM"/>
    <n v="50000"/>
    <n v="50000"/>
    <s v="EUR"/>
    <n v="63519.971949999999"/>
    <s v="Proyect Manager"/>
    <s v="Manager"/>
    <s v="Panama"/>
    <s v="Panama"/>
    <s v="2 to 3 hours per day"/>
    <m/>
    <x v="23"/>
    <x v="2"/>
    <s v="na"/>
  </r>
  <r>
    <s v="ID0560"/>
    <s v="26 May 2012, 5:55 AM"/>
    <n v="54000"/>
    <n v="54000"/>
    <s v="USD"/>
    <n v="54000"/>
    <s v="IT Specialist"/>
    <s v="Specialist"/>
    <s v="USA"/>
    <s v="USA"/>
    <s v="All the 8 hours baby, all the 8!"/>
    <n v="5"/>
    <x v="2"/>
    <x v="2"/>
    <n v="5"/>
  </r>
  <r>
    <s v="ID0561"/>
    <s v="26 May 2012, 6:01 AM"/>
    <n v="1300"/>
    <n v="15600"/>
    <s v="USD"/>
    <n v="15600"/>
    <s v="CONTROLLER"/>
    <s v="Controller"/>
    <s v="BRA"/>
    <s v="Brasil"/>
    <s v="4 to 6 hours a day"/>
    <n v="20"/>
    <x v="20"/>
    <x v="5"/>
    <n v="20"/>
  </r>
  <r>
    <s v="ID0562"/>
    <s v="26 May 2012, 6:08 AM"/>
    <n v="35000"/>
    <n v="35000"/>
    <s v="USD"/>
    <n v="35000"/>
    <s v="Technical Support Technician"/>
    <s v="Analyst"/>
    <s v="USA"/>
    <s v="USA"/>
    <s v="1 or 2 hours a day"/>
    <n v="7"/>
    <x v="2"/>
    <x v="2"/>
    <n v="7"/>
  </r>
  <r>
    <s v="ID0563"/>
    <s v="26 May 2012, 6:10 AM"/>
    <n v="188000"/>
    <n v="188000"/>
    <s v="USD"/>
    <n v="188000"/>
    <s v="Director, Supply Chain Operations"/>
    <s v="CXO or Top Mgmt."/>
    <s v="USA"/>
    <s v="USA"/>
    <s v="1 or 2 hours a day"/>
    <n v="20"/>
    <x v="2"/>
    <x v="2"/>
    <n v="20"/>
  </r>
  <r>
    <s v="ID0564"/>
    <s v="26 May 2012, 6:14 AM"/>
    <n v="27500"/>
    <n v="27500"/>
    <s v="USD"/>
    <n v="27500"/>
    <s v="Associate"/>
    <s v="Analyst"/>
    <s v="USA"/>
    <s v="USA"/>
    <s v="All the 8 hours baby, all the 8!"/>
    <n v="1"/>
    <x v="2"/>
    <x v="2"/>
    <n v="1"/>
  </r>
  <r>
    <s v="ID0565"/>
    <s v="26 May 2012, 6:20 AM"/>
    <n v="140000"/>
    <n v="140000"/>
    <s v="USD"/>
    <n v="140000"/>
    <s v="controller"/>
    <s v="Controller"/>
    <s v="USA"/>
    <s v="USA"/>
    <s v="2 to 3 hours per day"/>
    <n v="10"/>
    <x v="2"/>
    <x v="2"/>
    <n v="10"/>
  </r>
  <r>
    <s v="ID0566"/>
    <s v="26 May 2012, 6:24 AM"/>
    <n v="55000"/>
    <n v="55000"/>
    <s v="EUR"/>
    <n v="69871.969140000001"/>
    <s v="Business analyst"/>
    <s v="Analyst"/>
    <s v="Netherlands"/>
    <s v="Netherlands"/>
    <s v="All the 8 hours baby, all the 8!"/>
    <n v="6"/>
    <x v="18"/>
    <x v="1"/>
    <n v="6"/>
  </r>
  <r>
    <s v="ID0567"/>
    <s v="26 May 2012, 6:40 AM"/>
    <n v="45000"/>
    <n v="45000"/>
    <s v="USD"/>
    <n v="45000"/>
    <s v="Workflow Analyst"/>
    <s v="Analyst"/>
    <s v="USA"/>
    <s v="USA"/>
    <s v="4 to 6 hours a day"/>
    <n v="2"/>
    <x v="2"/>
    <x v="2"/>
    <n v="2"/>
  </r>
  <r>
    <s v="ID0568"/>
    <s v="26 May 2012, 6:46 AM"/>
    <s v="95000 USD"/>
    <n v="95000"/>
    <s v="USD"/>
    <n v="95000"/>
    <s v="Business Analyst"/>
    <s v="Analyst"/>
    <s v="Australia"/>
    <s v="Australia"/>
    <s v="2 to 3 hours per day"/>
    <n v="11"/>
    <x v="16"/>
    <x v="4"/>
    <n v="11"/>
  </r>
  <r>
    <s v="ID0569"/>
    <s v="26 May 2012, 6:47 AM"/>
    <s v="AUD $155,000"/>
    <n v="155000"/>
    <s v="AUD"/>
    <n v="158085.99669999999"/>
    <s v="Finance Manager Business Services"/>
    <s v="Manager"/>
    <s v="Australia"/>
    <s v="Australia"/>
    <s v="4 to 6 hours a day"/>
    <n v="20"/>
    <x v="16"/>
    <x v="4"/>
    <n v="20"/>
  </r>
  <r>
    <s v="ID0570"/>
    <s v="26 May 2012, 6:47 AM"/>
    <s v="NZ $80,000"/>
    <n v="80000"/>
    <s v="NZD"/>
    <n v="63807.047489999997"/>
    <s v="Accountant/Analyst"/>
    <s v="Analyst"/>
    <s v="New Zealand"/>
    <s v="New Zealand"/>
    <s v="4 to 6 hours a day"/>
    <n v="23"/>
    <x v="47"/>
    <x v="4"/>
    <n v="23"/>
  </r>
  <r>
    <s v="ID0572"/>
    <s v="26 May 2012, 6:50 AM"/>
    <n v="38000"/>
    <n v="38000"/>
    <s v="USD"/>
    <n v="38000"/>
    <s v="Costing Analysis"/>
    <s v="Analyst"/>
    <s v="USA"/>
    <s v="USA"/>
    <s v="All the 8 hours baby, all the 8!"/>
    <n v="11"/>
    <x v="2"/>
    <x v="2"/>
    <n v="11"/>
  </r>
  <r>
    <s v="ID0573"/>
    <s v="26 May 2012, 6:54 AM"/>
    <n v="90000"/>
    <n v="90000"/>
    <s v="USD"/>
    <n v="90000"/>
    <s v="Sales Operations Supervisor"/>
    <s v="Manager"/>
    <s v="USA"/>
    <s v="USA"/>
    <s v="4 to 6 hours a day"/>
    <n v="6"/>
    <x v="2"/>
    <x v="2"/>
    <n v="6"/>
  </r>
  <r>
    <s v="ID0574"/>
    <s v="26 May 2012, 6:57 AM"/>
    <s v="ô?28800"/>
    <n v="28800"/>
    <s v="GBP"/>
    <n v="45393.934240000002"/>
    <s v="Finance Manager"/>
    <s v="Manager"/>
    <s v="UK"/>
    <s v="UK"/>
    <s v="4 to 6 hours a day"/>
    <n v="27"/>
    <x v="14"/>
    <x v="1"/>
    <n v="27"/>
  </r>
  <r>
    <s v="ID0575"/>
    <s v="26 May 2012, 7:01 AM"/>
    <s v="ô?21000"/>
    <n v="21000"/>
    <s v="GBP"/>
    <n v="33099.743710000002"/>
    <s v="Sales Analyst"/>
    <s v="Analyst"/>
    <s v="UK"/>
    <s v="UK"/>
    <s v="All the 8 hours baby, all the 8!"/>
    <n v="10"/>
    <x v="14"/>
    <x v="1"/>
    <n v="10"/>
  </r>
  <r>
    <s v="ID0576"/>
    <s v="26 May 2012, 7:06 AM"/>
    <s v="USD 4285.00"/>
    <n v="4285"/>
    <s v="USD"/>
    <n v="4285"/>
    <s v="Assistant"/>
    <s v="Analyst"/>
    <s v="India"/>
    <s v="India"/>
    <s v="All the 8 hours baby, all the 8!"/>
    <n v="6"/>
    <x v="0"/>
    <x v="0"/>
    <n v="6"/>
  </r>
  <r>
    <s v="ID0577"/>
    <s v="26 May 2012, 7:14 AM"/>
    <n v="6000"/>
    <n v="6000"/>
    <s v="USD"/>
    <n v="6000"/>
    <s v="In Charge"/>
    <s v="Manager"/>
    <s v="Guyana"/>
    <s v="Guyana"/>
    <s v="1 or 2 hours a day"/>
    <n v="20"/>
    <x v="51"/>
    <x v="5"/>
    <n v="20"/>
  </r>
  <r>
    <s v="ID0578"/>
    <s v="26 May 2012, 7:15 AM"/>
    <s v="$22,000 AUD"/>
    <n v="22000"/>
    <s v="AUD"/>
    <n v="22438.012439999999"/>
    <s v="Sales Analyst"/>
    <s v="Analyst"/>
    <s v="Australia"/>
    <s v="Australia"/>
    <s v="4 to 6 hours a day"/>
    <n v="8"/>
    <x v="16"/>
    <x v="4"/>
    <n v="8"/>
  </r>
  <r>
    <s v="ID0579"/>
    <s v="26 May 2012, 7:18 AM"/>
    <n v="90000"/>
    <n v="90000"/>
    <s v="USD"/>
    <n v="90000"/>
    <s v="Manager"/>
    <s v="Manager"/>
    <s v="USA"/>
    <s v="USA"/>
    <s v="2 to 3 hours per day"/>
    <n v="15"/>
    <x v="2"/>
    <x v="2"/>
    <n v="15"/>
  </r>
  <r>
    <s v="ID0580"/>
    <s v="26 May 2012, 7:23 AM"/>
    <n v="150000"/>
    <n v="150000"/>
    <s v="USD"/>
    <n v="150000"/>
    <s v="CFO"/>
    <s v="CXO or Top Mgmt."/>
    <s v="USA"/>
    <s v="USA"/>
    <s v="4 to 6 hours a day"/>
    <n v="22"/>
    <x v="2"/>
    <x v="2"/>
    <n v="22"/>
  </r>
  <r>
    <s v="ID0581"/>
    <s v="26 May 2012, 7:32 AM"/>
    <n v="130000"/>
    <n v="130000"/>
    <s v="AUD"/>
    <n v="132588.25529999999"/>
    <s v="Accountant"/>
    <s v="Accountant"/>
    <s v="Australia"/>
    <s v="Australia"/>
    <s v="2 to 3 hours per day"/>
    <n v="27"/>
    <x v="16"/>
    <x v="4"/>
    <n v="27"/>
  </r>
  <r>
    <s v="ID0582"/>
    <s v="26 May 2012, 7:36 AM"/>
    <n v="45000"/>
    <n v="45000"/>
    <s v="USD"/>
    <n v="45000"/>
    <s v="business analyst"/>
    <s v="Analyst"/>
    <s v="USA"/>
    <s v="USA"/>
    <s v="4 to 6 hours a day"/>
    <n v="3"/>
    <x v="2"/>
    <x v="2"/>
    <n v="3"/>
  </r>
  <r>
    <s v="ID0583"/>
    <s v="26 May 2012, 7:37 AM"/>
    <n v="50000"/>
    <n v="50000"/>
    <s v="USD"/>
    <n v="50000"/>
    <s v="IT Specialist"/>
    <s v="Specialist"/>
    <s v="USA"/>
    <s v="USA"/>
    <s v="2 to 3 hours per day"/>
    <n v="10"/>
    <x v="2"/>
    <x v="2"/>
    <n v="10"/>
  </r>
  <r>
    <s v="ID0584"/>
    <s v="26 May 2012, 7:44 AM"/>
    <n v="300000"/>
    <n v="300000"/>
    <s v="USD"/>
    <n v="300000"/>
    <s v="CEO"/>
    <s v="CXO or Top Mgmt."/>
    <s v="USA"/>
    <s v="USA"/>
    <s v="2 to 3 hours per day"/>
    <n v="30"/>
    <x v="2"/>
    <x v="2"/>
    <n v="30"/>
  </r>
  <r>
    <s v="ID0585"/>
    <s v="26 May 2012, 7:48 AM"/>
    <n v="102000"/>
    <n v="102000"/>
    <s v="AUD"/>
    <n v="104030.785"/>
    <s v="coordinator lismore regional airport"/>
    <s v="Manager"/>
    <s v="Australia"/>
    <s v="Australia"/>
    <s v="1 or 2 hours a day"/>
    <n v="10"/>
    <x v="16"/>
    <x v="4"/>
    <n v="10"/>
  </r>
  <r>
    <s v="ID0586"/>
    <s v="26 May 2012, 7:50 AM"/>
    <n v="115000"/>
    <n v="115000"/>
    <s v="USD"/>
    <n v="115000"/>
    <s v="Mgr Op Excellence"/>
    <s v="Manager"/>
    <s v="USA"/>
    <s v="USA"/>
    <s v="4 to 6 hours a day"/>
    <n v="15"/>
    <x v="2"/>
    <x v="2"/>
    <n v="15"/>
  </r>
  <r>
    <s v="ID0587"/>
    <s v="26 May 2012, 7:53 AM"/>
    <n v="70000"/>
    <n v="70000"/>
    <s v="USD"/>
    <n v="70000"/>
    <s v="Financial Analyst"/>
    <s v="Analyst"/>
    <s v="USA"/>
    <s v="USA"/>
    <s v="4 to 6 hours a day"/>
    <n v="3"/>
    <x v="2"/>
    <x v="2"/>
    <n v="3"/>
  </r>
  <r>
    <s v="ID0588"/>
    <s v="26 May 2012, 7:57 AM"/>
    <n v="106000"/>
    <n v="106000"/>
    <s v="AUD"/>
    <n v="108110.42359999999"/>
    <s v="Pricing and Strategy Specialist"/>
    <s v="Specialist"/>
    <s v="Australia"/>
    <s v="Australia"/>
    <s v="4 to 6 hours a day"/>
    <n v="16"/>
    <x v="16"/>
    <x v="4"/>
    <n v="16"/>
  </r>
  <r>
    <s v="ID0589"/>
    <s v="26 May 2012, 8:01 AM"/>
    <n v="75000"/>
    <n v="75000"/>
    <s v="USD"/>
    <n v="75000"/>
    <s v="Sr. Human Resources Analyst"/>
    <s v="Analyst"/>
    <s v="USA"/>
    <s v="USA"/>
    <s v="2 to 3 hours per day"/>
    <n v="25"/>
    <x v="2"/>
    <x v="2"/>
    <n v="25"/>
  </r>
  <r>
    <s v="ID0590"/>
    <s v="26 May 2012, 8:05 AM"/>
    <n v="40414"/>
    <n v="40414"/>
    <s v="USD"/>
    <n v="40414"/>
    <s v="Performance Improvement Analyst"/>
    <s v="Analyst"/>
    <s v="USA"/>
    <s v="USA"/>
    <s v="4 to 6 hours a day"/>
    <n v="8"/>
    <x v="2"/>
    <x v="2"/>
    <n v="8"/>
  </r>
  <r>
    <s v="ID0591"/>
    <s v="26 May 2012, 8:05 AM"/>
    <n v="65000"/>
    <n v="65000"/>
    <s v="USD"/>
    <n v="65000"/>
    <s v="Data Analyst"/>
    <s v="Analyst"/>
    <s v="USA"/>
    <s v="USA"/>
    <s v="4 to 6 hours a day"/>
    <n v="3"/>
    <x v="2"/>
    <x v="2"/>
    <n v="3"/>
  </r>
  <r>
    <s v="ID0592"/>
    <s v="26 May 2012, 8:08 AM"/>
    <n v="120000"/>
    <n v="120000"/>
    <s v="USD"/>
    <n v="120000"/>
    <s v="Sr. Analyst"/>
    <s v="Analyst"/>
    <s v="USA"/>
    <s v="USA"/>
    <s v="All the 8 hours baby, all the 8!"/>
    <n v="7"/>
    <x v="2"/>
    <x v="2"/>
    <n v="7"/>
  </r>
  <r>
    <s v="ID0593"/>
    <s v="26 May 2012, 8:10 AM"/>
    <n v="8000"/>
    <n v="96000"/>
    <s v="CNY"/>
    <n v="15092.18021"/>
    <s v="finance"/>
    <s v="Accountant"/>
    <s v="china"/>
    <s v="China"/>
    <s v="4 to 6 hours a day"/>
    <n v="10"/>
    <x v="52"/>
    <x v="0"/>
    <n v="10"/>
  </r>
  <r>
    <s v="ID0594"/>
    <s v="26 May 2012, 8:17 AM"/>
    <s v="$36 000"/>
    <n v="36000"/>
    <s v="USD"/>
    <n v="36000"/>
    <s v="Consulting"/>
    <s v="Consultant"/>
    <s v="Russia"/>
    <s v="Russia"/>
    <s v="All the 8 hours baby, all the 8!"/>
    <n v="10"/>
    <x v="13"/>
    <x v="1"/>
    <n v="10"/>
  </r>
  <r>
    <s v="ID0595"/>
    <s v="26 May 2012, 8:30 AM"/>
    <s v="Ÿ?¦ 50000"/>
    <n v="50000"/>
    <s v="EUR"/>
    <n v="63519.971949999999"/>
    <s v="Analyst"/>
    <s v="Analyst"/>
    <s v="Germany"/>
    <s v="Germany"/>
    <s v="2 to 3 hours per day"/>
    <n v="4"/>
    <x v="5"/>
    <x v="1"/>
    <n v="4"/>
  </r>
  <r>
    <s v="ID0596"/>
    <s v="26 May 2012, 8:43 AM"/>
    <n v="108000"/>
    <n v="108000"/>
    <s v="USD"/>
    <n v="108000"/>
    <s v="Technology consultant"/>
    <s v="Consultant"/>
    <s v="USA"/>
    <s v="USA"/>
    <s v="2 to 3 hours per day"/>
    <n v="7"/>
    <x v="2"/>
    <x v="2"/>
    <n v="7"/>
  </r>
  <r>
    <s v="ID0597"/>
    <s v="26 May 2012, 8:45 AM"/>
    <n v="75000"/>
    <n v="75000"/>
    <s v="USD"/>
    <n v="75000"/>
    <s v="Financial Analyst"/>
    <s v="Analyst"/>
    <s v="USA"/>
    <s v="USA"/>
    <s v="4 to 6 hours a day"/>
    <n v="5"/>
    <x v="2"/>
    <x v="2"/>
    <n v="5"/>
  </r>
  <r>
    <s v="ID0598"/>
    <s v="26 May 2012, 8:51 AM"/>
    <s v="4,00,000"/>
    <n v="400000"/>
    <s v="INR"/>
    <n v="7123.1666750000004"/>
    <s v="BPO"/>
    <s v="Manager"/>
    <s v="India"/>
    <s v="India"/>
    <s v="1 or 2 hours a day"/>
    <n v="3"/>
    <x v="0"/>
    <x v="0"/>
    <n v="3"/>
  </r>
  <r>
    <s v="ID0599"/>
    <s v="26 May 2012, 8:52 AM"/>
    <n v="50000"/>
    <n v="50000"/>
    <s v="USD"/>
    <n v="50000"/>
    <s v="General manager"/>
    <s v="Manager"/>
    <s v="India"/>
    <s v="India"/>
    <s v="1 or 2 hours a day"/>
    <n v="25"/>
    <x v="0"/>
    <x v="0"/>
    <n v="25"/>
  </r>
  <r>
    <s v="ID0600"/>
    <s v="26 May 2012, 8:55 AM"/>
    <n v="45000"/>
    <n v="45000"/>
    <s v="USD"/>
    <n v="45000"/>
    <s v="Technical Analyst"/>
    <s v="Analyst"/>
    <s v="USA"/>
    <s v="USA"/>
    <s v="4 to 6 hours a day"/>
    <n v="15"/>
    <x v="2"/>
    <x v="2"/>
    <n v="15"/>
  </r>
  <r>
    <s v="ID0601"/>
    <s v="26 May 2012, 8:55 AM"/>
    <n v="45000"/>
    <n v="45000"/>
    <s v="USD"/>
    <n v="45000"/>
    <s v="Head Accounts"/>
    <s v="Accountant"/>
    <s v="USA"/>
    <s v="USA"/>
    <s v="4 to 6 hours a day"/>
    <n v="7"/>
    <x v="2"/>
    <x v="2"/>
    <n v="7"/>
  </r>
  <r>
    <s v="ID0602"/>
    <s v="26 May 2012, 8:56 AM"/>
    <s v="90 k"/>
    <n v="90000"/>
    <s v="USD"/>
    <n v="90000"/>
    <s v="Operations"/>
    <s v="Manager"/>
    <s v="USA"/>
    <s v="USA"/>
    <s v="2 to 3 hours per day"/>
    <n v="20"/>
    <x v="2"/>
    <x v="2"/>
    <n v="20"/>
  </r>
  <r>
    <s v="ID0603"/>
    <s v="26 May 2012, 8:58 AM"/>
    <n v="20000"/>
    <n v="240000"/>
    <s v="INR"/>
    <n v="4273.9000050000004"/>
    <s v="Talati"/>
    <s v="Analyst"/>
    <s v="India"/>
    <s v="India"/>
    <s v="2 to 3 hours per day"/>
    <n v="5"/>
    <x v="0"/>
    <x v="0"/>
    <n v="5"/>
  </r>
  <r>
    <s v="ID0604"/>
    <s v="26 May 2012, 9:28 AM"/>
    <n v="50000"/>
    <n v="50000"/>
    <s v="USD"/>
    <n v="50000"/>
    <s v="Product manager"/>
    <s v="Manager"/>
    <s v="India"/>
    <s v="India"/>
    <s v="1 or 2 hours a day"/>
    <n v="10"/>
    <x v="0"/>
    <x v="0"/>
    <n v="10"/>
  </r>
  <r>
    <s v="ID0605"/>
    <s v="26 May 2012, 9:28 AM"/>
    <n v="65000"/>
    <n v="65000"/>
    <s v="USD"/>
    <n v="65000"/>
    <s v="Helicopter Mechanic"/>
    <s v="Analyst"/>
    <s v="USA"/>
    <s v="USA"/>
    <s v="2 to 3 hours per day"/>
    <n v="17"/>
    <x v="2"/>
    <x v="2"/>
    <n v="17"/>
  </r>
  <r>
    <s v="ID0606"/>
    <s v="26 May 2012, 9:36 AM"/>
    <n v="70000"/>
    <n v="70000"/>
    <s v="USD"/>
    <n v="70000"/>
    <s v="Program/Mgt Analyst"/>
    <s v="Analyst"/>
    <s v="USA"/>
    <s v="USA"/>
    <s v="2 to 3 hours per day"/>
    <n v="18"/>
    <x v="2"/>
    <x v="2"/>
    <n v="18"/>
  </r>
  <r>
    <s v="ID0608"/>
    <s v="26 May 2012, 9:51 AM"/>
    <n v="160000"/>
    <n v="160000"/>
    <s v="USD"/>
    <n v="160000"/>
    <s v="Director, Analytics"/>
    <s v="Analyst"/>
    <s v="USA"/>
    <s v="USA"/>
    <s v="4 to 6 hours a day"/>
    <n v="5"/>
    <x v="2"/>
    <x v="2"/>
    <n v="5"/>
  </r>
  <r>
    <s v="ID0609"/>
    <s v="26 May 2012, 9:52 AM"/>
    <n v="100000"/>
    <n v="100000"/>
    <s v="AUD"/>
    <n v="101990.9656"/>
    <s v="Purchasing Manager"/>
    <s v="Manager"/>
    <s v="Australia"/>
    <s v="Australia"/>
    <s v="2 to 3 hours per day"/>
    <n v="20"/>
    <x v="16"/>
    <x v="4"/>
    <n v="20"/>
  </r>
  <r>
    <s v="ID0611"/>
    <s v="26 May 2012, 10:01 AM"/>
    <n v="380000"/>
    <n v="380000"/>
    <s v="INR"/>
    <n v="6767.0083409999997"/>
    <s v="Incharge"/>
    <s v="Manager"/>
    <s v="India"/>
    <s v="India"/>
    <s v="4 to 6 hours a day"/>
    <n v="10"/>
    <x v="0"/>
    <x v="0"/>
    <n v="10"/>
  </r>
  <r>
    <s v="ID0612"/>
    <s v="26 May 2012, 10:20 AM"/>
    <n v="30000"/>
    <n v="30000"/>
    <s v="USD"/>
    <n v="30000"/>
    <s v="Sales Assistant"/>
    <s v="Analyst"/>
    <s v="USA"/>
    <s v="USA"/>
    <s v="2 to 3 hours per day"/>
    <n v="8"/>
    <x v="2"/>
    <x v="2"/>
    <n v="8"/>
  </r>
  <r>
    <s v="ID0613"/>
    <s v="26 May 2012, 10:22 AM"/>
    <s v="INR 420000"/>
    <n v="420000"/>
    <s v="INR"/>
    <n v="7479.3250090000001"/>
    <s v="Assistant EDP"/>
    <s v="Analyst"/>
    <s v="India"/>
    <s v="India"/>
    <s v="4 to 6 hours a day"/>
    <n v="3"/>
    <x v="0"/>
    <x v="0"/>
    <n v="3"/>
  </r>
  <r>
    <s v="ID0614"/>
    <s v="26 May 2012, 10:31 AM"/>
    <n v="61000"/>
    <n v="61000"/>
    <s v="USD"/>
    <n v="61000"/>
    <s v="Sales ops"/>
    <s v="Manager"/>
    <s v="USA"/>
    <s v="USA"/>
    <s v="4 to 6 hours a day"/>
    <n v="5"/>
    <x v="2"/>
    <x v="2"/>
    <n v="5"/>
  </r>
  <r>
    <s v="ID0615"/>
    <s v="26 May 2012, 10:32 AM"/>
    <n v="1150"/>
    <n v="13800"/>
    <s v="USD"/>
    <n v="13800"/>
    <s v="QS"/>
    <s v="Controller"/>
    <s v="Sri Lanka"/>
    <s v="Sri Lanka"/>
    <s v="4 to 6 hours a day"/>
    <n v="20"/>
    <x v="53"/>
    <x v="0"/>
    <n v="20"/>
  </r>
  <r>
    <s v="ID0616"/>
    <s v="26 May 2012, 10:41 AM"/>
    <s v="INR 850,000"/>
    <n v="850000"/>
    <s v="INR"/>
    <n v="15136.72918"/>
    <s v="Sales Analyst"/>
    <s v="Analyst"/>
    <s v="India"/>
    <s v="India"/>
    <s v="4 to 6 hours a day"/>
    <n v="6"/>
    <x v="0"/>
    <x v="0"/>
    <n v="6"/>
  </r>
  <r>
    <s v="ID0617"/>
    <s v="26 May 2012, 10:43 AM"/>
    <n v="1800000"/>
    <n v="1800000"/>
    <s v="INR"/>
    <n v="32054.250039999999"/>
    <s v="AGM Finance"/>
    <s v="Manager"/>
    <s v="India"/>
    <s v="India"/>
    <s v="2 to 3 hours per day"/>
    <n v="10"/>
    <x v="0"/>
    <x v="0"/>
    <n v="10"/>
  </r>
  <r>
    <s v="ID0618"/>
    <s v="26 May 2012, 10:51 AM"/>
    <n v="80000"/>
    <n v="80000"/>
    <s v="USD"/>
    <n v="80000"/>
    <s v="Sales Controller"/>
    <s v="Controller"/>
    <s v="USA"/>
    <s v="USA"/>
    <s v="4 to 6 hours a day"/>
    <n v="15"/>
    <x v="2"/>
    <x v="2"/>
    <n v="15"/>
  </r>
  <r>
    <s v="ID0619"/>
    <s v="26 May 2012, 10:54 AM"/>
    <n v="21000"/>
    <n v="21000"/>
    <s v="USD"/>
    <n v="21000"/>
    <s v="Manager"/>
    <s v="Manager"/>
    <s v="India"/>
    <s v="India"/>
    <s v="All the 8 hours baby, all the 8!"/>
    <n v="23"/>
    <x v="0"/>
    <x v="0"/>
    <n v="23"/>
  </r>
  <r>
    <s v="ID0620"/>
    <s v="26 May 2012, 10:59 AM"/>
    <n v="250000"/>
    <n v="250000"/>
    <s v="CAD"/>
    <n v="245840.38080000001"/>
    <s v="Business Analyst"/>
    <s v="Analyst"/>
    <s v="Canada"/>
    <s v="Canada"/>
    <s v="4 to 6 hours a day"/>
    <n v="32"/>
    <x v="17"/>
    <x v="2"/>
    <n v="32"/>
  </r>
  <r>
    <s v="ID0621"/>
    <s v="26 May 2012, 10:59 AM"/>
    <s v="1 lakh 60 thousand INR/Year"/>
    <n v="160000"/>
    <s v="INR"/>
    <n v="2849.26667"/>
    <s v="MIS Executive"/>
    <s v="Reporting"/>
    <s v="India"/>
    <s v="India"/>
    <s v="All the 8 hours baby, all the 8!"/>
    <n v="3"/>
    <x v="0"/>
    <x v="0"/>
    <n v="3"/>
  </r>
  <r>
    <s v="ID0622"/>
    <s v="26 May 2012, 11:01 AM"/>
    <n v="700"/>
    <n v="8400"/>
    <s v="USD"/>
    <n v="8400"/>
    <s v="SYSTEM MANAGER"/>
    <s v="Manager"/>
    <s v="India"/>
    <s v="India"/>
    <s v="All the 8 hours baby, all the 8!"/>
    <n v="26"/>
    <x v="0"/>
    <x v="0"/>
    <n v="26"/>
  </r>
  <r>
    <s v="ID0623"/>
    <s v="26 May 2012, 11:03 AM"/>
    <s v="A$85000"/>
    <n v="85000"/>
    <s v="AUD"/>
    <n v="86692.320789999998"/>
    <s v="Trainer"/>
    <s v="Consultant"/>
    <s v="Australia"/>
    <s v="Australia"/>
    <s v="1 or 2 hours a day"/>
    <n v="20"/>
    <x v="16"/>
    <x v="4"/>
    <n v="20"/>
  </r>
  <r>
    <s v="ID0624"/>
    <s v="26 May 2012, 11:03 AM"/>
    <n v="50000"/>
    <n v="50000"/>
    <s v="USD"/>
    <n v="50000"/>
    <s v="Project coordinator"/>
    <s v="Manager"/>
    <s v="USA"/>
    <s v="USA"/>
    <s v="4 to 6 hours a day"/>
    <n v="20"/>
    <x v="2"/>
    <x v="2"/>
    <n v="20"/>
  </r>
  <r>
    <s v="ID0625"/>
    <s v="26 May 2012, 11:03 AM"/>
    <n v="4000"/>
    <n v="4000"/>
    <s v="USD"/>
    <n v="4000"/>
    <s v="MIS Executive"/>
    <s v="Reporting"/>
    <s v="India"/>
    <s v="India"/>
    <s v="All the 8 hours baby, all the 8!"/>
    <n v="6"/>
    <x v="0"/>
    <x v="0"/>
    <n v="6"/>
  </r>
  <r>
    <s v="ID0626"/>
    <s v="26 May 2012, 11:05 AM"/>
    <n v="100000"/>
    <n v="100000"/>
    <s v="AUD"/>
    <n v="101990.9656"/>
    <s v="Business Analyst"/>
    <s v="Analyst"/>
    <s v="Australia"/>
    <s v="Australia"/>
    <s v="All the 8 hours baby, all the 8!"/>
    <n v="1"/>
    <x v="16"/>
    <x v="4"/>
    <n v="1"/>
  </r>
  <r>
    <s v="ID0627"/>
    <s v="26 May 2012, 11:05 AM"/>
    <n v="95000"/>
    <n v="95000"/>
    <s v="USD"/>
    <n v="95000"/>
    <s v="Program Manager"/>
    <s v="Manager"/>
    <s v="USA"/>
    <s v="USA"/>
    <s v="1 or 2 hours a day"/>
    <n v="10"/>
    <x v="2"/>
    <x v="2"/>
    <n v="10"/>
  </r>
  <r>
    <s v="ID0628"/>
    <s v="26 May 2012, 11:07 AM"/>
    <n v="10000"/>
    <n v="10000"/>
    <s v="USD"/>
    <n v="10000"/>
    <s v="executive"/>
    <s v="Manager"/>
    <s v="Indonesia"/>
    <s v="Indonesia"/>
    <s v="2 to 3 hours per day"/>
    <n v="5"/>
    <x v="54"/>
    <x v="0"/>
    <n v="5"/>
  </r>
  <r>
    <s v="ID0629"/>
    <s v="26 May 2012, 11:09 AM"/>
    <n v="4200"/>
    <n v="4200"/>
    <s v="USD"/>
    <n v="4200"/>
    <s v="MIS Executive"/>
    <s v="Reporting"/>
    <s v="India"/>
    <s v="India"/>
    <s v="All the 8 hours baby, all the 8!"/>
    <n v="4"/>
    <x v="0"/>
    <x v="0"/>
    <n v="4"/>
  </r>
  <r>
    <s v="ID0630"/>
    <s v="26 May 2012, 11:10 AM"/>
    <s v="Rs60000"/>
    <n v="720000"/>
    <s v="INR"/>
    <n v="12821.70001"/>
    <s v="Quantity Surveyor"/>
    <s v="Manager"/>
    <s v="India"/>
    <s v="India"/>
    <s v="4 to 6 hours a day"/>
    <n v="12"/>
    <x v="0"/>
    <x v="0"/>
    <n v="12"/>
  </r>
  <r>
    <s v="ID0631"/>
    <s v="26 May 2012, 11:17 AM"/>
    <n v="39000"/>
    <n v="39000"/>
    <s v="USD"/>
    <n v="39000"/>
    <s v="Content Analyst"/>
    <s v="Analyst"/>
    <s v="USA"/>
    <s v="USA"/>
    <s v="All the 8 hours baby, all the 8!"/>
    <n v="3"/>
    <x v="2"/>
    <x v="2"/>
    <n v="3"/>
  </r>
  <r>
    <s v="ID0632"/>
    <s v="26 May 2012, 11:26 AM"/>
    <n v="60000"/>
    <n v="60000"/>
    <s v="USD"/>
    <n v="60000"/>
    <s v="business analyst"/>
    <s v="Analyst"/>
    <s v="USA"/>
    <s v="USA"/>
    <s v="4 to 6 hours a day"/>
    <n v="12"/>
    <x v="2"/>
    <x v="2"/>
    <n v="12"/>
  </r>
  <r>
    <s v="ID0633"/>
    <s v="26 May 2012, 11:30 AM"/>
    <s v="A$170000"/>
    <n v="170000"/>
    <s v="AUD"/>
    <n v="173384.6416"/>
    <s v="senior business analyst"/>
    <s v="Analyst"/>
    <s v="Australia"/>
    <s v="Australia"/>
    <s v="All the 8 hours baby, all the 8!"/>
    <n v="10"/>
    <x v="16"/>
    <x v="4"/>
    <n v="10"/>
  </r>
  <r>
    <s v="ID0634"/>
    <s v="26 May 2012, 11:31 AM"/>
    <n v="125000"/>
    <n v="125000"/>
    <s v="USD"/>
    <n v="125000"/>
    <s v="Analyst"/>
    <s v="Analyst"/>
    <s v="USA"/>
    <s v="USA"/>
    <s v="2 to 3 hours per day"/>
    <n v="20"/>
    <x v="2"/>
    <x v="2"/>
    <n v="20"/>
  </r>
  <r>
    <s v="ID0635"/>
    <s v="26 May 2012, 11:31 AM"/>
    <n v="78000"/>
    <n v="78000"/>
    <s v="AUD"/>
    <n v="79552.953200000004"/>
    <s v="Corporate Accountant"/>
    <s v="Accountant"/>
    <s v="Australia"/>
    <s v="Australia"/>
    <s v="All the 8 hours baby, all the 8!"/>
    <n v="4"/>
    <x v="16"/>
    <x v="4"/>
    <n v="4"/>
  </r>
  <r>
    <s v="ID0636"/>
    <s v="26 May 2012, 11:36 AM"/>
    <n v="200000"/>
    <n v="200000"/>
    <s v="INR"/>
    <n v="3561.583337"/>
    <s v="Auditor"/>
    <s v="Accountant"/>
    <s v="India"/>
    <s v="India"/>
    <s v="4 to 6 hours a day"/>
    <n v="3"/>
    <x v="0"/>
    <x v="0"/>
    <n v="3"/>
  </r>
  <r>
    <s v="ID0637"/>
    <s v="26 May 2012, 11:37 AM"/>
    <n v="80000"/>
    <n v="80000"/>
    <s v="USD"/>
    <n v="80000"/>
    <s v="program coordinator - automotive"/>
    <s v="Manager"/>
    <s v="USA"/>
    <s v="USA"/>
    <s v="4 to 6 hours a day"/>
    <n v="8"/>
    <x v="2"/>
    <x v="2"/>
    <n v="8"/>
  </r>
  <r>
    <s v="ID0638"/>
    <s v="26 May 2012, 11:37 AM"/>
    <n v="600000"/>
    <n v="600000"/>
    <s v="INR"/>
    <n v="10684.75001"/>
    <s v="Financial Analyst"/>
    <s v="Analyst"/>
    <s v="India"/>
    <s v="India"/>
    <s v="2 to 3 hours per day"/>
    <n v="3"/>
    <x v="0"/>
    <x v="0"/>
    <n v="3"/>
  </r>
  <r>
    <s v="ID0639"/>
    <s v="26 May 2012, 11:39 AM"/>
    <s v="Rs 300000"/>
    <n v="300000"/>
    <s v="INR"/>
    <n v="5342.3750060000002"/>
    <s v="Planning Engineer"/>
    <s v="Engineer"/>
    <s v="India"/>
    <s v="India"/>
    <s v="All the 8 hours baby, all the 8!"/>
    <n v="2"/>
    <x v="0"/>
    <x v="0"/>
    <n v="2"/>
  </r>
  <r>
    <s v="ID0640"/>
    <s v="26 May 2012, 11:40 AM"/>
    <s v="4000000 INR"/>
    <n v="4000000"/>
    <s v="INR"/>
    <n v="71231.666750000004"/>
    <s v="Senior Executive"/>
    <s v="Manager"/>
    <s v="India"/>
    <s v="India"/>
    <s v="4 to 6 hours a day"/>
    <n v="1.5"/>
    <x v="0"/>
    <x v="0"/>
    <n v="1.5"/>
  </r>
  <r>
    <s v="ID0641"/>
    <s v="26 May 2012, 11:45 AM"/>
    <s v="4500000 inr/pa"/>
    <n v="4500000"/>
    <s v="INR"/>
    <n v="80135.625090000001"/>
    <s v="cmo"/>
    <s v="CXO or Top Mgmt."/>
    <s v="India"/>
    <s v="India"/>
    <s v="1 or 2 hours a day"/>
    <n v="6"/>
    <x v="0"/>
    <x v="0"/>
    <n v="6"/>
  </r>
  <r>
    <s v="ID0642"/>
    <s v="26 May 2012, 11:46 AM"/>
    <n v="55000"/>
    <n v="55000"/>
    <s v="CAD"/>
    <n v="54084.88377"/>
    <s v="Project coordinator"/>
    <s v="Manager"/>
    <s v="Canada"/>
    <s v="Canada"/>
    <s v="4 to 6 hours a day"/>
    <n v="5"/>
    <x v="17"/>
    <x v="2"/>
    <n v="5"/>
  </r>
  <r>
    <s v="ID0643"/>
    <s v="26 May 2012, 11:47 AM"/>
    <n v="53000"/>
    <n v="53000"/>
    <s v="USD"/>
    <n v="53000"/>
    <s v="Financial Analyst"/>
    <s v="Analyst"/>
    <s v="USA"/>
    <s v="USA"/>
    <s v="4 to 6 hours a day"/>
    <n v="30"/>
    <x v="2"/>
    <x v="2"/>
    <n v="30"/>
  </r>
  <r>
    <s v="ID0644"/>
    <s v="26 May 2012, 11:47 AM"/>
    <s v="25000 INR"/>
    <n v="300000"/>
    <s v="INR"/>
    <n v="5342.3750060000002"/>
    <s v="MIS"/>
    <s v="Reporting"/>
    <s v="India"/>
    <s v="India"/>
    <s v="4 to 6 hours a day"/>
    <n v="1"/>
    <x v="0"/>
    <x v="0"/>
    <n v="1"/>
  </r>
  <r>
    <s v="ID0645"/>
    <s v="26 May 2012, 11:50 AM"/>
    <s v="Rs 4,00,000"/>
    <n v="400000"/>
    <s v="INR"/>
    <n v="7123.1666750000004"/>
    <s v="Sr Processor"/>
    <s v="Manager"/>
    <s v="India"/>
    <s v="India"/>
    <s v="1 or 2 hours a day"/>
    <n v="5"/>
    <x v="0"/>
    <x v="0"/>
    <n v="5"/>
  </r>
  <r>
    <s v="ID0646"/>
    <s v="26 May 2012, 11:50 AM"/>
    <s v="6,00,000"/>
    <n v="600000"/>
    <s v="INR"/>
    <n v="10684.75001"/>
    <s v="Organiser"/>
    <s v="Manager"/>
    <s v="India"/>
    <s v="India"/>
    <s v="4 to 6 hours a day"/>
    <n v="11"/>
    <x v="0"/>
    <x v="0"/>
    <n v="11"/>
  </r>
  <r>
    <s v="ID0647"/>
    <s v="26 May 2012, 11:55 AM"/>
    <n v="4000"/>
    <n v="4000"/>
    <s v="USD"/>
    <n v="4000"/>
    <s v="MIS Executive"/>
    <s v="Reporting"/>
    <s v="India"/>
    <s v="India"/>
    <s v="All the 8 hours baby, all the 8!"/>
    <n v="4"/>
    <x v="0"/>
    <x v="0"/>
    <n v="4"/>
  </r>
  <r>
    <s v="ID0648"/>
    <s v="26 May 2012, 11:58 AM"/>
    <n v="8000"/>
    <n v="8000"/>
    <s v="USD"/>
    <n v="8000"/>
    <s v="Quality officer"/>
    <s v="Manager"/>
    <s v="bangkok"/>
    <s v="Thailand"/>
    <s v="All the 8 hours baby, all the 8!"/>
    <n v="1"/>
    <x v="31"/>
    <x v="0"/>
    <n v="1"/>
  </r>
  <r>
    <s v="ID0649"/>
    <s v="26 May 2012, 12:05 PM"/>
    <n v="150000"/>
    <n v="150000"/>
    <s v="INR"/>
    <n v="2671.1875030000001"/>
    <s v="Executive"/>
    <s v="Manager"/>
    <s v="India"/>
    <s v="India"/>
    <s v="2 to 3 hours per day"/>
    <n v="5"/>
    <x v="0"/>
    <x v="0"/>
    <n v="5"/>
  </r>
  <r>
    <s v="ID0650"/>
    <s v="26 May 2012, 12:14 PM"/>
    <s v="Rs 800000"/>
    <n v="800000"/>
    <s v="INR"/>
    <n v="14246.333350000001"/>
    <s v="Engineer"/>
    <s v="Engineer"/>
    <s v="India"/>
    <s v="India"/>
    <s v="2 to 3 hours per day"/>
    <n v="3"/>
    <x v="0"/>
    <x v="0"/>
    <n v="3"/>
  </r>
  <r>
    <s v="ID0651"/>
    <s v="26 May 2012, 12:17 PM"/>
    <n v="480000"/>
    <n v="480000"/>
    <s v="INR"/>
    <n v="8547.8000100000008"/>
    <s v="BI Consultant"/>
    <s v="Reporting"/>
    <s v="India"/>
    <s v="India"/>
    <s v="1 or 2 hours a day"/>
    <n v="3"/>
    <x v="0"/>
    <x v="0"/>
    <n v="3"/>
  </r>
  <r>
    <s v="ID0652"/>
    <s v="26 May 2012, 12:19 PM"/>
    <s v="Rs. 4.32 Lakhs"/>
    <n v="432000"/>
    <s v="INR"/>
    <n v="7693.0200089999998"/>
    <s v="Assistant Manager - IT"/>
    <s v="Manager"/>
    <s v="India"/>
    <s v="India"/>
    <s v="2 to 3 hours per day"/>
    <n v="5"/>
    <x v="0"/>
    <x v="0"/>
    <n v="5"/>
  </r>
  <r>
    <s v="ID0653"/>
    <s v="26 May 2012, 12:19 PM"/>
    <n v="4000"/>
    <n v="4000"/>
    <s v="USD"/>
    <n v="4000"/>
    <s v="Coordinator"/>
    <s v="Manager"/>
    <s v="India"/>
    <s v="India"/>
    <s v="All the 8 hours baby, all the 8!"/>
    <n v="8"/>
    <x v="0"/>
    <x v="0"/>
    <n v="8"/>
  </r>
  <r>
    <s v="ID0654"/>
    <s v="26 May 2012, 12:20 PM"/>
    <n v="450"/>
    <n v="5400"/>
    <s v="USD"/>
    <n v="5400"/>
    <s v="manager"/>
    <s v="Manager"/>
    <s v="India"/>
    <s v="India"/>
    <s v="All the 8 hours baby, all the 8!"/>
    <n v="3"/>
    <x v="0"/>
    <x v="0"/>
    <n v="3"/>
  </r>
  <r>
    <s v="ID0655"/>
    <s v="26 May 2012, 12:23 PM"/>
    <n v="10500000"/>
    <n v="10500000"/>
    <s v="INR"/>
    <n v="186983.12520000001"/>
    <s v="MANAGER"/>
    <s v="Manager"/>
    <s v="India"/>
    <s v="India"/>
    <s v="2 to 3 hours per day"/>
    <n v="10"/>
    <x v="0"/>
    <x v="0"/>
    <n v="10"/>
  </r>
  <r>
    <s v="ID0657"/>
    <s v="26 May 2012, 12:25 PM"/>
    <n v="21500"/>
    <n v="21500"/>
    <s v="USD"/>
    <n v="21500"/>
    <s v="Asst Mgr"/>
    <s v="Analyst"/>
    <s v="India"/>
    <s v="India"/>
    <s v="4 to 6 hours a day"/>
    <n v="9"/>
    <x v="0"/>
    <x v="0"/>
    <n v="9"/>
  </r>
  <r>
    <s v="ID0658"/>
    <s v="26 May 2012, 12:26 PM"/>
    <n v="15000"/>
    <n v="15000"/>
    <s v="USD"/>
    <n v="15000"/>
    <s v="MIS Executive"/>
    <s v="Reporting"/>
    <s v="India"/>
    <s v="India"/>
    <s v="All the 8 hours baby, all the 8!"/>
    <n v="2"/>
    <x v="0"/>
    <x v="0"/>
    <n v="2"/>
  </r>
  <r>
    <s v="ID0659"/>
    <s v="26 May 2012, 12:27 PM"/>
    <n v="200000"/>
    <n v="200000"/>
    <s v="PKR"/>
    <n v="2122.8177430000001"/>
    <s v="Accounts Officer"/>
    <s v="Accountant"/>
    <s v="Pakistan"/>
    <s v="Pakistan"/>
    <s v="2 to 3 hours per day"/>
    <n v="2"/>
    <x v="3"/>
    <x v="0"/>
    <n v="2"/>
  </r>
  <r>
    <s v="ID0660"/>
    <s v="26 May 2012, 12:28 PM"/>
    <s v="INR 9,50,000"/>
    <n v="950000"/>
    <s v="INR"/>
    <n v="16917.520850000001"/>
    <s v="Investment Banker"/>
    <s v="Manager"/>
    <s v="India"/>
    <s v="India"/>
    <s v="4 to 6 hours a day"/>
    <n v="3"/>
    <x v="0"/>
    <x v="0"/>
    <n v="3"/>
  </r>
  <r>
    <s v="ID0661"/>
    <s v="26 May 2012, 12:28 PM"/>
    <s v="INR 165000"/>
    <n v="165000"/>
    <s v="INR"/>
    <n v="2938.3062530000002"/>
    <s v="Co-operative bank"/>
    <s v="Manager"/>
    <s v="India"/>
    <s v="India"/>
    <s v="All the 8 hours baby, all the 8!"/>
    <n v="11"/>
    <x v="0"/>
    <x v="0"/>
    <n v="11"/>
  </r>
  <r>
    <s v="ID0662"/>
    <s v="26 May 2012, 12:30 PM"/>
    <n v="1400"/>
    <n v="16800"/>
    <s v="USD"/>
    <n v="16800"/>
    <s v="Assistant"/>
    <s v="Analyst"/>
    <s v="Pakistan"/>
    <s v="Pakistan"/>
    <s v="4 to 6 hours a day"/>
    <n v="12"/>
    <x v="3"/>
    <x v="0"/>
    <n v="12"/>
  </r>
  <r>
    <s v="ID0663"/>
    <s v="26 May 2012, 12:31 PM"/>
    <n v="37000"/>
    <n v="37000"/>
    <s v="USD"/>
    <n v="37000"/>
    <s v="Cad Engineer"/>
    <s v="Engineer"/>
    <s v="India"/>
    <s v="India"/>
    <s v="4 to 6 hours a day"/>
    <n v="10"/>
    <x v="0"/>
    <x v="0"/>
    <n v="10"/>
  </r>
  <r>
    <s v="ID0664"/>
    <s v="26 May 2012, 12:33 PM"/>
    <s v="Rs 300000"/>
    <n v="300000"/>
    <s v="INR"/>
    <n v="5342.3750060000002"/>
    <s v="Mis Analyst"/>
    <s v="Analyst"/>
    <s v="India"/>
    <s v="India"/>
    <s v="4 to 6 hours a day"/>
    <n v="4.5"/>
    <x v="0"/>
    <x v="0"/>
    <n v="4.5"/>
  </r>
  <r>
    <s v="ID0665"/>
    <s v="26 May 2012, 12:35 PM"/>
    <s v="INR 2 l;acks"/>
    <n v="200000"/>
    <s v="INR"/>
    <n v="3561.583337"/>
    <s v="MIS EXECUTIVE"/>
    <s v="Reporting"/>
    <s v="India"/>
    <s v="India"/>
    <s v="All the 8 hours baby, all the 8!"/>
    <n v="3"/>
    <x v="0"/>
    <x v="0"/>
    <n v="3"/>
  </r>
  <r>
    <s v="ID0666"/>
    <s v="26 May 2012, 12:36 PM"/>
    <s v="Rs 480000"/>
    <n v="480000"/>
    <s v="INR"/>
    <n v="8547.8000100000008"/>
    <s v="PMO"/>
    <s v="Manager"/>
    <s v="India"/>
    <s v="India"/>
    <s v="2 to 3 hours per day"/>
    <n v="8"/>
    <x v="0"/>
    <x v="0"/>
    <n v="8"/>
  </r>
  <r>
    <s v="ID0667"/>
    <s v="26 May 2012, 12:46 PM"/>
    <n v="5800"/>
    <n v="5800"/>
    <s v="USD"/>
    <n v="5800"/>
    <s v="Asst. Manager(Commercial)"/>
    <s v="Manager"/>
    <s v="India"/>
    <s v="India"/>
    <s v="All the 8 hours baby, all the 8!"/>
    <n v="8"/>
    <x v="0"/>
    <x v="0"/>
    <n v="8"/>
  </r>
  <r>
    <s v="ID0668"/>
    <s v="26 May 2012, 12:48 PM"/>
    <s v="230000 INR"/>
    <n v="230000"/>
    <s v="INR"/>
    <n v="4095.8208380000001"/>
    <s v="MIS Executive"/>
    <s v="Reporting"/>
    <s v="India"/>
    <s v="India"/>
    <s v="All the 8 hours baby, all the 8!"/>
    <n v="3"/>
    <x v="0"/>
    <x v="0"/>
    <n v="3"/>
  </r>
  <r>
    <s v="ID0669"/>
    <s v="26 May 2012, 12:50 PM"/>
    <s v="23000 Rupees"/>
    <n v="276000"/>
    <s v="INR"/>
    <n v="4914.9850059999999"/>
    <s v="Education Officer"/>
    <s v="Manager"/>
    <s v="Pakistan"/>
    <s v="Pakistan"/>
    <s v="1 or 2 hours a day"/>
    <n v="3"/>
    <x v="3"/>
    <x v="0"/>
    <n v="3"/>
  </r>
  <r>
    <s v="ID0670"/>
    <s v="26 May 2012, 12:52 PM"/>
    <n v="24000"/>
    <n v="24000"/>
    <s v="USD"/>
    <n v="24000"/>
    <s v="Management Accountant"/>
    <s v="Manager"/>
    <s v="Saudi Arabai"/>
    <s v="Saudi Arabia"/>
    <s v="4 to 6 hours a day"/>
    <n v="12"/>
    <x v="22"/>
    <x v="0"/>
    <n v="12"/>
  </r>
  <r>
    <s v="ID0671"/>
    <s v="26 May 2012, 12:53 PM"/>
    <s v="Us$24000"/>
    <n v="24000"/>
    <s v="USD"/>
    <n v="24000"/>
    <s v="Accountant"/>
    <s v="Accountant"/>
    <s v="UAE"/>
    <s v="UAE"/>
    <s v="2 to 3 hours per day"/>
    <n v="15"/>
    <x v="21"/>
    <x v="0"/>
    <n v="15"/>
  </r>
  <r>
    <s v="ID0672"/>
    <s v="26 May 2012, 12:54 PM"/>
    <n v="8738"/>
    <n v="8738"/>
    <s v="USD"/>
    <n v="8738"/>
    <s v="Sales Coordinator"/>
    <s v="Manager"/>
    <s v="India"/>
    <s v="India"/>
    <s v="All the 8 hours baby, all the 8!"/>
    <n v="7.3"/>
    <x v="0"/>
    <x v="0"/>
    <n v="7.3"/>
  </r>
  <r>
    <s v="ID0673"/>
    <s v="26 May 2012, 12:54 PM"/>
    <n v="15000"/>
    <n v="15000"/>
    <s v="USD"/>
    <n v="15000"/>
    <s v="TA"/>
    <s v="Analyst"/>
    <s v="Indonesia"/>
    <s v="Indonesia"/>
    <s v="4 to 6 hours a day"/>
    <n v="1"/>
    <x v="54"/>
    <x v="0"/>
    <n v="1"/>
  </r>
  <r>
    <s v="ID0674"/>
    <s v="26 May 2012, 12:55 PM"/>
    <n v="4700"/>
    <n v="56400"/>
    <s v="USD"/>
    <n v="56400"/>
    <s v="Finance Manager"/>
    <s v="Manager"/>
    <s v="UAE"/>
    <s v="UAE"/>
    <s v="2 to 3 hours per day"/>
    <n v="6"/>
    <x v="21"/>
    <x v="0"/>
    <n v="6"/>
  </r>
  <r>
    <s v="ID0675"/>
    <s v="26 May 2012, 12:59 PM"/>
    <n v="10200"/>
    <n v="10200"/>
    <s v="USD"/>
    <n v="10200"/>
    <s v="business analyst"/>
    <s v="Analyst"/>
    <s v="India"/>
    <s v="India"/>
    <s v="4 to 6 hours a day"/>
    <n v="4.5"/>
    <x v="0"/>
    <x v="0"/>
    <n v="4.5"/>
  </r>
  <r>
    <s v="ID0676"/>
    <s v="26 May 2012, 12:59 PM"/>
    <n v="325000"/>
    <n v="325000"/>
    <s v="INR"/>
    <n v="5787.5729229999997"/>
    <s v="MIS Executive"/>
    <s v="Reporting"/>
    <s v="India"/>
    <s v="India"/>
    <s v="All the 8 hours baby, all the 8!"/>
    <n v="4.5"/>
    <x v="0"/>
    <x v="0"/>
    <n v="4.5"/>
  </r>
  <r>
    <s v="ID0677"/>
    <s v="26 May 2012, 1:01 PM"/>
    <n v="105000"/>
    <n v="105000"/>
    <s v="USD"/>
    <n v="105000"/>
    <s v="Senior Consultant"/>
    <s v="Consultant"/>
    <s v="USA"/>
    <s v="USA"/>
    <s v="2 to 3 hours per day"/>
    <n v="15"/>
    <x v="2"/>
    <x v="2"/>
    <n v="15"/>
  </r>
  <r>
    <s v="ID0678"/>
    <s v="26 May 2012, 1:01 PM"/>
    <s v="2.5lakh"/>
    <n v="250000"/>
    <s v="INR"/>
    <n v="4451.9791720000003"/>
    <s v="ASM"/>
    <s v="Manager"/>
    <s v="India"/>
    <s v="India"/>
    <s v="2 to 3 hours per day"/>
    <n v="5"/>
    <x v="0"/>
    <x v="0"/>
    <n v="5"/>
  </r>
  <r>
    <s v="ID0679"/>
    <s v="26 May 2012, 1:02 PM"/>
    <n v="470000"/>
    <n v="470000"/>
    <s v="INR"/>
    <n v="8369.7208429999991"/>
    <s v="Consultant"/>
    <s v="Consultant"/>
    <s v="India"/>
    <s v="India"/>
    <s v="All the 8 hours baby, all the 8!"/>
    <n v="4"/>
    <x v="0"/>
    <x v="0"/>
    <n v="4"/>
  </r>
  <r>
    <s v="ID0680"/>
    <s v="26 May 2012, 1:03 PM"/>
    <n v="720000"/>
    <n v="720000"/>
    <s v="PHP"/>
    <n v="17067.637630000001"/>
    <s v="System Manager"/>
    <s v="Manager"/>
    <s v="Philippines"/>
    <s v="Philippines"/>
    <s v="4 to 6 hours a day"/>
    <n v="9"/>
    <x v="32"/>
    <x v="0"/>
    <n v="9"/>
  </r>
  <r>
    <s v="ID0681"/>
    <s v="26 May 2012, 1:03 PM"/>
    <n v="100000"/>
    <n v="100000"/>
    <s v="AUD"/>
    <n v="101990.9656"/>
    <s v="principal developer"/>
    <s v="Manager"/>
    <s v="Australia"/>
    <s v="Australia"/>
    <s v="1 or 2 hours a day"/>
    <n v="20"/>
    <x v="16"/>
    <x v="4"/>
    <n v="20"/>
  </r>
  <r>
    <s v="ID0682"/>
    <s v="26 May 2012, 1:05 PM"/>
    <s v="220000 in INR"/>
    <n v="220000"/>
    <s v="INR"/>
    <n v="3917.7416710000002"/>
    <s v="Accounts Payable Analyst"/>
    <s v="Analyst"/>
    <s v="India"/>
    <s v="India"/>
    <s v="2 to 3 hours per day"/>
    <n v="3"/>
    <x v="0"/>
    <x v="0"/>
    <n v="3"/>
  </r>
  <r>
    <s v="ID0683"/>
    <s v="26 May 2012, 1:08 PM"/>
    <n v="52000"/>
    <n v="52000"/>
    <s v="USD"/>
    <n v="52000"/>
    <s v="Maint Sys Support Specialist"/>
    <s v="Specialist"/>
    <s v="USA"/>
    <s v="USA"/>
    <s v="4 to 6 hours a day"/>
    <n v="18"/>
    <x v="2"/>
    <x v="2"/>
    <n v="18"/>
  </r>
  <r>
    <s v="ID0684"/>
    <s v="26 May 2012, 1:11 PM"/>
    <n v="260000"/>
    <n v="260000"/>
    <s v="INR"/>
    <n v="4630.0583390000002"/>
    <s v="Analyst"/>
    <s v="Analyst"/>
    <s v="India"/>
    <s v="India"/>
    <s v="4 to 6 hours a day"/>
    <n v="2"/>
    <x v="0"/>
    <x v="0"/>
    <n v="2"/>
  </r>
  <r>
    <s v="ID0685"/>
    <s v="26 May 2012, 1:12 PM"/>
    <s v="1,20,000 INR"/>
    <n v="120000"/>
    <s v="INR"/>
    <n v="2136.950002"/>
    <s v="Data Analyst"/>
    <s v="Analyst"/>
    <s v="India"/>
    <s v="India"/>
    <s v="2 to 3 hours per day"/>
    <n v="3"/>
    <x v="0"/>
    <x v="0"/>
    <n v="3"/>
  </r>
  <r>
    <s v="ID0686"/>
    <s v="26 May 2012, 1:16 PM"/>
    <n v="13000"/>
    <n v="13000"/>
    <s v="USD"/>
    <n v="13000"/>
    <s v="Analyst"/>
    <s v="Analyst"/>
    <s v="India"/>
    <s v="India"/>
    <s v="1 or 2 hours a day"/>
    <n v="4"/>
    <x v="0"/>
    <x v="0"/>
    <n v="4"/>
  </r>
  <r>
    <s v="ID0687"/>
    <s v="26 May 2012, 1:17 PM"/>
    <n v="144000"/>
    <n v="144000"/>
    <s v="INR"/>
    <n v="2564.3400029999998"/>
    <s v="Team Leader"/>
    <s v="Manager"/>
    <s v="India"/>
    <s v="India"/>
    <s v="2 to 3 hours per day"/>
    <n v="7"/>
    <x v="0"/>
    <x v="0"/>
    <n v="7"/>
  </r>
  <r>
    <s v="ID0688"/>
    <s v="26 May 2012, 1:18 PM"/>
    <s v="inr 11.5"/>
    <n v="1150000"/>
    <s v="INR"/>
    <n v="20479.104189999998"/>
    <s v="manager portfolio monitoring"/>
    <s v="Manager"/>
    <s v="India"/>
    <s v="India"/>
    <s v="2 to 3 hours per day"/>
    <n v="7"/>
    <x v="0"/>
    <x v="0"/>
    <n v="7"/>
  </r>
  <r>
    <s v="ID0689"/>
    <s v="26 May 2012, 1:18 PM"/>
    <s v="33,500 US $"/>
    <n v="33500"/>
    <s v="USD"/>
    <n v="33500"/>
    <s v="Sr. Executive Finance &amp; Accounts"/>
    <s v="Accountant"/>
    <s v="Dubai"/>
    <s v="UAE"/>
    <s v="1 or 2 hours a day"/>
    <n v="10"/>
    <x v="21"/>
    <x v="0"/>
    <n v="10"/>
  </r>
  <r>
    <s v="ID0690"/>
    <s v="26 May 2012, 1:19 PM"/>
    <n v="50000"/>
    <n v="50000"/>
    <s v="USD"/>
    <n v="50000"/>
    <s v="AREA SALES MANAGER"/>
    <s v="Manager"/>
    <s v="India"/>
    <s v="India"/>
    <s v="2 to 3 hours per day"/>
    <n v="20"/>
    <x v="0"/>
    <x v="0"/>
    <n v="20"/>
  </r>
  <r>
    <s v="ID0691"/>
    <s v="26 May 2012, 1:22 PM"/>
    <n v="300000"/>
    <n v="300000"/>
    <s v="INR"/>
    <n v="5342.3750060000002"/>
    <s v="govt"/>
    <s v="Manager"/>
    <s v="India"/>
    <s v="India"/>
    <s v="2 to 3 hours per day"/>
    <n v="3"/>
    <x v="0"/>
    <x v="0"/>
    <n v="3"/>
  </r>
  <r>
    <s v="ID0692"/>
    <s v="26 May 2012, 1:24 PM"/>
    <s v="4500 rs. per month"/>
    <n v="648000"/>
    <s v="INR"/>
    <n v="11539.53001"/>
    <s v="COMPUTER OPERATOR"/>
    <s v="Analyst"/>
    <s v="India"/>
    <s v="India"/>
    <s v="All the 8 hours baby, all the 8!"/>
    <n v="2"/>
    <x v="0"/>
    <x v="0"/>
    <n v="2"/>
  </r>
  <r>
    <s v="ID0693"/>
    <s v="26 May 2012, 1:24 PM"/>
    <n v="7000"/>
    <n v="7000"/>
    <s v="USD"/>
    <n v="7000"/>
    <s v="Business Executive"/>
    <s v="Manager"/>
    <s v="India"/>
    <s v="India"/>
    <s v="4 to 6 hours a day"/>
    <n v="23"/>
    <x v="0"/>
    <x v="0"/>
    <n v="23"/>
  </r>
  <r>
    <s v="ID0694"/>
    <s v="26 May 2012, 1:24 PM"/>
    <n v="380000"/>
    <n v="380000"/>
    <s v="INR"/>
    <n v="6767.0083409999997"/>
    <s v="Team Lead Mis"/>
    <s v="Reporting"/>
    <s v="India"/>
    <s v="India"/>
    <s v="2 to 3 hours per day"/>
    <n v="6"/>
    <x v="0"/>
    <x v="0"/>
    <n v="6"/>
  </r>
  <r>
    <s v="ID0695"/>
    <s v="26 May 2012, 1:29 PM"/>
    <n v="3000"/>
    <n v="3000"/>
    <s v="USD"/>
    <n v="3000"/>
    <s v="Call Centre Consultant"/>
    <s v="Consultant"/>
    <s v="Cambodia"/>
    <s v="Cambodia"/>
    <s v="2 to 3 hours per day"/>
    <n v="2"/>
    <x v="55"/>
    <x v="0"/>
    <n v="2"/>
  </r>
  <r>
    <s v="ID0696"/>
    <s v="26 May 2012, 1:29 PM"/>
    <s v="250000 rupees"/>
    <n v="250000"/>
    <s v="INR"/>
    <n v="4451.9791720000003"/>
    <s v="MIS executive"/>
    <s v="Reporting"/>
    <s v="India"/>
    <s v="India"/>
    <s v="All the 8 hours baby, all the 8!"/>
    <n v="4"/>
    <x v="0"/>
    <x v="0"/>
    <n v="4"/>
  </r>
  <r>
    <s v="ID0697"/>
    <s v="26 May 2012, 1:31 PM"/>
    <n v="150000"/>
    <n v="150000"/>
    <s v="INR"/>
    <n v="2671.1875030000001"/>
    <s v="Oprations head"/>
    <s v="CXO or Top Mgmt."/>
    <s v="India"/>
    <s v="India"/>
    <s v="4 to 6 hours a day"/>
    <n v="4.5"/>
    <x v="0"/>
    <x v="0"/>
    <n v="4.5"/>
  </r>
  <r>
    <s v="ID0698"/>
    <s v="26 May 2012, 1:37 PM"/>
    <n v="278400"/>
    <n v="278400"/>
    <s v="INR"/>
    <n v="4957.7240060000004"/>
    <s v="Asst. Manager"/>
    <s v="Manager"/>
    <s v="India"/>
    <s v="India"/>
    <s v="4 to 6 hours a day"/>
    <n v="5"/>
    <x v="0"/>
    <x v="0"/>
    <n v="5"/>
  </r>
  <r>
    <s v="ID0699"/>
    <s v="26 May 2012, 1:42 PM"/>
    <n v="180000"/>
    <n v="180000"/>
    <s v="INR"/>
    <n v="3205.4250040000002"/>
    <s v="accounts"/>
    <s v="Accountant"/>
    <s v="India"/>
    <s v="India"/>
    <s v="2 to 3 hours per day"/>
    <n v="14"/>
    <x v="0"/>
    <x v="0"/>
    <n v="14"/>
  </r>
  <r>
    <s v="ID0700"/>
    <s v="26 May 2012, 1:42 PM"/>
    <n v="800000"/>
    <n v="800000"/>
    <s v="INR"/>
    <n v="14246.333350000001"/>
    <s v="Manager"/>
    <s v="Manager"/>
    <s v="India"/>
    <s v="India"/>
    <s v="4 to 6 hours a day"/>
    <n v="7"/>
    <x v="0"/>
    <x v="0"/>
    <n v="7"/>
  </r>
  <r>
    <s v="ID0701"/>
    <s v="26 May 2012, 1:44 PM"/>
    <s v="25000 rupess"/>
    <n v="300000"/>
    <s v="INR"/>
    <n v="5342.3750060000002"/>
    <s v="Analyst"/>
    <s v="Analyst"/>
    <s v="India"/>
    <s v="India"/>
    <s v="All the 8 hours baby, all the 8!"/>
    <n v="7"/>
    <x v="0"/>
    <x v="0"/>
    <n v="7"/>
  </r>
  <r>
    <s v="ID0702"/>
    <s v="26 May 2012, 1:46 PM"/>
    <s v="370000 inr"/>
    <n v="370000"/>
    <s v="INR"/>
    <n v="6588.9291739999999"/>
    <s v="Operations Analyst"/>
    <s v="Analyst"/>
    <s v="India"/>
    <s v="India"/>
    <s v="All the 8 hours baby, all the 8!"/>
    <n v="2"/>
    <x v="0"/>
    <x v="0"/>
    <n v="2"/>
  </r>
  <r>
    <s v="ID0703"/>
    <s v="26 May 2012, 1:47 PM"/>
    <s v="370000 inr"/>
    <n v="370000"/>
    <s v="INR"/>
    <n v="6588.9291739999999"/>
    <s v="Operations Analyst"/>
    <s v="Analyst"/>
    <s v="India"/>
    <s v="India"/>
    <s v="All the 8 hours baby, all the 8!"/>
    <n v="2"/>
    <x v="0"/>
    <x v="0"/>
    <n v="2"/>
  </r>
  <r>
    <s v="ID0704"/>
    <s v="26 May 2012, 1:49 PM"/>
    <n v="35000"/>
    <n v="35000"/>
    <s v="USD"/>
    <n v="35000"/>
    <s v="IT Specialist"/>
    <s v="Specialist"/>
    <s v="USA"/>
    <s v="USA"/>
    <s v="4 to 6 hours a day"/>
    <n v="10"/>
    <x v="2"/>
    <x v="2"/>
    <n v="10"/>
  </r>
  <r>
    <s v="ID0705"/>
    <s v="26 May 2012, 1:57 PM"/>
    <n v="720000"/>
    <n v="720000"/>
    <s v="INR"/>
    <n v="12821.70001"/>
    <s v="Cost Accountant"/>
    <s v="Accountant"/>
    <s v="India"/>
    <s v="India"/>
    <s v="4 to 6 hours a day"/>
    <n v="4"/>
    <x v="0"/>
    <x v="0"/>
    <n v="4"/>
  </r>
  <r>
    <s v="ID0706"/>
    <s v="26 May 2012, 2:01 PM"/>
    <n v="600000"/>
    <n v="600000"/>
    <s v="INR"/>
    <n v="10684.75001"/>
    <s v="senior executive"/>
    <s v="Manager"/>
    <s v="India"/>
    <s v="India"/>
    <s v="1 or 2 hours a day"/>
    <n v="2"/>
    <x v="0"/>
    <x v="0"/>
    <n v="2"/>
  </r>
  <r>
    <s v="ID0707"/>
    <s v="26 May 2012, 2:01 PM"/>
    <n v="10000"/>
    <n v="10000"/>
    <s v="USD"/>
    <n v="10000"/>
    <s v="Executive"/>
    <s v="Manager"/>
    <s v="India"/>
    <s v="India"/>
    <s v="4 to 6 hours a day"/>
    <n v="2"/>
    <x v="0"/>
    <x v="0"/>
    <n v="2"/>
  </r>
  <r>
    <s v="ID0708"/>
    <s v="26 May 2012, 2:04 PM"/>
    <s v="Rs 10000"/>
    <n v="120000"/>
    <s v="INR"/>
    <n v="2136.950002"/>
    <s v="Intern"/>
    <s v="Analyst"/>
    <s v="India"/>
    <s v="India"/>
    <s v="1 or 2 hours a day"/>
    <n v="0"/>
    <x v="0"/>
    <x v="0"/>
    <n v="0"/>
  </r>
  <r>
    <s v="ID0709"/>
    <s v="26 May 2012, 2:10 PM"/>
    <s v="4,80,000 Ruppes"/>
    <n v="480000"/>
    <s v="INR"/>
    <n v="8547.8000100000008"/>
    <s v="Business Analyst"/>
    <s v="Analyst"/>
    <s v="India"/>
    <s v="India"/>
    <s v="4 to 6 hours a day"/>
    <n v="4"/>
    <x v="0"/>
    <x v="0"/>
    <n v="4"/>
  </r>
  <r>
    <s v="ID0710"/>
    <s v="26 May 2012, 2:11 PM"/>
    <s v="Re. 4.5 Lacs Per Annum"/>
    <n v="450000"/>
    <s v="INR"/>
    <n v="8013.5625090000003"/>
    <s v="Data Analyst"/>
    <s v="Analyst"/>
    <s v="India"/>
    <s v="India"/>
    <s v="All the 8 hours baby, all the 8!"/>
    <n v="8"/>
    <x v="0"/>
    <x v="0"/>
    <n v="8"/>
  </r>
  <r>
    <s v="ID0711"/>
    <s v="26 May 2012, 2:14 PM"/>
    <n v="400000"/>
    <n v="400000"/>
    <s v="INR"/>
    <n v="7123.1666750000004"/>
    <s v="Consultant"/>
    <s v="Consultant"/>
    <s v="India"/>
    <s v="India"/>
    <s v="4 to 6 hours a day"/>
    <n v="0"/>
    <x v="0"/>
    <x v="0"/>
    <n v="0"/>
  </r>
  <r>
    <s v="ID0712"/>
    <s v="26 May 2012, 2:16 PM"/>
    <s v="inr 2300000"/>
    <n v="2300000"/>
    <s v="INR"/>
    <n v="40958.208379999996"/>
    <s v="analyst"/>
    <s v="Analyst"/>
    <s v="India"/>
    <s v="India"/>
    <s v="All the 8 hours baby, all the 8!"/>
    <n v="5"/>
    <x v="0"/>
    <x v="0"/>
    <n v="5"/>
  </r>
  <r>
    <s v="ID0713"/>
    <s v="26 May 2012, 2:18 PM"/>
    <n v="636000"/>
    <n v="636000"/>
    <s v="INR"/>
    <n v="11325.835010000001"/>
    <s v="Audit Manager"/>
    <s v="Manager"/>
    <s v="India"/>
    <s v="India"/>
    <s v="4 to 6 hours a day"/>
    <n v="2"/>
    <x v="0"/>
    <x v="0"/>
    <n v="2"/>
  </r>
  <r>
    <s v="ID0714"/>
    <s v="26 May 2012, 2:20 PM"/>
    <s v="15000 USD"/>
    <n v="15000"/>
    <s v="USD"/>
    <n v="15000"/>
    <s v="Audit - senior assistant"/>
    <s v="Accountant"/>
    <s v="Lithuania"/>
    <s v="Lithuania"/>
    <s v="4 to 6 hours a day"/>
    <n v="2"/>
    <x v="56"/>
    <x v="1"/>
    <n v="2"/>
  </r>
  <r>
    <s v="ID0715"/>
    <s v="26 May 2012, 2:22 PM"/>
    <n v="1000"/>
    <n v="12000"/>
    <s v="USD"/>
    <n v="12000"/>
    <s v="tech operator (oil)"/>
    <s v="Analyst"/>
    <s v="uae"/>
    <s v="UAE"/>
    <s v="4 to 6 hours a day"/>
    <n v="12"/>
    <x v="21"/>
    <x v="0"/>
    <n v="12"/>
  </r>
  <r>
    <s v="ID0716"/>
    <s v="26 May 2012, 2:23 PM"/>
    <n v="500000"/>
    <n v="500000"/>
    <s v="INR"/>
    <n v="8903.9583440000006"/>
    <s v="mis"/>
    <s v="Reporting"/>
    <s v="India"/>
    <s v="India"/>
    <s v="2 to 3 hours per day"/>
    <n v="1"/>
    <x v="0"/>
    <x v="0"/>
    <n v="1"/>
  </r>
  <r>
    <s v="ID0717"/>
    <s v="26 May 2012, 2:33 PM"/>
    <n v="500000"/>
    <n v="500000"/>
    <s v="INR"/>
    <n v="8903.9583440000006"/>
    <s v="Engineer"/>
    <s v="Engineer"/>
    <s v="India"/>
    <s v="India"/>
    <s v="All the 8 hours baby, all the 8!"/>
    <n v="2"/>
    <x v="0"/>
    <x v="0"/>
    <n v="2"/>
  </r>
  <r>
    <s v="ID0718"/>
    <s v="26 May 2012, 2:35 PM"/>
    <s v="Inr 60000"/>
    <n v="720000"/>
    <s v="INR"/>
    <n v="12821.70001"/>
    <s v="Asstt manager"/>
    <s v="Manager"/>
    <s v="India"/>
    <s v="India"/>
    <s v="All the 8 hours baby, all the 8!"/>
    <n v="10"/>
    <x v="0"/>
    <x v="0"/>
    <n v="10"/>
  </r>
  <r>
    <s v="ID0719"/>
    <s v="26 May 2012, 2:41 PM"/>
    <s v="Rs 15000"/>
    <n v="180000"/>
    <s v="INR"/>
    <n v="3205.4250040000002"/>
    <s v="Import &amp; Export Documentation Executive"/>
    <s v="Manager"/>
    <s v="India"/>
    <s v="India"/>
    <s v="All the 8 hours baby, all the 8!"/>
    <n v="7"/>
    <x v="0"/>
    <x v="0"/>
    <n v="7"/>
  </r>
  <r>
    <s v="ID0720"/>
    <s v="26 May 2012, 2:46 PM"/>
    <n v="375000"/>
    <n v="375000"/>
    <s v="INR"/>
    <n v="6677.968758"/>
    <s v="Team Lead"/>
    <s v="Manager"/>
    <s v="India"/>
    <s v="India"/>
    <s v="2 to 3 hours per day"/>
    <n v="6"/>
    <x v="0"/>
    <x v="0"/>
    <n v="6"/>
  </r>
  <r>
    <s v="ID0721"/>
    <s v="26 May 2012, 2:51 PM"/>
    <n v="85000"/>
    <n v="85000"/>
    <s v="NZD"/>
    <n v="67794.987959999999"/>
    <s v="Systems Manager"/>
    <s v="Manager"/>
    <s v="New Zealand"/>
    <s v="New Zealand"/>
    <s v="4 to 6 hours a day"/>
    <n v="15"/>
    <x v="47"/>
    <x v="4"/>
    <n v="15"/>
  </r>
  <r>
    <s v="ID0722"/>
    <s v="26 May 2012, 2:57 PM"/>
    <n v="31250"/>
    <n v="31250"/>
    <s v="USD"/>
    <n v="31250"/>
    <s v="Program management"/>
    <s v="Manager"/>
    <s v="India"/>
    <s v="India"/>
    <s v="2 to 3 hours per day"/>
    <n v="6"/>
    <x v="0"/>
    <x v="0"/>
    <n v="6"/>
  </r>
  <r>
    <s v="ID0723"/>
    <s v="26 May 2012, 2:57 PM"/>
    <s v="PKR 17000"/>
    <n v="204000"/>
    <s v="PKR"/>
    <n v="2165.2740979999999"/>
    <s v="Accounts Manager"/>
    <s v="Manager"/>
    <s v="Pakistan"/>
    <s v="Pakistan"/>
    <s v="All the 8 hours baby, all the 8!"/>
    <n v="2"/>
    <x v="3"/>
    <x v="0"/>
    <n v="2"/>
  </r>
  <r>
    <s v="ID0724"/>
    <s v="26 May 2012, 2:58 PM"/>
    <s v="Rs.4lk"/>
    <n v="400000"/>
    <s v="INR"/>
    <n v="7123.1666750000004"/>
    <s v="sr. mis executive"/>
    <s v="Reporting"/>
    <s v="India"/>
    <s v="India"/>
    <s v="All the 8 hours baby, all the 8!"/>
    <n v="4"/>
    <x v="0"/>
    <x v="0"/>
    <n v="4"/>
  </r>
  <r>
    <s v="ID0725"/>
    <s v="26 May 2012, 3:01 PM"/>
    <s v="USD130000"/>
    <n v="130000"/>
    <s v="USD"/>
    <n v="130000"/>
    <s v="Modeller"/>
    <s v="Manager"/>
    <s v="Australia"/>
    <s v="Australia"/>
    <s v="4 to 6 hours a day"/>
    <n v="3"/>
    <x v="16"/>
    <x v="4"/>
    <n v="3"/>
  </r>
  <r>
    <s v="ID0726"/>
    <s v="26 May 2012, 3:01 PM"/>
    <n v="250000"/>
    <n v="250000"/>
    <s v="INR"/>
    <n v="4451.9791720000003"/>
    <s v="Asst. Manager"/>
    <s v="Manager"/>
    <s v="India"/>
    <s v="India"/>
    <s v="4 to 6 hours a day"/>
    <n v="6"/>
    <x v="0"/>
    <x v="0"/>
    <n v="6"/>
  </r>
  <r>
    <s v="ID0727"/>
    <s v="26 May 2012, 3:02 PM"/>
    <n v="800"/>
    <n v="9600"/>
    <s v="USD"/>
    <n v="9600"/>
    <s v="Admin"/>
    <s v="Analyst"/>
    <s v="South Africa"/>
    <s v="South Africa"/>
    <s v="4 to 6 hours a day"/>
    <n v="2"/>
    <x v="11"/>
    <x v="3"/>
    <n v="2"/>
  </r>
  <r>
    <s v="ID0728"/>
    <s v="26 May 2012, 3:04 PM"/>
    <s v="INR 390000 PA"/>
    <n v="390000"/>
    <s v="INR"/>
    <n v="6945.0875079999996"/>
    <s v="Business Analyst"/>
    <s v="Analyst"/>
    <s v="India"/>
    <s v="India"/>
    <s v="4 to 6 hours a day"/>
    <n v="1"/>
    <x v="0"/>
    <x v="0"/>
    <n v="1"/>
  </r>
  <r>
    <s v="ID0729"/>
    <s v="26 May 2012, 3:05 PM"/>
    <n v="600000"/>
    <n v="600000"/>
    <s v="INR"/>
    <n v="10684.75001"/>
    <s v="Sr Financial Execative"/>
    <s v="Accountant"/>
    <s v="India"/>
    <s v="India"/>
    <s v="All the 8 hours baby, all the 8!"/>
    <n v="7"/>
    <x v="0"/>
    <x v="0"/>
    <n v="7"/>
  </r>
  <r>
    <s v="ID0730"/>
    <s v="26 May 2012, 3:06 PM"/>
    <n v="4.8"/>
    <n v="480000"/>
    <s v="INR"/>
    <n v="8547.8000100000008"/>
    <s v="Asst Mngr"/>
    <s v="Analyst"/>
    <s v="India"/>
    <s v="India"/>
    <s v="2 to 3 hours per day"/>
    <n v="3.5"/>
    <x v="0"/>
    <x v="0"/>
    <n v="3.5"/>
  </r>
  <r>
    <s v="ID0731"/>
    <s v="26 May 2012, 3:07 PM"/>
    <n v="35000"/>
    <n v="35000"/>
    <s v="USD"/>
    <n v="35000"/>
    <s v="Associate"/>
    <s v="Analyst"/>
    <s v="India"/>
    <s v="India"/>
    <s v="4 to 6 hours a day"/>
    <n v="10"/>
    <x v="0"/>
    <x v="0"/>
    <n v="10"/>
  </r>
  <r>
    <s v="ID0732"/>
    <s v="26 May 2012, 3:09 PM"/>
    <s v="Ind Rs.10,00,000.00"/>
    <n v="1000000"/>
    <s v="INR"/>
    <n v="17807.916689999998"/>
    <s v="Sr Associate"/>
    <s v="Analyst"/>
    <s v="India"/>
    <s v="India"/>
    <s v="2 to 3 hours per day"/>
    <n v="12"/>
    <x v="0"/>
    <x v="0"/>
    <n v="12"/>
  </r>
  <r>
    <s v="ID0733"/>
    <s v="26 May 2012, 3:21 PM"/>
    <n v="180000"/>
    <n v="180000"/>
    <s v="INR"/>
    <n v="3205.4250040000002"/>
    <s v="Accountant"/>
    <s v="Accountant"/>
    <s v="India"/>
    <s v="India"/>
    <s v="All the 8 hours baby, all the 8!"/>
    <n v="4"/>
    <x v="0"/>
    <x v="0"/>
    <n v="4"/>
  </r>
  <r>
    <s v="ID0734"/>
    <s v="26 May 2012, 3:24 PM"/>
    <n v="5000"/>
    <n v="60000"/>
    <s v="USD"/>
    <n v="60000"/>
    <s v="Manager"/>
    <s v="Manager"/>
    <s v="Russia"/>
    <s v="Russia"/>
    <s v="4 to 6 hours a day"/>
    <n v="10"/>
    <x v="13"/>
    <x v="1"/>
    <n v="10"/>
  </r>
  <r>
    <s v="ID0735"/>
    <s v="26 May 2012, 3:27 PM"/>
    <s v="8 Lakhs"/>
    <n v="800000"/>
    <s v="INR"/>
    <n v="14246.333350000001"/>
    <s v="Manager"/>
    <s v="Manager"/>
    <s v="India"/>
    <s v="India"/>
    <s v="2 to 3 hours per day"/>
    <n v="13"/>
    <x v="0"/>
    <x v="0"/>
    <n v="13"/>
  </r>
  <r>
    <s v="ID0736"/>
    <s v="26 May 2012, 3:30 PM"/>
    <s v="6 Lac Rs"/>
    <n v="600000"/>
    <s v="INR"/>
    <n v="10684.75001"/>
    <s v="ERP Co-Ordinator"/>
    <s v="Manager"/>
    <s v="India"/>
    <s v="India"/>
    <s v="2 to 3 hours per day"/>
    <n v="8"/>
    <x v="0"/>
    <x v="0"/>
    <n v="8"/>
  </r>
  <r>
    <s v="ID0737"/>
    <s v="26 May 2012, 3:35 PM"/>
    <n v="40000"/>
    <n v="40000"/>
    <s v="USD"/>
    <n v="40000"/>
    <s v="Revenue Manager"/>
    <s v="Manager"/>
    <s v="India"/>
    <s v="India"/>
    <s v="All the 8 hours baby, all the 8!"/>
    <n v="15"/>
    <x v="0"/>
    <x v="0"/>
    <n v="15"/>
  </r>
  <r>
    <s v="ID0738"/>
    <s v="26 May 2012, 3:44 PM"/>
    <n v="5022"/>
    <n v="5022"/>
    <s v="USD"/>
    <n v="5022"/>
    <s v="Accounts analyst"/>
    <s v="Analyst"/>
    <s v="Pakistan"/>
    <s v="Pakistan"/>
    <s v="4 to 6 hours a day"/>
    <n v="15"/>
    <x v="3"/>
    <x v="0"/>
    <n v="15"/>
  </r>
  <r>
    <s v="ID0739"/>
    <s v="26 May 2012, 3:51 PM"/>
    <n v="410000"/>
    <n v="410000"/>
    <s v="INR"/>
    <n v="7301.2458420000003"/>
    <s v="MIS Analyst"/>
    <s v="Analyst"/>
    <s v="India"/>
    <s v="India"/>
    <s v="All the 8 hours baby, all the 8!"/>
    <n v="5"/>
    <x v="0"/>
    <x v="0"/>
    <n v="5"/>
  </r>
  <r>
    <s v="ID0740"/>
    <s v="26 May 2012, 3:53 PM"/>
    <n v="10000"/>
    <n v="120000"/>
    <s v="EGYPT"/>
    <n v="19831.432820000002"/>
    <s v="Estimator"/>
    <s v="Analyst"/>
    <s v="Egypt"/>
    <s v="Egypt"/>
    <s v="All the 8 hours baby, all the 8!"/>
    <n v="5"/>
    <x v="57"/>
    <x v="3"/>
    <n v="5"/>
  </r>
  <r>
    <s v="ID0741"/>
    <s v="26 May 2012, 3:54 PM"/>
    <s v="50 k per month"/>
    <n v="600000"/>
    <s v="INR"/>
    <n v="10684.75001"/>
    <s v="Finance Manager"/>
    <s v="Manager"/>
    <s v="India"/>
    <s v="India"/>
    <s v="4 to 6 hours a day"/>
    <n v="5"/>
    <x v="0"/>
    <x v="0"/>
    <n v="5"/>
  </r>
  <r>
    <s v="ID0742"/>
    <s v="26 May 2012, 3:56 PM"/>
    <n v="4800"/>
    <n v="4800"/>
    <s v="USD"/>
    <n v="4800"/>
    <s v="Data Analysis"/>
    <s v="Analyst"/>
    <s v="Bhutan"/>
    <s v="Bhutan"/>
    <s v="4 to 6 hours a day"/>
    <n v="2"/>
    <x v="58"/>
    <x v="0"/>
    <n v="2"/>
  </r>
  <r>
    <s v="ID0743"/>
    <s v="26 May 2012, 3:59 PM"/>
    <s v="66000 Ÿ?¦"/>
    <n v="66000"/>
    <s v="EUR"/>
    <n v="83846.362970000002"/>
    <s v="Logistics Analyst"/>
    <s v="Analyst"/>
    <s v="germany"/>
    <s v="Germany"/>
    <s v="4 to 6 hours a day"/>
    <n v="7"/>
    <x v="5"/>
    <x v="1"/>
    <n v="7"/>
  </r>
  <r>
    <s v="ID0744"/>
    <s v="26 May 2012, 4:01 PM"/>
    <n v="15000"/>
    <n v="15000"/>
    <s v="USD"/>
    <n v="15000"/>
    <s v="PROCSS ASOCIATE"/>
    <s v="Controller"/>
    <s v="India"/>
    <s v="India"/>
    <s v="2 to 3 hours per day"/>
    <n v="2"/>
    <x v="0"/>
    <x v="0"/>
    <n v="2"/>
  </r>
  <r>
    <s v="ID0745"/>
    <s v="26 May 2012, 4:05 PM"/>
    <n v="10000"/>
    <n v="10000"/>
    <s v="USD"/>
    <n v="10000"/>
    <s v="Reporting Analyst"/>
    <s v="Analyst"/>
    <s v="India"/>
    <s v="India"/>
    <s v="4 to 6 hours a day"/>
    <n v="12"/>
    <x v="0"/>
    <x v="0"/>
    <n v="12"/>
  </r>
  <r>
    <s v="ID0746"/>
    <s v="26 May 2012, 4:10 PM"/>
    <n v="74000"/>
    <n v="74000"/>
    <s v="GBP"/>
    <n v="116637.1921"/>
    <s v="Corporate Finance Manager"/>
    <s v="Manager"/>
    <s v="UK"/>
    <s v="UK"/>
    <s v="4 to 6 hours a day"/>
    <n v="5"/>
    <x v="14"/>
    <x v="1"/>
    <n v="5"/>
  </r>
  <r>
    <s v="ID0747"/>
    <s v="26 May 2012, 4:12 PM"/>
    <s v="GBP21798"/>
    <n v="21798"/>
    <s v="GBP"/>
    <n v="34357.533969999997"/>
    <s v="Data Analyst"/>
    <s v="Analyst"/>
    <s v="UK"/>
    <s v="UK"/>
    <s v="All the 8 hours baby, all the 8!"/>
    <n v="1.5"/>
    <x v="14"/>
    <x v="1"/>
    <n v="1.5"/>
  </r>
  <r>
    <s v="ID0748"/>
    <s v="26 May 2012, 4:16 PM"/>
    <n v="65000"/>
    <n v="65000"/>
    <s v="GBP"/>
    <n v="102451.5877"/>
    <s v="compliance manager"/>
    <s v="Manager"/>
    <s v="UK"/>
    <s v="UK"/>
    <s v="4 to 6 hours a day"/>
    <n v="15"/>
    <x v="14"/>
    <x v="1"/>
    <n v="15"/>
  </r>
  <r>
    <s v="ID0749"/>
    <s v="26 May 2012, 4:23 PM"/>
    <n v="16000"/>
    <n v="16000"/>
    <s v="USD"/>
    <n v="16000"/>
    <s v="Engineer"/>
    <s v="Engineer"/>
    <s v="India"/>
    <s v="India"/>
    <s v="2 to 3 hours per day"/>
    <n v="5"/>
    <x v="0"/>
    <x v="0"/>
    <n v="5"/>
  </r>
  <r>
    <s v="ID0750"/>
    <s v="26 May 2012, 4:25 PM"/>
    <n v="6000"/>
    <n v="6000"/>
    <s v="USD"/>
    <n v="6000"/>
    <s v="Merchandiser"/>
    <s v="Manager"/>
    <s v="India"/>
    <s v="India"/>
    <s v="2 to 3 hours per day"/>
    <n v="6"/>
    <x v="0"/>
    <x v="0"/>
    <n v="6"/>
  </r>
  <r>
    <s v="ID0751"/>
    <s v="26 May 2012, 4:26 PM"/>
    <s v="INR 30000"/>
    <n v="360000"/>
    <s v="INR"/>
    <n v="6410.850007"/>
    <s v="Project Lead"/>
    <s v="Manager"/>
    <s v="India"/>
    <s v="India"/>
    <s v="All the 8 hours baby, all the 8!"/>
    <n v="6"/>
    <x v="0"/>
    <x v="0"/>
    <n v="6"/>
  </r>
  <r>
    <s v="ID0752"/>
    <s v="26 May 2012, 4:29 PM"/>
    <n v="36000"/>
    <n v="36000"/>
    <s v="USD"/>
    <n v="36000"/>
    <s v="ENGINEER"/>
    <s v="Engineer"/>
    <s v="uae"/>
    <s v="UAE"/>
    <s v="1 or 2 hours a day"/>
    <n v="7"/>
    <x v="21"/>
    <x v="0"/>
    <n v="7"/>
  </r>
  <r>
    <s v="ID0753"/>
    <s v="26 May 2012, 4:33 PM"/>
    <n v="20000"/>
    <n v="20000"/>
    <s v="USD"/>
    <n v="20000"/>
    <s v="engineer"/>
    <s v="Engineer"/>
    <s v="India"/>
    <s v="India"/>
    <s v="1 or 2 hours a day"/>
    <n v="7"/>
    <x v="0"/>
    <x v="0"/>
    <n v="7"/>
  </r>
  <r>
    <s v="ID0754"/>
    <s v="26 May 2012, 4:34 PM"/>
    <s v="INR240000"/>
    <n v="240000"/>
    <s v="INR"/>
    <n v="4273.9000050000004"/>
    <s v="SR. ACCOUNTS EXECUTIVE"/>
    <s v="Accountant"/>
    <s v="India"/>
    <s v="India"/>
    <s v="4 to 6 hours a day"/>
    <n v="8"/>
    <x v="0"/>
    <x v="0"/>
    <n v="8"/>
  </r>
  <r>
    <s v="ID0755"/>
    <s v="26 May 2012, 4:34 PM"/>
    <s v="ô? 24000"/>
    <n v="24000"/>
    <s v="GBP"/>
    <n v="37828.278530000003"/>
    <s v="Business Support Specialist"/>
    <s v="Specialist"/>
    <s v="UK"/>
    <s v="UK"/>
    <s v="All the 8 hours baby, all the 8!"/>
    <n v="8"/>
    <x v="14"/>
    <x v="1"/>
    <n v="8"/>
  </r>
  <r>
    <s v="ID0756"/>
    <s v="26 May 2012, 4:50 PM"/>
    <s v="US $ 11,000"/>
    <n v="11000"/>
    <s v="USD"/>
    <n v="11000"/>
    <s v="Assistant Manager - Group MIS"/>
    <s v="Manager"/>
    <s v="Sri Lanka"/>
    <s v="Sri Lanka"/>
    <s v="All the 8 hours baby, all the 8!"/>
    <n v="4.5"/>
    <x v="53"/>
    <x v="0"/>
    <n v="4.5"/>
  </r>
  <r>
    <s v="ID0757"/>
    <s v="26 May 2012, 4:50 PM"/>
    <n v="8000"/>
    <n v="8000"/>
    <s v="USD"/>
    <n v="8000"/>
    <s v="Business Analyst"/>
    <s v="Analyst"/>
    <s v="India"/>
    <s v="India"/>
    <s v="2 to 3 hours per day"/>
    <n v="6"/>
    <x v="0"/>
    <x v="0"/>
    <n v="6"/>
  </r>
  <r>
    <s v="ID0758"/>
    <s v="26 May 2012, 5:02 PM"/>
    <n v="225000"/>
    <n v="225000"/>
    <s v="INR"/>
    <n v="4006.7812549999999"/>
    <s v="MIS Executive"/>
    <s v="Reporting"/>
    <s v="India"/>
    <s v="India"/>
    <s v="All the 8 hours baby, all the 8!"/>
    <n v="5.5"/>
    <x v="0"/>
    <x v="0"/>
    <n v="5.5"/>
  </r>
  <r>
    <s v="ID0759"/>
    <s v="26 May 2012, 5:03 PM"/>
    <n v="1488000"/>
    <n v="1488000"/>
    <s v="NAIRA"/>
    <n v="9171.032357"/>
    <s v="Company Systems Integration Manager"/>
    <s v="Manager"/>
    <s v="Nigeria"/>
    <s v="Nigeria"/>
    <s v="2 to 3 hours per day"/>
    <n v="5"/>
    <x v="59"/>
    <x v="3"/>
    <n v="5"/>
  </r>
  <r>
    <s v="ID0760"/>
    <s v="26 May 2012, 5:03 PM"/>
    <s v="INR 20000"/>
    <n v="240000"/>
    <s v="INR"/>
    <n v="4273.9000050000004"/>
    <s v="EXECUTIVE"/>
    <s v="Analyst"/>
    <s v="India"/>
    <s v="India"/>
    <s v="2 to 3 hours per day"/>
    <n v="20"/>
    <x v="0"/>
    <x v="0"/>
    <n v="20"/>
  </r>
  <r>
    <s v="ID0761"/>
    <s v="26 May 2012, 5:04 PM"/>
    <s v="INR 700000"/>
    <n v="700000"/>
    <s v="INR"/>
    <n v="12465.54168"/>
    <s v="Sales Management Analyst"/>
    <s v="Analyst"/>
    <s v="India"/>
    <s v="India"/>
    <s v="All the 8 hours baby, all the 8!"/>
    <n v="5"/>
    <x v="0"/>
    <x v="0"/>
    <n v="5"/>
  </r>
  <r>
    <s v="ID0762"/>
    <s v="26 May 2012, 5:06 PM"/>
    <n v="2000"/>
    <n v="24000"/>
    <s v="USD"/>
    <n v="24000"/>
    <s v="Asst Production Planner"/>
    <s v="Analyst"/>
    <s v="India"/>
    <s v="India"/>
    <s v="2 to 3 hours per day"/>
    <n v="1"/>
    <x v="0"/>
    <x v="0"/>
    <n v="1"/>
  </r>
  <r>
    <s v="ID0763"/>
    <s v="26 May 2012, 5:07 PM"/>
    <n v="20000"/>
    <n v="20000"/>
    <s v="USD"/>
    <n v="20000"/>
    <s v="Consultat"/>
    <s v="Consultant"/>
    <s v="Denmark"/>
    <s v="Denmark"/>
    <s v="2 to 3 hours per day"/>
    <n v="15"/>
    <x v="60"/>
    <x v="1"/>
    <n v="15"/>
  </r>
  <r>
    <s v="ID0764"/>
    <s v="26 May 2012, 5:08 PM"/>
    <n v="62000"/>
    <n v="62000"/>
    <s v="USD"/>
    <n v="62000"/>
    <s v="System Analyst"/>
    <s v="Analyst"/>
    <s v="USA"/>
    <s v="USA"/>
    <s v="2 to 3 hours per day"/>
    <n v="20"/>
    <x v="2"/>
    <x v="2"/>
    <n v="20"/>
  </r>
  <r>
    <s v="ID0765"/>
    <s v="26 May 2012, 5:09 PM"/>
    <n v="14960"/>
    <n v="14960"/>
    <s v="USD"/>
    <n v="14960"/>
    <s v="Stock Controller"/>
    <s v="Controller"/>
    <s v="Saudi Arabia"/>
    <s v="Saudi Arabia"/>
    <s v="All the 8 hours baby, all the 8!"/>
    <n v="2"/>
    <x v="22"/>
    <x v="0"/>
    <n v="2"/>
  </r>
  <r>
    <s v="ID0766"/>
    <s v="26 May 2012, 5:10 PM"/>
    <n v="120000"/>
    <n v="120000"/>
    <s v="INR"/>
    <n v="2136.950002"/>
    <s v="ACCOUNTANT"/>
    <s v="Accountant"/>
    <s v="India"/>
    <s v="India"/>
    <s v="2 to 3 hours per day"/>
    <n v="2"/>
    <x v="0"/>
    <x v="0"/>
    <n v="2"/>
  </r>
  <r>
    <s v="ID0767"/>
    <s v="26 May 2012, 5:24 PM"/>
    <n v="30232"/>
    <n v="30232"/>
    <s v="USD"/>
    <n v="30232"/>
    <s v="Accounts Supervisor"/>
    <s v="Accountant"/>
    <s v="KSA"/>
    <s v="USA"/>
    <s v="2 to 3 hours per day"/>
    <n v="5"/>
    <x v="2"/>
    <x v="2"/>
    <n v="5"/>
  </r>
  <r>
    <s v="ID0768"/>
    <s v="26 May 2012, 5:24 PM"/>
    <n v="41000"/>
    <n v="41000"/>
    <s v="USD"/>
    <n v="41000"/>
    <s v="Business Analyst"/>
    <s v="Analyst"/>
    <s v="USA"/>
    <s v="USA"/>
    <s v="All the 8 hours baby, all the 8!"/>
    <n v="4"/>
    <x v="2"/>
    <x v="2"/>
    <n v="4"/>
  </r>
  <r>
    <s v="ID0769"/>
    <s v="26 May 2012, 5:31 PM"/>
    <s v="95000 AUD"/>
    <n v="95000"/>
    <s v="AUD"/>
    <n v="96891.417360000007"/>
    <s v="Data Analyst - Report Writer"/>
    <s v="Analyst"/>
    <s v="Australia"/>
    <s v="Australia"/>
    <s v="2 to 3 hours per day"/>
    <n v="11"/>
    <x v="16"/>
    <x v="4"/>
    <n v="11"/>
  </r>
  <r>
    <s v="ID0770"/>
    <s v="26 May 2012, 5:44 PM"/>
    <s v="Rs 1200000"/>
    <n v="1200000"/>
    <s v="INR"/>
    <n v="21369.500019999999"/>
    <s v="Regional Formwork Head"/>
    <s v="Manager"/>
    <s v="India"/>
    <s v="India"/>
    <s v="All the 8 hours baby, all the 8!"/>
    <n v="14"/>
    <x v="0"/>
    <x v="0"/>
    <n v="14"/>
  </r>
  <r>
    <s v="ID0771"/>
    <s v="26 May 2012, 5:47 PM"/>
    <n v="205000"/>
    <n v="205000"/>
    <s v="INR"/>
    <n v="3650.6229210000001"/>
    <s v="BRANCH ACCOUNTANT"/>
    <s v="Accountant"/>
    <s v="India"/>
    <s v="India"/>
    <s v="All the 8 hours baby, all the 8!"/>
    <n v="10"/>
    <x v="0"/>
    <x v="0"/>
    <n v="10"/>
  </r>
  <r>
    <s v="ID0772"/>
    <s v="26 May 2012, 5:47 PM"/>
    <s v="$1,589.00/per month"/>
    <n v="19068"/>
    <s v="USD"/>
    <n v="19068"/>
    <s v="Accounting Head"/>
    <s v="Accountant"/>
    <s v="Philippines"/>
    <s v="Philippines"/>
    <s v="All the 8 hours baby, all the 8!"/>
    <n v="20"/>
    <x v="32"/>
    <x v="0"/>
    <n v="20"/>
  </r>
  <r>
    <s v="ID0773"/>
    <s v="26 May 2012, 5:49 PM"/>
    <n v="300000"/>
    <n v="300000"/>
    <s v="INR"/>
    <n v="5342.3750060000002"/>
    <s v="OPEX CONTROL"/>
    <s v="Controller"/>
    <s v="India"/>
    <s v="India"/>
    <s v="All the 8 hours baby, all the 8!"/>
    <n v="4"/>
    <x v="0"/>
    <x v="0"/>
    <n v="4"/>
  </r>
  <r>
    <s v="ID0774"/>
    <s v="26 May 2012, 5:51 PM"/>
    <n v="48000"/>
    <n v="48000"/>
    <s v="USD"/>
    <n v="48000"/>
    <s v="Consultant"/>
    <s v="Consultant"/>
    <s v="Singapore"/>
    <s v="Singapore"/>
    <s v="All the 8 hours baby, all the 8!"/>
    <n v="3"/>
    <x v="29"/>
    <x v="0"/>
    <n v="3"/>
  </r>
  <r>
    <s v="ID0775"/>
    <s v="26 May 2012, 6:19 PM"/>
    <s v="2.2 lakhs per annum"/>
    <n v="220000"/>
    <s v="INR"/>
    <n v="3917.7416710000002"/>
    <s v="Associate Software Engineer"/>
    <s v="Engineer"/>
    <s v="India"/>
    <s v="India"/>
    <s v="4 to 6 hours a day"/>
    <n v="2"/>
    <x v="0"/>
    <x v="0"/>
    <n v="2"/>
  </r>
  <r>
    <s v="ID0776"/>
    <s v="26 May 2012, 6:29 PM"/>
    <n v="13500"/>
    <n v="13500"/>
    <s v="USD"/>
    <n v="13500"/>
    <s v="MIS"/>
    <s v="Reporting"/>
    <s v="India"/>
    <s v="India"/>
    <s v="All the 8 hours baby, all the 8!"/>
    <n v="2.5"/>
    <x v="0"/>
    <x v="0"/>
    <n v="2.5"/>
  </r>
  <r>
    <s v="ID0777"/>
    <s v="26 May 2012, 6:35 PM"/>
    <n v="45000"/>
    <n v="45000"/>
    <s v="USD"/>
    <n v="45000"/>
    <s v="AGM"/>
    <s v="Manager"/>
    <s v="India"/>
    <s v="India"/>
    <s v="1 or 2 hours a day"/>
    <n v="15"/>
    <x v="0"/>
    <x v="0"/>
    <n v="15"/>
  </r>
  <r>
    <s v="ID0778"/>
    <s v="26 May 2012, 6:38 PM"/>
    <n v="55000"/>
    <n v="55000"/>
    <s v="EUR"/>
    <n v="69871.969140000001"/>
    <s v="CFO"/>
    <s v="CXO or Top Mgmt."/>
    <s v="italy"/>
    <s v="italy"/>
    <s v="2 to 3 hours per day"/>
    <n v="18"/>
    <x v="61"/>
    <x v="1"/>
    <n v="18"/>
  </r>
  <r>
    <s v="ID0779"/>
    <s v="26 May 2012, 6:41 PM"/>
    <s v="Rs 40000"/>
    <n v="480000"/>
    <s v="INR"/>
    <n v="8547.8000100000008"/>
    <s v="Banker"/>
    <s v="Manager"/>
    <s v="India"/>
    <s v="India"/>
    <s v="4 to 6 hours a day"/>
    <n v="11"/>
    <x v="0"/>
    <x v="0"/>
    <n v="11"/>
  </r>
  <r>
    <s v="ID0780"/>
    <s v="26 May 2012, 6:44 PM"/>
    <s v="Dhs 2800 + Accomodation"/>
    <n v="33600"/>
    <s v="AED"/>
    <n v="9146.5655459999998"/>
    <s v="Accountant"/>
    <s v="Accountant"/>
    <s v="Dubai"/>
    <s v="UAE"/>
    <s v="1 or 2 hours a day"/>
    <n v="7"/>
    <x v="21"/>
    <x v="0"/>
    <n v="7"/>
  </r>
  <r>
    <s v="ID0781"/>
    <s v="26 May 2012, 6:56 PM"/>
    <n v="570000"/>
    <n v="570000"/>
    <s v="INR"/>
    <n v="10150.51251"/>
    <s v="Analyst"/>
    <s v="Analyst"/>
    <s v="India"/>
    <s v="India"/>
    <s v="All the 8 hours baby, all the 8!"/>
    <n v="2.4"/>
    <x v="0"/>
    <x v="0"/>
    <n v="2.4"/>
  </r>
  <r>
    <s v="ID0782"/>
    <s v="26 May 2012, 7:07 PM"/>
    <n v="636000"/>
    <n v="636000"/>
    <s v="INR"/>
    <n v="11325.835010000001"/>
    <s v="Program Manager"/>
    <s v="Manager"/>
    <s v="India"/>
    <s v="India"/>
    <s v="4 to 6 hours a day"/>
    <n v="7"/>
    <x v="0"/>
    <x v="0"/>
    <n v="7"/>
  </r>
  <r>
    <s v="ID0783"/>
    <s v="26 May 2012, 7:13 PM"/>
    <s v="180000 PKR"/>
    <n v="180000"/>
    <s v="PKR"/>
    <n v="1910.535969"/>
    <s v="S&amp;D Reporting &amp; Analysis Team Leader"/>
    <s v="Reporting"/>
    <s v="Pakistan"/>
    <s v="Pakistan"/>
    <s v="All the 8 hours baby, all the 8!"/>
    <n v="7"/>
    <x v="3"/>
    <x v="0"/>
    <n v="7"/>
  </r>
  <r>
    <s v="ID0784"/>
    <s v="26 May 2012, 7:22 PM"/>
    <s v="AUS$36000"/>
    <n v="36000"/>
    <s v="USD"/>
    <n v="36000"/>
    <s v="Key Expert User"/>
    <s v="Manager"/>
    <s v="Australia"/>
    <s v="Australia"/>
    <s v="2 to 3 hours per day"/>
    <n v="12"/>
    <x v="16"/>
    <x v="4"/>
    <n v="12"/>
  </r>
  <r>
    <s v="ID0785"/>
    <s v="26 May 2012, 7:29 PM"/>
    <s v="2.25 lakhs per year(prof income)"/>
    <n v="2250000"/>
    <s v="INR"/>
    <n v="40067.812550000002"/>
    <s v="company secretary"/>
    <s v="Accountant"/>
    <s v="India"/>
    <s v="India"/>
    <s v="1 or 2 hours a day"/>
    <n v="5"/>
    <x v="0"/>
    <x v="0"/>
    <n v="5"/>
  </r>
  <r>
    <s v="ID0786"/>
    <s v="26 May 2012, 7:29 PM"/>
    <n v="16000"/>
    <n v="16000"/>
    <s v="USD"/>
    <n v="16000"/>
    <s v="Mis executiv"/>
    <s v="Reporting"/>
    <s v="India"/>
    <s v="India"/>
    <s v="All the 8 hours baby, all the 8!"/>
    <n v="1"/>
    <x v="0"/>
    <x v="0"/>
    <n v="1"/>
  </r>
  <r>
    <s v="ID0787"/>
    <s v="26 May 2012, 7:34 PM"/>
    <n v="240000"/>
    <n v="240000"/>
    <s v="INR"/>
    <n v="4273.9000050000004"/>
    <s v="Analyst"/>
    <s v="Analyst"/>
    <s v="India"/>
    <s v="India"/>
    <s v="All the 8 hours baby, all the 8!"/>
    <n v="4"/>
    <x v="0"/>
    <x v="0"/>
    <n v="4"/>
  </r>
  <r>
    <s v="ID0788"/>
    <s v="26 May 2012, 7:43 PM"/>
    <s v="INR 400000"/>
    <n v="400000"/>
    <s v="INR"/>
    <n v="7123.1666750000004"/>
    <s v="Asst.Manager"/>
    <s v="Manager"/>
    <s v="India"/>
    <s v="India"/>
    <s v="4 to 6 hours a day"/>
    <n v="7"/>
    <x v="0"/>
    <x v="0"/>
    <n v="7"/>
  </r>
  <r>
    <s v="ID0789"/>
    <s v="26 May 2012, 8:08 PM"/>
    <n v="10000"/>
    <n v="10000"/>
    <s v="USD"/>
    <n v="10000"/>
    <s v="BDM"/>
    <s v="Manager"/>
    <s v="India"/>
    <s v="India"/>
    <s v="1 or 2 hours a day"/>
    <n v="12"/>
    <x v="0"/>
    <x v="0"/>
    <n v="12"/>
  </r>
  <r>
    <s v="ID0790"/>
    <s v="26 May 2012, 8:16 PM"/>
    <n v="66000"/>
    <n v="66000"/>
    <s v="CAD"/>
    <n v="64901.860520000002"/>
    <s v="Programmer-analyst"/>
    <s v="Analyst"/>
    <s v="Canada"/>
    <s v="Canada"/>
    <s v="2 to 3 hours per day"/>
    <n v="20"/>
    <x v="17"/>
    <x v="2"/>
    <n v="20"/>
  </r>
  <r>
    <s v="ID0791"/>
    <s v="26 May 2012, 8:19 PM"/>
    <n v="65000"/>
    <n v="65000"/>
    <s v="USD"/>
    <n v="65000"/>
    <s v="security analyst"/>
    <s v="Analyst"/>
    <s v="USA"/>
    <s v="USA"/>
    <s v="2 to 3 hours per day"/>
    <n v="10"/>
    <x v="2"/>
    <x v="2"/>
    <n v="10"/>
  </r>
  <r>
    <s v="ID0792"/>
    <s v="26 May 2012, 8:20 PM"/>
    <s v="Rs 450000"/>
    <n v="450000"/>
    <s v="INR"/>
    <n v="8013.5625090000003"/>
    <s v="Material Planner"/>
    <s v="Manager"/>
    <s v="India"/>
    <s v="India"/>
    <s v="All the 8 hours baby, all the 8!"/>
    <n v="1.5"/>
    <x v="0"/>
    <x v="0"/>
    <n v="1.5"/>
  </r>
  <r>
    <s v="ID0793"/>
    <s v="26 May 2012, 8:27 PM"/>
    <n v="100000"/>
    <n v="100000"/>
    <s v="CAD"/>
    <n v="98336.152300000002"/>
    <s v="VP Infrastructure"/>
    <s v="CXO or Top Mgmt."/>
    <s v="Canada"/>
    <s v="Canada"/>
    <s v="4 to 6 hours a day"/>
    <n v="5"/>
    <x v="17"/>
    <x v="2"/>
    <n v="5"/>
  </r>
  <r>
    <s v="ID0794"/>
    <s v="26 May 2012, 8:31 PM"/>
    <s v="ONE LACK FIFTY THOUSAND(INR)"/>
    <n v="150000"/>
    <s v="INR"/>
    <n v="2671.1875030000001"/>
    <s v="WORKING WITH PRODUCT TEAM OF MAKEMYTRIP.COM"/>
    <s v="Analyst"/>
    <s v="India"/>
    <s v="India"/>
    <s v="4 to 6 hours a day"/>
    <n v="2"/>
    <x v="0"/>
    <x v="0"/>
    <n v="2"/>
  </r>
  <r>
    <s v="ID0795"/>
    <s v="26 May 2012, 8:50 PM"/>
    <n v="96000"/>
    <n v="96000"/>
    <s v="USD"/>
    <n v="96000"/>
    <s v="MIS Executive"/>
    <s v="Reporting"/>
    <s v="India"/>
    <s v="India"/>
    <s v="All the 8 hours baby, all the 8!"/>
    <n v="8"/>
    <x v="0"/>
    <x v="0"/>
    <n v="8"/>
  </r>
  <r>
    <s v="ID0796"/>
    <s v="26 May 2012, 8:57 PM"/>
    <n v="8000"/>
    <n v="1152000"/>
    <s v="INR"/>
    <n v="20514.720020000001"/>
    <s v="Cashier"/>
    <s v="Accountant"/>
    <s v="India"/>
    <s v="India"/>
    <s v="4 to 6 hours a day"/>
    <n v="6"/>
    <x v="0"/>
    <x v="0"/>
    <n v="6"/>
  </r>
  <r>
    <s v="ID0797"/>
    <s v="26 May 2012, 8:57 PM"/>
    <n v="15000"/>
    <n v="15000"/>
    <s v="EUR"/>
    <n v="19055.991580000002"/>
    <s v="Technician"/>
    <s v="Analyst"/>
    <s v="Spain"/>
    <s v="Spain"/>
    <s v="2 to 3 hours per day"/>
    <n v="10"/>
    <x v="46"/>
    <x v="1"/>
    <n v="10"/>
  </r>
  <r>
    <s v="ID0798"/>
    <s v="26 May 2012, 9:00 PM"/>
    <s v="Aud 65000"/>
    <n v="65000"/>
    <s v="AUD"/>
    <n v="66294.127670000002"/>
    <s v="Market analyst"/>
    <s v="Analyst"/>
    <s v="Australia"/>
    <s v="Australia"/>
    <s v="All the 8 hours baby, all the 8!"/>
    <n v="10"/>
    <x v="16"/>
    <x v="4"/>
    <n v="10"/>
  </r>
  <r>
    <s v="ID0799"/>
    <s v="26 May 2012, 9:05 PM"/>
    <n v="377000"/>
    <n v="377000"/>
    <s v="INR"/>
    <n v="6713.5845909999998"/>
    <s v="Team Developer"/>
    <s v="Analyst"/>
    <s v="India"/>
    <s v="India"/>
    <s v="1 or 2 hours a day"/>
    <n v="7"/>
    <x v="0"/>
    <x v="0"/>
    <n v="7"/>
  </r>
  <r>
    <s v="ID0800"/>
    <s v="26 May 2012, 9:07 PM"/>
    <s v="ô?29000"/>
    <n v="29000"/>
    <s v="GBP"/>
    <n v="45709.169889999997"/>
    <s v="Reporting Assistant"/>
    <s v="Reporting"/>
    <s v="UK"/>
    <s v="UK"/>
    <s v="2 to 3 hours per day"/>
    <n v="15"/>
    <x v="14"/>
    <x v="1"/>
    <n v="15"/>
  </r>
  <r>
    <s v="ID0801"/>
    <s v="26 May 2012, 9:10 PM"/>
    <n v="48500"/>
    <n v="48500"/>
    <s v="USD"/>
    <n v="48500"/>
    <s v="Loss Prevention Finance Coordinator"/>
    <s v="Manager"/>
    <s v="USA"/>
    <s v="USA"/>
    <s v="2 to 3 hours per day"/>
    <n v="10"/>
    <x v="2"/>
    <x v="2"/>
    <n v="10"/>
  </r>
  <r>
    <s v="ID0802"/>
    <s v="26 May 2012, 9:13 PM"/>
    <n v="600000"/>
    <n v="600000"/>
    <s v="INR"/>
    <n v="10684.75001"/>
    <s v="MIS Analyst"/>
    <s v="Analyst"/>
    <s v="India"/>
    <s v="India"/>
    <s v="All the 8 hours baby, all the 8!"/>
    <n v="4"/>
    <x v="0"/>
    <x v="0"/>
    <n v="4"/>
  </r>
  <r>
    <s v="ID0803"/>
    <s v="26 May 2012, 9:13 PM"/>
    <n v="33900"/>
    <n v="33900"/>
    <s v="USD"/>
    <n v="33900"/>
    <s v="Administrative Assistant"/>
    <s v="Analyst"/>
    <s v="USA"/>
    <s v="USA"/>
    <s v="2 to 3 hours per day"/>
    <n v="10"/>
    <x v="2"/>
    <x v="2"/>
    <n v="10"/>
  </r>
  <r>
    <s v="ID0804"/>
    <s v="26 May 2012, 9:24 PM"/>
    <s v="ZAR900,000"/>
    <n v="900000"/>
    <s v="ZAR"/>
    <n v="109729.60189999999"/>
    <s v="Business Analyst"/>
    <s v="Analyst"/>
    <s v="South Africa"/>
    <s v="South Africa"/>
    <s v="All the 8 hours baby, all the 8!"/>
    <n v="40"/>
    <x v="11"/>
    <x v="3"/>
    <n v="40"/>
  </r>
  <r>
    <s v="ID0805"/>
    <s v="26 May 2012, 9:27 PM"/>
    <n v="850000"/>
    <n v="850000"/>
    <s v="INR"/>
    <n v="15136.72918"/>
    <s v="Senior Research Analyst"/>
    <s v="Analyst"/>
    <s v="India"/>
    <s v="India"/>
    <s v="4 to 6 hours a day"/>
    <n v="2"/>
    <x v="0"/>
    <x v="0"/>
    <n v="2"/>
  </r>
  <r>
    <s v="ID0806"/>
    <s v="26 May 2012, 9:27 PM"/>
    <n v="85000"/>
    <n v="85000"/>
    <s v="USD"/>
    <n v="85000"/>
    <s v="Director, IT/Operations"/>
    <s v="CXO or Top Mgmt."/>
    <s v="USA"/>
    <s v="USA"/>
    <s v="4 to 6 hours a day"/>
    <n v="15"/>
    <x v="2"/>
    <x v="2"/>
    <n v="15"/>
  </r>
  <r>
    <s v="ID0807"/>
    <s v="26 May 2012, 9:40 PM"/>
    <n v="450000"/>
    <n v="450000"/>
    <s v="INR"/>
    <n v="8013.5625090000003"/>
    <s v="Sr. Executive"/>
    <s v="Manager"/>
    <s v="India"/>
    <s v="India"/>
    <s v="4 to 6 hours a day"/>
    <n v="6"/>
    <x v="0"/>
    <x v="0"/>
    <n v="6"/>
  </r>
  <r>
    <s v="ID0808"/>
    <s v="26 May 2012, 9:43 PM"/>
    <n v="48000"/>
    <n v="48000"/>
    <s v="USD"/>
    <n v="48000"/>
    <s v="Operations Support Coordinator"/>
    <s v="Manager"/>
    <s v="USA"/>
    <s v="USA"/>
    <s v="2 to 3 hours per day"/>
    <n v="16"/>
    <x v="2"/>
    <x v="2"/>
    <n v="16"/>
  </r>
  <r>
    <s v="ID0809"/>
    <s v="26 May 2012, 9:56 PM"/>
    <n v="170000"/>
    <n v="170000"/>
    <s v="INR"/>
    <n v="3027.3458369999998"/>
    <s v="Sr. Executive MIS"/>
    <s v="Reporting"/>
    <s v="India"/>
    <s v="India"/>
    <s v="4 to 6 hours a day"/>
    <n v="2"/>
    <x v="0"/>
    <x v="0"/>
    <n v="2"/>
  </r>
  <r>
    <s v="ID0810"/>
    <s v="26 May 2012, 9:56 PM"/>
    <n v="13100"/>
    <n v="13100"/>
    <s v="USD"/>
    <n v="13100"/>
    <s v="accountant"/>
    <s v="Accountant"/>
    <s v="India"/>
    <s v="India"/>
    <s v="2 to 3 hours per day"/>
    <n v="5"/>
    <x v="0"/>
    <x v="0"/>
    <n v="5"/>
  </r>
  <r>
    <s v="ID0811"/>
    <s v="26 May 2012, 10:02 PM"/>
    <n v="5000"/>
    <n v="60000"/>
    <s v="USD"/>
    <n v="60000"/>
    <s v="Audit Manager"/>
    <s v="Manager"/>
    <s v="UAE"/>
    <s v="UAE"/>
    <s v="2 to 3 hours per day"/>
    <n v="15"/>
    <x v="21"/>
    <x v="0"/>
    <n v="15"/>
  </r>
  <r>
    <s v="ID0812"/>
    <s v="26 May 2012, 10:07 PM"/>
    <n v="24000"/>
    <n v="24000"/>
    <s v="USD"/>
    <n v="24000"/>
    <s v="Logistic KA Manager"/>
    <s v="Manager"/>
    <s v="Croatia"/>
    <s v="Croatia"/>
    <s v="2 to 3 hours per day"/>
    <n v="5"/>
    <x v="1"/>
    <x v="1"/>
    <n v="5"/>
  </r>
  <r>
    <s v="ID0813"/>
    <s v="26 May 2012, 10:08 PM"/>
    <s v="Rs 20000"/>
    <n v="240000"/>
    <s v="INR"/>
    <n v="4273.9000050000004"/>
    <s v="MANAGER"/>
    <s v="Manager"/>
    <s v="India"/>
    <s v="India"/>
    <s v="2 to 3 hours per day"/>
    <n v="3"/>
    <x v="0"/>
    <x v="0"/>
    <n v="3"/>
  </r>
  <r>
    <s v="ID0814"/>
    <s v="26 May 2012, 10:16 PM"/>
    <s v="INR 650000"/>
    <n v="650000"/>
    <s v="INR"/>
    <n v="11575.145850000001"/>
    <s v="Deputy Manager"/>
    <s v="Manager"/>
    <s v="India"/>
    <s v="India"/>
    <s v="2 to 3 hours per day"/>
    <n v="5"/>
    <x v="0"/>
    <x v="0"/>
    <n v="5"/>
  </r>
  <r>
    <s v="ID0815"/>
    <s v="26 May 2012, 10:22 PM"/>
    <n v="95000"/>
    <n v="95000"/>
    <s v="USD"/>
    <n v="95000"/>
    <s v="Business Analyst"/>
    <s v="Analyst"/>
    <s v="USA"/>
    <s v="USA"/>
    <s v="2 to 3 hours per day"/>
    <n v="13"/>
    <x v="2"/>
    <x v="2"/>
    <n v="13"/>
  </r>
  <r>
    <s v="ID0816"/>
    <s v="26 May 2012, 10:23 PM"/>
    <n v="516000"/>
    <n v="516000"/>
    <s v="INR"/>
    <n v="9188.8850110000003"/>
    <s v="Management Trainee"/>
    <s v="Manager"/>
    <s v="India"/>
    <s v="India"/>
    <s v="4 to 6 hours a day"/>
    <n v="0"/>
    <x v="0"/>
    <x v="0"/>
    <n v="0"/>
  </r>
  <r>
    <s v="ID0817"/>
    <s v="26 May 2012, 10:29 PM"/>
    <s v="3500 Rs"/>
    <n v="504000"/>
    <s v="INR"/>
    <n v="8975.1900100000003"/>
    <s v="MNR"/>
    <s v="Manager"/>
    <s v="India"/>
    <s v="India"/>
    <s v="All the 8 hours baby, all the 8!"/>
    <n v="3"/>
    <x v="0"/>
    <x v="0"/>
    <n v="3"/>
  </r>
  <r>
    <s v="ID0818"/>
    <s v="26 May 2012, 10:29 PM"/>
    <n v="144000"/>
    <n v="144000"/>
    <s v="INR"/>
    <n v="2564.3400029999998"/>
    <s v="BPO information process enabler"/>
    <s v="Analyst"/>
    <s v="India"/>
    <s v="India"/>
    <s v="All the 8 hours baby, all the 8!"/>
    <n v="1"/>
    <x v="0"/>
    <x v="0"/>
    <n v="1"/>
  </r>
  <r>
    <s v="ID0820"/>
    <s v="26 May 2012, 10:43 PM"/>
    <s v="ô?55000"/>
    <n v="55000"/>
    <s v="GBP"/>
    <n v="86689.804959999994"/>
    <s v="Financial controller"/>
    <s v="Controller"/>
    <s v="UK"/>
    <s v="UK"/>
    <s v="4 to 6 hours a day"/>
    <n v="12"/>
    <x v="14"/>
    <x v="1"/>
    <n v="12"/>
  </r>
  <r>
    <s v="ID0821"/>
    <s v="26 May 2012, 10:43 PM"/>
    <n v="15500"/>
    <n v="15500"/>
    <s v="USD"/>
    <n v="15500"/>
    <s v="Engineer"/>
    <s v="Engineer"/>
    <s v="India"/>
    <s v="India"/>
    <s v="1 or 2 hours a day"/>
    <n v="3"/>
    <x v="0"/>
    <x v="0"/>
    <n v="3"/>
  </r>
  <r>
    <s v="ID0822"/>
    <s v="26 May 2012, 10:45 PM"/>
    <s v="R$3.000,00"/>
    <n v="300000"/>
    <s v="BRL"/>
    <n v="148284.35010000001"/>
    <s v="Market Intelligence Analyst"/>
    <s v="Analyst"/>
    <s v="Brazil"/>
    <s v="Brasil"/>
    <s v="All the 8 hours baby, all the 8!"/>
    <n v="3"/>
    <x v="20"/>
    <x v="5"/>
    <n v="3"/>
  </r>
  <r>
    <s v="ID0823"/>
    <s v="26 May 2012, 10:48 PM"/>
    <n v="600000"/>
    <n v="600000"/>
    <s v="INR"/>
    <n v="10684.75001"/>
    <s v="Reporting Analyst"/>
    <s v="Analyst"/>
    <s v="India"/>
    <s v="India"/>
    <s v="All the 8 hours baby, all the 8!"/>
    <n v="5"/>
    <x v="0"/>
    <x v="0"/>
    <n v="5"/>
  </r>
  <r>
    <s v="ID0824"/>
    <s v="26 May 2012, 10:49 PM"/>
    <n v="75000"/>
    <n v="75000"/>
    <s v="USD"/>
    <n v="75000"/>
    <s v="sr financial analyst"/>
    <s v="Analyst"/>
    <s v="USA"/>
    <s v="USA"/>
    <s v="2 to 3 hours per day"/>
    <n v="27"/>
    <x v="2"/>
    <x v="2"/>
    <n v="27"/>
  </r>
  <r>
    <s v="ID0825"/>
    <s v="26 May 2012, 10:53 PM"/>
    <n v="12000"/>
    <n v="12000"/>
    <s v="USD"/>
    <n v="12000"/>
    <s v="Investment manager"/>
    <s v="Manager"/>
    <s v="Ukraine"/>
    <s v="Ukraine"/>
    <s v="4 to 6 hours a day"/>
    <n v="5"/>
    <x v="6"/>
    <x v="1"/>
    <n v="5"/>
  </r>
  <r>
    <s v="ID0826"/>
    <s v="26 May 2012, 11:02 PM"/>
    <s v="INR 1700000"/>
    <n v="1700000"/>
    <s v="INR"/>
    <n v="30273.45837"/>
    <s v="Operations Lead"/>
    <s v="Manager"/>
    <s v="India"/>
    <s v="India"/>
    <s v="All the 8 hours baby, all the 8!"/>
    <n v="1.1000000000000001"/>
    <x v="0"/>
    <x v="0"/>
    <n v="1.1000000000000001"/>
  </r>
  <r>
    <s v="ID0827"/>
    <s v="26 May 2012, 11:03 PM"/>
    <s v="US$30,000"/>
    <n v="30000"/>
    <s v="USD"/>
    <n v="30000"/>
    <s v="Financial Control Section Headm"/>
    <s v="Controller"/>
    <s v="Inonesia"/>
    <s v="Indonesia"/>
    <s v="4 to 6 hours a day"/>
    <n v="7"/>
    <x v="54"/>
    <x v="0"/>
    <n v="7"/>
  </r>
  <r>
    <s v="ID0828"/>
    <s v="26 May 2012, 11:03 PM"/>
    <s v="30000 Rs"/>
    <n v="360000"/>
    <s v="INR"/>
    <n v="6410.850007"/>
    <s v="Application Developer"/>
    <s v="Analyst"/>
    <s v="India"/>
    <s v="India"/>
    <s v="All the 8 hours baby, all the 8!"/>
    <n v="4"/>
    <x v="0"/>
    <x v="0"/>
    <n v="4"/>
  </r>
  <r>
    <s v="ID0829"/>
    <s v="26 May 2012, 11:04 PM"/>
    <n v="100000"/>
    <n v="100000"/>
    <s v="USD"/>
    <n v="100000"/>
    <s v="director"/>
    <s v="CXO or Top Mgmt."/>
    <s v="USA"/>
    <s v="USA"/>
    <s v="4 to 6 hours a day"/>
    <n v="10"/>
    <x v="2"/>
    <x v="2"/>
    <n v="10"/>
  </r>
  <r>
    <s v="ID0830"/>
    <s v="26 May 2012, 11:04 PM"/>
    <n v="42000"/>
    <n v="42000"/>
    <s v="EUR"/>
    <n v="53356.776440000001"/>
    <s v="Project Engineer"/>
    <s v="Engineer"/>
    <s v="The Netherlands"/>
    <s v="Netherlands"/>
    <s v="4 to 6 hours a day"/>
    <n v="2"/>
    <x v="18"/>
    <x v="1"/>
    <n v="2"/>
  </r>
  <r>
    <s v="ID0831"/>
    <s v="26 May 2012, 11:05 PM"/>
    <n v="40000"/>
    <n v="40000"/>
    <s v="USD"/>
    <n v="40000"/>
    <s v="High School Teacher"/>
    <s v="Manager"/>
    <s v="USA"/>
    <s v="USA"/>
    <s v="2 to 3 hours per day"/>
    <n v="20"/>
    <x v="2"/>
    <x v="2"/>
    <n v="20"/>
  </r>
  <r>
    <s v="ID0832"/>
    <s v="26 May 2012, 11:14 PM"/>
    <s v="5.5 lakhs"/>
    <n v="550000"/>
    <s v="INR"/>
    <n v="9794.3541779999996"/>
    <s v="web analyst"/>
    <s v="Analyst"/>
    <s v="India"/>
    <s v="India"/>
    <s v="4 to 6 hours a day"/>
    <n v="1"/>
    <x v="0"/>
    <x v="0"/>
    <n v="1"/>
  </r>
  <r>
    <s v="ID0833"/>
    <s v="26 May 2012, 11:15 PM"/>
    <s v="65000 ron"/>
    <n v="65000"/>
    <s v="RON"/>
    <n v="18499.860540000001"/>
    <s v="HR Planning Specialist"/>
    <s v="Specialist"/>
    <s v="Romania"/>
    <s v="Romania"/>
    <s v="4 to 6 hours a day"/>
    <n v="6"/>
    <x v="36"/>
    <x v="1"/>
    <n v="6"/>
  </r>
  <r>
    <s v="ID0834"/>
    <s v="26 May 2012, 11:17 PM"/>
    <s v="15600 Ÿ?¦"/>
    <n v="15600"/>
    <s v="EUR"/>
    <n v="19818.231250000001"/>
    <s v="Managment controller"/>
    <s v="Controller"/>
    <s v="Portugal"/>
    <s v="Portugal"/>
    <s v="4 to 6 hours a day"/>
    <n v="5"/>
    <x v="7"/>
    <x v="1"/>
    <n v="5"/>
  </r>
  <r>
    <s v="ID0835"/>
    <s v="26 May 2012, 11:21 PM"/>
    <s v="Rs.6,00,000/-"/>
    <n v="600000"/>
    <s v="INR"/>
    <n v="10684.75001"/>
    <s v="AO"/>
    <s v="Manager"/>
    <s v="India"/>
    <s v="India"/>
    <s v="All the 8 hours baby, all the 8!"/>
    <n v="20"/>
    <x v="0"/>
    <x v="0"/>
    <n v="20"/>
  </r>
  <r>
    <s v="ID0836"/>
    <s v="26 May 2012, 11:36 PM"/>
    <s v="Rs. 6,00,000"/>
    <n v="600000"/>
    <s v="INR"/>
    <n v="10684.75001"/>
    <s v="Project Manager"/>
    <s v="Manager"/>
    <s v="India"/>
    <s v="India"/>
    <s v="2 to 3 hours per day"/>
    <n v="18"/>
    <x v="0"/>
    <x v="0"/>
    <n v="18"/>
  </r>
  <r>
    <s v="ID0837"/>
    <s v="26 May 2012, 11:38 PM"/>
    <n v="1000000"/>
    <n v="1000000"/>
    <s v="INR"/>
    <n v="17807.916689999998"/>
    <s v="business analyist"/>
    <s v="Analyst"/>
    <s v="India"/>
    <s v="India"/>
    <s v="4 to 6 hours a day"/>
    <n v="10"/>
    <x v="0"/>
    <x v="0"/>
    <n v="10"/>
  </r>
  <r>
    <s v="ID0838"/>
    <s v="26 May 2012, 11:47 PM"/>
    <s v="13000 USD"/>
    <n v="13000"/>
    <s v="USD"/>
    <n v="13000"/>
    <s v="Business Analyst"/>
    <s v="Analyst"/>
    <s v="India"/>
    <s v="India"/>
    <s v="All the 8 hours baby, all the 8!"/>
    <n v="6"/>
    <x v="0"/>
    <x v="0"/>
    <n v="6"/>
  </r>
  <r>
    <s v="ID0839"/>
    <s v="26 May 2012, 11:58 PM"/>
    <s v="900000 Rs"/>
    <n v="900000"/>
    <s v="INR"/>
    <n v="16027.125019999999"/>
    <s v="Deputy Manager"/>
    <s v="Manager"/>
    <s v="India"/>
    <s v="India"/>
    <s v="1 or 2 hours a day"/>
    <n v="9"/>
    <x v="0"/>
    <x v="0"/>
    <n v="9"/>
  </r>
  <r>
    <s v="ID0840"/>
    <s v="27 May 2012, 12:02 AM"/>
    <n v="85000"/>
    <n v="85000"/>
    <s v="USD"/>
    <n v="85000"/>
    <s v="actuary"/>
    <s v="Accountant"/>
    <s v="USA"/>
    <s v="USA"/>
    <s v="All the 8 hours baby, all the 8!"/>
    <n v="1"/>
    <x v="2"/>
    <x v="2"/>
    <n v="1"/>
  </r>
  <r>
    <s v="ID0841"/>
    <s v="27 May 2012, 12:07 AM"/>
    <n v="6000"/>
    <n v="6000"/>
    <s v="USD"/>
    <n v="6000"/>
    <s v="Analysis Quality"/>
    <s v="Analyst"/>
    <s v="Colombia - South America"/>
    <s v="Colombia"/>
    <s v="1 or 2 hours a day"/>
    <n v="10"/>
    <x v="27"/>
    <x v="5"/>
    <n v="10"/>
  </r>
  <r>
    <s v="ID0842"/>
    <s v="27 May 2012, 12:12 AM"/>
    <n v="30000"/>
    <n v="30000"/>
    <s v="USD"/>
    <n v="30000"/>
    <s v="MIS Executive"/>
    <s v="Reporting"/>
    <s v="India"/>
    <s v="India"/>
    <s v="4 to 6 hours a day"/>
    <n v="2"/>
    <x v="0"/>
    <x v="0"/>
    <n v="2"/>
  </r>
  <r>
    <s v="ID0844"/>
    <s v="27 May 2012, 12:19 AM"/>
    <n v="100000"/>
    <n v="100000"/>
    <s v="GBP"/>
    <n v="157617.8272"/>
    <s v="Financial Controller"/>
    <s v="Controller"/>
    <s v="UK"/>
    <s v="UK"/>
    <s v="2 to 3 hours per day"/>
    <n v="20"/>
    <x v="14"/>
    <x v="1"/>
    <n v="20"/>
  </r>
  <r>
    <s v="ID0845"/>
    <s v="27 May 2012, 12:33 AM"/>
    <s v="1200000 Rs"/>
    <n v="1200000"/>
    <s v="INR"/>
    <n v="21369.500019999999"/>
    <s v="project manager"/>
    <s v="Manager"/>
    <s v="India"/>
    <s v="India"/>
    <s v="1 or 2 hours a day"/>
    <n v="18"/>
    <x v="0"/>
    <x v="0"/>
    <n v="18"/>
  </r>
  <r>
    <s v="ID0846"/>
    <s v="27 May 2012, 12:53 AM"/>
    <s v="2 lac"/>
    <n v="200000"/>
    <s v="INR"/>
    <n v="3561.583337"/>
    <s v="Bio-Statiscian"/>
    <s v="Reporting"/>
    <s v="India"/>
    <s v="India"/>
    <s v="4 to 6 hours a day"/>
    <n v="1"/>
    <x v="0"/>
    <x v="0"/>
    <n v="1"/>
  </r>
  <r>
    <s v="ID0847"/>
    <s v="27 May 2012, 1:04 AM"/>
    <n v="5000"/>
    <n v="5000"/>
    <s v="USD"/>
    <n v="5000"/>
    <s v="Management Intern"/>
    <s v="Manager"/>
    <s v="India"/>
    <s v="India"/>
    <s v="4 to 6 hours a day"/>
    <n v="1"/>
    <x v="0"/>
    <x v="0"/>
    <n v="1"/>
  </r>
  <r>
    <s v="ID0848"/>
    <s v="27 May 2012, 1:22 AM"/>
    <s v="INR 2,00,000"/>
    <n v="200000"/>
    <s v="INR"/>
    <n v="3561.583337"/>
    <s v="Sales Analyst"/>
    <s v="Analyst"/>
    <s v="India"/>
    <s v="India"/>
    <s v="4 to 6 hours a day"/>
    <n v="2"/>
    <x v="0"/>
    <x v="0"/>
    <n v="2"/>
  </r>
  <r>
    <s v="ID0849"/>
    <s v="27 May 2012, 1:30 AM"/>
    <s v="30000 eur"/>
    <n v="30000"/>
    <s v="EUR"/>
    <n v="38111.98317"/>
    <s v="financialcotroller"/>
    <s v="Accountant"/>
    <s v="portugal"/>
    <s v="Portugal"/>
    <s v="All the 8 hours baby, all the 8!"/>
    <n v="8"/>
    <x v="7"/>
    <x v="1"/>
    <n v="8"/>
  </r>
  <r>
    <s v="ID0850"/>
    <s v="27 May 2012, 1:41 AM"/>
    <s v="Rs. 10,00,000"/>
    <n v="1000000"/>
    <s v="INR"/>
    <n v="17807.916689999998"/>
    <s v="HR Analyst"/>
    <s v="Analyst"/>
    <s v="India"/>
    <s v="India"/>
    <s v="4 to 6 hours a day"/>
    <n v="6.5"/>
    <x v="0"/>
    <x v="0"/>
    <n v="6.5"/>
  </r>
  <r>
    <s v="ID0851"/>
    <s v="27 May 2012, 1:46 AM"/>
    <n v="650000"/>
    <n v="650000"/>
    <s v="INR"/>
    <n v="11575.145850000001"/>
    <s v="Financial Analyist"/>
    <s v="Analyst"/>
    <s v="India"/>
    <s v="India"/>
    <s v="All the 8 hours baby, all the 8!"/>
    <n v="3.5"/>
    <x v="0"/>
    <x v="0"/>
    <n v="3.5"/>
  </r>
  <r>
    <s v="ID0852"/>
    <s v="27 May 2012, 2:33 AM"/>
    <n v="100000"/>
    <n v="100000"/>
    <s v="CAD"/>
    <n v="98336.152300000002"/>
    <s v="Marketing Manager"/>
    <s v="Manager"/>
    <s v="Canada"/>
    <s v="Canada"/>
    <s v="2 to 3 hours per day"/>
    <n v="10"/>
    <x v="17"/>
    <x v="2"/>
    <n v="10"/>
  </r>
  <r>
    <s v="ID0854"/>
    <s v="27 May 2012, 3:06 AM"/>
    <n v="92500"/>
    <n v="92500"/>
    <s v="USD"/>
    <n v="92500"/>
    <s v="Dir of Analytics"/>
    <s v="Analyst"/>
    <s v="USA"/>
    <s v="USA"/>
    <s v="2 to 3 hours per day"/>
    <n v="15"/>
    <x v="2"/>
    <x v="2"/>
    <n v="15"/>
  </r>
  <r>
    <s v="ID0855"/>
    <s v="27 May 2012, 3:16 AM"/>
    <n v="550000"/>
    <n v="550000"/>
    <s v="INR"/>
    <n v="9794.3541779999996"/>
    <s v="Analyst"/>
    <s v="Analyst"/>
    <s v="India"/>
    <s v="India"/>
    <s v="4 to 6 hours a day"/>
    <n v="1"/>
    <x v="0"/>
    <x v="0"/>
    <n v="1"/>
  </r>
  <r>
    <s v="ID0856"/>
    <s v="27 May 2012, 3:19 AM"/>
    <n v="32000"/>
    <n v="32000"/>
    <s v="USD"/>
    <n v="32000"/>
    <s v="Reporting Manager"/>
    <s v="Manager"/>
    <s v="USA"/>
    <s v="USA"/>
    <s v="4 to 6 hours a day"/>
    <n v="1"/>
    <x v="2"/>
    <x v="2"/>
    <n v="1"/>
  </r>
  <r>
    <s v="ID0857"/>
    <s v="27 May 2012, 3:25 AM"/>
    <n v="55000"/>
    <n v="55000"/>
    <s v="USD"/>
    <n v="55000"/>
    <s v="Analyst"/>
    <s v="Analyst"/>
    <s v="USA"/>
    <s v="USA"/>
    <s v="4 to 6 hours a day"/>
    <n v="10"/>
    <x v="2"/>
    <x v="2"/>
    <n v="10"/>
  </r>
  <r>
    <s v="ID0858"/>
    <s v="27 May 2012, 3:25 AM"/>
    <n v="40000"/>
    <n v="40000"/>
    <s v="USD"/>
    <n v="40000"/>
    <s v="Data Research Assistant"/>
    <s v="Analyst"/>
    <s v="USA"/>
    <s v="USA"/>
    <s v="All the 8 hours baby, all the 8!"/>
    <n v="4"/>
    <x v="2"/>
    <x v="2"/>
    <n v="4"/>
  </r>
  <r>
    <s v="ID0859"/>
    <s v="27 May 2012, 3:37 AM"/>
    <n v="3000"/>
    <n v="3000"/>
    <s v="USD"/>
    <n v="3000"/>
    <s v="Statistical Analyst"/>
    <s v="Analyst"/>
    <s v="Pakistan"/>
    <s v="Pakistan"/>
    <s v="2 to 3 hours per day"/>
    <n v="2"/>
    <x v="3"/>
    <x v="0"/>
    <n v="2"/>
  </r>
  <r>
    <s v="ID0860"/>
    <s v="27 May 2012, 3:37 AM"/>
    <n v="43600"/>
    <n v="43600"/>
    <s v="USD"/>
    <n v="43600"/>
    <s v="Data Analyst"/>
    <s v="Analyst"/>
    <s v="USA"/>
    <s v="USA"/>
    <s v="4 to 6 hours a day"/>
    <n v="5"/>
    <x v="2"/>
    <x v="2"/>
    <n v="5"/>
  </r>
  <r>
    <s v="ID0861"/>
    <s v="27 May 2012, 4:00 AM"/>
    <n v="45000"/>
    <n v="540000"/>
    <s v="INR"/>
    <n v="9616.2750109999997"/>
    <s v="Senior analyst"/>
    <s v="Analyst"/>
    <s v="India"/>
    <s v="India"/>
    <s v="All the 8 hours baby, all the 8!"/>
    <n v="8"/>
    <x v="0"/>
    <x v="0"/>
    <n v="8"/>
  </r>
  <r>
    <s v="ID0862"/>
    <s v="27 May 2012, 4:05 AM"/>
    <n v="35000"/>
    <n v="35000"/>
    <s v="USD"/>
    <n v="35000"/>
    <s v="Purchasing Manager"/>
    <s v="Manager"/>
    <s v="Uruguay"/>
    <s v="Uruguay"/>
    <s v="All the 8 hours baby, all the 8!"/>
    <n v="10"/>
    <x v="62"/>
    <x v="5"/>
    <n v="10"/>
  </r>
  <r>
    <s v="ID0863"/>
    <s v="27 May 2012, 4:07 AM"/>
    <n v="12000"/>
    <n v="12000"/>
    <s v="USD"/>
    <n v="12000"/>
    <s v="Guide for About.com"/>
    <s v="Consultant"/>
    <s v="Spain"/>
    <s v="Spain"/>
    <s v="2 to 3 hours per day"/>
    <n v="15"/>
    <x v="46"/>
    <x v="1"/>
    <n v="15"/>
  </r>
  <r>
    <s v="ID0864"/>
    <s v="27 May 2012, 4:12 AM"/>
    <n v="5000"/>
    <n v="5000"/>
    <s v="USD"/>
    <n v="5000"/>
    <s v="Policy advisor"/>
    <s v="Consultant"/>
    <s v="Aruba"/>
    <s v="Aruba"/>
    <s v="1 or 2 hours a day"/>
    <n v="13"/>
    <x v="63"/>
    <x v="2"/>
    <n v="13"/>
  </r>
  <r>
    <s v="ID0865"/>
    <s v="27 May 2012, 4:31 AM"/>
    <s v="R134000"/>
    <n v="134000"/>
    <s v="ZAR"/>
    <n v="16337.5185"/>
    <s v="Data Analyst"/>
    <s v="Analyst"/>
    <s v="South Africa"/>
    <s v="South Africa"/>
    <s v="4 to 6 hours a day"/>
    <n v="2"/>
    <x v="11"/>
    <x v="3"/>
    <n v="2"/>
  </r>
  <r>
    <s v="ID0866"/>
    <s v="27 May 2012, 4:40 AM"/>
    <n v="65000"/>
    <n v="65000"/>
    <s v="USD"/>
    <n v="65000"/>
    <s v="Security Access Governance Analyst"/>
    <s v="Analyst"/>
    <s v="USA"/>
    <s v="USA"/>
    <s v="1 or 2 hours a day"/>
    <n v="8"/>
    <x v="2"/>
    <x v="2"/>
    <n v="8"/>
  </r>
  <r>
    <s v="ID0867"/>
    <s v="27 May 2012, 6:17 AM"/>
    <n v="40000"/>
    <n v="40000"/>
    <s v="USD"/>
    <n v="40000"/>
    <s v="IT Capacity Planner"/>
    <s v="Analyst"/>
    <s v="USA"/>
    <s v="USA"/>
    <s v="All the 8 hours baby, all the 8!"/>
    <n v="2"/>
    <x v="2"/>
    <x v="2"/>
    <n v="2"/>
  </r>
  <r>
    <s v="ID0868"/>
    <s v="27 May 2012, 6:37 AM"/>
    <n v="98000"/>
    <n v="98000"/>
    <s v="USD"/>
    <n v="98000"/>
    <s v="supply chain manager"/>
    <s v="Manager"/>
    <s v="indonesia"/>
    <s v="Indonesia"/>
    <s v="2 to 3 hours per day"/>
    <n v="14"/>
    <x v="54"/>
    <x v="0"/>
    <n v="14"/>
  </r>
  <r>
    <s v="ID0869"/>
    <s v="27 May 2012, 6:37 AM"/>
    <n v="50000"/>
    <n v="50000"/>
    <s v="USD"/>
    <n v="50000"/>
    <s v="Boss"/>
    <s v="CXO or Top Mgmt."/>
    <s v="USA"/>
    <s v="USA"/>
    <s v="All the 8 hours baby, all the 8!"/>
    <n v="15"/>
    <x v="2"/>
    <x v="2"/>
    <n v="15"/>
  </r>
  <r>
    <s v="ID0870"/>
    <s v="27 May 2012, 7:19 AM"/>
    <n v="135000"/>
    <n v="135000"/>
    <s v="USD"/>
    <n v="135000"/>
    <s v="Director, P&amp;A"/>
    <s v="CXO or Top Mgmt."/>
    <s v="USA"/>
    <s v="USA"/>
    <s v="4 to 6 hours a day"/>
    <n v="25"/>
    <x v="2"/>
    <x v="2"/>
    <n v="25"/>
  </r>
  <r>
    <s v="ID0871"/>
    <s v="27 May 2012, 8:07 AM"/>
    <n v="125"/>
    <n v="125000"/>
    <s v="USD"/>
    <n v="125000"/>
    <s v="Project controls manager"/>
    <s v="Manager"/>
    <s v="Norway"/>
    <s v="Norway"/>
    <s v="4 to 6 hours a day"/>
    <n v="6"/>
    <x v="45"/>
    <x v="1"/>
    <n v="6"/>
  </r>
  <r>
    <s v="ID0872"/>
    <s v="27 May 2012, 8:54 AM"/>
    <n v="4500"/>
    <n v="4500"/>
    <s v="USD"/>
    <n v="4500"/>
    <s v="senior associate"/>
    <s v="Analyst"/>
    <s v="indonesia"/>
    <s v="Indonesia"/>
    <s v="2 to 3 hours per day"/>
    <n v="4"/>
    <x v="54"/>
    <x v="0"/>
    <n v="4"/>
  </r>
  <r>
    <s v="ID0873"/>
    <s v="27 May 2012, 8:55 AM"/>
    <n v="115000"/>
    <n v="115000"/>
    <s v="USD"/>
    <n v="115000"/>
    <s v="Principal Financial Analyst"/>
    <s v="Analyst"/>
    <s v="USA"/>
    <s v="USA"/>
    <s v="4 to 6 hours a day"/>
    <n v="10"/>
    <x v="2"/>
    <x v="2"/>
    <n v="10"/>
  </r>
  <r>
    <s v="ID0874"/>
    <s v="27 May 2012, 9:17 AM"/>
    <n v="70000"/>
    <n v="70000"/>
    <s v="USD"/>
    <n v="70000"/>
    <s v="Financial Analyst"/>
    <s v="Analyst"/>
    <s v="USA"/>
    <s v="USA"/>
    <s v="All the 8 hours baby, all the 8!"/>
    <n v="15"/>
    <x v="2"/>
    <x v="2"/>
    <n v="15"/>
  </r>
  <r>
    <s v="ID0875"/>
    <s v="27 May 2012, 9:49 AM"/>
    <n v="5000"/>
    <n v="60000"/>
    <s v="USD"/>
    <n v="60000"/>
    <s v="Store keeper"/>
    <s v="Analyst"/>
    <s v="USA"/>
    <s v="USA"/>
    <s v="2 to 3 hours per day"/>
    <n v="8"/>
    <x v="2"/>
    <x v="2"/>
    <n v="8"/>
  </r>
  <r>
    <s v="ID0876"/>
    <s v="27 May 2012, 10:13 AM"/>
    <n v="87456"/>
    <n v="87456"/>
    <s v="USD"/>
    <n v="87456"/>
    <s v="qa team supervisor"/>
    <s v="Manager"/>
    <s v="USA"/>
    <s v="USA"/>
    <s v="2 to 3 hours per day"/>
    <n v="12"/>
    <x v="2"/>
    <x v="2"/>
    <n v="12"/>
  </r>
  <r>
    <s v="ID0877"/>
    <s v="27 May 2012, 11:32 AM"/>
    <n v="26400"/>
    <n v="26400"/>
    <s v="USD"/>
    <n v="26400"/>
    <s v="Supply Chain Administrator"/>
    <s v="Analyst"/>
    <s v="UAE"/>
    <s v="UAE"/>
    <s v="All the 8 hours baby, all the 8!"/>
    <n v="6"/>
    <x v="21"/>
    <x v="0"/>
    <n v="6"/>
  </r>
  <r>
    <s v="ID0878"/>
    <s v="27 May 2012, 11:50 AM"/>
    <n v="1000"/>
    <n v="12000"/>
    <s v="USD"/>
    <n v="12000"/>
    <s v="sup"/>
    <s v="Manager"/>
    <s v="UAE"/>
    <s v="UAE"/>
    <s v="All the 8 hours baby, all the 8!"/>
    <n v="18"/>
    <x v="21"/>
    <x v="0"/>
    <n v="18"/>
  </r>
  <r>
    <s v="ID0879"/>
    <s v="27 May 2012, 12:03 PM"/>
    <n v="144000"/>
    <n v="144000"/>
    <s v="INR"/>
    <n v="2564.3400029999998"/>
    <s v="Cost Trainee"/>
    <s v="Analyst"/>
    <s v="India"/>
    <s v="India"/>
    <s v="4 to 6 hours a day"/>
    <n v="1"/>
    <x v="0"/>
    <x v="0"/>
    <n v="1"/>
  </r>
  <r>
    <s v="ID0880"/>
    <s v="27 May 2012, 12:32 PM"/>
    <s v="62000 USD"/>
    <n v="62000"/>
    <s v="USD"/>
    <n v="62000"/>
    <s v="Deputy Manager Finance"/>
    <s v="Manager"/>
    <s v="Qatar"/>
    <s v="Qatar"/>
    <s v="All the 8 hours baby, all the 8!"/>
    <n v="11"/>
    <x v="64"/>
    <x v="0"/>
    <n v="11"/>
  </r>
  <r>
    <s v="ID0881"/>
    <s v="27 May 2012, 12:35 PM"/>
    <s v="3 lacs P.A"/>
    <n v="300000"/>
    <s v="INR"/>
    <n v="5342.3750060000002"/>
    <s v="Sales"/>
    <s v="Analyst"/>
    <s v="India"/>
    <s v="India"/>
    <s v="1 or 2 hours a day"/>
    <n v="10"/>
    <x v="0"/>
    <x v="0"/>
    <n v="10"/>
  </r>
  <r>
    <s v="ID0882"/>
    <s v="27 May 2012, 12:37 PM"/>
    <n v="40000"/>
    <n v="40000"/>
    <s v="EUR"/>
    <n v="50815.977559999999"/>
    <s v="Medical information analist"/>
    <s v="Analyst"/>
    <s v="Netherlands"/>
    <s v="Netherlands"/>
    <s v="4 to 6 hours a day"/>
    <n v="4"/>
    <x v="18"/>
    <x v="1"/>
    <n v="4"/>
  </r>
  <r>
    <s v="ID0883"/>
    <s v="27 May 2012, 12:41 PM"/>
    <s v="US 2130"/>
    <n v="25560"/>
    <s v="USD"/>
    <n v="25560"/>
    <s v="Training Coordinator"/>
    <s v="Manager"/>
    <s v="saudi arabia"/>
    <s v="Saudi Arabia"/>
    <s v="4 to 6 hours a day"/>
    <n v="3"/>
    <x v="22"/>
    <x v="0"/>
    <n v="3"/>
  </r>
  <r>
    <s v="ID0884"/>
    <s v="27 May 2012, 12:57 PM"/>
    <s v="Rs.60000/-"/>
    <n v="720000"/>
    <s v="INR"/>
    <n v="12821.70001"/>
    <s v="Article (Internship) - CA"/>
    <s v="Accountant"/>
    <s v="India"/>
    <s v="India"/>
    <s v="4 to 6 hours a day"/>
    <n v="3"/>
    <x v="0"/>
    <x v="0"/>
    <n v="3"/>
  </r>
  <r>
    <s v="ID0885"/>
    <s v="27 May 2012, 1:06 PM"/>
    <n v="600000"/>
    <n v="600000"/>
    <s v="INR"/>
    <n v="10684.75001"/>
    <s v="Asst Manager"/>
    <s v="Manager"/>
    <s v="India"/>
    <s v="India"/>
    <s v="All the 8 hours baby, all the 8!"/>
    <n v="5"/>
    <x v="0"/>
    <x v="0"/>
    <n v="5"/>
  </r>
  <r>
    <s v="ID0886"/>
    <s v="27 May 2012, 1:27 PM"/>
    <n v="35000"/>
    <n v="420000"/>
    <s v="PKR"/>
    <n v="4457.9172609999996"/>
    <s v="Assistant Manager"/>
    <s v="Manager"/>
    <s v="Pakistan"/>
    <s v="Pakistan"/>
    <s v="All the 8 hours baby, all the 8!"/>
    <n v="4"/>
    <x v="3"/>
    <x v="0"/>
    <n v="4"/>
  </r>
  <r>
    <s v="ID0887"/>
    <s v="27 May 2012, 1:29 PM"/>
    <s v="$125000 / a excl bonus"/>
    <n v="125000"/>
    <s v="USD"/>
    <n v="125000"/>
    <s v="Commercial Director"/>
    <s v="CXO or Top Mgmt."/>
    <s v="South Africa"/>
    <s v="South Africa"/>
    <s v="4 to 6 hours a day"/>
    <n v="20"/>
    <x v="11"/>
    <x v="3"/>
    <n v="20"/>
  </r>
  <r>
    <s v="ID0888"/>
    <s v="27 May 2012, 1:34 PM"/>
    <n v="43000"/>
    <n v="43000"/>
    <s v="USD"/>
    <n v="43000"/>
    <s v="Financial Analyst"/>
    <s v="Analyst"/>
    <s v="USA"/>
    <s v="USA"/>
    <s v="4 to 6 hours a day"/>
    <n v="1"/>
    <x v="2"/>
    <x v="2"/>
    <n v="1"/>
  </r>
  <r>
    <s v="ID0889"/>
    <s v="27 May 2012, 1:41 PM"/>
    <s v="400000 Rs"/>
    <n v="400000"/>
    <s v="INR"/>
    <n v="7123.1666750000004"/>
    <s v="engineer"/>
    <s v="Engineer"/>
    <s v="India"/>
    <s v="India"/>
    <s v="2 to 3 hours per day"/>
    <n v="6"/>
    <x v="0"/>
    <x v="0"/>
    <n v="6"/>
  </r>
  <r>
    <s v="ID0890"/>
    <s v="27 May 2012, 1:41 PM"/>
    <n v="10000"/>
    <n v="10000"/>
    <s v="USD"/>
    <n v="10000"/>
    <s v="Finance Staff"/>
    <s v="Accountant"/>
    <s v="Viet Nam"/>
    <s v="Vietnam"/>
    <s v="4 to 6 hours a day"/>
    <n v="4"/>
    <x v="65"/>
    <x v="0"/>
    <n v="4"/>
  </r>
  <r>
    <s v="ID0891"/>
    <s v="27 May 2012, 1:42 PM"/>
    <s v="inr 500000"/>
    <n v="500000"/>
    <s v="INR"/>
    <n v="8903.9583440000006"/>
    <s v="team coach"/>
    <s v="Manager"/>
    <s v="India"/>
    <s v="India"/>
    <s v="1 or 2 hours a day"/>
    <n v="5"/>
    <x v="0"/>
    <x v="0"/>
    <n v="5"/>
  </r>
  <r>
    <s v="ID0892"/>
    <s v="27 May 2012, 1:45 PM"/>
    <n v="36500"/>
    <n v="36500"/>
    <s v="USD"/>
    <n v="36500"/>
    <s v="Accountant"/>
    <s v="Accountant"/>
    <s v="Saudi Arabia"/>
    <s v="Saudi Arabia"/>
    <s v="4 to 6 hours a day"/>
    <n v="15"/>
    <x v="22"/>
    <x v="0"/>
    <n v="15"/>
  </r>
  <r>
    <s v="ID0893"/>
    <s v="27 May 2012, 1:52 PM"/>
    <s v="100,000 usd"/>
    <n v="100000"/>
    <s v="USD"/>
    <n v="100000"/>
    <s v="Director"/>
    <s v="CXO or Top Mgmt."/>
    <s v="M€÷xico"/>
    <s v="Mexico"/>
    <s v="All the 8 hours baby, all the 8!"/>
    <n v="10"/>
    <x v="25"/>
    <x v="2"/>
    <n v="10"/>
  </r>
  <r>
    <s v="ID0894"/>
    <s v="27 May 2012, 2:04 PM"/>
    <n v="400000"/>
    <n v="400000"/>
    <s v="INR"/>
    <n v="7123.1666750000004"/>
    <s v="Accountancy"/>
    <s v="Accountant"/>
    <s v="India"/>
    <s v="India"/>
    <s v="2 to 3 hours per day"/>
    <n v="8"/>
    <x v="0"/>
    <x v="0"/>
    <n v="8"/>
  </r>
  <r>
    <s v="ID0895"/>
    <s v="27 May 2012, 2:22 PM"/>
    <s v="INR 23 L"/>
    <n v="2300000"/>
    <s v="INR"/>
    <n v="40958.208379999996"/>
    <s v="Manager - Business Planning &amp; Reporting"/>
    <s v="Manager"/>
    <s v="India"/>
    <s v="India"/>
    <s v="2 to 3 hours per day"/>
    <n v="8"/>
    <x v="0"/>
    <x v="0"/>
    <n v="8"/>
  </r>
  <r>
    <s v="ID0896"/>
    <s v="27 May 2012, 2:27 PM"/>
    <s v="rs 100000"/>
    <n v="1200000"/>
    <s v="INR"/>
    <n v="21369.500019999999"/>
    <s v="ASST VICE PREDISDENT"/>
    <s v="CXO or Top Mgmt."/>
    <s v="India"/>
    <s v="India"/>
    <s v="4 to 6 hours a day"/>
    <n v="17"/>
    <x v="0"/>
    <x v="0"/>
    <n v="17"/>
  </r>
  <r>
    <s v="ID0897"/>
    <s v="27 May 2012, 2:47 PM"/>
    <n v="120000"/>
    <n v="120000"/>
    <s v="INR"/>
    <n v="2136.950002"/>
    <s v="co ordinator"/>
    <s v="Manager"/>
    <s v="India"/>
    <s v="India"/>
    <s v="4 to 6 hours a day"/>
    <n v="5"/>
    <x v="0"/>
    <x v="0"/>
    <n v="5"/>
  </r>
  <r>
    <s v="ID0898"/>
    <s v="27 May 2012, 2:49 PM"/>
    <s v="5,00,000 INR"/>
    <n v="500000"/>
    <s v="INR"/>
    <n v="8903.9583440000006"/>
    <s v="Planning Engineer"/>
    <s v="Engineer"/>
    <s v="India"/>
    <s v="India"/>
    <s v="2 to 3 hours per day"/>
    <n v="3"/>
    <x v="0"/>
    <x v="0"/>
    <n v="3"/>
  </r>
  <r>
    <s v="ID0899"/>
    <s v="27 May 2012, 2:50 PM"/>
    <n v="1000000"/>
    <n v="1000000"/>
    <s v="INR"/>
    <n v="17807.916689999998"/>
    <s v="Engagement Lead"/>
    <s v="Manager"/>
    <s v="India"/>
    <s v="India"/>
    <s v="4 to 6 hours a day"/>
    <n v="5"/>
    <x v="0"/>
    <x v="0"/>
    <n v="5"/>
  </r>
  <r>
    <s v="ID0900"/>
    <s v="27 May 2012, 2:55 PM"/>
    <s v="INR 850,000"/>
    <n v="850000"/>
    <s v="INR"/>
    <n v="15136.72918"/>
    <s v="Assistant Manager"/>
    <s v="Manager"/>
    <s v="India"/>
    <s v="India"/>
    <s v="2 to 3 hours per day"/>
    <n v="3"/>
    <x v="0"/>
    <x v="0"/>
    <n v="3"/>
  </r>
  <r>
    <s v="ID0901"/>
    <s v="27 May 2012, 3:01 PM"/>
    <n v="168000"/>
    <n v="168000"/>
    <s v="PHP"/>
    <n v="3982.4487789999998"/>
    <s v="Clerk"/>
    <s v="Analyst"/>
    <s v="Philippines"/>
    <s v="Philippines"/>
    <s v="4 to 6 hours a day"/>
    <n v="10"/>
    <x v="32"/>
    <x v="0"/>
    <n v="10"/>
  </r>
  <r>
    <s v="ID0903"/>
    <s v="27 May 2012, 3:25 PM"/>
    <n v="1300"/>
    <n v="15600"/>
    <s v="USD"/>
    <n v="15600"/>
    <s v="Document controller"/>
    <s v="Controller"/>
    <s v="Kuwait"/>
    <s v="Kuwait"/>
    <s v="4 to 6 hours a day"/>
    <n v="13"/>
    <x v="66"/>
    <x v="0"/>
    <n v="13"/>
  </r>
  <r>
    <s v="ID0904"/>
    <s v="27 May 2012, 3:26 PM"/>
    <s v="180000 INR"/>
    <n v="180000"/>
    <s v="INR"/>
    <n v="3205.4250040000002"/>
    <s v="Executive"/>
    <s v="Analyst"/>
    <s v="India"/>
    <s v="India"/>
    <s v="2 to 3 hours per day"/>
    <n v="3.5"/>
    <x v="0"/>
    <x v="0"/>
    <n v="3.5"/>
  </r>
  <r>
    <s v="ID0905"/>
    <s v="27 May 2012, 3:32 PM"/>
    <n v="10000"/>
    <n v="10000"/>
    <s v="USD"/>
    <n v="10000"/>
    <s v="Planner"/>
    <s v="Manager"/>
    <s v="India"/>
    <s v="India"/>
    <s v="4 to 6 hours a day"/>
    <n v="6"/>
    <x v="0"/>
    <x v="0"/>
    <n v="6"/>
  </r>
  <r>
    <s v="ID0906"/>
    <s v="27 May 2012, 3:44 PM"/>
    <n v="75010"/>
    <n v="75010"/>
    <s v="USD"/>
    <n v="75010"/>
    <s v="Senior Business Analyst"/>
    <s v="Analyst"/>
    <s v="USA"/>
    <s v="USA"/>
    <s v="2 to 3 hours per day"/>
    <n v="6"/>
    <x v="2"/>
    <x v="2"/>
    <n v="6"/>
  </r>
  <r>
    <s v="ID0907"/>
    <s v="27 May 2012, 3:44 PM"/>
    <s v="Rs 600000/-"/>
    <n v="600000"/>
    <s v="INR"/>
    <n v="10684.75001"/>
    <s v="Manager"/>
    <s v="Manager"/>
    <s v="India"/>
    <s v="India"/>
    <s v="All the 8 hours baby, all the 8!"/>
    <n v="9"/>
    <x v="0"/>
    <x v="0"/>
    <n v="9"/>
  </r>
  <r>
    <s v="ID0908"/>
    <s v="27 May 2012, 3:48 PM"/>
    <n v="16350"/>
    <n v="16350"/>
    <s v="USD"/>
    <n v="16350"/>
    <s v="Estimator"/>
    <s v="Manager"/>
    <s v="India"/>
    <s v="India"/>
    <s v="4 to 6 hours a day"/>
    <n v="5"/>
    <x v="0"/>
    <x v="0"/>
    <n v="5"/>
  </r>
  <r>
    <s v="ID0909"/>
    <s v="27 May 2012, 4:10 PM"/>
    <n v="80000"/>
    <n v="80000"/>
    <s v="GBP"/>
    <n v="126094.26179999999"/>
    <s v="Financial Modeller"/>
    <s v="Accountant"/>
    <s v="UK"/>
    <s v="UK"/>
    <s v="4 to 6 hours a day"/>
    <n v="10"/>
    <x v="14"/>
    <x v="1"/>
    <n v="10"/>
  </r>
  <r>
    <s v="ID0910"/>
    <s v="27 May 2012, 4:10 PM"/>
    <n v="60000"/>
    <n v="60000"/>
    <s v="USD"/>
    <n v="60000"/>
    <s v="Cost accountant"/>
    <s v="Accountant"/>
    <s v="Singapore"/>
    <s v="Singapore"/>
    <s v="All the 8 hours baby, all the 8!"/>
    <n v="10"/>
    <x v="29"/>
    <x v="0"/>
    <n v="10"/>
  </r>
  <r>
    <s v="ID0911"/>
    <s v="27 May 2012, 4:24 PM"/>
    <n v="1300000"/>
    <n v="1300000"/>
    <s v="INR"/>
    <n v="23150.291689999998"/>
    <s v="banker"/>
    <s v="Manager"/>
    <s v="India"/>
    <s v="India"/>
    <s v="1 or 2 hours a day"/>
    <n v="3"/>
    <x v="0"/>
    <x v="0"/>
    <n v="3"/>
  </r>
  <r>
    <s v="ID0912"/>
    <s v="27 May 2012, 4:30 PM"/>
    <n v="775000"/>
    <n v="775000"/>
    <s v="INR"/>
    <n v="13801.13543"/>
    <s v="Analyst"/>
    <s v="Analyst"/>
    <s v="India"/>
    <s v="India"/>
    <s v="4 to 6 hours a day"/>
    <n v="2"/>
    <x v="0"/>
    <x v="0"/>
    <n v="2"/>
  </r>
  <r>
    <s v="ID0913"/>
    <s v="27 May 2012, 4:50 PM"/>
    <s v="1050000 INR"/>
    <n v="1050000"/>
    <s v="INR"/>
    <n v="18698.312519999999"/>
    <s v="Manager Market Reesrach"/>
    <s v="Manager"/>
    <s v="India"/>
    <s v="India"/>
    <s v="All the 8 hours baby, all the 8!"/>
    <n v="5"/>
    <x v="0"/>
    <x v="0"/>
    <n v="5"/>
  </r>
  <r>
    <s v="ID0914"/>
    <s v="27 May 2012, 5:10 PM"/>
    <n v="36000"/>
    <n v="36000"/>
    <s v="USD"/>
    <n v="36000"/>
    <s v="QA Supervisor"/>
    <s v="Controller"/>
    <s v="Czech Republic"/>
    <s v="Czech Republic"/>
    <s v="2 to 3 hours per day"/>
    <n v="9"/>
    <x v="67"/>
    <x v="1"/>
    <n v="9"/>
  </r>
  <r>
    <s v="ID0915"/>
    <s v="27 May 2012, 5:16 PM"/>
    <s v="486000 INR"/>
    <n v="486000"/>
    <s v="INR"/>
    <n v="8654.6475100000007"/>
    <s v="Assistant manager"/>
    <s v="Manager"/>
    <s v="India"/>
    <s v="India"/>
    <s v="All the 8 hours baby, all the 8!"/>
    <n v="6"/>
    <x v="0"/>
    <x v="0"/>
    <n v="6"/>
  </r>
  <r>
    <s v="ID0916"/>
    <s v="27 May 2012, 5:17 PM"/>
    <s v="ô?65000"/>
    <n v="65000"/>
    <s v="GBP"/>
    <n v="102451.5877"/>
    <s v="Manager"/>
    <s v="Manager"/>
    <s v="UK"/>
    <s v="UK"/>
    <s v="1 or 2 hours a day"/>
    <n v="15"/>
    <x v="14"/>
    <x v="1"/>
    <n v="15"/>
  </r>
  <r>
    <s v="ID0917"/>
    <s v="27 May 2012, 5:24 PM"/>
    <n v="36400"/>
    <n v="36400"/>
    <s v="USD"/>
    <n v="36400"/>
    <s v="Analyst"/>
    <s v="Analyst"/>
    <s v="Zimbabwe"/>
    <s v="Zimbabwe"/>
    <s v="4 to 6 hours a day"/>
    <n v="20"/>
    <x v="68"/>
    <x v="3"/>
    <n v="20"/>
  </r>
  <r>
    <s v="ID0918"/>
    <s v="27 May 2012, 6:19 PM"/>
    <n v="64210.1"/>
    <n v="64210"/>
    <s v="GBP"/>
    <n v="101206.4068"/>
    <s v="HR Advisor - Systems &amp; MI"/>
    <s v="Consultant"/>
    <s v="UK"/>
    <s v="UK"/>
    <s v="4 to 6 hours a day"/>
    <n v="16"/>
    <x v="14"/>
    <x v="1"/>
    <n v="16"/>
  </r>
  <r>
    <s v="ID0919"/>
    <s v="27 May 2012, 6:33 PM"/>
    <s v="300000RS"/>
    <n v="300000"/>
    <s v="INR"/>
    <n v="5342.3750060000002"/>
    <s v="ANALYST"/>
    <s v="Analyst"/>
    <s v="India"/>
    <s v="India"/>
    <s v="4 to 6 hours a day"/>
    <n v="0.5"/>
    <x v="0"/>
    <x v="0"/>
    <n v="0.5"/>
  </r>
  <r>
    <s v="ID0920"/>
    <s v="27 May 2012, 7:39 PM"/>
    <n v="104000"/>
    <n v="104000"/>
    <s v="AED"/>
    <n v="28310.798119999999"/>
    <s v="Financial Analyst"/>
    <s v="Analyst"/>
    <s v="UAE"/>
    <s v="UAE"/>
    <s v="4 to 6 hours a day"/>
    <n v="11"/>
    <x v="21"/>
    <x v="0"/>
    <n v="11"/>
  </r>
  <r>
    <s v="ID0921"/>
    <s v="27 May 2012, 7:41 PM"/>
    <n v="20500"/>
    <n v="20500"/>
    <s v="EUR"/>
    <n v="26043.1885"/>
    <s v="C&amp;B Manager"/>
    <s v="Manager"/>
    <s v="Poland"/>
    <s v="Poland"/>
    <s v="4 to 6 hours a day"/>
    <n v="8"/>
    <x v="15"/>
    <x v="1"/>
    <n v="8"/>
  </r>
  <r>
    <s v="ID0922"/>
    <s v="27 May 2012, 8:18 PM"/>
    <s v="95000 AUD"/>
    <n v="95000"/>
    <s v="AUD"/>
    <n v="96891.417360000007"/>
    <s v="Senior Marketing Analyst"/>
    <s v="Analyst"/>
    <s v="Australia"/>
    <s v="Australia"/>
    <s v="1 or 2 hours a day"/>
    <n v="7"/>
    <x v="16"/>
    <x v="4"/>
    <n v="7"/>
  </r>
  <r>
    <s v="ID0923"/>
    <s v="27 May 2012, 8:43 PM"/>
    <n v="144000"/>
    <n v="144000"/>
    <s v="INR"/>
    <n v="2564.3400029999998"/>
    <s v="operation supervisor"/>
    <s v="Controller"/>
    <s v="India"/>
    <s v="India"/>
    <s v="4 to 6 hours a day"/>
    <n v="4"/>
    <x v="0"/>
    <x v="0"/>
    <n v="4"/>
  </r>
  <r>
    <s v="ID0924"/>
    <s v="27 May 2012, 8:51 PM"/>
    <n v="180000"/>
    <n v="180000"/>
    <s v="INR"/>
    <n v="3205.4250040000002"/>
    <s v="MIS TEAM MEMBER"/>
    <s v="Reporting"/>
    <s v="India"/>
    <s v="India"/>
    <s v="All the 8 hours baby, all the 8!"/>
    <n v="8"/>
    <x v="0"/>
    <x v="0"/>
    <n v="8"/>
  </r>
  <r>
    <s v="ID0925"/>
    <s v="27 May 2012, 9:04 PM"/>
    <n v="600000"/>
    <n v="600000"/>
    <s v="INR"/>
    <n v="10684.75001"/>
    <s v="Sales Analyst"/>
    <s v="Analyst"/>
    <s v="India"/>
    <s v="India"/>
    <s v="All the 8 hours baby, all the 8!"/>
    <n v="8"/>
    <x v="0"/>
    <x v="0"/>
    <n v="8"/>
  </r>
  <r>
    <s v="ID0927"/>
    <s v="27 May 2012, 9:21 PM"/>
    <n v="150000"/>
    <n v="150000"/>
    <s v="USD"/>
    <n v="150000"/>
    <s v="Controller"/>
    <s v="Controller"/>
    <s v="USA"/>
    <s v="USA"/>
    <s v="4 to 6 hours a day"/>
    <n v="25"/>
    <x v="2"/>
    <x v="2"/>
    <n v="25"/>
  </r>
  <r>
    <s v="ID0928"/>
    <s v="27 May 2012, 9:24 PM"/>
    <s v="7 Lakhs"/>
    <n v="700000"/>
    <s v="INR"/>
    <n v="12465.54168"/>
    <s v="Business Support Executive"/>
    <s v="Manager"/>
    <s v="India"/>
    <s v="India"/>
    <s v="4 to 6 hours a day"/>
    <n v="3"/>
    <x v="0"/>
    <x v="0"/>
    <n v="3"/>
  </r>
  <r>
    <s v="ID0929"/>
    <s v="27 May 2012, 9:44 PM"/>
    <s v="15000 Ÿ?¦"/>
    <n v="15000"/>
    <s v="EUR"/>
    <n v="19055.991580000002"/>
    <s v="analytic"/>
    <s v="Analyst"/>
    <s v="Slovenia"/>
    <s v="Slovenia"/>
    <s v="4 to 6 hours a day"/>
    <n v="4"/>
    <x v="69"/>
    <x v="1"/>
    <n v="4"/>
  </r>
  <r>
    <s v="ID0930"/>
    <s v="27 May 2012, 9:49 PM"/>
    <n v="105000"/>
    <n v="105000"/>
    <s v="USD"/>
    <n v="105000"/>
    <s v="business analyst"/>
    <s v="Analyst"/>
    <s v="USA"/>
    <s v="USA"/>
    <s v="4 to 6 hours a day"/>
    <n v="20"/>
    <x v="2"/>
    <x v="2"/>
    <n v="20"/>
  </r>
  <r>
    <s v="ID0931"/>
    <s v="27 May 2012, 10:05 PM"/>
    <n v="24000"/>
    <n v="24000"/>
    <s v="USD"/>
    <n v="24000"/>
    <s v="business analyst"/>
    <s v="Analyst"/>
    <s v="India"/>
    <s v="India"/>
    <s v="4 to 6 hours a day"/>
    <n v="3"/>
    <x v="0"/>
    <x v="0"/>
    <n v="3"/>
  </r>
  <r>
    <s v="ID0932"/>
    <s v="27 May 2012, 10:22 PM"/>
    <s v="50000 GBP"/>
    <n v="50000"/>
    <s v="GBP"/>
    <n v="78808.9136"/>
    <s v="Finance Analyst"/>
    <s v="Analyst"/>
    <s v="UK"/>
    <s v="UK"/>
    <s v="All the 8 hours baby, all the 8!"/>
    <n v="10"/>
    <x v="14"/>
    <x v="1"/>
    <n v="10"/>
  </r>
  <r>
    <s v="ID0933"/>
    <s v="27 May 2012, 10:35 PM"/>
    <n v="42000"/>
    <n v="42000"/>
    <s v="USD"/>
    <n v="42000"/>
    <s v="Credit Controller"/>
    <s v="Controller"/>
    <s v="Saudi Arabia"/>
    <s v="Saudi Arabia"/>
    <s v="All the 8 hours baby, all the 8!"/>
    <n v="15"/>
    <x v="22"/>
    <x v="0"/>
    <n v="15"/>
  </r>
  <r>
    <s v="ID0934"/>
    <s v="27 May 2012, 10:40 PM"/>
    <s v="R$ 19.200,00"/>
    <n v="19200"/>
    <s v="BRL"/>
    <n v="9490.1984040000007"/>
    <s v="Programmer"/>
    <s v="Analyst"/>
    <s v="Brazil"/>
    <s v="Brasil"/>
    <s v="All the 8 hours baby, all the 8!"/>
    <n v="8"/>
    <x v="20"/>
    <x v="5"/>
    <n v="8"/>
  </r>
  <r>
    <s v="ID0935"/>
    <s v="27 May 2012, 10:58 PM"/>
    <n v="60000"/>
    <n v="60000"/>
    <s v="USD"/>
    <n v="60000"/>
    <s v="Consultant"/>
    <s v="Consultant"/>
    <s v="Singapore"/>
    <s v="Singapore"/>
    <s v="4 to 6 hours a day"/>
    <n v="5"/>
    <x v="29"/>
    <x v="0"/>
    <n v="5"/>
  </r>
  <r>
    <s v="ID0936"/>
    <s v="27 May 2012, 11:03 PM"/>
    <n v="1000000"/>
    <n v="1000000"/>
    <s v="INR"/>
    <n v="17807.916689999998"/>
    <s v="business"/>
    <s v="Manager"/>
    <s v="India"/>
    <s v="India"/>
    <s v="All the 8 hours baby, all the 8!"/>
    <n v="8"/>
    <x v="0"/>
    <x v="0"/>
    <n v="8"/>
  </r>
  <r>
    <s v="ID0937"/>
    <s v="27 May 2012, 11:10 PM"/>
    <s v="Rs.7,00,000"/>
    <n v="700000"/>
    <s v="INR"/>
    <n v="12465.54168"/>
    <s v="Business Analyst"/>
    <s v="Analyst"/>
    <s v="India"/>
    <s v="India"/>
    <s v="All the 8 hours baby, all the 8!"/>
    <n v="1"/>
    <x v="0"/>
    <x v="0"/>
    <n v="1"/>
  </r>
  <r>
    <s v="ID0938"/>
    <s v="27 May 2012, 11:32 PM"/>
    <n v="20571"/>
    <n v="20571"/>
    <s v="USD"/>
    <n v="20571"/>
    <s v="CFO"/>
    <s v="CXO or Top Mgmt."/>
    <s v="Albania"/>
    <s v="Albania"/>
    <s v="4 to 6 hours a day"/>
    <n v="8"/>
    <x v="70"/>
    <x v="1"/>
    <n v="8"/>
  </r>
  <r>
    <s v="ID0939"/>
    <s v="27 May 2012, 11:43 PM"/>
    <n v="290"/>
    <n v="3480"/>
    <s v="USD"/>
    <n v="3480"/>
    <s v="Reconciliation Manager in Textile Mill"/>
    <s v="Manager"/>
    <s v="Pakistan"/>
    <s v="Pakistan"/>
    <s v="All the 8 hours baby, all the 8!"/>
    <n v="6"/>
    <x v="3"/>
    <x v="0"/>
    <n v="6"/>
  </r>
  <r>
    <s v="ID0940"/>
    <s v="27 May 2012, 11:46 PM"/>
    <n v="18060"/>
    <n v="18060"/>
    <s v="USD"/>
    <n v="18060"/>
    <s v="Reporting Supervisor"/>
    <s v="Reporting"/>
    <s v="Philippines"/>
    <s v="Philippines"/>
    <s v="4 to 6 hours a day"/>
    <n v="12"/>
    <x v="32"/>
    <x v="0"/>
    <n v="12"/>
  </r>
  <r>
    <s v="ID0941"/>
    <s v="27 May 2012, 11:47 PM"/>
    <n v="30000"/>
    <n v="30000"/>
    <s v="USD"/>
    <n v="30000"/>
    <s v="Financial Expert"/>
    <s v="Accountant"/>
    <s v="Iran"/>
    <s v="iran"/>
    <s v="2 to 3 hours per day"/>
    <n v="30"/>
    <x v="38"/>
    <x v="0"/>
    <n v="30"/>
  </r>
  <r>
    <s v="ID0943"/>
    <s v="27 May 2012, 11:52 PM"/>
    <s v="usd 2000 per month"/>
    <n v="24000"/>
    <s v="USD"/>
    <n v="24000"/>
    <s v="sr manager"/>
    <s v="Manager"/>
    <s v="India"/>
    <s v="India"/>
    <s v="4 to 6 hours a day"/>
    <n v="10"/>
    <x v="0"/>
    <x v="0"/>
    <n v="10"/>
  </r>
  <r>
    <s v="ID0944"/>
    <s v="28 May 2012, 12:10 AM"/>
    <n v="63200"/>
    <n v="63200"/>
    <s v="EUR"/>
    <n v="80289.24454"/>
    <s v="Consultant"/>
    <s v="Consultant"/>
    <s v="France"/>
    <s v="France"/>
    <s v="4 to 6 hours a day"/>
    <n v="3"/>
    <x v="19"/>
    <x v="1"/>
    <n v="3"/>
  </r>
  <r>
    <s v="ID0945"/>
    <s v="28 May 2012, 12:17 AM"/>
    <n v="70000"/>
    <n v="70000"/>
    <s v="USD"/>
    <n v="70000"/>
    <s v="Client Manager"/>
    <s v="Manager"/>
    <s v="USA"/>
    <s v="USA"/>
    <s v="4 to 6 hours a day"/>
    <n v="4"/>
    <x v="2"/>
    <x v="2"/>
    <n v="4"/>
  </r>
  <r>
    <s v="ID0946"/>
    <s v="28 May 2012, 12:28 AM"/>
    <s v="Rs 40000"/>
    <n v="480000"/>
    <s v="INR"/>
    <n v="8547.8000100000008"/>
    <s v="Manager"/>
    <s v="Manager"/>
    <s v="India"/>
    <s v="India"/>
    <s v="2 to 3 hours per day"/>
    <n v="2"/>
    <x v="0"/>
    <x v="0"/>
    <n v="2"/>
  </r>
  <r>
    <s v="ID0948"/>
    <s v="28 May 2012, 12:36 AM"/>
    <s v="INR 600K"/>
    <n v="600000"/>
    <s v="INR"/>
    <n v="10684.75001"/>
    <s v="Asst. Mgr. Finance"/>
    <s v="Analyst"/>
    <s v="India"/>
    <s v="India"/>
    <s v="4 to 6 hours a day"/>
    <n v="11"/>
    <x v="0"/>
    <x v="0"/>
    <n v="11"/>
  </r>
  <r>
    <s v="ID0949"/>
    <s v="28 May 2012, 12:43 AM"/>
    <s v="600000 INR"/>
    <n v="600000"/>
    <s v="INR"/>
    <n v="10684.75001"/>
    <s v="Executive"/>
    <s v="Analyst"/>
    <s v="India"/>
    <s v="India"/>
    <s v="2 to 3 hours per day"/>
    <n v="4"/>
    <x v="0"/>
    <x v="0"/>
    <n v="4"/>
  </r>
  <r>
    <s v="ID0950"/>
    <s v="28 May 2012, 12:48 AM"/>
    <n v="20000"/>
    <n v="20000"/>
    <s v="USD"/>
    <n v="20000"/>
    <s v="Financial Modeller"/>
    <s v="Accountant"/>
    <s v="Zambia"/>
    <s v="Zambia"/>
    <s v="All the 8 hours baby, all the 8!"/>
    <n v="2"/>
    <x v="71"/>
    <x v="3"/>
    <n v="2"/>
  </r>
  <r>
    <s v="ID0951"/>
    <s v="28 May 2012, 1:17 AM"/>
    <s v="42000 Ÿ?¦"/>
    <n v="42000"/>
    <s v="EUR"/>
    <n v="53356.776440000001"/>
    <s v="Consultant"/>
    <s v="Consultant"/>
    <s v="Germany"/>
    <s v="Germany"/>
    <s v="2 to 3 hours per day"/>
    <n v="3"/>
    <x v="5"/>
    <x v="1"/>
    <n v="3"/>
  </r>
  <r>
    <s v="ID0952"/>
    <s v="28 May 2012, 1:29 AM"/>
    <n v="3000"/>
    <n v="36000"/>
    <s v="USD"/>
    <n v="36000"/>
    <s v="Accountant"/>
    <s v="Accountant"/>
    <s v="United Arab Emirates"/>
    <s v="UAE"/>
    <s v="4 to 6 hours a day"/>
    <n v="4.5"/>
    <x v="21"/>
    <x v="0"/>
    <n v="4.5"/>
  </r>
  <r>
    <s v="ID0953"/>
    <s v="28 May 2012, 1:30 AM"/>
    <n v="57000"/>
    <n v="57000"/>
    <s v="USD"/>
    <n v="57000"/>
    <s v="Construction Engineer"/>
    <s v="Engineer"/>
    <s v="USA"/>
    <s v="USA"/>
    <s v="2 to 3 hours per day"/>
    <n v="4"/>
    <x v="2"/>
    <x v="2"/>
    <n v="4"/>
  </r>
  <r>
    <s v="ID0954"/>
    <s v="28 May 2012, 1:47 AM"/>
    <n v="135000"/>
    <n v="135000"/>
    <s v="USD"/>
    <n v="135000"/>
    <s v="Marketing Insights Manager"/>
    <s v="Manager"/>
    <s v="USA"/>
    <s v="USA"/>
    <s v="All the 8 hours baby, all the 8!"/>
    <n v="15"/>
    <x v="2"/>
    <x v="2"/>
    <n v="15"/>
  </r>
  <r>
    <s v="ID0955"/>
    <s v="28 May 2012, 2:25 AM"/>
    <n v="75000"/>
    <n v="75000"/>
    <s v="EUR"/>
    <n v="95279.957920000001"/>
    <s v="Risk analyst"/>
    <s v="Analyst"/>
    <s v="Netherlands"/>
    <s v="Netherlands"/>
    <s v="4 to 6 hours a day"/>
    <n v="4"/>
    <x v="18"/>
    <x v="1"/>
    <n v="4"/>
  </r>
  <r>
    <s v="ID0957"/>
    <s v="28 May 2012, 3:34 AM"/>
    <n v="45000"/>
    <n v="45000"/>
    <s v="EUR"/>
    <n v="57167.974750000001"/>
    <s v="data analist"/>
    <s v="Analyst"/>
    <s v="netherlands"/>
    <s v="Netherlands"/>
    <s v="2 to 3 hours per day"/>
    <n v="10"/>
    <x v="18"/>
    <x v="1"/>
    <n v="10"/>
  </r>
  <r>
    <s v="ID0958"/>
    <s v="28 May 2012, 3:44 AM"/>
    <s v="2,000,000 Naira"/>
    <n v="2000000"/>
    <s v="NAIRA"/>
    <n v="12326.65639"/>
    <s v="Head Business Advisory"/>
    <s v="Manager"/>
    <s v="Nigeria"/>
    <s v="Nigeria"/>
    <s v="4 to 6 hours a day"/>
    <n v="5"/>
    <x v="59"/>
    <x v="3"/>
    <n v="5"/>
  </r>
  <r>
    <s v="ID0959"/>
    <s v="28 May 2012, 4:05 AM"/>
    <n v="8000"/>
    <n v="8000"/>
    <s v="USD"/>
    <n v="8000"/>
    <s v="IT Analyst"/>
    <s v="Analyst"/>
    <s v="India"/>
    <s v="India"/>
    <s v="1 or 2 hours a day"/>
    <n v="5"/>
    <x v="0"/>
    <x v="0"/>
    <n v="5"/>
  </r>
  <r>
    <s v="ID0960"/>
    <s v="28 May 2012, 4:40 AM"/>
    <n v="48000"/>
    <n v="48000"/>
    <s v="USD"/>
    <n v="48000"/>
    <s v="Merchandise planner"/>
    <s v="Manager"/>
    <s v="France"/>
    <s v="France"/>
    <s v="4 to 6 hours a day"/>
    <n v="5"/>
    <x v="19"/>
    <x v="1"/>
    <n v="5"/>
  </r>
  <r>
    <s v="ID0961"/>
    <s v="28 May 2012, 5:07 AM"/>
    <n v="40000"/>
    <n v="40000"/>
    <s v="USD"/>
    <n v="40000"/>
    <s v="analyst"/>
    <s v="Analyst"/>
    <s v="NZ"/>
    <s v="New Zealand"/>
    <s v="4 to 6 hours a day"/>
    <n v="5"/>
    <x v="47"/>
    <x v="4"/>
    <n v="5"/>
  </r>
  <r>
    <s v="ID0962"/>
    <s v="28 May 2012, 5:09 AM"/>
    <s v="NZ$ 75000"/>
    <n v="75000"/>
    <s v="NZD"/>
    <n v="59819.107020000003"/>
    <s v="Information Analyst"/>
    <s v="Analyst"/>
    <s v="New  Zealand"/>
    <s v="New Zealand"/>
    <s v="4 to 6 hours a day"/>
    <n v="10"/>
    <x v="47"/>
    <x v="4"/>
    <n v="10"/>
  </r>
  <r>
    <s v="ID0963"/>
    <s v="28 May 2012, 5:12 AM"/>
    <n v="150000"/>
    <n v="150000"/>
    <s v="USD"/>
    <n v="150000"/>
    <s v="Software Tester"/>
    <s v="Analyst"/>
    <s v="Switzerland"/>
    <s v="Switzerland"/>
    <s v="1 or 2 hours a day"/>
    <n v="20"/>
    <x v="10"/>
    <x v="1"/>
    <n v="20"/>
  </r>
  <r>
    <s v="ID0964"/>
    <s v="28 May 2012, 5:20 AM"/>
    <n v="80000"/>
    <n v="80000"/>
    <s v="AUD"/>
    <n v="81592.772509999995"/>
    <s v="Billing manager"/>
    <s v="Manager"/>
    <s v="Australia"/>
    <s v="Australia"/>
    <s v="4 to 6 hours a day"/>
    <n v="25"/>
    <x v="16"/>
    <x v="4"/>
    <n v="25"/>
  </r>
  <r>
    <s v="ID0965"/>
    <s v="28 May 2012, 5:48 AM"/>
    <n v="95000"/>
    <n v="95000"/>
    <s v="AUD"/>
    <n v="96891.417360000007"/>
    <s v="financial analyst"/>
    <s v="Analyst"/>
    <s v="Australia"/>
    <s v="Australia"/>
    <s v="2 to 3 hours per day"/>
    <n v="20"/>
    <x v="16"/>
    <x v="4"/>
    <n v="20"/>
  </r>
  <r>
    <s v="ID0966"/>
    <s v="28 May 2012, 5:51 AM"/>
    <s v="AUD90000"/>
    <n v="90000"/>
    <s v="AUD"/>
    <n v="91791.869080000004"/>
    <s v="Senior Research Analyst"/>
    <s v="Analyst"/>
    <s v="Australia"/>
    <s v="Australia"/>
    <s v="4 to 6 hours a day"/>
    <n v="13"/>
    <x v="16"/>
    <x v="4"/>
    <n v="13"/>
  </r>
  <r>
    <s v="ID0967"/>
    <s v="28 May 2012, 5:51 AM"/>
    <n v="15000"/>
    <n v="15000"/>
    <s v="USD"/>
    <n v="15000"/>
    <s v="Quality Executive"/>
    <s v="Analyst"/>
    <s v="India"/>
    <s v="India"/>
    <s v="2 to 3 hours per day"/>
    <n v="2"/>
    <x v="0"/>
    <x v="0"/>
    <n v="2"/>
  </r>
  <r>
    <s v="ID0968"/>
    <s v="28 May 2012, 6:25 AM"/>
    <s v="AU$65"/>
    <n v="65000"/>
    <s v="AUD"/>
    <n v="66294.127670000002"/>
    <s v="Business Support"/>
    <s v="Manager"/>
    <s v="Australia"/>
    <s v="Australia"/>
    <s v="2 to 3 hours per day"/>
    <n v="5"/>
    <x v="16"/>
    <x v="4"/>
    <n v="5"/>
  </r>
  <r>
    <s v="ID0969"/>
    <s v="28 May 2012, 6:35 AM"/>
    <n v="100000"/>
    <n v="100000"/>
    <s v="AUD"/>
    <n v="101990.9656"/>
    <s v="Senior Consultant"/>
    <s v="Consultant"/>
    <s v="Australia"/>
    <s v="Australia"/>
    <s v="All the 8 hours baby, all the 8!"/>
    <n v="6"/>
    <x v="16"/>
    <x v="4"/>
    <n v="6"/>
  </r>
  <r>
    <s v="ID0970"/>
    <s v="28 May 2012, 6:51 AM"/>
    <n v="60000"/>
    <n v="60000"/>
    <s v="USD"/>
    <n v="60000"/>
    <s v="Sales Manager"/>
    <s v="Manager"/>
    <s v="USA"/>
    <s v="USA"/>
    <s v="2 to 3 hours per day"/>
    <n v="3"/>
    <x v="2"/>
    <x v="2"/>
    <n v="3"/>
  </r>
  <r>
    <s v="ID0971"/>
    <s v="28 May 2012, 6:52 AM"/>
    <n v="43000"/>
    <n v="43000"/>
    <s v="AUD"/>
    <n v="43856.115230000003"/>
    <s v="Finance Officer"/>
    <s v="Manager"/>
    <s v="Australia"/>
    <s v="Australia"/>
    <s v="All the 8 hours baby, all the 8!"/>
    <n v="1"/>
    <x v="16"/>
    <x v="4"/>
    <n v="1"/>
  </r>
  <r>
    <s v="ID0972"/>
    <s v="28 May 2012, 6:52 AM"/>
    <n v="45616"/>
    <n v="45616"/>
    <s v="USD"/>
    <n v="45616"/>
    <s v="Assistant Fleet Analyst"/>
    <s v="Analyst"/>
    <s v="Australia"/>
    <s v="Australia"/>
    <s v="4 to 6 hours a day"/>
    <n v="1.5"/>
    <x v="16"/>
    <x v="4"/>
    <n v="1.5"/>
  </r>
  <r>
    <s v="ID0973"/>
    <s v="28 May 2012, 7:00 AM"/>
    <n v="95000"/>
    <n v="95000"/>
    <s v="NZD"/>
    <n v="75770.868889999998"/>
    <s v="Cost Accountant"/>
    <s v="Accountant"/>
    <s v="New Zealand"/>
    <s v="New Zealand"/>
    <s v="4 to 6 hours a day"/>
    <n v="20"/>
    <x v="47"/>
    <x v="4"/>
    <n v="20"/>
  </r>
  <r>
    <s v="ID0974"/>
    <s v="28 May 2012, 7:21 AM"/>
    <n v="56600"/>
    <n v="56600"/>
    <s v="AUD"/>
    <n v="57726.886550000003"/>
    <s v="Operations Coordinator"/>
    <s v="Manager"/>
    <s v="Australia"/>
    <s v="Australia"/>
    <s v="2 to 3 hours per day"/>
    <n v="2"/>
    <x v="16"/>
    <x v="4"/>
    <n v="2"/>
  </r>
  <r>
    <s v="ID0975"/>
    <s v="28 May 2012, 7:23 AM"/>
    <n v="20000"/>
    <n v="20000"/>
    <s v="USD"/>
    <n v="20000"/>
    <s v="data analyst"/>
    <s v="Analyst"/>
    <s v="Australia"/>
    <s v="Australia"/>
    <s v="2 to 3 hours per day"/>
    <n v="2"/>
    <x v="16"/>
    <x v="4"/>
    <n v="2"/>
  </r>
  <r>
    <s v="ID0976"/>
    <s v="28 May 2012, 7:28 AM"/>
    <s v="AUD$200,000"/>
    <n v="200000"/>
    <s v="AUD"/>
    <n v="203981.9313"/>
    <s v="Corporate Finance Manager"/>
    <s v="Manager"/>
    <s v="Australia"/>
    <s v="Australia"/>
    <s v="4 to 6 hours a day"/>
    <n v="15"/>
    <x v="16"/>
    <x v="4"/>
    <n v="15"/>
  </r>
  <r>
    <s v="ID0977"/>
    <s v="28 May 2012, 7:28 AM"/>
    <n v="50000"/>
    <n v="50000"/>
    <s v="AUD"/>
    <n v="50995.482819999997"/>
    <s v="Operations"/>
    <s v="Controller"/>
    <s v="Australia"/>
    <s v="Australia"/>
    <s v="1 or 2 hours a day"/>
    <n v="5"/>
    <x v="16"/>
    <x v="4"/>
    <n v="5"/>
  </r>
  <r>
    <s v="ID0978"/>
    <s v="28 May 2012, 7:29 AM"/>
    <n v="125000"/>
    <n v="125000"/>
    <s v="AUD"/>
    <n v="127488.7071"/>
    <s v="Director, Informatics"/>
    <s v="CXO or Top Mgmt."/>
    <s v="Australia"/>
    <s v="Australia"/>
    <s v="4 to 6 hours a day"/>
    <n v="15"/>
    <x v="16"/>
    <x v="4"/>
    <n v="15"/>
  </r>
  <r>
    <s v="ID0979"/>
    <s v="28 May 2012, 7:33 AM"/>
    <n v="65000"/>
    <n v="65000"/>
    <s v="AUD"/>
    <n v="66294.127670000002"/>
    <s v="Data Analyst"/>
    <s v="Analyst"/>
    <s v="Australia"/>
    <s v="Australia"/>
    <s v="4 to 6 hours a day"/>
    <n v="4"/>
    <x v="16"/>
    <x v="4"/>
    <n v="4"/>
  </r>
  <r>
    <s v="ID0980"/>
    <s v="28 May 2012, 7:39 AM"/>
    <n v="62000"/>
    <n v="62000"/>
    <s v="AUD"/>
    <n v="63234.398699999998"/>
    <s v="Business Analyst"/>
    <s v="Analyst"/>
    <s v="Australia"/>
    <s v="Australia"/>
    <s v="4 to 6 hours a day"/>
    <n v="3"/>
    <x v="16"/>
    <x v="4"/>
    <n v="3"/>
  </r>
  <r>
    <s v="ID0981"/>
    <s v="28 May 2012, 7:46 AM"/>
    <n v="260000"/>
    <n v="260000"/>
    <s v="USD"/>
    <n v="260000"/>
    <s v="CFO"/>
    <s v="CXO or Top Mgmt."/>
    <s v="USA"/>
    <s v="USA"/>
    <s v="2 to 3 hours per day"/>
    <n v="10"/>
    <x v="2"/>
    <x v="2"/>
    <n v="10"/>
  </r>
  <r>
    <s v="ID0983"/>
    <s v="28 May 2012, 7:59 AM"/>
    <n v="110000"/>
    <n v="110000"/>
    <s v="AUD"/>
    <n v="112190.0622"/>
    <s v="Sustainability Strategy Advisor"/>
    <s v="Manager"/>
    <s v="Australia"/>
    <s v="Australia"/>
    <s v="2 to 3 hours per day"/>
    <n v="8"/>
    <x v="16"/>
    <x v="4"/>
    <n v="8"/>
  </r>
  <r>
    <s v="ID0984"/>
    <s v="28 May 2012, 8:03 AM"/>
    <s v="AUD$70,000"/>
    <n v="70000"/>
    <s v="AUD"/>
    <n v="71393.675950000004"/>
    <s v="Business Development"/>
    <s v="Manager"/>
    <s v="Australia"/>
    <s v="Australia"/>
    <s v="4 to 6 hours a day"/>
    <n v="7"/>
    <x v="16"/>
    <x v="4"/>
    <n v="7"/>
  </r>
  <r>
    <s v="ID0985"/>
    <s v="28 May 2012, 8:22 AM"/>
    <s v="USD 85000.00"/>
    <n v="85000"/>
    <s v="USD"/>
    <n v="85000"/>
    <s v="Reporting and DB Analyist"/>
    <s v="Reporting"/>
    <s v="Australia"/>
    <s v="Australia"/>
    <s v="4 to 6 hours a day"/>
    <n v="8"/>
    <x v="16"/>
    <x v="4"/>
    <n v="8"/>
  </r>
  <r>
    <s v="ID0986"/>
    <s v="28 May 2012, 8:26 AM"/>
    <n v="94000"/>
    <n v="94000"/>
    <s v="AUD"/>
    <n v="95871.507700000002"/>
    <s v="Business Analyst"/>
    <s v="Analyst"/>
    <s v="Australia"/>
    <s v="Australia"/>
    <s v="2 to 3 hours per day"/>
    <n v="2.5"/>
    <x v="16"/>
    <x v="4"/>
    <n v="2.5"/>
  </r>
  <r>
    <s v="ID0987"/>
    <s v="28 May 2012, 8:35 AM"/>
    <s v="A$107000"/>
    <n v="107000"/>
    <s v="AUD"/>
    <n v="109130.33319999999"/>
    <s v="Management Accountant"/>
    <s v="Manager"/>
    <s v="Australia"/>
    <s v="Australia"/>
    <s v="4 to 6 hours a day"/>
    <n v="35"/>
    <x v="16"/>
    <x v="4"/>
    <n v="35"/>
  </r>
  <r>
    <s v="ID0988"/>
    <s v="28 May 2012, 8:39 AM"/>
    <n v="3000"/>
    <n v="36000"/>
    <s v="USD"/>
    <n v="36000"/>
    <s v="Project manager"/>
    <s v="Manager"/>
    <s v="malaysia"/>
    <s v="malaysia"/>
    <s v="1 or 2 hours a day"/>
    <n v="3"/>
    <x v="72"/>
    <x v="0"/>
    <n v="3"/>
  </r>
  <r>
    <s v="ID0989"/>
    <s v="28 May 2012, 8:41 AM"/>
    <n v="120000"/>
    <n v="120000"/>
    <s v="AUD"/>
    <n v="122389.1588"/>
    <s v="analyst"/>
    <s v="Analyst"/>
    <s v="Australia"/>
    <s v="Australia"/>
    <s v="4 to 6 hours a day"/>
    <n v="2"/>
    <x v="16"/>
    <x v="4"/>
    <n v="2"/>
  </r>
  <r>
    <s v="ID0990"/>
    <s v="28 May 2012, 8:47 AM"/>
    <s v="AU$52.000"/>
    <n v="52000"/>
    <s v="AUD"/>
    <n v="53035.302129999996"/>
    <s v="Shipping Administrator"/>
    <s v="Analyst"/>
    <s v="Australia"/>
    <s v="Australia"/>
    <s v="4 to 6 hours a day"/>
    <n v="4"/>
    <x v="16"/>
    <x v="4"/>
    <n v="4"/>
  </r>
  <r>
    <s v="ID0991"/>
    <s v="28 May 2012, 8:48 AM"/>
    <n v="125000"/>
    <n v="125000"/>
    <s v="USD"/>
    <n v="125000"/>
    <s v="VP, Operational Analytics"/>
    <s v="CXO or Top Mgmt."/>
    <s v="USA"/>
    <s v="USA"/>
    <s v="4 to 6 hours a day"/>
    <n v="10"/>
    <x v="2"/>
    <x v="2"/>
    <n v="10"/>
  </r>
  <r>
    <s v="ID0992"/>
    <s v="28 May 2012, 9:03 AM"/>
    <n v="19000"/>
    <n v="19000"/>
    <s v="USD"/>
    <n v="19000"/>
    <s v="Finance analyst"/>
    <s v="Analyst"/>
    <s v="China"/>
    <s v="China"/>
    <s v="4 to 6 hours a day"/>
    <n v="6"/>
    <x v="52"/>
    <x v="0"/>
    <n v="6"/>
  </r>
  <r>
    <s v="ID0993"/>
    <s v="28 May 2012, 9:12 AM"/>
    <n v="92000"/>
    <n v="92000"/>
    <s v="AUD"/>
    <n v="93831.688389999996"/>
    <s v="Finance analyst"/>
    <s v="Analyst"/>
    <s v="Australia"/>
    <s v="Australia"/>
    <s v="All the 8 hours baby, all the 8!"/>
    <n v="6"/>
    <x v="16"/>
    <x v="4"/>
    <n v="6"/>
  </r>
  <r>
    <s v="ID0994"/>
    <s v="28 May 2012, 9:21 AM"/>
    <n v="100000"/>
    <n v="100000"/>
    <s v="AUD"/>
    <n v="101990.9656"/>
    <s v="Reporting Analyst"/>
    <s v="Analyst"/>
    <s v="Australia"/>
    <s v="Australia"/>
    <s v="4 to 6 hours a day"/>
    <n v="20"/>
    <x v="16"/>
    <x v="4"/>
    <n v="20"/>
  </r>
  <r>
    <s v="ID0995"/>
    <s v="28 May 2012, 9:26 AM"/>
    <n v="120000"/>
    <n v="120000"/>
    <s v="AUD"/>
    <n v="122389.1588"/>
    <s v="HSLP Data Analyst"/>
    <s v="Analyst"/>
    <s v="Australia"/>
    <s v="Australia"/>
    <s v="4 to 6 hours a day"/>
    <n v="5"/>
    <x v="16"/>
    <x v="4"/>
    <n v="5"/>
  </r>
  <r>
    <s v="ID0996"/>
    <s v="28 May 2012, 9:38 AM"/>
    <n v="35000"/>
    <n v="35000"/>
    <s v="CAD"/>
    <n v="34417.653310000002"/>
    <s v="Reporting Analyst"/>
    <s v="Analyst"/>
    <s v="Canada"/>
    <s v="Canada"/>
    <s v="All the 8 hours baby, all the 8!"/>
    <n v="4"/>
    <x v="17"/>
    <x v="2"/>
    <n v="4"/>
  </r>
  <r>
    <s v="ID0997"/>
    <s v="28 May 2012, 9:40 AM"/>
    <s v="US$12,000/year"/>
    <n v="12000"/>
    <s v="USD"/>
    <n v="12000"/>
    <s v="Manager"/>
    <s v="Manager"/>
    <s v="Asia"/>
    <s v="Asia"/>
    <s v="All the 8 hours baby, all the 8!"/>
    <n v="3"/>
    <x v="73"/>
    <x v="0"/>
    <n v="3"/>
  </r>
  <r>
    <s v="ID0998"/>
    <s v="28 May 2012, 9:41 AM"/>
    <n v="204000"/>
    <n v="204000"/>
    <s v="INR"/>
    <n v="3632.815004"/>
    <s v="Retired Government Officer, having knowledge in excel."/>
    <s v="Manager"/>
    <s v="India"/>
    <s v="India"/>
    <s v="4 to 6 hours a day"/>
    <n v="0"/>
    <x v="0"/>
    <x v="0"/>
    <n v="0"/>
  </r>
  <r>
    <s v="ID0999"/>
    <s v="28 May 2012, 9:43 AM"/>
    <s v="1200000 INR"/>
    <n v="1200000"/>
    <s v="INR"/>
    <n v="21369.500019999999"/>
    <s v="Senior Consultant"/>
    <s v="Consultant"/>
    <s v="India"/>
    <s v="India"/>
    <s v="All the 8 hours baby, all the 8!"/>
    <n v="6"/>
    <x v="0"/>
    <x v="0"/>
    <n v="6"/>
  </r>
  <r>
    <s v="ID1000"/>
    <s v="28 May 2012, 9:51 AM"/>
    <n v="500000"/>
    <n v="500000"/>
    <s v="INR"/>
    <n v="8903.9583440000006"/>
    <s v="Business Analyst"/>
    <s v="Analyst"/>
    <s v="India"/>
    <s v="India"/>
    <s v="4 to 6 hours a day"/>
    <n v="7"/>
    <x v="0"/>
    <x v="0"/>
    <n v="7"/>
  </r>
  <r>
    <s v="ID1001"/>
    <s v="28 May 2012, 10:15 AM"/>
    <s v="RM48,000"/>
    <n v="48000"/>
    <s v="MYR"/>
    <n v="15206.427250000001"/>
    <s v="Credit Risk Manager"/>
    <s v="Manager"/>
    <s v="Malaysia"/>
    <s v="malaysia"/>
    <s v="4 to 6 hours a day"/>
    <n v="2"/>
    <x v="72"/>
    <x v="0"/>
    <n v="2"/>
  </r>
  <r>
    <s v="ID1002"/>
    <s v="28 May 2012, 10:21 AM"/>
    <s v="NZD 180000"/>
    <n v="180000"/>
    <s v="NZD"/>
    <n v="143565.85680000001"/>
    <s v="Commercial Manager"/>
    <s v="Manager"/>
    <s v="New Zealand"/>
    <s v="New Zealand"/>
    <s v="4 to 6 hours a day"/>
    <n v="25"/>
    <x v="47"/>
    <x v="4"/>
    <n v="25"/>
  </r>
  <r>
    <s v="ID1003"/>
    <s v="28 May 2012, 10:25 AM"/>
    <s v="Rs.5,45,000"/>
    <n v="545000"/>
    <s v="INR"/>
    <n v="9705.3145949999998"/>
    <s v="Assistant Manager"/>
    <s v="Manager"/>
    <s v="India"/>
    <s v="India"/>
    <s v="2 to 3 hours per day"/>
    <n v="6"/>
    <x v="0"/>
    <x v="0"/>
    <n v="6"/>
  </r>
  <r>
    <s v="ID1004"/>
    <s v="28 May 2012, 10:27 AM"/>
    <s v="Rs.10,00,000"/>
    <n v="1000000"/>
    <s v="INR"/>
    <n v="17807.916689999998"/>
    <s v="Credit Manager - Loans"/>
    <s v="Manager"/>
    <s v="India"/>
    <s v="India"/>
    <s v="All the 8 hours baby, all the 8!"/>
    <n v="8"/>
    <x v="0"/>
    <x v="0"/>
    <n v="8"/>
  </r>
  <r>
    <s v="ID1005"/>
    <s v="28 May 2012, 10:27 AM"/>
    <n v="180000"/>
    <n v="180000"/>
    <s v="INR"/>
    <n v="3205.4250040000002"/>
    <s v="Audit executive"/>
    <s v="Analyst"/>
    <s v="INDIA"/>
    <s v="India"/>
    <s v="4 to 6 hours a day"/>
    <n v="10"/>
    <x v="0"/>
    <x v="0"/>
    <n v="10"/>
  </r>
  <r>
    <s v="ID1006"/>
    <s v="28 May 2012, 10:29 AM"/>
    <s v="$45,000  USD"/>
    <n v="45000"/>
    <s v="USD"/>
    <n v="45000"/>
    <s v="Staff accountant -- Auditing"/>
    <s v="Accountant"/>
    <s v="USA"/>
    <s v="USA"/>
    <s v="All the 8 hours baby, all the 8!"/>
    <n v="3"/>
    <x v="2"/>
    <x v="2"/>
    <n v="3"/>
  </r>
  <r>
    <s v="ID1007"/>
    <s v="28 May 2012, 10:38 AM"/>
    <n v="700000"/>
    <n v="700000"/>
    <s v="INR"/>
    <n v="12465.54168"/>
    <s v="Asst Manager - Quality"/>
    <s v="Manager"/>
    <s v="India"/>
    <s v="India"/>
    <s v="2 to 3 hours per day"/>
    <n v="7"/>
    <x v="0"/>
    <x v="0"/>
    <n v="7"/>
  </r>
  <r>
    <s v="ID1008"/>
    <s v="28 May 2012, 10:41 AM"/>
    <n v="94000"/>
    <n v="94000"/>
    <s v="AUD"/>
    <n v="95871.507700000002"/>
    <s v="Principal Analyst"/>
    <s v="Analyst"/>
    <s v="Australia"/>
    <s v="Australia"/>
    <s v="2 to 3 hours per day"/>
    <n v="14"/>
    <x v="16"/>
    <x v="4"/>
    <n v="14"/>
  </r>
  <r>
    <s v="ID1009"/>
    <s v="28 May 2012, 10:42 AM"/>
    <n v="170000"/>
    <n v="170000"/>
    <s v="AUD"/>
    <n v="173384.6416"/>
    <s v="Business Consultant"/>
    <s v="Consultant"/>
    <s v="Australia"/>
    <s v="Australia"/>
    <s v="2 to 3 hours per day"/>
    <n v="8"/>
    <x v="16"/>
    <x v="4"/>
    <n v="8"/>
  </r>
  <r>
    <s v="ID1010"/>
    <s v="28 May 2012, 11:11 AM"/>
    <n v="650000"/>
    <n v="650000"/>
    <s v="INR"/>
    <n v="11575.145850000001"/>
    <s v="Ass Research  Manager"/>
    <s v="Manager"/>
    <s v="India"/>
    <s v="India"/>
    <s v="2 to 3 hours per day"/>
    <n v="1"/>
    <x v="0"/>
    <x v="0"/>
    <n v="1"/>
  </r>
  <r>
    <s v="ID1011"/>
    <s v="28 May 2012, 11:31 AM"/>
    <n v="18000"/>
    <n v="18000"/>
    <s v="USD"/>
    <n v="18000"/>
    <s v="Data Specialist"/>
    <s v="Specialist"/>
    <s v="India"/>
    <s v="India"/>
    <s v="All the 8 hours baby, all the 8!"/>
    <n v="8"/>
    <x v="0"/>
    <x v="0"/>
    <n v="8"/>
  </r>
  <r>
    <s v="ID1012"/>
    <s v="28 May 2012, 11:33 AM"/>
    <s v="AUD$70,000"/>
    <n v="70000"/>
    <s v="AUD"/>
    <n v="71393.675950000004"/>
    <s v="Director"/>
    <s v="CXO or Top Mgmt."/>
    <s v="Australia"/>
    <s v="Australia"/>
    <s v="All the 8 hours baby, all the 8!"/>
    <n v="2"/>
    <x v="16"/>
    <x v="4"/>
    <n v="2"/>
  </r>
  <r>
    <s v="ID1013"/>
    <s v="28 May 2012, 11:33 AM"/>
    <s v="350000 Rs"/>
    <n v="350000"/>
    <s v="INR"/>
    <n v="6232.7708409999996"/>
    <s v="Data Analyst"/>
    <s v="Analyst"/>
    <s v="India"/>
    <s v="India"/>
    <s v="4 to 6 hours a day"/>
    <n v="2.5"/>
    <x v="0"/>
    <x v="0"/>
    <n v="2.5"/>
  </r>
  <r>
    <s v="ID1014"/>
    <s v="28 May 2012, 11:37 AM"/>
    <s v="LKR 240000"/>
    <n v="240000"/>
    <s v="LKR"/>
    <n v="1805.773962"/>
    <s v="Management Trainee"/>
    <s v="Manager"/>
    <s v="Sri Lanka"/>
    <s v="Sri Lanka"/>
    <s v="4 to 6 hours a day"/>
    <n v="3"/>
    <x v="53"/>
    <x v="0"/>
    <n v="3"/>
  </r>
  <r>
    <s v="ID1015"/>
    <s v="28 May 2012, 11:39 AM"/>
    <s v="Rs.6.4 lakhs"/>
    <n v="640000"/>
    <s v="INR"/>
    <n v="11397.06668"/>
    <s v="Sr.Analyst - Process Excellence"/>
    <s v="Analyst"/>
    <s v="India"/>
    <s v="India"/>
    <s v="All the 8 hours baby, all the 8!"/>
    <n v="6"/>
    <x v="0"/>
    <x v="0"/>
    <n v="6"/>
  </r>
  <r>
    <s v="ID1016"/>
    <s v="28 May 2012, 11:41 AM"/>
    <n v="15000"/>
    <n v="15000"/>
    <s v="USD"/>
    <n v="15000"/>
    <s v="Operations Management"/>
    <s v="Manager"/>
    <s v="India"/>
    <s v="India"/>
    <s v="4 to 6 hours a day"/>
    <n v="4"/>
    <x v="0"/>
    <x v="0"/>
    <n v="4"/>
  </r>
  <r>
    <s v="ID1017"/>
    <s v="28 May 2012, 11:58 AM"/>
    <s v="R308 500"/>
    <n v="308500"/>
    <s v="ZAR"/>
    <n v="37612.86909"/>
    <s v="Management Information Consultant"/>
    <s v="Manager"/>
    <s v="South Africa"/>
    <s v="South Africa"/>
    <s v="All the 8 hours baby, all the 8!"/>
    <n v="3"/>
    <x v="11"/>
    <x v="3"/>
    <n v="3"/>
  </r>
  <r>
    <s v="ID1018"/>
    <s v="28 May 2012, 12:00 PM"/>
    <n v="3.65"/>
    <n v="365000"/>
    <s v="INR"/>
    <n v="6499.8895910000001"/>
    <s v="associate analyst"/>
    <s v="Analyst"/>
    <s v="India"/>
    <s v="India"/>
    <s v="4 to 6 hours a day"/>
    <n v="3"/>
    <x v="0"/>
    <x v="0"/>
    <n v="3"/>
  </r>
  <r>
    <s v="ID1019"/>
    <s v="28 May 2012, 12:09 PM"/>
    <s v="usd 20.000"/>
    <n v="20000"/>
    <s v="USD"/>
    <n v="20000"/>
    <s v="Head of Financial Reporting"/>
    <s v="Reporting"/>
    <s v="Paraguay"/>
    <s v="Paraguay"/>
    <s v="All the 8 hours baby, all the 8!"/>
    <n v="6"/>
    <x v="74"/>
    <x v="5"/>
    <n v="6"/>
  </r>
  <r>
    <s v="ID1020"/>
    <s v="28 May 2012, 12:10 PM"/>
    <n v="7265"/>
    <n v="7265"/>
    <s v="USD"/>
    <n v="7265"/>
    <s v="Softwar Engineer"/>
    <s v="Engineer"/>
    <s v="India"/>
    <s v="India"/>
    <s v="4 to 6 hours a day"/>
    <n v="6"/>
    <x v="0"/>
    <x v="0"/>
    <n v="6"/>
  </r>
  <r>
    <s v="ID1021"/>
    <s v="28 May 2012, 12:15 PM"/>
    <s v="SGD92,000"/>
    <n v="92000"/>
    <s v="SGD"/>
    <n v="72571.8027"/>
    <s v="Finance Manager"/>
    <s v="Manager"/>
    <s v="Singapore"/>
    <s v="Singapore"/>
    <s v="All the 8 hours baby, all the 8!"/>
    <n v="15"/>
    <x v="29"/>
    <x v="0"/>
    <n v="15"/>
  </r>
  <r>
    <s v="ID1023"/>
    <s v="28 May 2012, 12:20 PM"/>
    <s v="INR 4.5 Lac"/>
    <n v="450000"/>
    <s v="INR"/>
    <n v="8013.5625090000003"/>
    <s v="Asst. Manager"/>
    <s v="Manager"/>
    <s v="India"/>
    <s v="India"/>
    <s v="All the 8 hours baby, all the 8!"/>
    <n v="15"/>
    <x v="0"/>
    <x v="0"/>
    <n v="15"/>
  </r>
  <r>
    <s v="ID1024"/>
    <s v="28 May 2012, 12:26 PM"/>
    <s v="Rs.5.7 lacs"/>
    <n v="570000"/>
    <s v="INR"/>
    <n v="10150.51251"/>
    <s v="MIS &amp; Analysis"/>
    <s v="Analyst"/>
    <s v="India"/>
    <s v="India"/>
    <s v="4 to 6 hours a day"/>
    <n v="5"/>
    <x v="0"/>
    <x v="0"/>
    <n v="5"/>
  </r>
  <r>
    <s v="ID1025"/>
    <s v="28 May 2012, 12:26 PM"/>
    <n v="65000"/>
    <n v="65000"/>
    <s v="USD"/>
    <n v="65000"/>
    <s v="Controller"/>
    <s v="Controller"/>
    <s v="USA"/>
    <s v="USA"/>
    <s v="4 to 6 hours a day"/>
    <n v="9"/>
    <x v="2"/>
    <x v="2"/>
    <n v="9"/>
  </r>
  <r>
    <s v="ID1026"/>
    <s v="28 May 2012, 12:32 PM"/>
    <n v="300000"/>
    <n v="300000"/>
    <s v="PKR"/>
    <n v="3184.226615"/>
    <s v="Banker"/>
    <s v="Manager"/>
    <s v="Pakistan"/>
    <s v="Pakistan"/>
    <s v="4 to 6 hours a day"/>
    <n v="4"/>
    <x v="3"/>
    <x v="0"/>
    <n v="4"/>
  </r>
  <r>
    <s v="ID1027"/>
    <s v="28 May 2012, 12:35 PM"/>
    <s v="Net- 56000Rs, Gross - 61000Rs"/>
    <n v="612000"/>
    <s v="INR"/>
    <n v="10898.445009999999"/>
    <s v="Asst. Manager"/>
    <s v="Manager"/>
    <s v="India"/>
    <s v="India"/>
    <s v="2 to 3 hours per day"/>
    <n v="13"/>
    <x v="0"/>
    <x v="0"/>
    <n v="13"/>
  </r>
  <r>
    <s v="ID1028"/>
    <s v="28 May 2012, 12:40 PM"/>
    <n v="900"/>
    <n v="10800"/>
    <s v="USD"/>
    <n v="10800"/>
    <s v="Project Managment Office"/>
    <s v="Manager"/>
    <s v="Pakistan"/>
    <s v="Pakistan"/>
    <s v="All the 8 hours baby, all the 8!"/>
    <n v="5"/>
    <x v="3"/>
    <x v="0"/>
    <n v="5"/>
  </r>
  <r>
    <s v="ID1029"/>
    <s v="28 May 2012, 12:47 PM"/>
    <n v="120000"/>
    <n v="120000"/>
    <s v="INR"/>
    <n v="2136.950002"/>
    <s v="Audit Assistant"/>
    <s v="Analyst"/>
    <s v="India"/>
    <s v="India"/>
    <s v="2 to 3 hours per day"/>
    <n v="3.5"/>
    <x v="0"/>
    <x v="0"/>
    <n v="3.5"/>
  </r>
  <r>
    <s v="ID1030"/>
    <s v="28 May 2012, 12:51 PM"/>
    <n v="45000"/>
    <n v="45000"/>
    <s v="USD"/>
    <n v="45000"/>
    <s v="Engineer"/>
    <s v="Engineer"/>
    <s v="singapore"/>
    <s v="Singapore"/>
    <s v="2 to 3 hours per day"/>
    <n v="4"/>
    <x v="29"/>
    <x v="0"/>
    <n v="4"/>
  </r>
  <r>
    <s v="ID1031"/>
    <s v="28 May 2012, 12:57 PM"/>
    <s v="Rs. 4,00,000/-"/>
    <n v="400000"/>
    <s v="INR"/>
    <n v="7123.1666750000004"/>
    <s v="Sr. Executive"/>
    <s v="Manager"/>
    <s v="India"/>
    <s v="India"/>
    <s v="2 to 3 hours per day"/>
    <n v="5"/>
    <x v="0"/>
    <x v="0"/>
    <n v="5"/>
  </r>
  <r>
    <s v="ID1032"/>
    <s v="28 May 2012, 12:58 PM"/>
    <s v="3 Lakh"/>
    <n v="300000"/>
    <s v="INR"/>
    <n v="5342.3750060000002"/>
    <s v="ACCOUNTS"/>
    <s v="Accountant"/>
    <s v="India"/>
    <s v="India"/>
    <s v="2 to 3 hours per day"/>
    <n v="5"/>
    <x v="0"/>
    <x v="0"/>
    <n v="5"/>
  </r>
  <r>
    <s v="ID1033"/>
    <s v="28 May 2012, 12:59 PM"/>
    <n v="18000"/>
    <n v="18000"/>
    <s v="USD"/>
    <n v="18000"/>
    <s v="Area Sales Manager"/>
    <s v="Manager"/>
    <s v="India"/>
    <s v="India"/>
    <s v="2 to 3 hours per day"/>
    <n v="4.5999999999999996"/>
    <x v="0"/>
    <x v="0"/>
    <n v="4.5999999999999996"/>
  </r>
  <r>
    <s v="ID1034"/>
    <s v="28 May 2012, 1:01 PM"/>
    <s v="PK RS 456000"/>
    <n v="456000"/>
    <s v="PKR"/>
    <n v="4840.0244549999998"/>
    <s v="Strategic Planning Executive"/>
    <s v="Manager"/>
    <s v="Pakistan"/>
    <s v="Pakistan"/>
    <s v="4 to 6 hours a day"/>
    <n v="2"/>
    <x v="3"/>
    <x v="0"/>
    <n v="2"/>
  </r>
  <r>
    <s v="ID1035"/>
    <s v="28 May 2012, 1:02 PM"/>
    <s v="Rs 4,20,000 "/>
    <n v="420000"/>
    <s v="INR"/>
    <n v="7479.3250090000001"/>
    <s v="Analyst"/>
    <s v="Analyst"/>
    <s v="India"/>
    <s v="India"/>
    <s v="2 to 3 hours per day"/>
    <n v="10"/>
    <x v="0"/>
    <x v="0"/>
    <n v="10"/>
  </r>
  <r>
    <s v="ID1036"/>
    <s v="28 May 2012, 1:05 PM"/>
    <n v="210000"/>
    <n v="210000"/>
    <s v="INR"/>
    <n v="3739.6625039999999"/>
    <s v="MIS executive"/>
    <s v="Reporting"/>
    <s v="India"/>
    <s v="India"/>
    <s v="All the 8 hours baby, all the 8!"/>
    <n v="3.5"/>
    <x v="0"/>
    <x v="0"/>
    <n v="3.5"/>
  </r>
  <r>
    <s v="ID1037"/>
    <s v="28 May 2012, 1:06 PM"/>
    <n v="3500"/>
    <n v="42000"/>
    <s v="USD"/>
    <n v="42000"/>
    <s v="Category Operations Supv."/>
    <s v="Manager"/>
    <s v="Kuwait"/>
    <s v="Kuwait"/>
    <s v="All the 8 hours baby, all the 8!"/>
    <n v="5"/>
    <x v="66"/>
    <x v="0"/>
    <n v="5"/>
  </r>
  <r>
    <s v="ID1038"/>
    <s v="28 May 2012, 1:10 PM"/>
    <n v="28000"/>
    <n v="28000"/>
    <s v="USD"/>
    <n v="28000"/>
    <s v="BI"/>
    <s v="Reporting"/>
    <s v="India"/>
    <s v="India"/>
    <s v="2 to 3 hours per day"/>
    <n v="3"/>
    <x v="0"/>
    <x v="0"/>
    <n v="3"/>
  </r>
  <r>
    <s v="ID1039"/>
    <s v="28 May 2012, 1:11 PM"/>
    <n v="6000"/>
    <n v="6000"/>
    <s v="USD"/>
    <n v="6000"/>
    <s v="Manager"/>
    <s v="Manager"/>
    <s v="India"/>
    <s v="India"/>
    <s v="4 to 6 hours a day"/>
    <n v="5"/>
    <x v="0"/>
    <x v="0"/>
    <n v="5"/>
  </r>
  <r>
    <s v="ID1040"/>
    <s v="28 May 2012, 1:26 PM"/>
    <n v="55"/>
    <n v="55000"/>
    <s v="NZD"/>
    <n v="43867.345150000001"/>
    <s v="Financial Analyst"/>
    <s v="Analyst"/>
    <s v="New Zealand"/>
    <s v="New Zealand"/>
    <s v="All the 8 hours baby, all the 8!"/>
    <n v="10"/>
    <x v="47"/>
    <x v="4"/>
    <n v="10"/>
  </r>
  <r>
    <s v="ID1041"/>
    <s v="28 May 2012, 1:27 PM"/>
    <s v="10 Lakh"/>
    <n v="1000000"/>
    <s v="INR"/>
    <n v="17807.916689999998"/>
    <s v="Teaching"/>
    <s v="Analyst"/>
    <s v="India"/>
    <s v="India"/>
    <s v="1 or 2 hours a day"/>
    <n v="25"/>
    <x v="0"/>
    <x v="0"/>
    <n v="25"/>
  </r>
  <r>
    <s v="ID1042"/>
    <s v="28 May 2012, 1:37 PM"/>
    <n v="600000"/>
    <n v="600000"/>
    <s v="INR"/>
    <n v="10684.75001"/>
    <s v="Business Analyst"/>
    <s v="Analyst"/>
    <s v="India"/>
    <s v="India"/>
    <s v="All the 8 hours baby, all the 8!"/>
    <n v="12"/>
    <x v="0"/>
    <x v="0"/>
    <n v="12"/>
  </r>
  <r>
    <s v="ID1043"/>
    <s v="28 May 2012, 1:40 PM"/>
    <s v="USD 60000"/>
    <n v="60000"/>
    <s v="USD"/>
    <n v="60000"/>
    <s v="Excel Developer"/>
    <s v="Consultant"/>
    <s v="Finland"/>
    <s v="Finland"/>
    <s v="All the 8 hours baby, all the 8!"/>
    <n v="5"/>
    <x v="39"/>
    <x v="1"/>
    <n v="5"/>
  </r>
  <r>
    <s v="ID1044"/>
    <s v="28 May 2012, 1:41 PM"/>
    <n v="476000"/>
    <n v="476000"/>
    <s v="INR"/>
    <n v="8476.5683430000008"/>
    <s v="Report Specialist"/>
    <s v="Reporting"/>
    <s v="India"/>
    <s v="India"/>
    <s v="4 to 6 hours a day"/>
    <n v="8"/>
    <x v="0"/>
    <x v="0"/>
    <n v="8"/>
  </r>
  <r>
    <s v="ID1045"/>
    <s v="28 May 2012, 1:42 PM"/>
    <n v="725"/>
    <n v="8700"/>
    <s v="USD"/>
    <n v="8700"/>
    <s v="Project Controlling (MIS Reports)"/>
    <s v="Controller"/>
    <s v="India"/>
    <s v="India"/>
    <s v="2 to 3 hours per day"/>
    <n v="7"/>
    <x v="0"/>
    <x v="0"/>
    <n v="7"/>
  </r>
  <r>
    <s v="ID1046"/>
    <s v="28 May 2012, 1:42 PM"/>
    <s v="2,00,000 INR"/>
    <n v="200000"/>
    <s v="INR"/>
    <n v="3561.583337"/>
    <s v="Monitoring &amp; evaluation officer"/>
    <s v="Manager"/>
    <s v="India"/>
    <s v="India"/>
    <s v="All the 8 hours baby, all the 8!"/>
    <n v="8"/>
    <x v="0"/>
    <x v="0"/>
    <n v="8"/>
  </r>
  <r>
    <s v="ID1047"/>
    <s v="28 May 2012, 1:43 PM"/>
    <n v="1.8"/>
    <n v="180000"/>
    <s v="INR"/>
    <n v="3205.4250040000002"/>
    <s v="MIS EXCUTIVE"/>
    <s v="Reporting"/>
    <s v="India"/>
    <s v="India"/>
    <s v="All the 8 hours baby, all the 8!"/>
    <n v="4"/>
    <x v="0"/>
    <x v="0"/>
    <n v="4"/>
  </r>
  <r>
    <s v="ID1048"/>
    <s v="28 May 2012, 1:46 PM"/>
    <n v="252000"/>
    <n v="252000"/>
    <s v="INR"/>
    <n v="4487.5950050000001"/>
    <s v="Accounts Exec"/>
    <s v="Accountant"/>
    <s v="India"/>
    <s v="India"/>
    <s v="1 or 2 hours a day"/>
    <n v="5"/>
    <x v="0"/>
    <x v="0"/>
    <n v="5"/>
  </r>
  <r>
    <s v="ID1049"/>
    <s v="28 May 2012, 1:54 PM"/>
    <n v="700000"/>
    <n v="700000"/>
    <s v="INR"/>
    <n v="12465.54168"/>
    <s v="Credit Analyst"/>
    <s v="Analyst"/>
    <s v="India"/>
    <s v="India"/>
    <s v="4 to 6 hours a day"/>
    <n v="5"/>
    <x v="0"/>
    <x v="0"/>
    <n v="5"/>
  </r>
  <r>
    <s v="ID1050"/>
    <s v="28 May 2012, 2:00 PM"/>
    <n v="194"/>
    <n v="2400"/>
    <s v="USD"/>
    <n v="2400"/>
    <s v="Accounts Officer"/>
    <s v="Accountant"/>
    <s v="Pakistan"/>
    <s v="Pakistan"/>
    <s v="2 to 3 hours per day"/>
    <n v="15"/>
    <x v="3"/>
    <x v="0"/>
    <n v="15"/>
  </r>
  <r>
    <s v="ID1051"/>
    <s v="28 May 2012, 2:11 PM"/>
    <s v="55000 usd"/>
    <n v="55000"/>
    <s v="USD"/>
    <n v="55000"/>
    <s v="Economist"/>
    <s v="Reporting"/>
    <s v="Israel"/>
    <s v="Israel"/>
    <s v="4 to 6 hours a day"/>
    <n v="6"/>
    <x v="33"/>
    <x v="0"/>
    <n v="6"/>
  </r>
  <r>
    <s v="ID1052"/>
    <s v="28 May 2012, 2:12 PM"/>
    <n v="12000"/>
    <n v="12000"/>
    <s v="USD"/>
    <n v="12000"/>
    <s v="planning &amp; Sales Control emploee"/>
    <s v="Controller"/>
    <s v="Iran"/>
    <s v="iran"/>
    <s v="4 to 6 hours a day"/>
    <n v="3"/>
    <x v="38"/>
    <x v="0"/>
    <n v="3"/>
  </r>
  <r>
    <s v="ID1053"/>
    <s v="28 May 2012, 2:12 PM"/>
    <n v="43500"/>
    <n v="43500"/>
    <s v="EUR"/>
    <n v="55262.375599999999"/>
    <s v="RRHH"/>
    <s v="Manager"/>
    <s v="SPAIN"/>
    <s v="Spain"/>
    <s v="2 to 3 hours per day"/>
    <n v="10"/>
    <x v="46"/>
    <x v="1"/>
    <n v="10"/>
  </r>
  <r>
    <s v="ID1054"/>
    <s v="28 May 2012, 2:12 PM"/>
    <n v="1200000"/>
    <n v="1200000"/>
    <s v="INR"/>
    <n v="21369.500019999999"/>
    <s v="Management Trainee"/>
    <s v="Manager"/>
    <s v="India"/>
    <s v="India"/>
    <s v="2 to 3 hours per day"/>
    <n v="2"/>
    <x v="0"/>
    <x v="0"/>
    <n v="2"/>
  </r>
  <r>
    <s v="ID1055"/>
    <s v="28 May 2012, 2:18 PM"/>
    <n v="26000"/>
    <n v="26000"/>
    <s v="GBP"/>
    <n v="40980.635069999997"/>
    <s v="Consultant"/>
    <s v="Consultant"/>
    <s v="UK"/>
    <s v="UK"/>
    <s v="All the 8 hours baby, all the 8!"/>
    <n v="8"/>
    <x v="14"/>
    <x v="1"/>
    <n v="8"/>
  </r>
  <r>
    <s v="ID1056"/>
    <s v="28 May 2012, 2:21 PM"/>
    <n v="50000"/>
    <n v="50000"/>
    <s v="AUD"/>
    <n v="50995.482819999997"/>
    <s v="BA"/>
    <s v="Analyst"/>
    <s v="Australia"/>
    <s v="Australia"/>
    <s v="4 to 6 hours a day"/>
    <n v="4"/>
    <x v="16"/>
    <x v="4"/>
    <n v="4"/>
  </r>
  <r>
    <s v="ID1057"/>
    <s v="28 May 2012, 2:22 PM"/>
    <s v="16000 euro"/>
    <n v="16000"/>
    <s v="EUR"/>
    <n v="20326.391019999999"/>
    <s v="Management Information Systems"/>
    <s v="Manager"/>
    <s v="Greece"/>
    <s v="Greece"/>
    <s v="All the 8 hours baby, all the 8!"/>
    <n v="16"/>
    <x v="26"/>
    <x v="1"/>
    <n v="16"/>
  </r>
  <r>
    <s v="ID1058"/>
    <s v="28 May 2012, 2:23 PM"/>
    <n v="1000"/>
    <n v="12000"/>
    <s v="USD"/>
    <n v="12000"/>
    <s v="consultant"/>
    <s v="Consultant"/>
    <s v="India"/>
    <s v="India"/>
    <s v="2 to 3 hours per day"/>
    <n v="8"/>
    <x v="0"/>
    <x v="0"/>
    <n v="8"/>
  </r>
  <r>
    <s v="ID1059"/>
    <s v="28 May 2012, 2:30 PM"/>
    <s v="ZAR240000"/>
    <n v="240000"/>
    <s v="ZAR"/>
    <n v="29261.227169999998"/>
    <s v="Bookkeeper"/>
    <s v="Accountant"/>
    <s v="South Africa"/>
    <s v="South Africa"/>
    <s v="2 to 3 hours per day"/>
    <n v="20"/>
    <x v="11"/>
    <x v="3"/>
    <n v="20"/>
  </r>
  <r>
    <s v="ID1060"/>
    <s v="28 May 2012, 2:32 PM"/>
    <n v="120000"/>
    <n v="120000"/>
    <s v="ZAR"/>
    <n v="14630.613579999999"/>
    <s v="VP"/>
    <s v="CXO or Top Mgmt."/>
    <s v="South Africa"/>
    <s v="South Africa"/>
    <s v="4 to 6 hours a day"/>
    <n v="10"/>
    <x v="11"/>
    <x v="3"/>
    <n v="10"/>
  </r>
  <r>
    <s v="ID1061"/>
    <s v="28 May 2012, 2:34 PM"/>
    <n v="408000"/>
    <n v="408000"/>
    <s v="INR"/>
    <n v="7265.6300080000001"/>
    <s v="Sr Exec - Finance"/>
    <s v="Accountant"/>
    <s v="India"/>
    <s v="India"/>
    <s v="All the 8 hours baby, all the 8!"/>
    <n v="5"/>
    <x v="0"/>
    <x v="0"/>
    <n v="5"/>
  </r>
  <r>
    <s v="ID1062"/>
    <s v="28 May 2012, 2:34 PM"/>
    <s v="ô?28000"/>
    <n v="28000"/>
    <s v="GBP"/>
    <n v="44132.991620000001"/>
    <s v="Modeller"/>
    <s v="Analyst"/>
    <s v="UK"/>
    <s v="UK"/>
    <s v="2 to 3 hours per day"/>
    <n v="16"/>
    <x v="14"/>
    <x v="1"/>
    <n v="16"/>
  </r>
  <r>
    <s v="ID1063"/>
    <s v="28 May 2012, 2:40 PM"/>
    <s v="INR 530000"/>
    <n v="530000"/>
    <s v="INR"/>
    <n v="9438.1958439999999"/>
    <s v="Project Administrator"/>
    <s v="Analyst"/>
    <s v="India"/>
    <s v="India"/>
    <s v="2 to 3 hours per day"/>
    <n v="7"/>
    <x v="0"/>
    <x v="0"/>
    <n v="7"/>
  </r>
  <r>
    <s v="ID1064"/>
    <s v="28 May 2012, 2:43 PM"/>
    <n v="1500"/>
    <n v="18000"/>
    <s v="USD"/>
    <n v="18000"/>
    <s v="Analyst"/>
    <s v="Analyst"/>
    <s v="Poland"/>
    <s v="Poland"/>
    <s v="4 to 6 hours a day"/>
    <n v="7"/>
    <x v="15"/>
    <x v="1"/>
    <n v="7"/>
  </r>
  <r>
    <s v="ID1065"/>
    <s v="28 May 2012, 2:44 PM"/>
    <s v="Rs 200000"/>
    <n v="200000"/>
    <s v="INR"/>
    <n v="3561.583337"/>
    <s v="Business Development Executive"/>
    <s v="Manager"/>
    <s v="India"/>
    <s v="India"/>
    <s v="2 to 3 hours per day"/>
    <n v="5"/>
    <x v="0"/>
    <x v="0"/>
    <n v="5"/>
  </r>
  <r>
    <s v="ID1066"/>
    <s v="28 May 2012, 2:45 PM"/>
    <s v="2LAKHS"/>
    <n v="200000"/>
    <s v="INR"/>
    <n v="3561.583337"/>
    <s v="MIS Executive"/>
    <s v="Reporting"/>
    <s v="India"/>
    <s v="India"/>
    <s v="4 to 6 hours a day"/>
    <n v="3"/>
    <x v="0"/>
    <x v="0"/>
    <n v="3"/>
  </r>
  <r>
    <s v="ID1067"/>
    <s v="28 May 2012, 2:46 PM"/>
    <n v="5100"/>
    <n v="5100"/>
    <s v="USD"/>
    <n v="5100"/>
    <s v="MIS Executive"/>
    <s v="Reporting"/>
    <s v="India"/>
    <s v="India"/>
    <s v="All the 8 hours baby, all the 8!"/>
    <n v="8"/>
    <x v="0"/>
    <x v="0"/>
    <n v="8"/>
  </r>
  <r>
    <s v="ID1068"/>
    <s v="28 May 2012, 2:50 PM"/>
    <n v="100000"/>
    <n v="1200000"/>
    <s v="INR"/>
    <n v="21369.500019999999"/>
    <s v="executive"/>
    <s v="Analyst"/>
    <s v="India"/>
    <s v="India"/>
    <s v="4 to 6 hours a day"/>
    <n v="7"/>
    <x v="0"/>
    <x v="0"/>
    <n v="7"/>
  </r>
  <r>
    <s v="ID1069"/>
    <s v="28 May 2012, 2:52 PM"/>
    <n v="25000"/>
    <n v="300000"/>
    <s v="INR"/>
    <n v="5342.3750060000002"/>
    <s v="Professional consultant-Finance"/>
    <s v="Consultant"/>
    <s v="India"/>
    <s v="India"/>
    <s v="2 to 3 hours per day"/>
    <n v="1"/>
    <x v="0"/>
    <x v="0"/>
    <n v="1"/>
  </r>
  <r>
    <s v="ID1070"/>
    <s v="28 May 2012, 2:53 PM"/>
    <n v="50000"/>
    <n v="50000"/>
    <s v="USD"/>
    <n v="50000"/>
    <s v="Managing Partner"/>
    <s v="CXO or Top Mgmt."/>
    <s v="India"/>
    <s v="India"/>
    <s v="1 or 2 hours a day"/>
    <n v="26"/>
    <x v="0"/>
    <x v="0"/>
    <n v="26"/>
  </r>
  <r>
    <s v="ID1071"/>
    <s v="28 May 2012, 2:53 PM"/>
    <s v="1600000Rs"/>
    <n v="1600000"/>
    <s v="INR"/>
    <n v="28492.666700000002"/>
    <s v="Manager Fin"/>
    <s v="Manager"/>
    <s v="India"/>
    <s v="India"/>
    <s v="All the 8 hours baby, all the 8!"/>
    <n v="9"/>
    <x v="0"/>
    <x v="0"/>
    <n v="9"/>
  </r>
  <r>
    <s v="ID1072"/>
    <s v="28 May 2012, 2:56 PM"/>
    <n v="15600"/>
    <n v="15600"/>
    <s v="GBP"/>
    <n v="24588.38104"/>
    <s v="business data analyst"/>
    <s v="Analyst"/>
    <s v="UK"/>
    <s v="UK"/>
    <s v="All the 8 hours baby, all the 8!"/>
    <n v="0"/>
    <x v="14"/>
    <x v="1"/>
    <n v="0"/>
  </r>
  <r>
    <s v="ID1074"/>
    <s v="28 May 2012, 3:12 PM"/>
    <n v="7000"/>
    <n v="7000"/>
    <s v="USD"/>
    <n v="7000"/>
    <s v="MIS Executive"/>
    <s v="Reporting"/>
    <s v="India"/>
    <s v="India"/>
    <s v="All the 8 hours baby, all the 8!"/>
    <n v="5"/>
    <x v="0"/>
    <x v="0"/>
    <n v="5"/>
  </r>
  <r>
    <s v="ID1075"/>
    <s v="28 May 2012, 3:16 PM"/>
    <n v="438000"/>
    <n v="438000"/>
    <s v="INR"/>
    <n v="7799.8675089999997"/>
    <s v="Assistant Professor"/>
    <s v="Analyst"/>
    <s v="India"/>
    <s v="India"/>
    <s v="1 or 2 hours a day"/>
    <n v="10"/>
    <x v="0"/>
    <x v="0"/>
    <n v="10"/>
  </r>
  <r>
    <s v="ID1076"/>
    <s v="28 May 2012, 3:21 PM"/>
    <s v="ô?50"/>
    <n v="50000"/>
    <s v="GBP"/>
    <n v="78808.9136"/>
    <s v="Production manager"/>
    <s v="Manager"/>
    <s v="UK"/>
    <s v="UK"/>
    <s v="2 to 3 hours per day"/>
    <n v="12"/>
    <x v="14"/>
    <x v="1"/>
    <n v="12"/>
  </r>
  <r>
    <s v="ID1077"/>
    <s v="28 May 2012, 3:27 PM"/>
    <n v="560"/>
    <n v="6720"/>
    <s v="USD"/>
    <n v="6720"/>
    <s v="MIS Executive"/>
    <s v="Reporting"/>
    <s v="India"/>
    <s v="India"/>
    <s v="4 to 6 hours a day"/>
    <n v="6"/>
    <x v="0"/>
    <x v="0"/>
    <n v="6"/>
  </r>
  <r>
    <s v="ID1078"/>
    <s v="28 May 2012, 3:29 PM"/>
    <s v="INR 2.5 Lakh"/>
    <n v="250000"/>
    <s v="INR"/>
    <n v="4451.9791720000003"/>
    <s v="SR. MIS"/>
    <s v="Reporting"/>
    <s v="India"/>
    <s v="India"/>
    <s v="All the 8 hours baby, all the 8!"/>
    <n v="3.5"/>
    <x v="0"/>
    <x v="0"/>
    <n v="3.5"/>
  </r>
  <r>
    <s v="ID1079"/>
    <s v="28 May 2012, 3:29 PM"/>
    <s v="ô?30000"/>
    <n v="30000"/>
    <s v="GBP"/>
    <n v="47285.348160000001"/>
    <s v="Data Analyst"/>
    <s v="Analyst"/>
    <s v="UK"/>
    <s v="UK"/>
    <s v="All the 8 hours baby, all the 8!"/>
    <n v="15"/>
    <x v="14"/>
    <x v="1"/>
    <n v="15"/>
  </r>
  <r>
    <s v="ID1080"/>
    <s v="28 May 2012, 3:33 PM"/>
    <n v="600"/>
    <n v="7200"/>
    <s v="USD"/>
    <n v="7200"/>
    <s v="Data Entry Operator"/>
    <s v="Analyst"/>
    <s v="India"/>
    <s v="India"/>
    <s v="All the 8 hours baby, all the 8!"/>
    <n v="10"/>
    <x v="0"/>
    <x v="0"/>
    <n v="10"/>
  </r>
  <r>
    <s v="ID1081"/>
    <s v="28 May 2012, 3:33 PM"/>
    <s v="INR 2500000"/>
    <n v="2500000"/>
    <s v="INR"/>
    <n v="44519.791720000001"/>
    <s v="Vice President"/>
    <s v="CXO or Top Mgmt."/>
    <s v="India"/>
    <s v="India"/>
    <s v="4 to 6 hours a day"/>
    <n v="9"/>
    <x v="0"/>
    <x v="0"/>
    <n v="9"/>
  </r>
  <r>
    <s v="ID1082"/>
    <s v="28 May 2012, 3:34 PM"/>
    <n v="140000"/>
    <n v="140000"/>
    <s v="INR"/>
    <n v="2493.1083359999998"/>
    <s v="Accountant"/>
    <s v="Accountant"/>
    <s v="India"/>
    <s v="India"/>
    <s v="4 to 6 hours a day"/>
    <n v="4"/>
    <x v="0"/>
    <x v="0"/>
    <n v="4"/>
  </r>
  <r>
    <s v="ID1083"/>
    <s v="28 May 2012, 3:35 PM"/>
    <n v="20000"/>
    <n v="20000"/>
    <s v="GBP"/>
    <n v="31523.565439999998"/>
    <s v="finance assistant"/>
    <s v="Analyst"/>
    <s v="UK"/>
    <s v="UK"/>
    <s v="4 to 6 hours a day"/>
    <n v="1"/>
    <x v="14"/>
    <x v="1"/>
    <n v="1"/>
  </r>
  <r>
    <s v="ID1084"/>
    <s v="28 May 2012, 3:37 PM"/>
    <n v="1200000"/>
    <n v="1200000"/>
    <s v="INR"/>
    <n v="21369.500019999999"/>
    <s v="finance controller"/>
    <s v="Controller"/>
    <s v="India"/>
    <s v="India"/>
    <s v="4 to 6 hours a day"/>
    <n v="8"/>
    <x v="0"/>
    <x v="0"/>
    <n v="8"/>
  </r>
  <r>
    <s v="ID1085"/>
    <s v="28 May 2012, 3:42 PM"/>
    <n v="80000"/>
    <n v="80000"/>
    <s v="GBP"/>
    <n v="126094.26179999999"/>
    <s v="Manufacturing consultant"/>
    <s v="Consultant"/>
    <s v="UK"/>
    <s v="UK"/>
    <s v="4 to 6 hours a day"/>
    <n v="10"/>
    <x v="14"/>
    <x v="1"/>
    <n v="10"/>
  </r>
  <r>
    <s v="ID1086"/>
    <s v="28 May 2012, 3:44 PM"/>
    <s v="ô?63000"/>
    <n v="63000"/>
    <s v="GBP"/>
    <n v="99299.231140000004"/>
    <s v="Business Improvement Specialist"/>
    <s v="Specialist"/>
    <s v="UK"/>
    <s v="UK"/>
    <s v="2 to 3 hours per day"/>
    <n v="1"/>
    <x v="14"/>
    <x v="1"/>
    <n v="1"/>
  </r>
  <r>
    <s v="ID1087"/>
    <s v="28 May 2012, 3:47 PM"/>
    <s v="ô?55000"/>
    <n v="55000"/>
    <s v="GBP"/>
    <n v="86689.804959999994"/>
    <s v="Finance Director"/>
    <s v="CXO or Top Mgmt."/>
    <s v="UK"/>
    <s v="UK"/>
    <s v="2 to 3 hours per day"/>
    <n v="22"/>
    <x v="14"/>
    <x v="1"/>
    <n v="22"/>
  </r>
  <r>
    <s v="ID1088"/>
    <s v="28 May 2012, 3:48 PM"/>
    <s v="50000 US $ per year"/>
    <n v="50000"/>
    <s v="USD"/>
    <n v="50000"/>
    <s v="Sr. Manager MIS"/>
    <s v="Manager"/>
    <s v="India"/>
    <s v="India"/>
    <s v="2 to 3 hours per day"/>
    <n v="30"/>
    <x v="0"/>
    <x v="0"/>
    <n v="30"/>
  </r>
  <r>
    <s v="ID1089"/>
    <s v="28 May 2012, 3:49 PM"/>
    <n v="240000"/>
    <n v="240000"/>
    <s v="INR"/>
    <n v="4273.9000050000004"/>
    <s v="Executive"/>
    <s v="Analyst"/>
    <s v="India"/>
    <s v="India"/>
    <s v="2 to 3 hours per day"/>
    <n v="3"/>
    <x v="0"/>
    <x v="0"/>
    <n v="3"/>
  </r>
  <r>
    <s v="ID1090"/>
    <s v="28 May 2012, 3:49 PM"/>
    <n v="250000"/>
    <n v="250000"/>
    <s v="INR"/>
    <n v="4451.9791720000003"/>
    <s v="MIS Executive"/>
    <s v="Reporting"/>
    <s v="India"/>
    <s v="India"/>
    <s v="2 to 3 hours per day"/>
    <n v="3"/>
    <x v="0"/>
    <x v="0"/>
    <n v="3"/>
  </r>
  <r>
    <s v="ID1091"/>
    <s v="28 May 2012, 3:51 PM"/>
    <s v="50000 INR"/>
    <n v="600000"/>
    <s v="INR"/>
    <n v="10684.75001"/>
    <s v="Sr.Supervisor"/>
    <s v="Analyst"/>
    <s v="India"/>
    <s v="India"/>
    <s v="4 to 6 hours a day"/>
    <n v="10"/>
    <x v="0"/>
    <x v="0"/>
    <n v="10"/>
  </r>
  <r>
    <s v="ID1092"/>
    <s v="28 May 2012, 3:59 PM"/>
    <n v="40500"/>
    <n v="40500"/>
    <s v="GBP"/>
    <n v="63835.220020000001"/>
    <s v="Policy, Performance and Research Officer"/>
    <s v="Manager"/>
    <s v="UK"/>
    <s v="UK"/>
    <s v="2 to 3 hours per day"/>
    <n v="25"/>
    <x v="14"/>
    <x v="1"/>
    <n v="25"/>
  </r>
  <r>
    <s v="ID1093"/>
    <s v="28 May 2012, 4:01 PM"/>
    <s v="ô?23000"/>
    <n v="23000"/>
    <s v="GBP"/>
    <n v="36252.100259999999"/>
    <s v="Data Analyst"/>
    <s v="Analyst"/>
    <s v="UK"/>
    <s v="UK"/>
    <s v="All the 8 hours baby, all the 8!"/>
    <n v="5"/>
    <x v="14"/>
    <x v="1"/>
    <n v="5"/>
  </r>
  <r>
    <s v="ID1094"/>
    <s v="28 May 2012, 4:03 PM"/>
    <n v="7960"/>
    <n v="7960"/>
    <s v="USD"/>
    <n v="7960"/>
    <s v="Team Leader"/>
    <s v="Manager"/>
    <s v="India"/>
    <s v="India"/>
    <s v="4 to 6 hours a day"/>
    <n v="7"/>
    <x v="0"/>
    <x v="0"/>
    <n v="7"/>
  </r>
  <r>
    <s v="ID1095"/>
    <s v="28 May 2012, 4:03 PM"/>
    <s v="Rs500000"/>
    <n v="500000"/>
    <s v="INR"/>
    <n v="8903.9583440000006"/>
    <s v="Executive"/>
    <s v="Analyst"/>
    <s v="India"/>
    <s v="India"/>
    <s v="2 to 3 hours per day"/>
    <n v="23"/>
    <x v="0"/>
    <x v="0"/>
    <n v="23"/>
  </r>
  <r>
    <s v="ID1096"/>
    <s v="28 May 2012, 4:05 PM"/>
    <s v="40000 euro"/>
    <n v="40000"/>
    <s v="EUR"/>
    <n v="50815.977559999999"/>
    <s v="Accounting analyst"/>
    <s v="Analyst"/>
    <s v="Netherlands"/>
    <s v="Netherlands"/>
    <s v="4 to 6 hours a day"/>
    <n v="3"/>
    <x v="18"/>
    <x v="1"/>
    <n v="3"/>
  </r>
  <r>
    <s v="ID1097"/>
    <s v="28 May 2012, 4:07 PM"/>
    <s v="ô?30000"/>
    <n v="30000"/>
    <s v="GBP"/>
    <n v="47285.348160000001"/>
    <s v="Information Analyst"/>
    <s v="Analyst"/>
    <s v="UK"/>
    <s v="UK"/>
    <s v="4 to 6 hours a day"/>
    <n v="4"/>
    <x v="14"/>
    <x v="1"/>
    <n v="4"/>
  </r>
  <r>
    <s v="ID1098"/>
    <s v="28 May 2012, 4:07 PM"/>
    <n v="48000"/>
    <n v="48000"/>
    <s v="GBP"/>
    <n v="75656.557060000006"/>
    <s v="Business Operations Co-ordinator"/>
    <s v="Manager"/>
    <s v="UK"/>
    <s v="UK"/>
    <s v="2 to 3 hours per day"/>
    <n v="10"/>
    <x v="14"/>
    <x v="1"/>
    <n v="10"/>
  </r>
  <r>
    <s v="ID1099"/>
    <s v="28 May 2012, 4:10 PM"/>
    <n v="20000"/>
    <n v="240000"/>
    <s v="INR"/>
    <n v="4273.9000050000004"/>
    <s v="Accountant"/>
    <s v="Accountant"/>
    <s v="India"/>
    <s v="India"/>
    <s v="All the 8 hours baby, all the 8!"/>
    <n v="20"/>
    <x v="0"/>
    <x v="0"/>
    <n v="20"/>
  </r>
  <r>
    <s v="ID1100"/>
    <s v="28 May 2012, 4:19 PM"/>
    <n v="37000"/>
    <n v="37000"/>
    <s v="EUR"/>
    <n v="47004.779240000003"/>
    <s v="Project Control Analyst"/>
    <s v="Analyst"/>
    <s v="Spain"/>
    <s v="Spain"/>
    <s v="4 to 6 hours a day"/>
    <n v="11"/>
    <x v="46"/>
    <x v="1"/>
    <n v="11"/>
  </r>
  <r>
    <s v="ID1101"/>
    <s v="28 May 2012, 4:19 PM"/>
    <s v="ô?30000"/>
    <n v="30000"/>
    <s v="GBP"/>
    <n v="47285.348160000001"/>
    <s v="MDM Executive (Business Analyst)"/>
    <s v="Analyst"/>
    <s v="UK"/>
    <s v="UK"/>
    <s v="All the 8 hours baby, all the 8!"/>
    <n v="10"/>
    <x v="14"/>
    <x v="1"/>
    <n v="10"/>
  </r>
  <r>
    <s v="ID1102"/>
    <s v="28 May 2012, 4:20 PM"/>
    <n v="58000"/>
    <n v="58000"/>
    <s v="GBP"/>
    <n v="91418.339779999995"/>
    <s v="Data analyst"/>
    <s v="Analyst"/>
    <s v="UK"/>
    <s v="UK"/>
    <s v="All the 8 hours baby, all the 8!"/>
    <n v="8"/>
    <x v="14"/>
    <x v="1"/>
    <n v="8"/>
  </r>
  <r>
    <s v="ID1103"/>
    <s v="28 May 2012, 4:21 PM"/>
    <n v="79000"/>
    <n v="79000"/>
    <s v="GBP"/>
    <n v="124518.08349999999"/>
    <s v="Market Analyst"/>
    <s v="Analyst"/>
    <s v="UK"/>
    <s v="UK"/>
    <s v="2 to 3 hours per day"/>
    <n v="14"/>
    <x v="14"/>
    <x v="1"/>
    <n v="14"/>
  </r>
  <r>
    <s v="ID1104"/>
    <s v="28 May 2012, 4:26 PM"/>
    <n v="43912.03"/>
    <n v="43912"/>
    <s v="GBP"/>
    <n v="69213.140280000007"/>
    <s v="Senior Data Analyst"/>
    <s v="Analyst"/>
    <s v="UK"/>
    <s v="UK"/>
    <s v="All the 8 hours baby, all the 8!"/>
    <n v="3"/>
    <x v="14"/>
    <x v="1"/>
    <n v="3"/>
  </r>
  <r>
    <s v="ID1105"/>
    <s v="28 May 2012, 4:28 PM"/>
    <n v="3500"/>
    <n v="3500"/>
    <s v="USD"/>
    <n v="3500"/>
    <s v="OFFICER"/>
    <s v="Manager"/>
    <s v="PAKISTAN"/>
    <s v="Pakistan"/>
    <s v="4 to 6 hours a day"/>
    <n v="4"/>
    <x v="3"/>
    <x v="0"/>
    <n v="4"/>
  </r>
  <r>
    <s v="ID1107"/>
    <s v="28 May 2012, 4:34 PM"/>
    <s v="ô?40000"/>
    <n v="40000"/>
    <s v="GBP"/>
    <n v="63047.130879999997"/>
    <s v="Buyer"/>
    <s v="Manager"/>
    <s v="UK"/>
    <s v="UK"/>
    <s v="1 or 2 hours a day"/>
    <n v="20"/>
    <x v="14"/>
    <x v="1"/>
    <n v="20"/>
  </r>
  <r>
    <s v="ID1108"/>
    <s v="28 May 2012, 4:35 PM"/>
    <n v="57000"/>
    <n v="57000"/>
    <s v="EUR"/>
    <n v="72412.768020000003"/>
    <s v="Spare Part Coordinator"/>
    <s v="Manager"/>
    <s v="Norway"/>
    <s v="Norway"/>
    <s v="1 or 2 hours a day"/>
    <n v="15"/>
    <x v="45"/>
    <x v="1"/>
    <n v="15"/>
  </r>
  <r>
    <s v="ID1109"/>
    <s v="28 May 2012, 4:41 PM"/>
    <n v="40000"/>
    <n v="40000"/>
    <s v="EUR"/>
    <n v="50815.977559999999"/>
    <s v="Actuary"/>
    <s v="Accountant"/>
    <s v="Portugal"/>
    <s v="Portugal"/>
    <s v="2 to 3 hours per day"/>
    <n v="10"/>
    <x v="7"/>
    <x v="1"/>
    <n v="10"/>
  </r>
  <r>
    <s v="ID1110"/>
    <s v="28 May 2012, 4:45 PM"/>
    <n v="100000"/>
    <n v="1200000"/>
    <s v="INR"/>
    <n v="21369.500019999999"/>
    <s v="coordinator"/>
    <s v="Manager"/>
    <s v="India"/>
    <s v="India"/>
    <s v="2 to 3 hours per day"/>
    <n v="5"/>
    <x v="0"/>
    <x v="0"/>
    <n v="5"/>
  </r>
  <r>
    <s v="ID1111"/>
    <s v="28 May 2012, 4:45 PM"/>
    <s v="ô?35000"/>
    <n v="35000"/>
    <s v="GBP"/>
    <n v="55166.239520000003"/>
    <s v="Systems Analyst"/>
    <s v="Analyst"/>
    <s v="UK"/>
    <s v="UK"/>
    <s v="2 to 3 hours per day"/>
    <n v="6"/>
    <x v="14"/>
    <x v="1"/>
    <n v="6"/>
  </r>
  <r>
    <s v="ID1112"/>
    <s v="28 May 2012, 4:53 PM"/>
    <n v="15000"/>
    <n v="180000"/>
    <s v="INR"/>
    <n v="3205.4250040000002"/>
    <s v="Logistics Operation Analyst"/>
    <s v="Analyst"/>
    <s v="India"/>
    <s v="India"/>
    <s v="All the 8 hours baby, all the 8!"/>
    <n v="3"/>
    <x v="0"/>
    <x v="0"/>
    <n v="3"/>
  </r>
  <r>
    <s v="ID1113"/>
    <s v="28 May 2012, 4:58 PM"/>
    <n v="600000"/>
    <n v="600000"/>
    <s v="INR"/>
    <n v="10684.75001"/>
    <s v="Company Secretary"/>
    <s v="Accountant"/>
    <s v="India"/>
    <s v="India"/>
    <s v="2 to 3 hours per day"/>
    <n v="8"/>
    <x v="0"/>
    <x v="0"/>
    <n v="8"/>
  </r>
  <r>
    <s v="ID1114"/>
    <s v="28 May 2012, 4:59 PM"/>
    <s v="INR 300000"/>
    <n v="300000"/>
    <s v="INR"/>
    <n v="5342.3750060000002"/>
    <s v="Analyst"/>
    <s v="Analyst"/>
    <s v="India"/>
    <s v="India"/>
    <s v="4 to 6 hours a day"/>
    <n v="5"/>
    <x v="0"/>
    <x v="0"/>
    <n v="5"/>
  </r>
  <r>
    <s v="ID1115"/>
    <s v="28 May 2012, 5:02 PM"/>
    <n v="75000"/>
    <n v="75000"/>
    <s v="GBP"/>
    <n v="118213.3704"/>
    <s v="Management Consultant"/>
    <s v="Manager"/>
    <s v="UK"/>
    <s v="UK"/>
    <s v="2 to 3 hours per day"/>
    <n v="10"/>
    <x v="14"/>
    <x v="1"/>
    <n v="10"/>
  </r>
  <r>
    <s v="ID1116"/>
    <s v="28 May 2012, 5:04 PM"/>
    <s v="R100,000"/>
    <n v="100000"/>
    <s v="ZAR"/>
    <n v="12192.17799"/>
    <s v="Q.A.Officer"/>
    <s v="Manager"/>
    <s v="South Africa"/>
    <s v="South Africa"/>
    <s v="All the 8 hours baby, all the 8!"/>
    <n v="15"/>
    <x v="11"/>
    <x v="3"/>
    <n v="15"/>
  </r>
  <r>
    <s v="ID1117"/>
    <s v="28 May 2012, 5:05 PM"/>
    <s v="ô?45000"/>
    <n v="45000"/>
    <s v="GBP"/>
    <n v="70928.022240000006"/>
    <s v="Assistant Director - Performance Information"/>
    <s v="CXO or Top Mgmt."/>
    <s v="UK"/>
    <s v="UK"/>
    <s v="4 to 6 hours a day"/>
    <n v="8"/>
    <x v="14"/>
    <x v="1"/>
    <n v="8"/>
  </r>
  <r>
    <s v="ID1118"/>
    <s v="28 May 2012, 5:09 PM"/>
    <s v="ô?25000"/>
    <n v="25000"/>
    <s v="GBP"/>
    <n v="39404.4568"/>
    <s v="Developer"/>
    <s v="Analyst"/>
    <s v="UK"/>
    <s v="UK"/>
    <s v="4 to 6 hours a day"/>
    <n v="3"/>
    <x v="14"/>
    <x v="1"/>
    <n v="3"/>
  </r>
  <r>
    <s v="ID1119"/>
    <s v="28 May 2012, 5:12 PM"/>
    <n v="18987"/>
    <n v="18987"/>
    <s v="USD"/>
    <n v="18987"/>
    <s v="Business Analyst"/>
    <s v="Analyst"/>
    <s v="Nigeria"/>
    <s v="Nigeria"/>
    <s v="All the 8 hours baby, all the 8!"/>
    <n v="7"/>
    <x v="59"/>
    <x v="3"/>
    <n v="7"/>
  </r>
  <r>
    <s v="ID1120"/>
    <s v="28 May 2012, 5:15 PM"/>
    <s v="ô?28500"/>
    <n v="28500"/>
    <s v="GBP"/>
    <n v="44921.080750000001"/>
    <s v="Development (Project &amp; Planning) Manager"/>
    <s v="Manager"/>
    <s v="UK"/>
    <s v="UK"/>
    <s v="1 or 2 hours a day"/>
    <n v="15"/>
    <x v="14"/>
    <x v="1"/>
    <n v="15"/>
  </r>
  <r>
    <s v="ID1121"/>
    <s v="28 May 2012, 5:17 PM"/>
    <n v="60000"/>
    <n v="60000"/>
    <s v="USD"/>
    <n v="60000"/>
    <s v="manager"/>
    <s v="Manager"/>
    <s v="India"/>
    <s v="India"/>
    <s v="All the 8 hours baby, all the 8!"/>
    <n v="14"/>
    <x v="0"/>
    <x v="0"/>
    <n v="14"/>
  </r>
  <r>
    <s v="ID1122"/>
    <s v="28 May 2012, 5:18 PM"/>
    <s v="GBP ô?45200"/>
    <n v="45200"/>
    <s v="GBP"/>
    <n v="71243.257899999997"/>
    <s v="Clinical audit manager"/>
    <s v="Manager"/>
    <s v="UK"/>
    <s v="UK"/>
    <s v="2 to 3 hours per day"/>
    <n v="5"/>
    <x v="14"/>
    <x v="1"/>
    <n v="5"/>
  </r>
  <r>
    <s v="ID1123"/>
    <s v="28 May 2012, 5:22 PM"/>
    <s v="252000 INR"/>
    <n v="252000"/>
    <s v="INR"/>
    <n v="4487.5950050000001"/>
    <s v="Inventory Manager"/>
    <s v="Manager"/>
    <s v="India"/>
    <s v="India"/>
    <s v="1 or 2 hours a day"/>
    <n v="16"/>
    <x v="0"/>
    <x v="0"/>
    <n v="16"/>
  </r>
  <r>
    <s v="ID1124"/>
    <s v="28 May 2012, 5:34 PM"/>
    <n v="242304"/>
    <n v="242304"/>
    <s v="INR"/>
    <n v="4314.9294449999998"/>
    <s v="accountant"/>
    <s v="Accountant"/>
    <s v="India"/>
    <s v="India"/>
    <s v="4 to 6 hours a day"/>
    <n v="7"/>
    <x v="0"/>
    <x v="0"/>
    <n v="7"/>
  </r>
  <r>
    <s v="ID1125"/>
    <s v="28 May 2012, 5:38 PM"/>
    <n v="210000"/>
    <n v="210000"/>
    <s v="INR"/>
    <n v="3739.6625039999999"/>
    <s v="information Analyst"/>
    <s v="Analyst"/>
    <s v="India"/>
    <s v="India"/>
    <s v="All the 8 hours baby, all the 8!"/>
    <n v="1"/>
    <x v="0"/>
    <x v="0"/>
    <n v="1"/>
  </r>
  <r>
    <s v="ID1126"/>
    <s v="28 May 2012, 5:42 PM"/>
    <n v="5000"/>
    <n v="60000"/>
    <s v="EUR"/>
    <n v="76223.966339999999"/>
    <s v="Development Manager"/>
    <s v="Manager"/>
    <s v="Finland"/>
    <s v="Finland"/>
    <s v="1 or 2 hours a day"/>
    <n v="4"/>
    <x v="39"/>
    <x v="1"/>
    <n v="4"/>
  </r>
  <r>
    <s v="ID1127"/>
    <s v="28 May 2012, 5:42 PM"/>
    <s v="AED 120000"/>
    <n v="120000"/>
    <s v="AED"/>
    <n v="32666.305520000002"/>
    <s v="Finance Manager"/>
    <s v="Manager"/>
    <s v="UAE"/>
    <s v="UAE"/>
    <s v="2 to 3 hours per day"/>
    <n v="12"/>
    <x v="21"/>
    <x v="0"/>
    <n v="12"/>
  </r>
  <r>
    <s v="ID1128"/>
    <s v="28 May 2012, 5:42 PM"/>
    <n v="19000"/>
    <n v="19000"/>
    <s v="USD"/>
    <n v="19000"/>
    <s v="MI Specialist"/>
    <s v="Reporting"/>
    <s v="UK"/>
    <s v="UK"/>
    <s v="All the 8 hours baby, all the 8!"/>
    <n v="8"/>
    <x v="14"/>
    <x v="1"/>
    <n v="8"/>
  </r>
  <r>
    <s v="ID1129"/>
    <s v="28 May 2012, 5:42 PM"/>
    <n v="50000"/>
    <n v="50000"/>
    <s v="EUR"/>
    <n v="63519.971949999999"/>
    <s v="Network Enginer"/>
    <s v="Engineer"/>
    <s v="Portugal"/>
    <s v="Portugal"/>
    <s v="2 to 3 hours per day"/>
    <n v="14"/>
    <x v="7"/>
    <x v="1"/>
    <n v="14"/>
  </r>
  <r>
    <s v="ID1130"/>
    <s v="28 May 2012, 5:53 PM"/>
    <n v="900000"/>
    <n v="900000"/>
    <s v="INR"/>
    <n v="16027.125019999999"/>
    <s v="officer"/>
    <s v="Manager"/>
    <s v="India"/>
    <s v="India"/>
    <s v="4 to 6 hours a day"/>
    <n v="22"/>
    <x v="0"/>
    <x v="0"/>
    <n v="22"/>
  </r>
  <r>
    <s v="ID1131"/>
    <s v="28 May 2012, 6:02 PM"/>
    <s v="4,00,000"/>
    <n v="400000"/>
    <s v="INR"/>
    <n v="7123.1666750000004"/>
    <s v="Sr. Team Lead - MIS"/>
    <s v="Reporting"/>
    <s v="India"/>
    <s v="India"/>
    <s v="4 to 6 hours a day"/>
    <n v="9"/>
    <x v="0"/>
    <x v="0"/>
    <n v="9"/>
  </r>
  <r>
    <s v="ID1132"/>
    <s v="28 May 2012, 6:05 PM"/>
    <n v="150252"/>
    <n v="150252"/>
    <s v="INR"/>
    <n v="2675.6750980000002"/>
    <s v="KEY"/>
    <s v="Manager"/>
    <s v="India"/>
    <s v="India"/>
    <s v="2 to 3 hours per day"/>
    <n v="5"/>
    <x v="0"/>
    <x v="0"/>
    <n v="5"/>
  </r>
  <r>
    <s v="ID1133"/>
    <s v="28 May 2012, 6:05 PM"/>
    <s v="ô?15000"/>
    <n v="15000"/>
    <s v="GBP"/>
    <n v="23642.674080000001"/>
    <s v="MI Specialist"/>
    <s v="Reporting"/>
    <s v="UK"/>
    <s v="UK"/>
    <s v="All the 8 hours baby, all the 8!"/>
    <n v="2"/>
    <x v="14"/>
    <x v="1"/>
    <n v="2"/>
  </r>
  <r>
    <s v="ID1134"/>
    <s v="28 May 2012, 6:11 PM"/>
    <s v="Ÿ?¦ 45000"/>
    <n v="45000"/>
    <s v="EUR"/>
    <n v="57167.974750000001"/>
    <s v="Sales Planning"/>
    <s v="Manager"/>
    <s v="Spain"/>
    <s v="Spain"/>
    <s v="4 to 6 hours a day"/>
    <n v="14"/>
    <x v="46"/>
    <x v="1"/>
    <n v="14"/>
  </r>
  <r>
    <s v="ID1135"/>
    <s v="28 May 2012, 6:30 PM"/>
    <s v="Rs 2400000"/>
    <n v="2400000"/>
    <s v="INR"/>
    <n v="42739.000050000002"/>
    <s v="GM Finance"/>
    <s v="Manager"/>
    <s v="India"/>
    <s v="India"/>
    <s v="All the 8 hours baby, all the 8!"/>
    <n v="10"/>
    <x v="0"/>
    <x v="0"/>
    <n v="10"/>
  </r>
  <r>
    <s v="ID1136"/>
    <s v="28 May 2012, 6:34 PM"/>
    <s v="PhP 216,000"/>
    <n v="216000"/>
    <s v="PHP"/>
    <n v="5120.2912880000003"/>
    <s v="Planner"/>
    <s v="Manager"/>
    <s v="Philippines"/>
    <s v="Philippines"/>
    <s v="4 to 6 hours a day"/>
    <n v="2"/>
    <x v="32"/>
    <x v="0"/>
    <n v="2"/>
  </r>
  <r>
    <s v="ID1137"/>
    <s v="28 May 2012, 6:38 PM"/>
    <n v="100000"/>
    <n v="100000"/>
    <s v="EUR"/>
    <n v="127039.9439"/>
    <s v="Finance Director"/>
    <s v="CXO or Top Mgmt."/>
    <s v="Spain"/>
    <s v="Spain"/>
    <s v="1 or 2 hours a day"/>
    <n v="20"/>
    <x v="46"/>
    <x v="1"/>
    <n v="20"/>
  </r>
  <r>
    <s v="ID1138"/>
    <s v="28 May 2012, 6:39 PM"/>
    <n v="90000"/>
    <n v="90000"/>
    <s v="USD"/>
    <n v="90000"/>
    <s v="Performance manager"/>
    <s v="Manager"/>
    <s v="USA"/>
    <s v="USA"/>
    <s v="4 to 6 hours a day"/>
    <n v="5"/>
    <x v="2"/>
    <x v="2"/>
    <n v="5"/>
  </r>
  <r>
    <s v="ID1139"/>
    <s v="28 May 2012, 6:40 PM"/>
    <n v="400000"/>
    <n v="400000"/>
    <s v="INR"/>
    <n v="7123.1666750000004"/>
    <s v="software engineer"/>
    <s v="Engineer"/>
    <s v="India"/>
    <s v="India"/>
    <s v="1 or 2 hours a day"/>
    <n v="2"/>
    <x v="0"/>
    <x v="0"/>
    <n v="2"/>
  </r>
  <r>
    <s v="ID1140"/>
    <s v="28 May 2012, 6:45 PM"/>
    <n v="10000"/>
    <n v="10000"/>
    <s v="USD"/>
    <n v="10000"/>
    <s v="Business analyst"/>
    <s v="Analyst"/>
    <s v="India"/>
    <s v="India"/>
    <s v="2 to 3 hours per day"/>
    <n v="5"/>
    <x v="0"/>
    <x v="0"/>
    <n v="5"/>
  </r>
  <r>
    <s v="ID1141"/>
    <s v="28 May 2012, 6:50 PM"/>
    <n v="29000"/>
    <n v="29000"/>
    <s v="GBP"/>
    <n v="45709.169889999997"/>
    <s v="Financial Analyst"/>
    <s v="Analyst"/>
    <s v="UK"/>
    <s v="UK"/>
    <s v="4 to 6 hours a day"/>
    <n v="14"/>
    <x v="14"/>
    <x v="1"/>
    <n v="14"/>
  </r>
  <r>
    <s v="ID1142"/>
    <s v="28 May 2012, 7:05 PM"/>
    <s v="200000 rupees"/>
    <n v="200000"/>
    <s v="INR"/>
    <n v="3561.583337"/>
    <s v="MIS Sr. Executive"/>
    <s v="Reporting"/>
    <s v="India"/>
    <s v="India"/>
    <s v="All the 8 hours baby, all the 8!"/>
    <n v="5"/>
    <x v="0"/>
    <x v="0"/>
    <n v="5"/>
  </r>
  <r>
    <s v="ID1143"/>
    <s v="28 May 2012, 7:09 PM"/>
    <n v="30000"/>
    <n v="30000"/>
    <s v="EUR"/>
    <n v="38111.98317"/>
    <s v="Translator"/>
    <s v="Analyst"/>
    <s v="Belgium"/>
    <s v="Belgium"/>
    <s v="1 or 2 hours a day"/>
    <n v="15"/>
    <x v="12"/>
    <x v="1"/>
    <n v="15"/>
  </r>
  <r>
    <s v="ID1144"/>
    <s v="28 May 2012, 7:19 PM"/>
    <n v="5000"/>
    <n v="60000"/>
    <s v="USD"/>
    <n v="60000"/>
    <s v="Business Anaylyst"/>
    <s v="Analyst"/>
    <s v="USA"/>
    <s v="USA"/>
    <s v="2 to 3 hours per day"/>
    <n v="4"/>
    <x v="2"/>
    <x v="2"/>
    <n v="4"/>
  </r>
  <r>
    <s v="ID1145"/>
    <s v="28 May 2012, 7:23 PM"/>
    <n v="40000"/>
    <n v="40000"/>
    <s v="USD"/>
    <n v="40000"/>
    <s v="Engineer"/>
    <s v="Engineer"/>
    <s v="India"/>
    <s v="India"/>
    <s v="2 to 3 hours per day"/>
    <n v="2"/>
    <x v="0"/>
    <x v="0"/>
    <n v="2"/>
  </r>
  <r>
    <s v="ID1146"/>
    <s v="28 May 2012, 7:25 PM"/>
    <s v="INR 853000"/>
    <n v="853000"/>
    <s v="INR"/>
    <n v="15190.15293"/>
    <s v="Lead Research Analyst"/>
    <s v="Analyst"/>
    <s v="India"/>
    <s v="India"/>
    <s v="2 to 3 hours per day"/>
    <n v="6"/>
    <x v="0"/>
    <x v="0"/>
    <n v="6"/>
  </r>
  <r>
    <s v="ID1147"/>
    <s v="28 May 2012, 7:25 PM"/>
    <n v="90000"/>
    <n v="90000"/>
    <s v="EUR"/>
    <n v="114335.9495"/>
    <s v="Management Information Manager"/>
    <s v="Manager"/>
    <s v="Continental Europe"/>
    <s v="Europe"/>
    <s v="2 to 3 hours per day"/>
    <n v="20"/>
    <x v="75"/>
    <x v="1"/>
    <n v="20"/>
  </r>
  <r>
    <s v="ID1148"/>
    <s v="28 May 2012, 7:32 PM"/>
    <s v="ô?23000"/>
    <n v="23000"/>
    <s v="GBP"/>
    <n v="36252.100259999999"/>
    <s v="Data Management Officer"/>
    <s v="Manager"/>
    <s v="UK"/>
    <s v="UK"/>
    <s v="4 to 6 hours a day"/>
    <n v="10"/>
    <x v="14"/>
    <x v="1"/>
    <n v="10"/>
  </r>
  <r>
    <s v="ID1149"/>
    <s v="28 May 2012, 7:53 PM"/>
    <s v="ô?30000"/>
    <n v="30000"/>
    <s v="GBP"/>
    <n v="47285.348160000001"/>
    <s v="Reporting Accountant"/>
    <s v="Accountant"/>
    <s v="UK"/>
    <s v="UK"/>
    <s v="2 to 3 hours per day"/>
    <n v="5"/>
    <x v="14"/>
    <x v="1"/>
    <n v="5"/>
  </r>
  <r>
    <s v="ID1150"/>
    <s v="28 May 2012, 8:05 PM"/>
    <s v="Ÿ?¦70k"/>
    <n v="70000"/>
    <s v="EUR"/>
    <n v="88927.960730000006"/>
    <s v="Construction Planner"/>
    <s v="Consultant"/>
    <s v="Ireland"/>
    <s v="Ireland"/>
    <s v="2 to 3 hours per day"/>
    <n v="20"/>
    <x v="8"/>
    <x v="1"/>
    <n v="20"/>
  </r>
  <r>
    <s v="ID1151"/>
    <s v="28 May 2012, 8:19 PM"/>
    <n v="6000"/>
    <n v="6000"/>
    <s v="USD"/>
    <n v="6000"/>
    <s v="Assistant Accountant"/>
    <s v="Accountant"/>
    <s v="Zambia"/>
    <s v="Zambia"/>
    <s v="All the 8 hours baby, all the 8!"/>
    <n v="5"/>
    <x v="71"/>
    <x v="3"/>
    <n v="5"/>
  </r>
  <r>
    <s v="ID1152"/>
    <s v="28 May 2012, 8:20 PM"/>
    <n v="35000"/>
    <n v="35000"/>
    <s v="USD"/>
    <n v="35000"/>
    <s v="BI Analyst"/>
    <s v="Analyst"/>
    <s v="USA"/>
    <s v="USA"/>
    <s v="All the 8 hours baby, all the 8!"/>
    <n v="20"/>
    <x v="2"/>
    <x v="2"/>
    <n v="20"/>
  </r>
  <r>
    <s v="ID1153"/>
    <s v="28 May 2012, 8:35 PM"/>
    <s v="ô?35000"/>
    <n v="35000"/>
    <s v="GBP"/>
    <n v="55166.239520000003"/>
    <s v="MI Analyst"/>
    <s v="Analyst"/>
    <s v="UK"/>
    <s v="UK"/>
    <s v="4 to 6 hours a day"/>
    <n v="10"/>
    <x v="14"/>
    <x v="1"/>
    <n v="10"/>
  </r>
  <r>
    <s v="ID1154"/>
    <s v="28 May 2012, 8:43 PM"/>
    <n v="168000"/>
    <n v="168000"/>
    <s v="PKR"/>
    <n v="1783.1669039999999"/>
    <s v="Accounts Assistant"/>
    <s v="Accountant"/>
    <s v="Pakistan"/>
    <s v="Pakistan"/>
    <s v="4 to 6 hours a day"/>
    <n v="10"/>
    <x v="3"/>
    <x v="0"/>
    <n v="10"/>
  </r>
  <r>
    <s v="ID1155"/>
    <s v="28 May 2012, 8:45 PM"/>
    <n v="13.5"/>
    <n v="13500"/>
    <s v="USD"/>
    <n v="13500"/>
    <s v="Project manager"/>
    <s v="Manager"/>
    <s v="Montenegro"/>
    <s v="Montenegro"/>
    <s v="4 to 6 hours a day"/>
    <n v="13"/>
    <x v="76"/>
    <x v="1"/>
    <n v="13"/>
  </r>
  <r>
    <s v="ID1156"/>
    <s v="28 May 2012, 8:51 PM"/>
    <s v="ô?37500"/>
    <n v="37500"/>
    <s v="GBP"/>
    <n v="59106.6852"/>
    <s v="Corporate Finance Executive"/>
    <s v="Accountant"/>
    <s v="UK"/>
    <s v="UK"/>
    <s v="2 to 3 hours per day"/>
    <n v="5"/>
    <x v="14"/>
    <x v="1"/>
    <n v="5"/>
  </r>
  <r>
    <s v="ID1157"/>
    <s v="28 May 2012, 8:54 PM"/>
    <s v="Rs. 59,000 (Per Month)"/>
    <n v="708000"/>
    <s v="INR"/>
    <n v="12608.005010000001"/>
    <s v="Manager-Operation"/>
    <s v="Manager"/>
    <s v="India"/>
    <s v="India"/>
    <s v="4 to 6 hours a day"/>
    <n v="5"/>
    <x v="0"/>
    <x v="0"/>
    <n v="5"/>
  </r>
  <r>
    <s v="ID1158"/>
    <s v="28 May 2012, 9:14 PM"/>
    <s v="R366252"/>
    <n v="366252"/>
    <s v="ZAR"/>
    <n v="44654.095719999998"/>
    <s v="Accountant"/>
    <s v="Accountant"/>
    <s v="South Africa"/>
    <s v="South Africa"/>
    <s v="All the 8 hours baby, all the 8!"/>
    <n v="15"/>
    <x v="11"/>
    <x v="3"/>
    <n v="15"/>
  </r>
  <r>
    <s v="ID1159"/>
    <s v="28 May 2012, 9:17 PM"/>
    <n v="69000"/>
    <n v="69000"/>
    <s v="USD"/>
    <n v="69000"/>
    <s v="Financial Analysist"/>
    <s v="Analyst"/>
    <s v="USA"/>
    <s v="USA"/>
    <s v="2 to 3 hours per day"/>
    <n v="20"/>
    <x v="2"/>
    <x v="2"/>
    <n v="20"/>
  </r>
  <r>
    <s v="ID1160"/>
    <s v="28 May 2012, 9:55 PM"/>
    <n v="500"/>
    <n v="6000"/>
    <s v="USD"/>
    <n v="6000"/>
    <s v="AM Ops"/>
    <s v="Manager"/>
    <s v="India"/>
    <s v="India"/>
    <s v="4 to 6 hours a day"/>
    <n v="6"/>
    <x v="0"/>
    <x v="0"/>
    <n v="6"/>
  </r>
  <r>
    <s v="ID1161"/>
    <s v="28 May 2012, 10:08 PM"/>
    <s v="Rs.5,00,000"/>
    <n v="500000"/>
    <s v="INR"/>
    <n v="8903.9583440000006"/>
    <s v="Deputy Manager"/>
    <s v="Manager"/>
    <s v="India"/>
    <s v="India"/>
    <s v="1 or 2 hours a day"/>
    <n v="25"/>
    <x v="0"/>
    <x v="0"/>
    <n v="25"/>
  </r>
  <r>
    <s v="ID1162"/>
    <s v="28 May 2012, 10:10 PM"/>
    <n v="30000"/>
    <n v="30000"/>
    <s v="USD"/>
    <n v="30000"/>
    <s v="pricing and cost manager"/>
    <s v="Manager"/>
    <s v="mexico"/>
    <s v="Mexico"/>
    <s v="All the 8 hours baby, all the 8!"/>
    <n v="17"/>
    <x v="25"/>
    <x v="2"/>
    <n v="17"/>
  </r>
  <r>
    <s v="ID1163"/>
    <s v="28 May 2012, 10:13 PM"/>
    <n v="8600"/>
    <n v="8600"/>
    <s v="USD"/>
    <n v="8600"/>
    <s v="Catlog associates"/>
    <s v="Analyst"/>
    <s v="India"/>
    <s v="India"/>
    <s v="4 to 6 hours a day"/>
    <n v="2"/>
    <x v="0"/>
    <x v="0"/>
    <n v="2"/>
  </r>
  <r>
    <s v="ID1164"/>
    <s v="28 May 2012, 10:25 PM"/>
    <s v="ô?51,000/$81,600"/>
    <n v="81600"/>
    <s v="USD"/>
    <n v="81600"/>
    <s v="Business Analyst - Central Finance"/>
    <s v="Analyst"/>
    <s v="UK"/>
    <s v="UK"/>
    <s v="4 to 6 hours a day"/>
    <n v="4"/>
    <x v="14"/>
    <x v="1"/>
    <n v="4"/>
  </r>
  <r>
    <s v="ID1165"/>
    <s v="28 May 2012, 10:33 PM"/>
    <n v="600000"/>
    <n v="600000"/>
    <s v="DOP"/>
    <n v="15404.36457"/>
    <s v="Analista de Produccion"/>
    <s v="Analyst"/>
    <s v="Republica Dominicana"/>
    <s v="Dominican Republic"/>
    <s v="All the 8 hours baby, all the 8!"/>
    <n v="3"/>
    <x v="40"/>
    <x v="2"/>
    <n v="3"/>
  </r>
  <r>
    <s v="ID1166"/>
    <s v="28 May 2012, 10:35 PM"/>
    <s v="CAD$65000"/>
    <n v="65000"/>
    <s v="CAD"/>
    <n v="63918.499000000003"/>
    <s v="IT Analyst (Reporting)"/>
    <s v="Analyst"/>
    <s v="Canada"/>
    <s v="Canada"/>
    <s v="4 to 6 hours a day"/>
    <n v="20"/>
    <x v="17"/>
    <x v="2"/>
    <n v="20"/>
  </r>
  <r>
    <s v="ID1167"/>
    <s v="28 May 2012, 10:36 PM"/>
    <n v="75000"/>
    <n v="75000"/>
    <s v="USD"/>
    <n v="75000"/>
    <s v="Controller"/>
    <s v="Controller"/>
    <s v="USA"/>
    <s v="USA"/>
    <s v="2 to 3 hours per day"/>
    <n v="20"/>
    <x v="2"/>
    <x v="2"/>
    <n v="20"/>
  </r>
  <r>
    <s v="ID1168"/>
    <s v="28 May 2012, 10:36 PM"/>
    <n v="59000"/>
    <n v="59000"/>
    <s v="USD"/>
    <n v="59000"/>
    <s v="Management Analyst"/>
    <s v="Analyst"/>
    <s v="USA"/>
    <s v="USA"/>
    <s v="4 to 6 hours a day"/>
    <n v="14"/>
    <x v="2"/>
    <x v="2"/>
    <n v="14"/>
  </r>
  <r>
    <s v="ID1169"/>
    <s v="28 May 2012, 10:38 PM"/>
    <s v="$50,000 U.S."/>
    <n v="50000"/>
    <s v="USD"/>
    <n v="50000"/>
    <s v="Program Manager"/>
    <s v="Manager"/>
    <s v="Canada"/>
    <s v="Canada"/>
    <s v="1 or 2 hours a day"/>
    <n v="5"/>
    <x v="17"/>
    <x v="2"/>
    <n v="5"/>
  </r>
  <r>
    <s v="ID1170"/>
    <s v="28 May 2012, 10:39 PM"/>
    <s v="ô?80000"/>
    <n v="80000"/>
    <s v="GBP"/>
    <n v="126094.26179999999"/>
    <s v="Financial Controller"/>
    <s v="Controller"/>
    <s v="UK"/>
    <s v="UK"/>
    <s v="4 to 6 hours a day"/>
    <n v="15"/>
    <x v="14"/>
    <x v="1"/>
    <n v="15"/>
  </r>
  <r>
    <s v="ID1171"/>
    <s v="28 May 2012, 10:41 PM"/>
    <n v="54000"/>
    <n v="54000"/>
    <s v="BRL"/>
    <n v="26691.183010000001"/>
    <s v="Logistics Coordinator"/>
    <s v="Manager"/>
    <s v="Brazil"/>
    <s v="Brasil"/>
    <s v="1 or 2 hours a day"/>
    <n v="7"/>
    <x v="20"/>
    <x v="5"/>
    <n v="7"/>
  </r>
  <r>
    <s v="ID1172"/>
    <s v="28 May 2012, 10:41 PM"/>
    <n v="500000"/>
    <n v="500000"/>
    <s v="INR"/>
    <n v="8903.9583440000006"/>
    <s v="Business Analyst"/>
    <s v="Analyst"/>
    <s v="India"/>
    <s v="India"/>
    <s v="4 to 6 hours a day"/>
    <n v="0.8"/>
    <x v="0"/>
    <x v="0"/>
    <n v="0.8"/>
  </r>
  <r>
    <s v="ID1173"/>
    <s v="28 May 2012, 10:41 PM"/>
    <n v="8725"/>
    <n v="8725"/>
    <s v="USD"/>
    <n v="8725"/>
    <s v="Administration Officer"/>
    <s v="Manager"/>
    <s v="Pakistan"/>
    <s v="Pakistan"/>
    <s v="2 to 3 hours per day"/>
    <n v="18"/>
    <x v="3"/>
    <x v="0"/>
    <n v="18"/>
  </r>
  <r>
    <s v="ID1175"/>
    <s v="28 May 2012, 10:44 PM"/>
    <s v="ô?32000"/>
    <n v="32000"/>
    <s v="GBP"/>
    <n v="50437.704709999998"/>
    <s v="Service Analyst"/>
    <s v="Analyst"/>
    <s v="UK"/>
    <s v="UK"/>
    <s v="4 to 6 hours a day"/>
    <n v="4"/>
    <x v="14"/>
    <x v="1"/>
    <n v="4"/>
  </r>
  <r>
    <s v="ID1176"/>
    <s v="28 May 2012, 10:45 PM"/>
    <s v="ô?43000"/>
    <n v="43000"/>
    <s v="GBP"/>
    <n v="67775.665699999998"/>
    <s v="Head of Finance"/>
    <s v="Accountant"/>
    <s v="UK"/>
    <s v="UK"/>
    <s v="All the 8 hours baby, all the 8!"/>
    <n v="15"/>
    <x v="14"/>
    <x v="1"/>
    <n v="15"/>
  </r>
  <r>
    <s v="ID1177"/>
    <s v="28 May 2012, 10:46 PM"/>
    <s v="CAD $53,000/-"/>
    <n v="53000"/>
    <s v="CAD"/>
    <n v="52118.16072"/>
    <s v="Data Analyst"/>
    <s v="Analyst"/>
    <s v="Canada"/>
    <s v="Canada"/>
    <s v="4 to 6 hours a day"/>
    <n v="6"/>
    <x v="17"/>
    <x v="2"/>
    <n v="6"/>
  </r>
  <r>
    <s v="ID1178"/>
    <s v="28 May 2012, 10:48 PM"/>
    <s v="INR 20 Lakhs p.a."/>
    <n v="200000"/>
    <s v="INR"/>
    <n v="3561.583337"/>
    <s v="Associate"/>
    <s v="Analyst"/>
    <s v="India"/>
    <s v="India"/>
    <s v="1 or 2 hours a day"/>
    <n v="6"/>
    <x v="0"/>
    <x v="0"/>
    <n v="6"/>
  </r>
  <r>
    <s v="ID1179"/>
    <s v="28 May 2012, 10:49 PM"/>
    <s v="4.5 laks"/>
    <n v="450000"/>
    <s v="INR"/>
    <n v="8013.5625090000003"/>
    <s v="Production Manager"/>
    <s v="Manager"/>
    <s v="India"/>
    <s v="India"/>
    <s v="4 to 6 hours a day"/>
    <n v="21"/>
    <x v="0"/>
    <x v="0"/>
    <n v="21"/>
  </r>
  <r>
    <s v="ID1180"/>
    <s v="28 May 2012, 10:50 PM"/>
    <n v="28000"/>
    <n v="28000"/>
    <s v="USD"/>
    <n v="28000"/>
    <s v="Business Intelligence Manager"/>
    <s v="Manager"/>
    <s v="Poland"/>
    <s v="Poland"/>
    <s v="4 to 6 hours a day"/>
    <n v="5"/>
    <x v="15"/>
    <x v="1"/>
    <n v="5"/>
  </r>
  <r>
    <s v="ID1181"/>
    <s v="28 May 2012, 10:51 PM"/>
    <n v="31763"/>
    <n v="31763"/>
    <s v="GBP"/>
    <n v="50064.150459999997"/>
    <s v="Network Administrator"/>
    <s v="Analyst"/>
    <s v="UK"/>
    <s v="UK"/>
    <s v="2 to 3 hours per day"/>
    <n v="2"/>
    <x v="14"/>
    <x v="1"/>
    <n v="2"/>
  </r>
  <r>
    <s v="ID1182"/>
    <s v="28 May 2012, 10:52 PM"/>
    <s v="GBPô?32000"/>
    <n v="32000"/>
    <s v="GBP"/>
    <n v="50437.704709999998"/>
    <s v="Performance Analyst"/>
    <s v="Analyst"/>
    <s v="Canada"/>
    <s v="Canada"/>
    <s v="4 to 6 hours a day"/>
    <n v="9"/>
    <x v="17"/>
    <x v="2"/>
    <n v="9"/>
  </r>
  <r>
    <s v="ID1183"/>
    <s v="28 May 2012, 10:53 PM"/>
    <n v="27840"/>
    <n v="27840"/>
    <s v="USD"/>
    <n v="27840"/>
    <s v="Data Entry Clerk III"/>
    <s v="Analyst"/>
    <s v="USA"/>
    <s v="USA"/>
    <s v="2 to 3 hours per day"/>
    <n v="1"/>
    <x v="2"/>
    <x v="2"/>
    <n v="1"/>
  </r>
  <r>
    <s v="ID1184"/>
    <s v="28 May 2012, 10:54 PM"/>
    <n v="350000"/>
    <n v="350000"/>
    <s v="INR"/>
    <n v="6232.7708409999996"/>
    <s v="officer accounts"/>
    <s v="Accountant"/>
    <s v="India"/>
    <s v="India"/>
    <s v="2 to 3 hours per day"/>
    <n v="1.5"/>
    <x v="0"/>
    <x v="0"/>
    <n v="1.5"/>
  </r>
  <r>
    <s v="ID1185"/>
    <s v="28 May 2012, 10:55 PM"/>
    <s v="S$50000"/>
    <n v="50000"/>
    <s v="USD"/>
    <n v="50000"/>
    <s v="Engineer"/>
    <s v="Engineer"/>
    <s v="Singapore"/>
    <s v="Singapore"/>
    <s v="2 to 3 hours per day"/>
    <n v="25"/>
    <x v="29"/>
    <x v="0"/>
    <n v="25"/>
  </r>
  <r>
    <s v="ID1186"/>
    <s v="28 May 2012, 10:58 PM"/>
    <n v="48000"/>
    <n v="48000"/>
    <s v="USD"/>
    <n v="48000"/>
    <s v="Cost Controlling Executive"/>
    <s v="Controller"/>
    <s v="Qatar"/>
    <s v="Qatar"/>
    <s v="2 to 3 hours per day"/>
    <n v="10"/>
    <x v="64"/>
    <x v="0"/>
    <n v="10"/>
  </r>
  <r>
    <s v="ID1187"/>
    <s v="28 May 2012, 10:59 PM"/>
    <n v="2000"/>
    <n v="24000"/>
    <s v="USD"/>
    <n v="24000"/>
    <s v="Administration Manager"/>
    <s v="Manager"/>
    <s v="Argentina"/>
    <s v="Argentina"/>
    <s v="4 to 6 hours a day"/>
    <n v="21"/>
    <x v="77"/>
    <x v="5"/>
    <n v="21"/>
  </r>
  <r>
    <s v="ID1188"/>
    <s v="28 May 2012, 11:02 PM"/>
    <n v="75000"/>
    <n v="75000"/>
    <s v="USD"/>
    <n v="75000"/>
    <s v="Financial Analyst"/>
    <s v="Analyst"/>
    <s v="USA"/>
    <s v="USA"/>
    <s v="4 to 6 hours a day"/>
    <n v="12"/>
    <x v="2"/>
    <x v="2"/>
    <n v="12"/>
  </r>
  <r>
    <s v="ID1189"/>
    <s v="28 May 2012, 11:05 PM"/>
    <s v="216000 AED"/>
    <n v="216000"/>
    <s v="AED"/>
    <n v="58799.34994"/>
    <s v="Financial analyst"/>
    <s v="Analyst"/>
    <s v="Dubai"/>
    <s v="UAE"/>
    <s v="4 to 6 hours a day"/>
    <n v="2"/>
    <x v="21"/>
    <x v="0"/>
    <n v="2"/>
  </r>
  <r>
    <s v="ID1190"/>
    <s v="28 May 2012, 11:06 PM"/>
    <s v="Rupees : 2,000,000"/>
    <n v="2000000"/>
    <s v="PKR"/>
    <n v="21228.17743"/>
    <s v="Excel Corporate Trainer"/>
    <s v="Consultant"/>
    <s v="Pakistan"/>
    <s v="Pakistan"/>
    <s v="All the 8 hours baby, all the 8!"/>
    <n v="8"/>
    <x v="3"/>
    <x v="0"/>
    <n v="8"/>
  </r>
  <r>
    <s v="ID1191"/>
    <s v="28 May 2012, 11:13 PM"/>
    <n v="60000"/>
    <n v="60000"/>
    <s v="USD"/>
    <n v="60000"/>
    <s v="Quality Management"/>
    <s v="Manager"/>
    <s v="USA"/>
    <s v="USA"/>
    <s v="2 to 3 hours per day"/>
    <n v="10"/>
    <x v="2"/>
    <x v="2"/>
    <n v="10"/>
  </r>
  <r>
    <s v="ID1192"/>
    <s v="28 May 2012, 11:13 PM"/>
    <s v="5000  PLN   net"/>
    <n v="60000"/>
    <s v="PLN"/>
    <n v="18018.88379"/>
    <s v="Sales Analyst"/>
    <s v="Analyst"/>
    <s v="Poland"/>
    <s v="Poland"/>
    <s v="All the 8 hours baby, all the 8!"/>
    <n v="10"/>
    <x v="15"/>
    <x v="1"/>
    <n v="10"/>
  </r>
  <r>
    <s v="ID1193"/>
    <s v="28 May 2012, 11:17 PM"/>
    <s v="US$ 7,200"/>
    <n v="7200"/>
    <s v="USD"/>
    <n v="7200"/>
    <s v="Supervisor MIS"/>
    <s v="Reporting"/>
    <s v="India"/>
    <s v="India"/>
    <s v="4 to 6 hours a day"/>
    <n v="7"/>
    <x v="0"/>
    <x v="0"/>
    <n v="7"/>
  </r>
  <r>
    <s v="ID1194"/>
    <s v="28 May 2012, 11:17 PM"/>
    <n v="56000"/>
    <n v="56000"/>
    <s v="USD"/>
    <n v="56000"/>
    <s v="Analyst"/>
    <s v="Analyst"/>
    <s v="USA"/>
    <s v="USA"/>
    <s v="1 or 2 hours a day"/>
    <n v="2"/>
    <x v="2"/>
    <x v="2"/>
    <n v="2"/>
  </r>
  <r>
    <s v="ID1195"/>
    <s v="28 May 2012, 11:19 PM"/>
    <s v="Rs 5,40,000"/>
    <n v="540000"/>
    <s v="INR"/>
    <n v="9616.2750109999997"/>
    <s v="Business Analyst - Solutions"/>
    <s v="Analyst"/>
    <s v="India"/>
    <s v="India"/>
    <s v="4 to 6 hours a day"/>
    <n v="7.9"/>
    <x v="0"/>
    <x v="0"/>
    <n v="7.9"/>
  </r>
  <r>
    <s v="ID1196"/>
    <s v="28 May 2012, 11:21 PM"/>
    <s v="KES 4.3 million"/>
    <n v="4300000"/>
    <s v="KENYA"/>
    <n v="51497.005989999998"/>
    <s v="Finance Manager"/>
    <s v="Manager"/>
    <s v="Kenya"/>
    <s v="Kenya"/>
    <s v="4 to 6 hours a day"/>
    <n v="9"/>
    <x v="78"/>
    <x v="3"/>
    <n v="9"/>
  </r>
  <r>
    <s v="ID1197"/>
    <s v="28 May 2012, 11:25 PM"/>
    <s v="82.000 Euro (pre-tax)"/>
    <n v="82000"/>
    <s v="EUR"/>
    <n v="104172.754"/>
    <s v="Finance Project Manager"/>
    <s v="Manager"/>
    <s v="Netherlands"/>
    <s v="Netherlands"/>
    <s v="All the 8 hours baby, all the 8!"/>
    <n v="25"/>
    <x v="18"/>
    <x v="1"/>
    <n v="25"/>
  </r>
  <r>
    <s v="ID1198"/>
    <s v="28 May 2012, 11:33 PM"/>
    <n v="88000"/>
    <n v="88000"/>
    <s v="USD"/>
    <n v="88000"/>
    <s v="Manager, Strategy &amp; Insights"/>
    <s v="Manager"/>
    <s v="USA"/>
    <s v="USA"/>
    <s v="4 to 6 hours a day"/>
    <n v="2"/>
    <x v="2"/>
    <x v="2"/>
    <n v="2"/>
  </r>
  <r>
    <s v="ID1199"/>
    <s v="28 May 2012, 11:38 PM"/>
    <n v="80000"/>
    <n v="80000"/>
    <s v="USD"/>
    <n v="80000"/>
    <s v="Financial/Data Analyst"/>
    <s v="Analyst"/>
    <s v="USA"/>
    <s v="USA"/>
    <s v="4 to 6 hours a day"/>
    <n v="6"/>
    <x v="2"/>
    <x v="2"/>
    <n v="6"/>
  </r>
  <r>
    <s v="ID1200"/>
    <s v="28 May 2012, 11:47 PM"/>
    <n v="19000"/>
    <n v="19000"/>
    <s v="USD"/>
    <n v="19000"/>
    <s v="Accountant"/>
    <s v="Accountant"/>
    <s v="UK"/>
    <s v="UK"/>
    <s v="4 to 6 hours a day"/>
    <n v="20"/>
    <x v="14"/>
    <x v="1"/>
    <n v="20"/>
  </r>
  <r>
    <s v="ID1201"/>
    <s v="28 May 2012, 11:51 PM"/>
    <s v="Euro 15.000"/>
    <n v="15000"/>
    <s v="EUR"/>
    <n v="19055.991580000002"/>
    <s v="business consultant"/>
    <s v="Consultant"/>
    <s v="Italy"/>
    <s v="italy"/>
    <s v="4 to 6 hours a day"/>
    <n v="3"/>
    <x v="61"/>
    <x v="1"/>
    <n v="3"/>
  </r>
  <r>
    <s v="ID1202"/>
    <s v="28 May 2012, 11:52 PM"/>
    <n v="480000"/>
    <n v="480000"/>
    <s v="INR"/>
    <n v="8547.8000100000008"/>
    <s v="Documentation Consultant"/>
    <s v="Consultant"/>
    <s v="India"/>
    <s v="India"/>
    <s v="All the 8 hours baby, all the 8!"/>
    <n v="15"/>
    <x v="0"/>
    <x v="0"/>
    <n v="15"/>
  </r>
  <r>
    <s v="ID1203"/>
    <s v="28 May 2012, 11:53 PM"/>
    <n v="1100000"/>
    <n v="1100000"/>
    <s v="INR"/>
    <n v="19588.708360000001"/>
    <s v="Sr. Consultant"/>
    <s v="Consultant"/>
    <s v="India"/>
    <s v="India"/>
    <s v="All the 8 hours baby, all the 8!"/>
    <n v="13"/>
    <x v="0"/>
    <x v="0"/>
    <n v="13"/>
  </r>
  <r>
    <s v="ID1204"/>
    <s v="29 May 2012, 12:00 AM"/>
    <n v="61000"/>
    <n v="61000"/>
    <s v="USD"/>
    <n v="61000"/>
    <s v="Financial Analyst"/>
    <s v="Analyst"/>
    <s v="USA"/>
    <s v="USA"/>
    <s v="4 to 6 hours a day"/>
    <n v="1.5"/>
    <x v="2"/>
    <x v="2"/>
    <n v="1.5"/>
  </r>
  <r>
    <s v="ID1205"/>
    <s v="29 May 2012, 12:03 AM"/>
    <n v="34000"/>
    <n v="34000"/>
    <s v="GBP"/>
    <n v="53590.061249999999"/>
    <s v="investment accountant"/>
    <s v="Accountant"/>
    <s v="UK"/>
    <s v="UK"/>
    <s v="All the 8 hours baby, all the 8!"/>
    <n v="10"/>
    <x v="14"/>
    <x v="1"/>
    <n v="10"/>
  </r>
  <r>
    <s v="ID1206"/>
    <s v="29 May 2012, 12:03 AM"/>
    <n v="34000"/>
    <n v="34000"/>
    <s v="GBP"/>
    <n v="53590.061249999999"/>
    <s v="investment accountant"/>
    <s v="Accountant"/>
    <s v="UK"/>
    <s v="UK"/>
    <s v="All the 8 hours baby, all the 8!"/>
    <n v="10"/>
    <x v="14"/>
    <x v="1"/>
    <n v="10"/>
  </r>
  <r>
    <s v="ID1207"/>
    <s v="29 May 2012, 12:07 AM"/>
    <n v="250000"/>
    <n v="250000"/>
    <s v="INR"/>
    <n v="4451.9791720000003"/>
    <s v="Officer Production"/>
    <s v="Manager"/>
    <s v="India"/>
    <s v="India"/>
    <s v="4 to 6 hours a day"/>
    <n v="1"/>
    <x v="0"/>
    <x v="0"/>
    <n v="1"/>
  </r>
  <r>
    <s v="ID1208"/>
    <s v="29 May 2012, 12:07 AM"/>
    <n v="20000"/>
    <n v="20000"/>
    <s v="EUR"/>
    <n v="25407.98878"/>
    <s v="warehouse management"/>
    <s v="Manager"/>
    <s v="GREECE"/>
    <s v="Greece"/>
    <s v="1 or 2 hours a day"/>
    <n v="12"/>
    <x v="26"/>
    <x v="1"/>
    <n v="12"/>
  </r>
  <r>
    <s v="ID1209"/>
    <s v="29 May 2012, 12:12 AM"/>
    <n v="23000"/>
    <n v="23000"/>
    <s v="USD"/>
    <n v="23000"/>
    <s v="Chief Accountant"/>
    <s v="Accountant"/>
    <s v="Saudi Arabia"/>
    <s v="Saudi Arabia"/>
    <s v="All the 8 hours baby, all the 8!"/>
    <n v="14"/>
    <x v="22"/>
    <x v="0"/>
    <n v="14"/>
  </r>
  <r>
    <s v="ID1210"/>
    <s v="29 May 2012, 12:16 AM"/>
    <n v="900000"/>
    <n v="900000"/>
    <s v="INR"/>
    <n v="16027.125019999999"/>
    <s v="Manager F &amp; A"/>
    <s v="Manager"/>
    <s v="India"/>
    <s v="India"/>
    <s v="1 or 2 hours a day"/>
    <n v="13"/>
    <x v="0"/>
    <x v="0"/>
    <n v="13"/>
  </r>
  <r>
    <s v="ID1211"/>
    <s v="29 May 2012, 12:25 AM"/>
    <n v="60000"/>
    <n v="60000"/>
    <s v="USD"/>
    <n v="60000"/>
    <s v="Quality Assurance Engineer"/>
    <s v="Engineer"/>
    <s v="USA"/>
    <s v="USA"/>
    <s v="1 or 2 hours a day"/>
    <n v="6"/>
    <x v="2"/>
    <x v="2"/>
    <n v="6"/>
  </r>
  <r>
    <s v="ID1212"/>
    <s v="29 May 2012, 12:25 AM"/>
    <n v="800"/>
    <n v="4800"/>
    <s v="USD"/>
    <n v="4800"/>
    <s v="Financial Analyst"/>
    <s v="Analyst"/>
    <s v="India"/>
    <s v="India"/>
    <s v="4 to 6 hours a day"/>
    <n v="5"/>
    <x v="0"/>
    <x v="0"/>
    <n v="5"/>
  </r>
  <r>
    <s v="ID1213"/>
    <s v="29 May 2012, 12:26 AM"/>
    <s v="DKK 625000"/>
    <n v="625000"/>
    <s v="DKK"/>
    <n v="106815.1483"/>
    <s v="Manager Business Controlling"/>
    <s v="Manager"/>
    <s v="Denmark"/>
    <s v="Denmark"/>
    <s v="4 to 6 hours a day"/>
    <n v="25"/>
    <x v="60"/>
    <x v="1"/>
    <n v="25"/>
  </r>
  <r>
    <s v="ID1214"/>
    <s v="29 May 2012, 12:28 AM"/>
    <n v="500000"/>
    <n v="500000"/>
    <s v="INR"/>
    <n v="8903.9583440000006"/>
    <s v="Consultant"/>
    <s v="Consultant"/>
    <s v="India"/>
    <s v="India"/>
    <s v="2 to 3 hours per day"/>
    <n v="3"/>
    <x v="0"/>
    <x v="0"/>
    <n v="3"/>
  </r>
  <r>
    <s v="ID1215"/>
    <s v="29 May 2012, 12:29 AM"/>
    <n v="60000"/>
    <n v="60000"/>
    <s v="USD"/>
    <n v="60000"/>
    <s v="sample manager"/>
    <s v="Manager"/>
    <s v="USA"/>
    <s v="USA"/>
    <s v="4 to 6 hours a day"/>
    <n v="12"/>
    <x v="2"/>
    <x v="2"/>
    <n v="12"/>
  </r>
  <r>
    <s v="ID1216"/>
    <s v="29 May 2012, 12:30 AM"/>
    <n v="2600000"/>
    <n v="2600000"/>
    <s v="INR"/>
    <n v="46300.58339"/>
    <s v="Practice Manager"/>
    <s v="Manager"/>
    <s v="India"/>
    <s v="India"/>
    <s v="4 to 6 hours a day"/>
    <n v="4"/>
    <x v="0"/>
    <x v="0"/>
    <n v="4"/>
  </r>
  <r>
    <s v="ID1217"/>
    <s v="29 May 2012, 12:32 AM"/>
    <s v="INR 750,000"/>
    <n v="750000"/>
    <s v="INR"/>
    <n v="13355.937519999999"/>
    <s v="Assistant Manager"/>
    <s v="Manager"/>
    <s v="India"/>
    <s v="India"/>
    <s v="2 to 3 hours per day"/>
    <n v="3"/>
    <x v="0"/>
    <x v="0"/>
    <n v="3"/>
  </r>
  <r>
    <s v="ID1218"/>
    <s v="29 May 2012, 12:36 AM"/>
    <n v="74000"/>
    <n v="74000"/>
    <s v="USD"/>
    <n v="74000"/>
    <s v="marketing specialist"/>
    <s v="Specialist"/>
    <s v="USA"/>
    <s v="USA"/>
    <s v="4 to 6 hours a day"/>
    <n v="10"/>
    <x v="2"/>
    <x v="2"/>
    <n v="10"/>
  </r>
  <r>
    <s v="ID1219"/>
    <s v="29 May 2012, 12:47 AM"/>
    <n v="95856"/>
    <n v="95856"/>
    <s v="USD"/>
    <n v="95856"/>
    <s v="Analyst"/>
    <s v="Analyst"/>
    <s v="USA"/>
    <s v="USA"/>
    <s v="2 to 3 hours per day"/>
    <n v="13"/>
    <x v="2"/>
    <x v="2"/>
    <n v="13"/>
  </r>
  <r>
    <s v="ID1220"/>
    <s v="29 May 2012, 1:03 AM"/>
    <s v="40,000 US"/>
    <n v="40000"/>
    <s v="USD"/>
    <n v="40000"/>
    <s v="Staff Accountant"/>
    <s v="Accountant"/>
    <s v="USA"/>
    <s v="USA"/>
    <s v="2 to 3 hours per day"/>
    <n v="15"/>
    <x v="2"/>
    <x v="2"/>
    <n v="15"/>
  </r>
  <r>
    <s v="ID1221"/>
    <s v="29 May 2012, 1:06 AM"/>
    <n v="4400"/>
    <n v="4400"/>
    <s v="USD"/>
    <n v="4400"/>
    <s v="Manager Corporate Finance"/>
    <s v="Manager"/>
    <s v="Latin America"/>
    <s v="Latin America"/>
    <s v="2 to 3 hours per day"/>
    <n v="5"/>
    <x v="79"/>
    <x v="5"/>
    <n v="5"/>
  </r>
  <r>
    <s v="ID1222"/>
    <s v="29 May 2012, 1:12 AM"/>
    <n v="90000"/>
    <n v="90000"/>
    <s v="USD"/>
    <n v="90000"/>
    <s v="Senior Analyst"/>
    <s v="Analyst"/>
    <s v="USA"/>
    <s v="USA"/>
    <s v="4 to 6 hours a day"/>
    <n v="30"/>
    <x v="2"/>
    <x v="2"/>
    <n v="30"/>
  </r>
  <r>
    <s v="ID1223"/>
    <s v="29 May 2012, 1:19 AM"/>
    <s v="INR 450000"/>
    <n v="450000"/>
    <s v="INR"/>
    <n v="8013.5625090000003"/>
    <s v="ASSISTANT MANAGER"/>
    <s v="Manager"/>
    <s v="India"/>
    <s v="India"/>
    <s v="All the 8 hours baby, all the 8!"/>
    <n v="2"/>
    <x v="0"/>
    <x v="0"/>
    <n v="2"/>
  </r>
  <r>
    <s v="ID1224"/>
    <s v="29 May 2012, 1:22 AM"/>
    <s v="INR 1000000"/>
    <n v="1000000"/>
    <s v="INR"/>
    <n v="17807.916689999998"/>
    <s v="Asst Manager"/>
    <s v="Manager"/>
    <s v="India"/>
    <s v="India"/>
    <s v="4 to 6 hours a day"/>
    <n v="8.5"/>
    <x v="0"/>
    <x v="0"/>
    <n v="8.5"/>
  </r>
  <r>
    <s v="ID1225"/>
    <s v="29 May 2012, 1:31 AM"/>
    <s v="700000 INR"/>
    <n v="700000"/>
    <s v="INR"/>
    <n v="12465.54168"/>
    <s v="Lead Executive MIS"/>
    <s v="Reporting"/>
    <s v="India"/>
    <s v="India"/>
    <s v="4 to 6 hours a day"/>
    <n v="6"/>
    <x v="0"/>
    <x v="0"/>
    <n v="6"/>
  </r>
  <r>
    <s v="ID1226"/>
    <s v="29 May 2012, 1:41 AM"/>
    <n v="80000"/>
    <n v="80000"/>
    <s v="USD"/>
    <n v="80000"/>
    <s v="Snr Business Analyst"/>
    <s v="Analyst"/>
    <s v="Singapore"/>
    <s v="Singapore"/>
    <s v="1 or 2 hours a day"/>
    <n v="6"/>
    <x v="29"/>
    <x v="0"/>
    <n v="6"/>
  </r>
  <r>
    <s v="ID1227"/>
    <s v="29 May 2012, 1:44 AM"/>
    <n v="100000"/>
    <n v="100000"/>
    <s v="USD"/>
    <n v="100000"/>
    <s v="Finance Manager"/>
    <s v="Manager"/>
    <s v="USA"/>
    <s v="USA"/>
    <s v="4 to 6 hours a day"/>
    <n v="11"/>
    <x v="2"/>
    <x v="2"/>
    <n v="11"/>
  </r>
  <r>
    <s v="ID1228"/>
    <s v="29 May 2012, 1:45 AM"/>
    <n v="4100"/>
    <n v="49200"/>
    <s v="USD"/>
    <n v="49200"/>
    <s v="Chief Accountant"/>
    <s v="Accountant"/>
    <s v="QATAR"/>
    <s v="Qatar"/>
    <s v="2 to 3 hours per day"/>
    <n v="25"/>
    <x v="64"/>
    <x v="0"/>
    <n v="25"/>
  </r>
  <r>
    <s v="ID1229"/>
    <s v="29 May 2012, 1:47 AM"/>
    <n v="750"/>
    <n v="9000"/>
    <s v="USD"/>
    <n v="9000"/>
    <s v="assurance manager"/>
    <s v="Manager"/>
    <s v="India"/>
    <s v="India"/>
    <s v="4 to 6 hours a day"/>
    <n v="1"/>
    <x v="0"/>
    <x v="0"/>
    <n v="1"/>
  </r>
  <r>
    <s v="ID1230"/>
    <s v="29 May 2012, 1:50 AM"/>
    <n v="300000"/>
    <n v="300000"/>
    <s v="INR"/>
    <n v="5342.3750060000002"/>
    <s v="Finance Analyst"/>
    <s v="Analyst"/>
    <s v="India"/>
    <s v="India"/>
    <s v="4 to 6 hours a day"/>
    <n v="6"/>
    <x v="0"/>
    <x v="0"/>
    <n v="6"/>
  </r>
  <r>
    <s v="ID1231"/>
    <s v="29 May 2012, 2:02 AM"/>
    <s v="$40K"/>
    <n v="40000"/>
    <s v="USD"/>
    <n v="40000"/>
    <s v="SOX,SAP, Insurance Coordinator"/>
    <s v="Manager"/>
    <s v="Pakistan, Angola"/>
    <s v="Pakistan"/>
    <s v="4 to 6 hours a day"/>
    <n v="15"/>
    <x v="3"/>
    <x v="0"/>
    <n v="15"/>
  </r>
  <r>
    <s v="ID1232"/>
    <s v="29 May 2012, 2:12 AM"/>
    <s v="ô?26000"/>
    <n v="26000"/>
    <s v="GBP"/>
    <n v="40980.635069999997"/>
    <s v="Business Analyst"/>
    <s v="Analyst"/>
    <s v="UK"/>
    <s v="UK"/>
    <s v="4 to 6 hours a day"/>
    <n v="2"/>
    <x v="14"/>
    <x v="1"/>
    <n v="2"/>
  </r>
  <r>
    <s v="ID1233"/>
    <s v="29 May 2012, 2:19 AM"/>
    <s v="ô?29000"/>
    <n v="29000"/>
    <s v="GBP"/>
    <n v="45709.169889999997"/>
    <s v="Financial Accountant"/>
    <s v="Accountant"/>
    <s v="UK"/>
    <s v="UK"/>
    <s v="2 to 3 hours per day"/>
    <n v="8"/>
    <x v="14"/>
    <x v="1"/>
    <n v="8"/>
  </r>
  <r>
    <s v="ID1234"/>
    <s v="29 May 2012, 2:22 AM"/>
    <n v="400000"/>
    <n v="400000"/>
    <s v="INR"/>
    <n v="7123.1666750000004"/>
    <s v="Pmo"/>
    <s v="Manager"/>
    <s v="India"/>
    <s v="India"/>
    <s v="4 to 6 hours a day"/>
    <n v="1"/>
    <x v="0"/>
    <x v="0"/>
    <n v="1"/>
  </r>
  <r>
    <s v="ID1235"/>
    <s v="29 May 2012, 2:26 AM"/>
    <s v="100000 USD"/>
    <n v="100000"/>
    <s v="USD"/>
    <n v="100000"/>
    <s v="Controller"/>
    <s v="Controller"/>
    <s v="Norway"/>
    <s v="Norway"/>
    <s v="4 to 6 hours a day"/>
    <n v="12"/>
    <x v="45"/>
    <x v="1"/>
    <n v="12"/>
  </r>
  <r>
    <s v="ID1236"/>
    <s v="29 May 2012, 2:43 AM"/>
    <s v="62.000 euro"/>
    <n v="62000"/>
    <s v="EUR"/>
    <n v="78764.765220000001"/>
    <s v="Stafmember"/>
    <s v="Analyst"/>
    <s v="Netherlands"/>
    <s v="Netherlands"/>
    <s v="4 to 6 hours a day"/>
    <n v="15"/>
    <x v="18"/>
    <x v="1"/>
    <n v="15"/>
  </r>
  <r>
    <s v="ID1237"/>
    <s v="29 May 2012, 3:16 AM"/>
    <n v="150000"/>
    <n v="150000"/>
    <s v="AUD"/>
    <n v="152986.4485"/>
    <s v="Analyst"/>
    <s v="Analyst"/>
    <s v="Australia"/>
    <s v="Australia"/>
    <s v="2 to 3 hours per day"/>
    <n v="10"/>
    <x v="16"/>
    <x v="4"/>
    <n v="10"/>
  </r>
  <r>
    <s v="ID1238"/>
    <s v="29 May 2012, 3:28 AM"/>
    <s v="Ÿ?¦35,000 / Ÿ?¦44,000"/>
    <n v="35000"/>
    <s v="EUR"/>
    <n v="44463.980360000001"/>
    <s v="Business Analyst"/>
    <s v="Analyst"/>
    <s v="Ireland"/>
    <s v="Ireland"/>
    <s v="All the 8 hours baby, all the 8!"/>
    <n v="12"/>
    <x v="8"/>
    <x v="1"/>
    <n v="12"/>
  </r>
  <r>
    <s v="ID1239"/>
    <s v="29 May 2012, 3:51 AM"/>
    <n v="30"/>
    <n v="30000"/>
    <s v="EUR"/>
    <n v="38111.98317"/>
    <s v="education advisor"/>
    <s v="Consultant"/>
    <s v="the Netherlands"/>
    <s v="Netherlands"/>
    <s v="1 or 2 hours a day"/>
    <n v="8"/>
    <x v="18"/>
    <x v="1"/>
    <n v="8"/>
  </r>
  <r>
    <s v="ID1240"/>
    <s v="29 May 2012, 3:51 AM"/>
    <n v="75000"/>
    <n v="75000"/>
    <s v="GBP"/>
    <n v="118213.3704"/>
    <s v="Finance Manager"/>
    <s v="Manager"/>
    <s v="UK"/>
    <s v="UK"/>
    <s v="4 to 6 hours a day"/>
    <n v="20"/>
    <x v="14"/>
    <x v="1"/>
    <n v="20"/>
  </r>
  <r>
    <s v="ID1241"/>
    <s v="29 May 2012, 4:03 AM"/>
    <n v="25000"/>
    <n v="25000"/>
    <s v="GBP"/>
    <n v="39404.4568"/>
    <s v="Senior Accounts Clerk"/>
    <s v="Accountant"/>
    <s v="UK"/>
    <s v="UK"/>
    <s v="2 to 3 hours per day"/>
    <n v="10"/>
    <x v="14"/>
    <x v="1"/>
    <n v="10"/>
  </r>
  <r>
    <s v="ID1242"/>
    <s v="29 May 2012, 4:08 AM"/>
    <n v="71000"/>
    <n v="71000"/>
    <s v="EUR"/>
    <n v="90198.36017"/>
    <s v="Consultant"/>
    <s v="Consultant"/>
    <s v="Germany"/>
    <s v="Germany"/>
    <s v="1 or 2 hours a day"/>
    <n v="3"/>
    <x v="5"/>
    <x v="1"/>
    <n v="3"/>
  </r>
  <r>
    <s v="ID1243"/>
    <s v="29 May 2012, 4:11 AM"/>
    <s v="ô?30000"/>
    <n v="30000"/>
    <s v="GBP"/>
    <n v="47285.348160000001"/>
    <s v="Infection Prevention Surveillance Specialist"/>
    <s v="Specialist"/>
    <s v="UK"/>
    <s v="UK"/>
    <s v="4 to 6 hours a day"/>
    <n v="14"/>
    <x v="14"/>
    <x v="1"/>
    <n v="14"/>
  </r>
  <r>
    <s v="ID1244"/>
    <s v="29 May 2012, 4:25 AM"/>
    <n v="56000"/>
    <n v="56000"/>
    <s v="USD"/>
    <n v="56000"/>
    <s v="Accountant"/>
    <s v="Accountant"/>
    <s v="USA"/>
    <s v="USA"/>
    <s v="4 to 6 hours a day"/>
    <n v="1"/>
    <x v="2"/>
    <x v="2"/>
    <n v="1"/>
  </r>
  <r>
    <s v="ID1245"/>
    <s v="29 May 2012, 4:30 AM"/>
    <s v="IDR 4000000"/>
    <n v="48000000"/>
    <s v="IDR"/>
    <n v="5082.6943789999996"/>
    <s v="Office Instructor"/>
    <s v="Analyst"/>
    <s v="Indonesia"/>
    <s v="Indonesia"/>
    <s v="1 or 2 hours a day"/>
    <n v="2"/>
    <x v="54"/>
    <x v="0"/>
    <n v="2"/>
  </r>
  <r>
    <s v="ID1246"/>
    <s v="29 May 2012, 4:33 AM"/>
    <s v="GBP 34000"/>
    <n v="34000"/>
    <s v="GBP"/>
    <n v="53590.061249999999"/>
    <s v="Investment Accountant"/>
    <s v="Accountant"/>
    <s v="UK"/>
    <s v="UK"/>
    <s v="All the 8 hours baby, all the 8!"/>
    <n v="10"/>
    <x v="14"/>
    <x v="1"/>
    <n v="10"/>
  </r>
  <r>
    <s v="ID1247"/>
    <s v="29 May 2012, 5:03 AM"/>
    <s v="dkk 450000"/>
    <n v="450000"/>
    <s v="DKK"/>
    <n v="76906.906749999995"/>
    <s v="owner"/>
    <s v="CXO or Top Mgmt."/>
    <s v="Denmark"/>
    <s v="Denmark"/>
    <s v="All the 8 hours baby, all the 8!"/>
    <n v="17"/>
    <x v="60"/>
    <x v="1"/>
    <n v="17"/>
  </r>
  <r>
    <s v="ID1248"/>
    <s v="29 May 2012, 5:08 AM"/>
    <s v="85000 USD"/>
    <n v="85000"/>
    <s v="USD"/>
    <n v="85000"/>
    <s v="Senior Executive Compensation Analyst"/>
    <s v="Analyst"/>
    <s v="USA"/>
    <s v="USA"/>
    <s v="4 to 6 hours a day"/>
    <n v="5"/>
    <x v="2"/>
    <x v="2"/>
    <n v="5"/>
  </r>
  <r>
    <s v="ID1249"/>
    <s v="29 May 2012, 5:11 AM"/>
    <s v="USD72000"/>
    <n v="72000"/>
    <s v="USD"/>
    <n v="72000"/>
    <s v="Markets Adviser"/>
    <s v="Consultant"/>
    <s v="New Zealand"/>
    <s v="New Zealand"/>
    <s v="2 to 3 hours per day"/>
    <n v="10"/>
    <x v="47"/>
    <x v="4"/>
    <n v="10"/>
  </r>
  <r>
    <s v="ID1250"/>
    <s v="29 May 2012, 5:21 AM"/>
    <n v="55000"/>
    <n v="55000"/>
    <s v="USD"/>
    <n v="55000"/>
    <s v="Systems Analyst"/>
    <s v="Analyst"/>
    <s v="USA"/>
    <s v="USA"/>
    <s v="1 or 2 hours a day"/>
    <n v="7"/>
    <x v="2"/>
    <x v="2"/>
    <n v="7"/>
  </r>
  <r>
    <s v="ID1251"/>
    <s v="29 May 2012, 5:47 AM"/>
    <s v="GBP 43,000"/>
    <n v="43000"/>
    <s v="GBP"/>
    <n v="67775.665699999998"/>
    <s v="Financial Controller"/>
    <s v="Controller"/>
    <s v="UK"/>
    <s v="UK"/>
    <s v="4 to 6 hours a day"/>
    <n v="25"/>
    <x v="14"/>
    <x v="1"/>
    <n v="25"/>
  </r>
  <r>
    <s v="ID1252"/>
    <s v="29 May 2012, 5:53 AM"/>
    <s v="ô?25750"/>
    <n v="25750"/>
    <s v="GBP"/>
    <n v="40586.590510000002"/>
    <s v="Energy Analyst"/>
    <s v="Analyst"/>
    <s v="UK"/>
    <s v="UK"/>
    <s v="4 to 6 hours a day"/>
    <n v="1"/>
    <x v="14"/>
    <x v="1"/>
    <n v="1"/>
  </r>
  <r>
    <s v="ID1253"/>
    <s v="29 May 2012, 6:08 AM"/>
    <n v="50846"/>
    <n v="50846"/>
    <s v="USD"/>
    <n v="50846"/>
    <s v="Program &amp; Policy Analyst-Advanced"/>
    <s v="Analyst"/>
    <s v="USA"/>
    <s v="USA"/>
    <s v="4 to 6 hours a day"/>
    <n v="25"/>
    <x v="2"/>
    <x v="2"/>
    <n v="25"/>
  </r>
  <r>
    <s v="ID1254"/>
    <s v="29 May 2012, 6:24 AM"/>
    <n v="63000"/>
    <n v="63000"/>
    <s v="USD"/>
    <n v="63000"/>
    <s v="Senior Staff Accountant"/>
    <s v="Accountant"/>
    <s v="USA"/>
    <s v="USA"/>
    <s v="All the 8 hours baby, all the 8!"/>
    <n v="16"/>
    <x v="2"/>
    <x v="2"/>
    <n v="16"/>
  </r>
  <r>
    <s v="ID1255"/>
    <s v="29 May 2012, 6:26 AM"/>
    <n v="80000"/>
    <n v="80000"/>
    <s v="AUD"/>
    <n v="81592.772509999995"/>
    <s v="systems accountant"/>
    <s v="Accountant"/>
    <s v="Australia"/>
    <s v="Australia"/>
    <s v="4 to 6 hours a day"/>
    <n v="5"/>
    <x v="16"/>
    <x v="4"/>
    <n v="5"/>
  </r>
  <r>
    <s v="ID1256"/>
    <s v="29 May 2012, 7:21 AM"/>
    <n v="50700"/>
    <n v="50700"/>
    <s v="USD"/>
    <n v="50700"/>
    <s v="Sr. Systems Analyst"/>
    <s v="Analyst"/>
    <s v="Brazil"/>
    <s v="Brasil"/>
    <s v="1 or 2 hours a day"/>
    <n v="15"/>
    <x v="20"/>
    <x v="5"/>
    <n v="15"/>
  </r>
  <r>
    <s v="ID1257"/>
    <s v="29 May 2012, 7:28 AM"/>
    <n v="20000"/>
    <n v="20000"/>
    <s v="GBP"/>
    <n v="31523.565439999998"/>
    <s v="Environmental Information Analyst"/>
    <s v="Analyst"/>
    <s v="UK"/>
    <s v="UK"/>
    <s v="4 to 6 hours a day"/>
    <n v="1"/>
    <x v="14"/>
    <x v="1"/>
    <n v="1"/>
  </r>
  <r>
    <s v="ID1258"/>
    <s v="29 May 2012, 7:46 AM"/>
    <n v="70000"/>
    <n v="70000"/>
    <s v="USD"/>
    <n v="70000"/>
    <s v="Develope"/>
    <s v="Analyst"/>
    <s v="USA"/>
    <s v="USA"/>
    <s v="1 or 2 hours a day"/>
    <n v="6"/>
    <x v="2"/>
    <x v="2"/>
    <n v="6"/>
  </r>
  <r>
    <s v="ID1259"/>
    <s v="29 May 2012, 7:52 AM"/>
    <n v="65000"/>
    <n v="65000"/>
    <s v="CAD"/>
    <n v="63918.499000000003"/>
    <s v="it manager"/>
    <s v="Manager"/>
    <s v="Canada"/>
    <s v="Canada"/>
    <s v="2 to 3 hours per day"/>
    <n v="15"/>
    <x v="17"/>
    <x v="2"/>
    <n v="15"/>
  </r>
  <r>
    <s v="ID1260"/>
    <s v="29 May 2012, 7:57 AM"/>
    <n v="800000"/>
    <n v="9600000"/>
    <s v="MONGOLIAN"/>
    <n v="7261.7246599999999"/>
    <s v="Analyst"/>
    <s v="Analyst"/>
    <s v="Mongolia"/>
    <s v="Mongolia"/>
    <s v="All the 8 hours baby, all the 8!"/>
    <n v="2"/>
    <x v="80"/>
    <x v="0"/>
    <n v="2"/>
  </r>
  <r>
    <s v="ID1261"/>
    <s v="29 May 2012, 8:13 AM"/>
    <s v="RM3000"/>
    <n v="36000"/>
    <s v="MYR"/>
    <n v="11404.82044"/>
    <s v="Process Engineering"/>
    <s v="Engineer"/>
    <s v="Malaysia"/>
    <s v="malaysia"/>
    <s v="4 to 6 hours a day"/>
    <n v="2"/>
    <x v="72"/>
    <x v="0"/>
    <n v="2"/>
  </r>
  <r>
    <s v="ID1262"/>
    <s v="29 May 2012, 8:25 AM"/>
    <s v="120,000  US$"/>
    <n v="120000"/>
    <s v="USD"/>
    <n v="120000"/>
    <s v="Consultant - Process Improvement"/>
    <s v="Consultant"/>
    <s v="Singapore"/>
    <s v="Singapore"/>
    <s v="1 or 2 hours a day"/>
    <n v="5"/>
    <x v="29"/>
    <x v="0"/>
    <n v="5"/>
  </r>
  <r>
    <s v="ID1263"/>
    <s v="29 May 2012, 8:41 AM"/>
    <n v="90000"/>
    <n v="90000"/>
    <s v="AUD"/>
    <n v="91791.869080000004"/>
    <s v="Business Analyst"/>
    <s v="Analyst"/>
    <s v="Australia"/>
    <s v="Australia"/>
    <s v="4 to 6 hours a day"/>
    <n v="5"/>
    <x v="16"/>
    <x v="4"/>
    <n v="5"/>
  </r>
  <r>
    <s v="ID1264"/>
    <s v="29 May 2012, 8:41 AM"/>
    <n v="110000"/>
    <n v="110000"/>
    <s v="AUD"/>
    <n v="112190.0622"/>
    <s v="Analyst"/>
    <s v="Analyst"/>
    <s v="Australia"/>
    <s v="Australia"/>
    <s v="2 to 3 hours per day"/>
    <n v="7"/>
    <x v="16"/>
    <x v="4"/>
    <n v="7"/>
  </r>
  <r>
    <s v="ID1265"/>
    <s v="29 May 2012, 8:47 AM"/>
    <n v="40000"/>
    <n v="40000"/>
    <s v="USD"/>
    <n v="40000"/>
    <s v="Senior Materials Handler"/>
    <s v="Manager"/>
    <s v="USA"/>
    <s v="USA"/>
    <s v="2 to 3 hours per day"/>
    <n v="18"/>
    <x v="2"/>
    <x v="2"/>
    <n v="18"/>
  </r>
  <r>
    <s v="ID1266"/>
    <s v="29 May 2012, 8:59 AM"/>
    <n v="107000"/>
    <n v="107000"/>
    <s v="USD"/>
    <n v="107000"/>
    <s v="Certified Public Accountant"/>
    <s v="Accountant"/>
    <s v="USA"/>
    <s v="USA"/>
    <s v="4 to 6 hours a day"/>
    <n v="12"/>
    <x v="2"/>
    <x v="2"/>
    <n v="12"/>
  </r>
  <r>
    <s v="ID1267"/>
    <s v="29 May 2012, 9:15 AM"/>
    <n v="82000"/>
    <n v="82000"/>
    <s v="USD"/>
    <n v="82000"/>
    <s v="Manager - Marketing Analytics"/>
    <s v="Manager"/>
    <s v="USA"/>
    <s v="USA"/>
    <s v="4 to 6 hours a day"/>
    <n v="10"/>
    <x v="2"/>
    <x v="2"/>
    <n v="10"/>
  </r>
  <r>
    <s v="ID1268"/>
    <s v="29 May 2012, 9:25 AM"/>
    <n v="100000"/>
    <n v="100000"/>
    <s v="AUD"/>
    <n v="101990.9656"/>
    <s v="Contractor/Consultant"/>
    <s v="Consultant"/>
    <s v="Australia"/>
    <s v="Australia"/>
    <s v="4 to 6 hours a day"/>
    <n v="15"/>
    <x v="16"/>
    <x v="4"/>
    <n v="15"/>
  </r>
  <r>
    <s v="ID1270"/>
    <s v="29 May 2012, 9:37 AM"/>
    <s v="AUD $43000"/>
    <n v="43000"/>
    <s v="USD"/>
    <n v="43000"/>
    <s v="Operations Support Officer"/>
    <s v="Manager"/>
    <s v="Australia"/>
    <s v="Australia"/>
    <s v="2 to 3 hours per day"/>
    <n v="4"/>
    <x v="16"/>
    <x v="4"/>
    <n v="4"/>
  </r>
  <r>
    <s v="ID1271"/>
    <s v="29 May 2012, 9:38 AM"/>
    <n v="69000"/>
    <n v="69000"/>
    <s v="USD"/>
    <n v="69000"/>
    <s v="master scheduler"/>
    <s v="Controller"/>
    <s v="USA"/>
    <s v="USA"/>
    <s v="4 to 6 hours a day"/>
    <n v="20"/>
    <x v="2"/>
    <x v="2"/>
    <n v="20"/>
  </r>
  <r>
    <s v="ID1273"/>
    <s v="29 May 2012, 9:47 AM"/>
    <n v="30000"/>
    <n v="30000"/>
    <s v="USD"/>
    <n v="30000"/>
    <s v="Practice Manager - Business Operations"/>
    <s v="Manager"/>
    <s v="India"/>
    <s v="India"/>
    <s v="2 to 3 hours per day"/>
    <n v="3"/>
    <x v="0"/>
    <x v="0"/>
    <n v="3"/>
  </r>
  <r>
    <s v="ID1274"/>
    <s v="29 May 2012, 9:52 AM"/>
    <s v="48000 $AUD"/>
    <n v="48000"/>
    <s v="AUD"/>
    <n v="48955.663509999998"/>
    <s v="Research Assistant"/>
    <s v="Analyst"/>
    <s v="Australia"/>
    <s v="Australia"/>
    <s v="1 or 2 hours a day"/>
    <n v="2"/>
    <x v="16"/>
    <x v="4"/>
    <n v="2"/>
  </r>
  <r>
    <s v="ID1275"/>
    <s v="29 May 2012, 10:08 AM"/>
    <n v="70000"/>
    <n v="70000"/>
    <s v="USD"/>
    <n v="70000"/>
    <s v="Project Manager"/>
    <s v="Manager"/>
    <s v="USA"/>
    <s v="USA"/>
    <s v="4 to 6 hours a day"/>
    <n v="8"/>
    <x v="2"/>
    <x v="2"/>
    <n v="8"/>
  </r>
  <r>
    <s v="ID1276"/>
    <s v="29 May 2012, 10:09 AM"/>
    <n v="45000"/>
    <n v="45000"/>
    <s v="USD"/>
    <n v="45000"/>
    <s v="Staff Assistant"/>
    <s v="Analyst"/>
    <s v="USA"/>
    <s v="USA"/>
    <s v="4 to 6 hours a day"/>
    <n v="7"/>
    <x v="2"/>
    <x v="2"/>
    <n v="7"/>
  </r>
  <r>
    <s v="ID1277"/>
    <s v="29 May 2012, 10:11 AM"/>
    <n v="35000"/>
    <n v="35000"/>
    <s v="USD"/>
    <n v="35000"/>
    <s v="AVP Securitisation"/>
    <s v="CXO or Top Mgmt."/>
    <s v="Malaysia"/>
    <s v="malaysia"/>
    <s v="All the 8 hours baby, all the 8!"/>
    <n v="12"/>
    <x v="72"/>
    <x v="0"/>
    <n v="12"/>
  </r>
  <r>
    <s v="ID1278"/>
    <s v="29 May 2012, 10:43 AM"/>
    <n v="500000"/>
    <n v="500000"/>
    <s v="INR"/>
    <n v="8903.9583440000006"/>
    <s v="Asstt. Manager"/>
    <s v="Manager"/>
    <s v="India"/>
    <s v="India"/>
    <s v="2 to 3 hours per day"/>
    <n v="29"/>
    <x v="0"/>
    <x v="0"/>
    <n v="29"/>
  </r>
  <r>
    <s v="ID1279"/>
    <s v="29 May 2012, 10:45 AM"/>
    <s v="MYR89500"/>
    <n v="89500"/>
    <s v="MYR"/>
    <n v="28353.650809999999"/>
    <s v="Manager"/>
    <s v="Manager"/>
    <s v="Malaysia"/>
    <s v="malaysia"/>
    <s v="2 to 3 hours per day"/>
    <n v="20"/>
    <x v="72"/>
    <x v="0"/>
    <n v="20"/>
  </r>
  <r>
    <s v="ID1280"/>
    <s v="29 May 2012, 10:48 AM"/>
    <s v="USD 11800 (INR 650000)"/>
    <n v="11800"/>
    <s v="USD"/>
    <n v="11800"/>
    <s v="Assistant Data Analyst"/>
    <s v="Analyst"/>
    <s v="India"/>
    <s v="India"/>
    <s v="4 to 6 hours a day"/>
    <n v="10"/>
    <x v="0"/>
    <x v="0"/>
    <n v="10"/>
  </r>
  <r>
    <s v="ID1281"/>
    <s v="29 May 2012, 10:51 AM"/>
    <s v="Rs.3.6 Lakhs pa"/>
    <n v="360000"/>
    <s v="INR"/>
    <n v="6410.850007"/>
    <s v="Team Leader WFM"/>
    <s v="Manager"/>
    <s v="India"/>
    <s v="India"/>
    <s v="All the 8 hours baby, all the 8!"/>
    <n v="6"/>
    <x v="0"/>
    <x v="0"/>
    <n v="6"/>
  </r>
  <r>
    <s v="ID1282"/>
    <s v="29 May 2012, 10:51 AM"/>
    <n v="50000"/>
    <n v="50000"/>
    <s v="USD"/>
    <n v="50000"/>
    <s v="Data Analyst"/>
    <s v="Analyst"/>
    <s v="USA"/>
    <s v="USA"/>
    <s v="4 to 6 hours a day"/>
    <n v="3"/>
    <x v="2"/>
    <x v="2"/>
    <n v="3"/>
  </r>
  <r>
    <s v="ID1283"/>
    <s v="29 May 2012, 11:00 AM"/>
    <n v="85000"/>
    <n v="85000"/>
    <s v="USD"/>
    <n v="85000"/>
    <s v="manager operation"/>
    <s v="Manager"/>
    <s v="srilanka"/>
    <s v="Sri Lanka"/>
    <s v="All the 8 hours baby, all the 8!"/>
    <n v="10"/>
    <x v="53"/>
    <x v="0"/>
    <n v="10"/>
  </r>
  <r>
    <s v="ID1284"/>
    <s v="29 May 2012, 11:35 AM"/>
    <s v="Indian Rs 10 Lakhs"/>
    <n v="1000000"/>
    <s v="INR"/>
    <n v="17807.916689999998"/>
    <s v="Manager"/>
    <s v="Manager"/>
    <s v="India"/>
    <s v="India"/>
    <s v="2 to 3 hours per day"/>
    <n v="10"/>
    <x v="0"/>
    <x v="0"/>
    <n v="10"/>
  </r>
  <r>
    <s v="ID1285"/>
    <s v="29 May 2012, 11:46 AM"/>
    <s v="INR 900000"/>
    <n v="900000"/>
    <s v="INR"/>
    <n v="16027.125019999999"/>
    <s v="RENTAL INVENTORY CONTROLLER"/>
    <s v="Controller"/>
    <s v="India"/>
    <s v="India"/>
    <s v="All the 8 hours baby, all the 8!"/>
    <n v="8"/>
    <x v="0"/>
    <x v="0"/>
    <n v="8"/>
  </r>
  <r>
    <s v="ID1286"/>
    <s v="29 May 2012, 11:51 AM"/>
    <n v="192000"/>
    <n v="192000"/>
    <s v="USD"/>
    <n v="192000"/>
    <s v="Publisher"/>
    <s v="CXO or Top Mgmt."/>
    <s v="USA"/>
    <s v="USA"/>
    <s v="All the 8 hours baby, all the 8!"/>
    <n v="27"/>
    <x v="2"/>
    <x v="2"/>
    <n v="27"/>
  </r>
  <r>
    <s v="ID1287"/>
    <s v="29 May 2012, 12:14 PM"/>
    <n v="54000"/>
    <n v="54000"/>
    <s v="USD"/>
    <n v="54000"/>
    <s v="Resource Planning Analyst"/>
    <s v="Analyst"/>
    <s v="USA"/>
    <s v="USA"/>
    <s v="All the 8 hours baby, all the 8!"/>
    <n v="6"/>
    <x v="2"/>
    <x v="2"/>
    <n v="6"/>
  </r>
  <r>
    <s v="ID1288"/>
    <s v="29 May 2012, 12:17 PM"/>
    <n v="18000"/>
    <n v="18000"/>
    <s v="USD"/>
    <n v="18000"/>
    <s v="Manager"/>
    <s v="Manager"/>
    <s v="India"/>
    <s v="India"/>
    <s v="4 to 6 hours a day"/>
    <n v="12"/>
    <x v="0"/>
    <x v="0"/>
    <n v="12"/>
  </r>
  <r>
    <s v="ID1289"/>
    <s v="29 May 2012, 12:19 PM"/>
    <s v="3,00,000.00"/>
    <n v="300000"/>
    <s v="INR"/>
    <n v="5342.3750060000002"/>
    <s v="MIS OFFICER"/>
    <s v="Reporting"/>
    <s v="India"/>
    <s v="India"/>
    <s v="2 to 3 hours per day"/>
    <n v="5"/>
    <x v="0"/>
    <x v="0"/>
    <n v="5"/>
  </r>
  <r>
    <s v="ID1290"/>
    <s v="29 May 2012, 12:20 PM"/>
    <s v="400000INR"/>
    <n v="400000"/>
    <s v="INR"/>
    <n v="7123.1666750000004"/>
    <s v="PMO"/>
    <s v="Manager"/>
    <s v="India"/>
    <s v="India"/>
    <s v="All the 8 hours baby, all the 8!"/>
    <n v="3"/>
    <x v="0"/>
    <x v="0"/>
    <n v="3"/>
  </r>
  <r>
    <s v="ID1291"/>
    <s v="29 May 2012, 12:28 PM"/>
    <n v="15000"/>
    <n v="15000"/>
    <s v="USD"/>
    <n v="15000"/>
    <s v="Monitoring &amp; Evaluation officer"/>
    <s v="Manager"/>
    <s v="Myanmar"/>
    <s v="Myanmar"/>
    <s v="4 to 6 hours a day"/>
    <n v="10"/>
    <x v="81"/>
    <x v="0"/>
    <n v="10"/>
  </r>
  <r>
    <s v="ID1292"/>
    <s v="29 May 2012, 12:29 PM"/>
    <s v="us $ 14000"/>
    <n v="14000"/>
    <s v="USD"/>
    <n v="14000"/>
    <s v="Pricing Analyst"/>
    <s v="Analyst"/>
    <s v="India"/>
    <s v="India"/>
    <s v="4 to 6 hours a day"/>
    <n v="12"/>
    <x v="0"/>
    <x v="0"/>
    <n v="12"/>
  </r>
  <r>
    <s v="ID1294"/>
    <s v="29 May 2012, 1:06 PM"/>
    <n v="8000"/>
    <n v="8000"/>
    <s v="USD"/>
    <n v="8000"/>
    <s v="Data Analyst"/>
    <s v="Analyst"/>
    <s v="India"/>
    <s v="India"/>
    <s v="All the 8 hours baby, all the 8!"/>
    <n v="4"/>
    <x v="0"/>
    <x v="0"/>
    <n v="4"/>
  </r>
  <r>
    <s v="ID1295"/>
    <s v="29 May 2012, 1:13 PM"/>
    <n v="12500"/>
    <n v="12500"/>
    <s v="USD"/>
    <n v="12500"/>
    <s v="Specialist"/>
    <s v="Specialist"/>
    <s v="Philippines"/>
    <s v="Philippines"/>
    <s v="2 to 3 hours per day"/>
    <n v="7"/>
    <x v="32"/>
    <x v="0"/>
    <n v="7"/>
  </r>
  <r>
    <s v="ID1296"/>
    <s v="29 May 2012, 1:15 PM"/>
    <n v="140000"/>
    <n v="140000"/>
    <s v="USD"/>
    <n v="140000"/>
    <s v="Senior Accountant"/>
    <s v="Accountant"/>
    <s v="USA"/>
    <s v="USA"/>
    <s v="4 to 6 hours a day"/>
    <n v="12"/>
    <x v="2"/>
    <x v="2"/>
    <n v="12"/>
  </r>
  <r>
    <s v="ID1297"/>
    <s v="29 May 2012, 1:16 PM"/>
    <n v="1000"/>
    <n v="12000"/>
    <s v="USD"/>
    <n v="12000"/>
    <s v="excel prof"/>
    <s v="Consultant"/>
    <s v="pakistan"/>
    <s v="Pakistan"/>
    <s v="4 to 6 hours a day"/>
    <n v="1"/>
    <x v="3"/>
    <x v="0"/>
    <n v="1"/>
  </r>
  <r>
    <s v="ID1298"/>
    <s v="29 May 2012, 1:16 PM"/>
    <s v="30000 EUR"/>
    <n v="30000"/>
    <s v="EUR"/>
    <n v="38111.98317"/>
    <s v="Employee"/>
    <s v="Analyst"/>
    <s v="Belgium"/>
    <s v="Belgium"/>
    <s v="2 to 3 hours per day"/>
    <n v="15"/>
    <x v="12"/>
    <x v="1"/>
    <n v="15"/>
  </r>
  <r>
    <s v="ID1299"/>
    <s v="29 May 2012, 1:23 PM"/>
    <s v="6,00,000 INR"/>
    <n v="600000"/>
    <s v="INR"/>
    <n v="10684.75001"/>
    <s v="Senior Business Executive"/>
    <s v="Manager"/>
    <s v="India"/>
    <s v="India"/>
    <s v="2 to 3 hours per day"/>
    <n v="2"/>
    <x v="0"/>
    <x v="0"/>
    <n v="2"/>
  </r>
  <r>
    <s v="ID1301"/>
    <s v="29 May 2012, 1:40 PM"/>
    <s v="3.5 lakhs p.a"/>
    <n v="350000"/>
    <s v="INR"/>
    <n v="6232.7708409999996"/>
    <s v="I dont know"/>
    <s v="Analyst"/>
    <s v="India"/>
    <s v="India"/>
    <s v="4 to 6 hours a day"/>
    <n v="1.5"/>
    <x v="0"/>
    <x v="0"/>
    <n v="1.5"/>
  </r>
  <r>
    <s v="ID1302"/>
    <s v="29 May 2012, 1:52 PM"/>
    <n v="45000"/>
    <n v="45000"/>
    <s v="USD"/>
    <n v="45000"/>
    <s v="Financial Analysis"/>
    <s v="Analyst"/>
    <s v="Pakistan"/>
    <s v="Pakistan"/>
    <s v="All the 8 hours baby, all the 8!"/>
    <n v="8"/>
    <x v="3"/>
    <x v="0"/>
    <n v="8"/>
  </r>
  <r>
    <s v="ID1303"/>
    <s v="29 May 2012, 1:53 PM"/>
    <n v="80000"/>
    <n v="80000"/>
    <s v="USD"/>
    <n v="80000"/>
    <s v="Manager"/>
    <s v="Manager"/>
    <s v="USA"/>
    <s v="USA"/>
    <s v="1 or 2 hours a day"/>
    <n v="6"/>
    <x v="2"/>
    <x v="2"/>
    <n v="6"/>
  </r>
  <r>
    <s v="ID1304"/>
    <s v="29 May 2012, 1:54 PM"/>
    <s v="Rs 1500000"/>
    <n v="1500000"/>
    <s v="INR"/>
    <n v="26711.875029999999"/>
    <s v="Analyst"/>
    <s v="Analyst"/>
    <s v="India"/>
    <s v="India"/>
    <s v="4 to 6 hours a day"/>
    <n v="7"/>
    <x v="0"/>
    <x v="0"/>
    <n v="7"/>
  </r>
  <r>
    <s v="ID1305"/>
    <s v="29 May 2012, 1:58 PM"/>
    <s v="US$ 100,000"/>
    <n v="100000"/>
    <s v="USD"/>
    <n v="100000"/>
    <s v="Business Analyst"/>
    <s v="Analyst"/>
    <s v="Uganda"/>
    <s v="Uganda"/>
    <s v="4 to 6 hours a day"/>
    <n v="17"/>
    <x v="82"/>
    <x v="3"/>
    <n v="17"/>
  </r>
  <r>
    <s v="ID1306"/>
    <s v="29 May 2012, 1:59 PM"/>
    <n v="68000"/>
    <n v="68000"/>
    <s v="AUD"/>
    <n v="69353.856639999998"/>
    <s v="Project Support Officer"/>
    <s v="Manager"/>
    <s v="Australia"/>
    <s v="Australia"/>
    <s v="4 to 6 hours a day"/>
    <n v="10"/>
    <x v="16"/>
    <x v="4"/>
    <n v="10"/>
  </r>
  <r>
    <s v="ID1307"/>
    <s v="29 May 2012, 2:10 PM"/>
    <s v="AUS 49,000"/>
    <n v="49000"/>
    <s v="AUD"/>
    <n v="49975.57316"/>
    <s v="Document Control"/>
    <s v="Controller"/>
    <s v="Australia"/>
    <s v="Australia"/>
    <s v="4 to 6 hours a day"/>
    <n v="30"/>
    <x v="16"/>
    <x v="4"/>
    <n v="30"/>
  </r>
  <r>
    <s v="ID1308"/>
    <s v="29 May 2012, 2:16 PM"/>
    <s v="5,75,000"/>
    <n v="575000"/>
    <s v="INR"/>
    <n v="10239.552100000001"/>
    <s v="Asst Manager HR"/>
    <s v="Manager"/>
    <s v="India"/>
    <s v="India"/>
    <s v="2 to 3 hours per day"/>
    <n v="5"/>
    <x v="0"/>
    <x v="0"/>
    <n v="5"/>
  </r>
  <r>
    <s v="ID1309"/>
    <s v="29 May 2012, 2:34 PM"/>
    <s v="500000 Rupees"/>
    <n v="500000"/>
    <s v="INR"/>
    <n v="8903.9583440000006"/>
    <s v="Senior software engineer"/>
    <s v="Engineer"/>
    <s v="India"/>
    <s v="India"/>
    <s v="4 to 6 hours a day"/>
    <n v="2"/>
    <x v="0"/>
    <x v="0"/>
    <n v="2"/>
  </r>
  <r>
    <s v="ID1310"/>
    <s v="29 May 2012, 2:55 PM"/>
    <s v="36K"/>
    <n v="36000"/>
    <s v="USD"/>
    <n v="36000"/>
    <s v="Administrative Assistant"/>
    <s v="Analyst"/>
    <s v="Kuwait"/>
    <s v="Kuwait"/>
    <s v="2 to 3 hours per day"/>
    <n v="10"/>
    <x v="66"/>
    <x v="0"/>
    <n v="10"/>
  </r>
  <r>
    <s v="ID1311"/>
    <s v="29 May 2012, 2:55 PM"/>
    <s v="210000 per annum"/>
    <n v="210000"/>
    <s v="INR"/>
    <n v="3739.6625039999999"/>
    <s v="MIS cum Purchase Executive"/>
    <s v="Reporting"/>
    <s v="India"/>
    <s v="India"/>
    <s v="1 or 2 hours a day"/>
    <n v="4.5"/>
    <x v="0"/>
    <x v="0"/>
    <n v="4.5"/>
  </r>
  <r>
    <s v="ID1312"/>
    <s v="29 May 2012, 2:59 PM"/>
    <s v="Ÿ?¦ 48500"/>
    <n v="48500"/>
    <s v="EUR"/>
    <n v="61614.372790000001"/>
    <s v="Information analyst"/>
    <s v="Analyst"/>
    <s v="Netherlands"/>
    <s v="Netherlands"/>
    <s v="4 to 6 hours a day"/>
    <n v="8"/>
    <x v="18"/>
    <x v="1"/>
    <n v="8"/>
  </r>
  <r>
    <s v="ID1313"/>
    <s v="29 May 2012, 3:02 PM"/>
    <s v="2 LPA"/>
    <n v="200000"/>
    <s v="INR"/>
    <n v="3561.583337"/>
    <s v="MIS"/>
    <s v="Reporting"/>
    <s v="India"/>
    <s v="India"/>
    <s v="2 to 3 hours per day"/>
    <n v="3"/>
    <x v="0"/>
    <x v="0"/>
    <n v="3"/>
  </r>
  <r>
    <s v="ID1314"/>
    <s v="29 May 2012, 3:04 PM"/>
    <s v="INR360000"/>
    <n v="360000"/>
    <s v="INR"/>
    <n v="6410.850007"/>
    <s v="Sr. Executive -HR"/>
    <s v="Analyst"/>
    <s v="India"/>
    <s v="India"/>
    <s v="All the 8 hours baby, all the 8!"/>
    <n v="6"/>
    <x v="0"/>
    <x v="0"/>
    <n v="6"/>
  </r>
  <r>
    <s v="ID1315"/>
    <s v="29 May 2012, 3:08 PM"/>
    <s v="Ÿ?¦ 28500"/>
    <n v="28500"/>
    <s v="EUR"/>
    <n v="36206.384010000002"/>
    <s v="Salary Professsional"/>
    <s v="Analyst"/>
    <s v="Netherlands"/>
    <s v="Netherlands"/>
    <s v="1 or 2 hours a day"/>
    <n v="5"/>
    <x v="18"/>
    <x v="1"/>
    <n v="5"/>
  </r>
  <r>
    <s v="ID1316"/>
    <s v="29 May 2012, 3:10 PM"/>
    <n v="13500"/>
    <n v="13500"/>
    <s v="USD"/>
    <n v="13500"/>
    <s v="Asst. Manager"/>
    <s v="Manager"/>
    <s v="India"/>
    <s v="India"/>
    <s v="2 to 3 hours per day"/>
    <n v="20"/>
    <x v="0"/>
    <x v="0"/>
    <n v="20"/>
  </r>
  <r>
    <s v="ID1317"/>
    <s v="29 May 2012, 3:18 PM"/>
    <n v="250"/>
    <n v="3000"/>
    <s v="USD"/>
    <n v="3000"/>
    <s v="FANANCE"/>
    <s v="Accountant"/>
    <s v="SRI LANKA"/>
    <s v="Sri Lanka"/>
    <s v="4 to 6 hours a day"/>
    <n v="2"/>
    <x v="53"/>
    <x v="0"/>
    <n v="2"/>
  </r>
  <r>
    <s v="ID1318"/>
    <s v="29 May 2012, 3:24 PM"/>
    <n v="1200000"/>
    <n v="1200000"/>
    <s v="INR"/>
    <n v="21369.500019999999"/>
    <s v="Manager - Corporate strategy and Planning"/>
    <s v="Manager"/>
    <s v="India"/>
    <s v="India"/>
    <s v="4 to 6 hours a day"/>
    <n v="9"/>
    <x v="0"/>
    <x v="0"/>
    <n v="9"/>
  </r>
  <r>
    <s v="ID1319"/>
    <s v="29 May 2012, 3:36 PM"/>
    <s v="6lakhs"/>
    <n v="600000"/>
    <s v="INR"/>
    <n v="10684.75001"/>
    <s v="General Manager"/>
    <s v="Manager"/>
    <s v="India"/>
    <s v="India"/>
    <s v="2 to 3 hours per day"/>
    <n v="28"/>
    <x v="0"/>
    <x v="0"/>
    <n v="28"/>
  </r>
  <r>
    <s v="ID1320"/>
    <s v="29 May 2012, 3:36 PM"/>
    <n v="139000"/>
    <n v="139000"/>
    <s v="EUR"/>
    <n v="176585.522"/>
    <s v="NAF Support Manager"/>
    <s v="Manager"/>
    <s v="Germany"/>
    <s v="Germany"/>
    <s v="1 or 2 hours a day"/>
    <n v="25"/>
    <x v="5"/>
    <x v="1"/>
    <n v="25"/>
  </r>
  <r>
    <s v="ID1322"/>
    <s v="29 May 2012, 3:38 PM"/>
    <s v="43000 EUR"/>
    <n v="43000"/>
    <s v="EUR"/>
    <n v="54627.175880000003"/>
    <s v="Project manager of IT infrastructure"/>
    <s v="Manager"/>
    <s v="France"/>
    <s v="France"/>
    <s v="All the 8 hours baby, all the 8!"/>
    <n v="7"/>
    <x v="19"/>
    <x v="1"/>
    <n v="7"/>
  </r>
  <r>
    <s v="ID1323"/>
    <s v="29 May 2012, 3:46 PM"/>
    <s v="about 24.000 Ÿ?¦"/>
    <n v="24000"/>
    <s v="EUR"/>
    <n v="30489.58654"/>
    <s v="Controller"/>
    <s v="Controller"/>
    <s v="Italy"/>
    <s v="italy"/>
    <s v="4 to 6 hours a day"/>
    <n v="10"/>
    <x v="61"/>
    <x v="1"/>
    <n v="10"/>
  </r>
  <r>
    <s v="ID1324"/>
    <s v="29 May 2012, 3:49 PM"/>
    <n v="314000"/>
    <n v="314000"/>
    <s v="INR"/>
    <n v="5591.6858400000001"/>
    <s v="relationship manager"/>
    <s v="Manager"/>
    <s v="India"/>
    <s v="India"/>
    <s v="1 or 2 hours a day"/>
    <n v="0.1"/>
    <x v="0"/>
    <x v="0"/>
    <n v="0.1"/>
  </r>
  <r>
    <s v="ID1325"/>
    <s v="29 May 2012, 3:51 PM"/>
    <s v="82000 USD"/>
    <n v="82000"/>
    <s v="USD"/>
    <n v="82000"/>
    <s v="Consultant"/>
    <s v="Consultant"/>
    <s v="South Africa"/>
    <s v="South Africa"/>
    <s v="4 to 6 hours a day"/>
    <n v="10"/>
    <x v="11"/>
    <x v="3"/>
    <n v="10"/>
  </r>
  <r>
    <s v="ID1326"/>
    <s v="29 May 2012, 3:53 PM"/>
    <n v="10000"/>
    <n v="10000"/>
    <s v="USD"/>
    <n v="10000"/>
    <s v="MIS"/>
    <s v="Reporting"/>
    <s v="India"/>
    <s v="India"/>
    <s v="1 or 2 hours a day"/>
    <n v="0.5"/>
    <x v="0"/>
    <x v="0"/>
    <n v="0.5"/>
  </r>
  <r>
    <s v="ID1327"/>
    <s v="29 May 2012, 4:07 PM"/>
    <n v="9000"/>
    <n v="9000"/>
    <s v="USD"/>
    <n v="9000"/>
    <s v="Data Analyst"/>
    <s v="Analyst"/>
    <s v="India"/>
    <s v="India"/>
    <s v="All the 8 hours baby, all the 8!"/>
    <n v="0.6"/>
    <x v="0"/>
    <x v="0"/>
    <n v="0.6"/>
  </r>
  <r>
    <s v="ID1328"/>
    <s v="29 May 2012, 4:08 PM"/>
    <n v="9000"/>
    <n v="9000"/>
    <s v="USD"/>
    <n v="9000"/>
    <s v="Data Analyst"/>
    <s v="Analyst"/>
    <s v="India"/>
    <s v="India"/>
    <s v="4 to 6 hours a day"/>
    <n v="1"/>
    <x v="0"/>
    <x v="0"/>
    <n v="1"/>
  </r>
  <r>
    <s v="ID1329"/>
    <s v="29 May 2012, 4:18 PM"/>
    <s v="6.6 Lacs"/>
    <n v="660000"/>
    <s v="INR"/>
    <n v="11753.22501"/>
    <s v="AM business Intelligence"/>
    <s v="Manager"/>
    <s v="India"/>
    <s v="India"/>
    <s v="All the 8 hours baby, all the 8!"/>
    <n v="7"/>
    <x v="0"/>
    <x v="0"/>
    <n v="7"/>
  </r>
  <r>
    <s v="ID1330"/>
    <s v="29 May 2012, 4:26 PM"/>
    <s v="17000 Rs"/>
    <n v="204000"/>
    <s v="INR"/>
    <n v="3632.815004"/>
    <s v="MIS Associate"/>
    <s v="Reporting"/>
    <s v="India"/>
    <s v="India"/>
    <s v="All the 8 hours baby, all the 8!"/>
    <n v="2"/>
    <x v="0"/>
    <x v="0"/>
    <n v="2"/>
  </r>
  <r>
    <s v="ID1331"/>
    <s v="29 May 2012, 4:31 PM"/>
    <n v="75000"/>
    <n v="75000"/>
    <s v="EUR"/>
    <n v="95279.957920000001"/>
    <s v="Financial Analyst"/>
    <s v="Analyst"/>
    <s v="Netherlands"/>
    <s v="Netherlands"/>
    <s v="All the 8 hours baby, all the 8!"/>
    <n v="16"/>
    <x v="18"/>
    <x v="1"/>
    <n v="16"/>
  </r>
  <r>
    <s v="ID1332"/>
    <s v="29 May 2012, 4:39 PM"/>
    <s v="ô?45000"/>
    <n v="45000"/>
    <s v="GBP"/>
    <n v="70928.022240000006"/>
    <s v="Senior Consultant"/>
    <s v="Consultant"/>
    <s v="UK"/>
    <s v="UK"/>
    <s v="2 to 3 hours per day"/>
    <n v="4"/>
    <x v="14"/>
    <x v="1"/>
    <n v="4"/>
  </r>
  <r>
    <s v="ID1333"/>
    <s v="29 May 2012, 4:41 PM"/>
    <s v="41000 Ÿ?¦"/>
    <n v="41000"/>
    <s v="EUR"/>
    <n v="52086.377"/>
    <s v="engineer"/>
    <s v="Engineer"/>
    <s v="Spain"/>
    <s v="Spain"/>
    <s v="4 to 6 hours a day"/>
    <n v="12"/>
    <x v="46"/>
    <x v="1"/>
    <n v="12"/>
  </r>
  <r>
    <s v="ID1334"/>
    <s v="29 May 2012, 4:49 PM"/>
    <n v="275000"/>
    <n v="275000"/>
    <s v="INR"/>
    <n v="4897.1770889999998"/>
    <s v="TL WFM"/>
    <s v="Manager"/>
    <s v="India"/>
    <s v="India"/>
    <s v="All the 8 hours baby, all the 8!"/>
    <n v="4"/>
    <x v="0"/>
    <x v="0"/>
    <n v="4"/>
  </r>
  <r>
    <s v="ID1335"/>
    <s v="29 May 2012, 4:55 PM"/>
    <n v="80000"/>
    <n v="80000"/>
    <s v="NZD"/>
    <n v="63807.047489999997"/>
    <s v="accountant"/>
    <s v="Accountant"/>
    <s v="new zealand"/>
    <s v="New Zealand"/>
    <s v="All the 8 hours baby, all the 8!"/>
    <n v="15"/>
    <x v="47"/>
    <x v="4"/>
    <n v="15"/>
  </r>
  <r>
    <s v="ID1336"/>
    <s v="29 May 2012, 5:05 PM"/>
    <n v="24000"/>
    <n v="24000"/>
    <s v="USD"/>
    <n v="24000"/>
    <s v="Dir. Revenue Mgt"/>
    <s v="Manager"/>
    <s v="Kingdom of Saudi Arabia"/>
    <s v="Saudi Arabia"/>
    <s v="4 to 6 hours a day"/>
    <n v="5"/>
    <x v="22"/>
    <x v="0"/>
    <n v="5"/>
  </r>
  <r>
    <s v="ID1337"/>
    <s v="29 May 2012, 5:09 PM"/>
    <s v="60000 USD p.a."/>
    <n v="60000"/>
    <s v="USD"/>
    <n v="60000"/>
    <s v="Controlling Manager"/>
    <s v="Manager"/>
    <s v="CEE"/>
    <s v="Europe"/>
    <s v="All the 8 hours baby, all the 8!"/>
    <n v="20"/>
    <x v="75"/>
    <x v="1"/>
    <n v="20"/>
  </r>
  <r>
    <s v="ID1338"/>
    <s v="29 May 2012, 5:09 PM"/>
    <n v="300000"/>
    <n v="300000"/>
    <s v="INR"/>
    <n v="5342.3750060000002"/>
    <s v="Financial Modelling Analyst"/>
    <s v="Analyst"/>
    <s v="India"/>
    <s v="India"/>
    <s v="All the 8 hours baby, all the 8!"/>
    <n v="3"/>
    <x v="0"/>
    <x v="0"/>
    <n v="3"/>
  </r>
  <r>
    <s v="ID1339"/>
    <s v="29 May 2012, 5:16 PM"/>
    <n v="500000"/>
    <n v="500000"/>
    <s v="INR"/>
    <n v="8903.9583440000006"/>
    <s v="support manager"/>
    <s v="Manager"/>
    <s v="India"/>
    <s v="India"/>
    <s v="2 to 3 hours per day"/>
    <n v="5"/>
    <x v="0"/>
    <x v="0"/>
    <n v="5"/>
  </r>
  <r>
    <s v="ID1340"/>
    <s v="29 May 2012, 5:17 PM"/>
    <s v="ô?26000"/>
    <n v="26000"/>
    <s v="GBP"/>
    <n v="40980.635069999997"/>
    <s v="Web Analyst"/>
    <s v="Analyst"/>
    <s v="UK"/>
    <s v="UK"/>
    <s v="4 to 6 hours a day"/>
    <n v="2"/>
    <x v="14"/>
    <x v="1"/>
    <n v="2"/>
  </r>
  <r>
    <s v="ID1341"/>
    <s v="29 May 2012, 5:17 PM"/>
    <s v="Rs.6,00,000"/>
    <n v="600000"/>
    <s v="INR"/>
    <n v="10684.75001"/>
    <s v="Assistant Manager"/>
    <s v="Manager"/>
    <s v="India"/>
    <s v="India"/>
    <s v="1 or 2 hours a day"/>
    <n v="7"/>
    <x v="0"/>
    <x v="0"/>
    <n v="7"/>
  </r>
  <r>
    <s v="ID1342"/>
    <s v="29 May 2012, 5:30 PM"/>
    <n v="1200000"/>
    <n v="1200000"/>
    <s v="INR"/>
    <n v="21369.500019999999"/>
    <s v="Consultant"/>
    <s v="Consultant"/>
    <s v="India"/>
    <s v="India"/>
    <s v="2 to 3 hours per day"/>
    <n v="21"/>
    <x v="0"/>
    <x v="0"/>
    <n v="21"/>
  </r>
  <r>
    <s v="ID1343"/>
    <s v="29 May 2012, 5:36 PM"/>
    <n v="18000"/>
    <n v="18000"/>
    <s v="USD"/>
    <n v="18000"/>
    <s v="liquidity manager"/>
    <s v="Manager"/>
    <s v="Ghana"/>
    <s v="Ghana"/>
    <s v="4 to 6 hours a day"/>
    <n v="12"/>
    <x v="83"/>
    <x v="3"/>
    <n v="12"/>
  </r>
  <r>
    <s v="ID1344"/>
    <s v="29 May 2012, 5:39 PM"/>
    <n v="41000"/>
    <n v="41000"/>
    <s v="USD"/>
    <n v="41000"/>
    <s v="PO/PMO/Planner/PM"/>
    <s v="Manager"/>
    <s v="Israel"/>
    <s v="Israel"/>
    <s v="2 to 3 hours per day"/>
    <n v="4"/>
    <x v="33"/>
    <x v="0"/>
    <n v="4"/>
  </r>
  <r>
    <s v="ID1345"/>
    <s v="29 May 2012, 5:45 PM"/>
    <s v="16,00,000"/>
    <n v="1600000"/>
    <s v="INR"/>
    <n v="28492.666700000002"/>
    <s v="Senior Associate"/>
    <s v="Analyst"/>
    <s v="India"/>
    <s v="India"/>
    <s v="2 to 3 hours per day"/>
    <n v="4"/>
    <x v="0"/>
    <x v="0"/>
    <n v="4"/>
  </r>
  <r>
    <s v="ID1346"/>
    <s v="29 May 2012, 5:48 PM"/>
    <n v="49500"/>
    <n v="49500"/>
    <s v="USD"/>
    <n v="49500"/>
    <s v="Financial Analyst II"/>
    <s v="Analyst"/>
    <s v="USA"/>
    <s v="USA"/>
    <s v="4 to 6 hours a day"/>
    <n v="4.5"/>
    <x v="2"/>
    <x v="2"/>
    <n v="4.5"/>
  </r>
  <r>
    <s v="ID1347"/>
    <s v="29 May 2012, 6:00 PM"/>
    <n v="6600"/>
    <n v="6600"/>
    <s v="USD"/>
    <n v="6600"/>
    <s v="MIS HR,HRIS"/>
    <s v="Reporting"/>
    <s v="India"/>
    <s v="India"/>
    <s v="2 to 3 hours per day"/>
    <n v="6.4"/>
    <x v="0"/>
    <x v="0"/>
    <n v="6.4"/>
  </r>
  <r>
    <s v="ID1348"/>
    <s v="29 May 2012, 6:05 PM"/>
    <s v="ô?70000"/>
    <n v="70000"/>
    <s v="GBP"/>
    <n v="110332.47900000001"/>
    <s v="Consultant"/>
    <s v="Consultant"/>
    <s v="UK"/>
    <s v="UK"/>
    <s v="4 to 6 hours a day"/>
    <n v="15"/>
    <x v="14"/>
    <x v="1"/>
    <n v="15"/>
  </r>
  <r>
    <s v="ID1349"/>
    <s v="29 May 2012, 6:14 PM"/>
    <s v="ô?30000"/>
    <n v="30000"/>
    <s v="GBP"/>
    <n v="47285.348160000001"/>
    <s v="Market Analyst"/>
    <s v="Analyst"/>
    <s v="UK"/>
    <s v="UK"/>
    <s v="All the 8 hours baby, all the 8!"/>
    <n v="6"/>
    <x v="14"/>
    <x v="1"/>
    <n v="6"/>
  </r>
  <r>
    <s v="ID1350"/>
    <s v="29 May 2012, 6:14 PM"/>
    <s v="USD 5300"/>
    <n v="5300"/>
    <s v="USD"/>
    <n v="5300"/>
    <s v="Asst. Production Manager"/>
    <s v="Manager"/>
    <s v="Pakistan"/>
    <s v="Pakistan"/>
    <s v="4 to 6 hours a day"/>
    <n v="5"/>
    <x v="3"/>
    <x v="0"/>
    <n v="5"/>
  </r>
  <r>
    <s v="ID1351"/>
    <s v="29 May 2012, 6:21 PM"/>
    <n v="34500"/>
    <n v="34500"/>
    <s v="EUR"/>
    <n v="43828.780650000001"/>
    <s v="Analyst"/>
    <s v="Analyst"/>
    <s v="Netherlands"/>
    <s v="Netherlands"/>
    <s v="4 to 6 hours a day"/>
    <n v="15"/>
    <x v="18"/>
    <x v="1"/>
    <n v="15"/>
  </r>
  <r>
    <s v="ID1352"/>
    <s v="29 May 2012, 6:33 PM"/>
    <n v="80000"/>
    <n v="80000"/>
    <s v="USD"/>
    <n v="80000"/>
    <s v="Developer"/>
    <s v="Analyst"/>
    <s v="USA"/>
    <s v="USA"/>
    <s v="1 or 2 hours a day"/>
    <n v="14"/>
    <x v="2"/>
    <x v="2"/>
    <n v="14"/>
  </r>
  <r>
    <s v="ID1353"/>
    <s v="29 May 2012, 6:35 PM"/>
    <s v="9 067"/>
    <n v="9067"/>
    <s v="EUR"/>
    <n v="11518.71171"/>
    <s v="assistant"/>
    <s v="Analyst"/>
    <s v="Hungary"/>
    <s v="Hungary"/>
    <s v="2 to 3 hours per day"/>
    <n v="3"/>
    <x v="9"/>
    <x v="1"/>
    <n v="3"/>
  </r>
  <r>
    <s v="ID1354"/>
    <s v="29 May 2012, 6:35 PM"/>
    <s v="A$150000"/>
    <n v="150000"/>
    <s v="AUD"/>
    <n v="152986.4485"/>
    <s v="Bus Analyst"/>
    <s v="Analyst"/>
    <s v="Australia"/>
    <s v="Australia"/>
    <s v="1 or 2 hours a day"/>
    <n v="5.5"/>
    <x v="16"/>
    <x v="4"/>
    <n v="5.5"/>
  </r>
  <r>
    <s v="ID1355"/>
    <s v="29 May 2012, 6:38 PM"/>
    <n v="125000"/>
    <n v="125000"/>
    <s v="USD"/>
    <n v="125000"/>
    <s v="Vice President of Performance Management"/>
    <s v="Manager"/>
    <s v="USA"/>
    <s v="USA"/>
    <s v="4 to 6 hours a day"/>
    <n v="2"/>
    <x v="2"/>
    <x v="2"/>
    <n v="2"/>
  </r>
  <r>
    <s v="ID1356"/>
    <s v="29 May 2012, 6:55 PM"/>
    <n v="100000"/>
    <n v="100000"/>
    <s v="AUD"/>
    <n v="101990.9656"/>
    <s v="Principal advisor"/>
    <s v="Consultant"/>
    <s v="Australia"/>
    <s v="Australia"/>
    <s v="1 or 2 hours a day"/>
    <n v="30"/>
    <x v="16"/>
    <x v="4"/>
    <n v="30"/>
  </r>
  <r>
    <s v="ID1357"/>
    <s v="29 May 2012, 6:55 PM"/>
    <n v="105000"/>
    <n v="105000"/>
    <s v="USD"/>
    <n v="105000"/>
    <s v="Director of Technology"/>
    <s v="CXO or Top Mgmt."/>
    <s v="USA"/>
    <s v="USA"/>
    <s v="1 or 2 hours a day"/>
    <n v="15"/>
    <x v="2"/>
    <x v="2"/>
    <n v="15"/>
  </r>
  <r>
    <s v="ID1358"/>
    <s v="29 May 2012, 7:01 PM"/>
    <n v="40000"/>
    <n v="40000"/>
    <s v="EUR"/>
    <n v="50815.977559999999"/>
    <s v="officer"/>
    <s v="Manager"/>
    <s v="Austria"/>
    <s v="Austria"/>
    <s v="4 to 6 hours a day"/>
    <n v="20"/>
    <x v="84"/>
    <x v="1"/>
    <n v="20"/>
  </r>
  <r>
    <s v="ID1359"/>
    <s v="29 May 2012, 7:01 PM"/>
    <n v="75000"/>
    <n v="75000"/>
    <s v="USD"/>
    <n v="75000"/>
    <s v="Financial Analyst"/>
    <s v="Analyst"/>
    <s v="USA"/>
    <s v="USA"/>
    <s v="4 to 6 hours a day"/>
    <n v="7"/>
    <x v="2"/>
    <x v="2"/>
    <n v="7"/>
  </r>
  <r>
    <s v="ID1360"/>
    <s v="29 May 2012, 7:06 PM"/>
    <s v="2.5 per lacks"/>
    <n v="250000"/>
    <s v="INR"/>
    <n v="4451.9791720000003"/>
    <s v="Credit Executive"/>
    <s v="Analyst"/>
    <s v="India"/>
    <s v="India"/>
    <s v="All the 8 hours baby, all the 8!"/>
    <n v="8"/>
    <x v="0"/>
    <x v="0"/>
    <n v="8"/>
  </r>
  <r>
    <s v="ID1361"/>
    <s v="29 May 2012, 7:08 PM"/>
    <n v="110000"/>
    <n v="110000"/>
    <s v="USD"/>
    <n v="110000"/>
    <s v="Business Analytics Associate"/>
    <s v="Analyst"/>
    <s v="USA"/>
    <s v="USA"/>
    <s v="1 or 2 hours a day"/>
    <n v="10"/>
    <x v="2"/>
    <x v="2"/>
    <n v="10"/>
  </r>
  <r>
    <s v="ID1362"/>
    <s v="29 May 2012, 7:10 PM"/>
    <s v="27,000.GBP 42,353 USD "/>
    <n v="27000"/>
    <s v="GBP"/>
    <n v="42556.813349999997"/>
    <s v="Engineering Tech"/>
    <s v="Engineer"/>
    <s v="UK"/>
    <s v="UK"/>
    <s v="4 to 6 hours a day"/>
    <n v="1"/>
    <x v="14"/>
    <x v="1"/>
    <n v="1"/>
  </r>
  <r>
    <s v="ID1363"/>
    <s v="29 May 2012, 7:11 PM"/>
    <s v="Rs. 4.5 lakhs"/>
    <n v="450000"/>
    <s v="INR"/>
    <n v="8013.5625090000003"/>
    <s v="Mechanical Design engineer"/>
    <s v="Engineer"/>
    <s v="India"/>
    <s v="India"/>
    <s v="1 or 2 hours a day"/>
    <n v="7"/>
    <x v="0"/>
    <x v="0"/>
    <n v="7"/>
  </r>
  <r>
    <s v="ID1364"/>
    <s v="29 May 2012, 7:12 PM"/>
    <n v="125000"/>
    <n v="125000"/>
    <s v="USD"/>
    <n v="125000"/>
    <s v="Finance Manager"/>
    <s v="Manager"/>
    <s v="USA"/>
    <s v="USA"/>
    <s v="4 to 6 hours a day"/>
    <n v="25"/>
    <x v="2"/>
    <x v="2"/>
    <n v="25"/>
  </r>
  <r>
    <s v="ID1365"/>
    <s v="29 May 2012, 7:23 PM"/>
    <n v="60000"/>
    <n v="60000"/>
    <s v="USD"/>
    <n v="60000"/>
    <s v="Business Information Analyst"/>
    <s v="Analyst"/>
    <s v="USA"/>
    <s v="USA"/>
    <s v="All the 8 hours baby, all the 8!"/>
    <n v="12"/>
    <x v="2"/>
    <x v="2"/>
    <n v="12"/>
  </r>
  <r>
    <s v="ID1366"/>
    <s v="29 May 2012, 7:31 PM"/>
    <s v="2.21Lac"/>
    <n v="2210000"/>
    <s v="INR"/>
    <n v="39355.495880000002"/>
    <s v="Marketing"/>
    <s v="Analyst"/>
    <s v="India"/>
    <s v="India"/>
    <s v="1 or 2 hours a day"/>
    <n v="5.6"/>
    <x v="0"/>
    <x v="0"/>
    <n v="5.6"/>
  </r>
  <r>
    <s v="ID1367"/>
    <s v="29 May 2012, 7:33 PM"/>
    <n v="45000"/>
    <n v="45000"/>
    <s v="EUR"/>
    <n v="57167.974750000001"/>
    <s v="Junior Controller"/>
    <s v="Controller"/>
    <s v="Germany"/>
    <s v="Germany"/>
    <s v="4 to 6 hours a day"/>
    <n v="12"/>
    <x v="5"/>
    <x v="1"/>
    <n v="12"/>
  </r>
  <r>
    <s v="ID1368"/>
    <s v="29 May 2012, 7:39 PM"/>
    <s v="4000000 JPY"/>
    <n v="4000000"/>
    <s v="JPY"/>
    <n v="50694.322110000001"/>
    <s v="System Analyst (Configuration Mgmt)"/>
    <s v="Analyst"/>
    <s v="Japan"/>
    <s v="Japan"/>
    <s v="4 to 6 hours a day"/>
    <n v="8"/>
    <x v="50"/>
    <x v="0"/>
    <n v="8"/>
  </r>
  <r>
    <s v="ID1369"/>
    <s v="29 May 2012, 7:47 PM"/>
    <n v="57500"/>
    <n v="57500"/>
    <s v="USD"/>
    <n v="57500"/>
    <s v="Planning Supervisor"/>
    <s v="Manager"/>
    <s v="USA"/>
    <s v="USA"/>
    <s v="4 to 6 hours a day"/>
    <n v="30"/>
    <x v="2"/>
    <x v="2"/>
    <n v="30"/>
  </r>
  <r>
    <s v="ID1370"/>
    <s v="29 May 2012, 7:50 PM"/>
    <n v="62000"/>
    <n v="62000"/>
    <s v="EUR"/>
    <n v="78764.765220000001"/>
    <s v="Controller"/>
    <s v="Controller"/>
    <s v="Netherlands"/>
    <s v="Netherlands"/>
    <s v="4 to 6 hours a day"/>
    <n v="15"/>
    <x v="18"/>
    <x v="1"/>
    <n v="15"/>
  </r>
  <r>
    <s v="ID1371"/>
    <s v="29 May 2012, 7:52 PM"/>
    <s v="$80,000 USD"/>
    <n v="80000"/>
    <s v="USD"/>
    <n v="80000"/>
    <s v="Manager of Data Analytics"/>
    <s v="Manager"/>
    <s v="USA"/>
    <s v="USA"/>
    <s v="4 to 6 hours a day"/>
    <n v="10"/>
    <x v="2"/>
    <x v="2"/>
    <n v="10"/>
  </r>
  <r>
    <s v="ID1372"/>
    <s v="29 May 2012, 7:54 PM"/>
    <s v="ô?45000"/>
    <n v="45000"/>
    <s v="GBP"/>
    <n v="70928.022240000006"/>
    <s v="Management Accountant"/>
    <s v="Manager"/>
    <s v="UK"/>
    <s v="UK"/>
    <s v="2 to 3 hours per day"/>
    <n v="15"/>
    <x v="14"/>
    <x v="1"/>
    <n v="15"/>
  </r>
  <r>
    <s v="ID1373"/>
    <s v="29 May 2012, 8:03 PM"/>
    <n v="33000"/>
    <n v="33000"/>
    <s v="USD"/>
    <n v="33000"/>
    <s v="Quality Control Supervisor"/>
    <s v="Controller"/>
    <s v="USA"/>
    <s v="USA"/>
    <s v="4 to 6 hours a day"/>
    <n v="3"/>
    <x v="2"/>
    <x v="2"/>
    <n v="3"/>
  </r>
  <r>
    <s v="ID1374"/>
    <s v="29 May 2012, 8:20 PM"/>
    <s v="$100,000 US"/>
    <n v="100000"/>
    <s v="USD"/>
    <n v="100000"/>
    <s v="Senior Financial Analyst"/>
    <s v="Analyst"/>
    <s v="USA"/>
    <s v="USA"/>
    <s v="4 to 6 hours a day"/>
    <n v="1"/>
    <x v="2"/>
    <x v="2"/>
    <n v="1"/>
  </r>
  <r>
    <s v="ID1375"/>
    <s v="29 May 2012, 8:40 PM"/>
    <s v="$60,000 USD"/>
    <n v="60000"/>
    <s v="USD"/>
    <n v="60000"/>
    <s v="project manager"/>
    <s v="Manager"/>
    <s v="USA"/>
    <s v="USA"/>
    <s v="2 to 3 hours per day"/>
    <n v="20"/>
    <x v="2"/>
    <x v="2"/>
    <n v="20"/>
  </r>
  <r>
    <s v="ID1376"/>
    <s v="29 May 2012, 8:53 PM"/>
    <n v="95000"/>
    <n v="95000"/>
    <s v="USD"/>
    <n v="95000"/>
    <s v="Cost Analyst"/>
    <s v="Analyst"/>
    <s v="USA"/>
    <s v="USA"/>
    <s v="2 to 3 hours per day"/>
    <n v="7"/>
    <x v="2"/>
    <x v="2"/>
    <n v="7"/>
  </r>
  <r>
    <s v="ID1377"/>
    <s v="29 May 2012, 9:07 PM"/>
    <n v="24000"/>
    <n v="24000"/>
    <s v="USD"/>
    <n v="24000"/>
    <s v="clerk 24 hrs per week"/>
    <s v="Analyst"/>
    <s v="USA"/>
    <s v="USA"/>
    <s v="1 or 2 hours a day"/>
    <n v="33"/>
    <x v="2"/>
    <x v="2"/>
    <n v="33"/>
  </r>
  <r>
    <s v="ID1378"/>
    <s v="29 May 2012, 9:17 PM"/>
    <n v="50000"/>
    <n v="50000"/>
    <s v="USD"/>
    <n v="50000"/>
    <s v="Engineering Intern"/>
    <s v="Engineer"/>
    <s v="USA"/>
    <s v="USA"/>
    <s v="4 to 6 hours a day"/>
    <n v="0.5"/>
    <x v="2"/>
    <x v="2"/>
    <n v="0.5"/>
  </r>
  <r>
    <s v="ID1379"/>
    <s v="29 May 2012, 9:25 PM"/>
    <n v="103000"/>
    <n v="103000"/>
    <s v="USD"/>
    <n v="103000"/>
    <s v="Controller"/>
    <s v="Controller"/>
    <s v="USA"/>
    <s v="USA"/>
    <s v="4 to 6 hours a day"/>
    <n v="22"/>
    <x v="2"/>
    <x v="2"/>
    <n v="22"/>
  </r>
  <r>
    <s v="ID1380"/>
    <s v="29 May 2012, 9:27 PM"/>
    <n v="36000"/>
    <n v="36000"/>
    <s v="USD"/>
    <n v="36000"/>
    <s v="Data Specialist"/>
    <s v="Specialist"/>
    <s v="USA"/>
    <s v="USA"/>
    <s v="All the 8 hours baby, all the 8!"/>
    <n v="8"/>
    <x v="2"/>
    <x v="2"/>
    <n v="8"/>
  </r>
  <r>
    <s v="ID1381"/>
    <s v="29 May 2012, 9:28 PM"/>
    <n v="85000"/>
    <n v="85000"/>
    <s v="USD"/>
    <n v="85000"/>
    <s v="Senior Analyst"/>
    <s v="Analyst"/>
    <s v="USA"/>
    <s v="USA"/>
    <s v="4 to 6 hours a day"/>
    <n v="17"/>
    <x v="2"/>
    <x v="2"/>
    <n v="17"/>
  </r>
  <r>
    <s v="ID1382"/>
    <s v="29 May 2012, 9:29 PM"/>
    <n v="100000"/>
    <n v="100000"/>
    <s v="USD"/>
    <n v="100000"/>
    <s v="Vice Head of Dpt in Education"/>
    <s v="CXO or Top Mgmt."/>
    <s v="Sweden"/>
    <s v="Sweden"/>
    <s v="2 to 3 hours per day"/>
    <n v="20"/>
    <x v="34"/>
    <x v="1"/>
    <n v="20"/>
  </r>
  <r>
    <s v="ID1383"/>
    <s v="29 May 2012, 9:33 PM"/>
    <s v="$83000 USD"/>
    <n v="83000"/>
    <s v="USD"/>
    <n v="83000"/>
    <s v="Senior Planning Analyst"/>
    <s v="Analyst"/>
    <s v="Canada"/>
    <s v="Canada"/>
    <s v="4 to 6 hours a day"/>
    <n v="12"/>
    <x v="17"/>
    <x v="2"/>
    <n v="12"/>
  </r>
  <r>
    <s v="ID1384"/>
    <s v="29 May 2012, 9:38 PM"/>
    <n v="85000"/>
    <n v="85000"/>
    <s v="USD"/>
    <n v="85000"/>
    <s v="energy engineer"/>
    <s v="Engineer"/>
    <s v="USA"/>
    <s v="USA"/>
    <s v="2 to 3 hours per day"/>
    <n v="25"/>
    <x v="2"/>
    <x v="2"/>
    <n v="25"/>
  </r>
  <r>
    <s v="ID1385"/>
    <s v="29 May 2012, 9:42 PM"/>
    <n v="120000"/>
    <n v="120000"/>
    <s v="USD"/>
    <n v="120000"/>
    <s v="Finance Manager"/>
    <s v="Manager"/>
    <s v="USA"/>
    <s v="USA"/>
    <s v="2 to 3 hours per day"/>
    <n v="5"/>
    <x v="2"/>
    <x v="2"/>
    <n v="5"/>
  </r>
  <r>
    <s v="ID1386"/>
    <s v="29 May 2012, 9:44 PM"/>
    <n v="69960"/>
    <n v="69960"/>
    <s v="USD"/>
    <n v="69960"/>
    <s v="Measurement &amp; Verification Engineer"/>
    <s v="Engineer"/>
    <s v="USA"/>
    <s v="USA"/>
    <s v="2 to 3 hours per day"/>
    <n v="22"/>
    <x v="2"/>
    <x v="2"/>
    <n v="22"/>
  </r>
  <r>
    <s v="ID1387"/>
    <s v="29 May 2012, 9:46 PM"/>
    <s v="97,000 USD"/>
    <n v="97000"/>
    <s v="USD"/>
    <n v="97000"/>
    <s v="Sr. Manager of Finance"/>
    <s v="Manager"/>
    <s v="USA"/>
    <s v="USA"/>
    <s v="4 to 6 hours a day"/>
    <n v="14"/>
    <x v="2"/>
    <x v="2"/>
    <n v="14"/>
  </r>
  <r>
    <s v="ID1388"/>
    <s v="29 May 2012, 9:48 PM"/>
    <n v="60000"/>
    <n v="60000"/>
    <s v="GBP"/>
    <n v="94570.696320000003"/>
    <s v="Analyst"/>
    <s v="Analyst"/>
    <s v="UK"/>
    <s v="UK"/>
    <s v="4 to 6 hours a day"/>
    <n v="7"/>
    <x v="14"/>
    <x v="1"/>
    <n v="7"/>
  </r>
  <r>
    <s v="ID1389"/>
    <s v="29 May 2012, 9:50 PM"/>
    <n v="39000"/>
    <n v="39000"/>
    <s v="USD"/>
    <n v="39000"/>
    <s v="I.T Manager"/>
    <s v="Manager"/>
    <s v="South Africa"/>
    <s v="South Africa"/>
    <s v="All the 8 hours baby, all the 8!"/>
    <n v="6"/>
    <x v="11"/>
    <x v="3"/>
    <n v="6"/>
  </r>
  <r>
    <s v="ID1390"/>
    <s v="29 May 2012, 9:50 PM"/>
    <s v="Rs 250000"/>
    <n v="250000"/>
    <s v="INR"/>
    <n v="4451.9791720000003"/>
    <s v="Manager"/>
    <s v="Manager"/>
    <s v="India"/>
    <s v="India"/>
    <s v="1 or 2 hours a day"/>
    <n v="15"/>
    <x v="0"/>
    <x v="0"/>
    <n v="15"/>
  </r>
  <r>
    <s v="ID1391"/>
    <s v="29 May 2012, 9:54 PM"/>
    <n v="62000"/>
    <n v="62000"/>
    <s v="USD"/>
    <n v="62000"/>
    <s v="Measurement Specialist"/>
    <s v="Specialist"/>
    <s v="USA"/>
    <s v="USA"/>
    <s v="All the 8 hours baby, all the 8!"/>
    <n v="25"/>
    <x v="2"/>
    <x v="2"/>
    <n v="25"/>
  </r>
  <r>
    <s v="ID1392"/>
    <s v="29 May 2012, 9:59 PM"/>
    <n v="44000"/>
    <n v="44000"/>
    <s v="USD"/>
    <n v="44000"/>
    <s v="Test engineer"/>
    <s v="Engineer"/>
    <s v="USA"/>
    <s v="USA"/>
    <s v="4 to 6 hours a day"/>
    <n v="15"/>
    <x v="2"/>
    <x v="2"/>
    <n v="15"/>
  </r>
  <r>
    <s v="ID1393"/>
    <s v="29 May 2012, 10:02 PM"/>
    <n v="150000"/>
    <n v="150000"/>
    <s v="USD"/>
    <n v="150000"/>
    <s v="VP, Business Management"/>
    <s v="Manager"/>
    <s v="USA"/>
    <s v="USA"/>
    <s v="2 to 3 hours per day"/>
    <n v="30"/>
    <x v="2"/>
    <x v="2"/>
    <n v="30"/>
  </r>
  <r>
    <s v="ID1394"/>
    <s v="29 May 2012, 10:04 PM"/>
    <n v="180000"/>
    <n v="180000"/>
    <s v="EUR"/>
    <n v="228671.899"/>
    <s v="MIS Controller"/>
    <s v="Controller"/>
    <s v="Europe"/>
    <s v="Europe"/>
    <s v="4 to 6 hours a day"/>
    <n v="15"/>
    <x v="75"/>
    <x v="1"/>
    <n v="15"/>
  </r>
  <r>
    <s v="ID1395"/>
    <s v="29 May 2012, 10:13 PM"/>
    <n v="73500"/>
    <n v="73500"/>
    <s v="USD"/>
    <n v="73500"/>
    <s v="Senior Underwriting Analyst"/>
    <s v="Analyst"/>
    <s v="USA"/>
    <s v="USA"/>
    <s v="All the 8 hours baby, all the 8!"/>
    <n v="6"/>
    <x v="2"/>
    <x v="2"/>
    <n v="6"/>
  </r>
  <r>
    <s v="ID1396"/>
    <s v="29 May 2012, 10:14 PM"/>
    <n v="77500"/>
    <n v="77500"/>
    <s v="USD"/>
    <n v="77500"/>
    <s v="Sr Financial Analyst"/>
    <s v="Analyst"/>
    <s v="USA"/>
    <s v="USA"/>
    <s v="4 to 6 hours a day"/>
    <n v="7"/>
    <x v="2"/>
    <x v="2"/>
    <n v="7"/>
  </r>
  <r>
    <s v="ID1397"/>
    <s v="29 May 2012, 10:18 PM"/>
    <n v="60800"/>
    <n v="60800"/>
    <s v="USD"/>
    <n v="60800"/>
    <s v="Data Integrity &amp; Reporting Tool Analyst"/>
    <s v="Analyst"/>
    <s v="USA"/>
    <s v="USA"/>
    <s v="All the 8 hours baby, all the 8!"/>
    <n v="10"/>
    <x v="2"/>
    <x v="2"/>
    <n v="10"/>
  </r>
  <r>
    <s v="ID1398"/>
    <s v="29 May 2012, 10:24 PM"/>
    <n v="136000"/>
    <n v="136000"/>
    <s v="USD"/>
    <n v="136000"/>
    <s v="Manager FP and A"/>
    <s v="Manager"/>
    <s v="USA"/>
    <s v="USA"/>
    <s v="4 to 6 hours a day"/>
    <n v="10"/>
    <x v="2"/>
    <x v="2"/>
    <n v="10"/>
  </r>
  <r>
    <s v="ID1399"/>
    <s v="29 May 2012, 10:32 PM"/>
    <n v="20000"/>
    <n v="20000"/>
    <s v="USD"/>
    <n v="20000"/>
    <s v="Business Operation Specialist"/>
    <s v="Specialist"/>
    <s v="India"/>
    <s v="India"/>
    <s v="4 to 6 hours a day"/>
    <n v="6"/>
    <x v="0"/>
    <x v="0"/>
    <n v="6"/>
  </r>
  <r>
    <s v="ID1400"/>
    <s v="29 May 2012, 10:35 PM"/>
    <n v="95000"/>
    <n v="95000"/>
    <s v="USD"/>
    <n v="95000"/>
    <s v="Stress Engineer"/>
    <s v="Engineer"/>
    <s v="USA"/>
    <s v="USA"/>
    <s v="4 to 6 hours a day"/>
    <n v="14"/>
    <x v="2"/>
    <x v="2"/>
    <n v="14"/>
  </r>
  <r>
    <s v="ID1401"/>
    <s v="29 May 2012, 10:47 PM"/>
    <n v="130000"/>
    <n v="130000"/>
    <s v="USD"/>
    <n v="130000"/>
    <s v="Manager"/>
    <s v="Manager"/>
    <s v="USA"/>
    <s v="USA"/>
    <s v="1 or 2 hours a day"/>
    <n v="25"/>
    <x v="2"/>
    <x v="2"/>
    <n v="25"/>
  </r>
  <r>
    <s v="ID1402"/>
    <s v="29 May 2012, 10:50 PM"/>
    <n v="65000"/>
    <n v="65000"/>
    <s v="USD"/>
    <n v="65000"/>
    <s v="eeo analyst"/>
    <s v="Analyst"/>
    <s v="USA"/>
    <s v="USA"/>
    <s v="2 to 3 hours per day"/>
    <n v="10"/>
    <x v="2"/>
    <x v="2"/>
    <n v="10"/>
  </r>
  <r>
    <s v="ID1403"/>
    <s v="29 May 2012, 10:50 PM"/>
    <n v="80000"/>
    <n v="80000"/>
    <s v="USD"/>
    <n v="80000"/>
    <s v="Sr Process Consultant"/>
    <s v="Consultant"/>
    <s v="USA"/>
    <s v="USA"/>
    <s v="2 to 3 hours per day"/>
    <n v="8"/>
    <x v="2"/>
    <x v="2"/>
    <n v="8"/>
  </r>
  <r>
    <s v="ID1404"/>
    <s v="29 May 2012, 10:56 PM"/>
    <s v="37K"/>
    <n v="37000"/>
    <s v="USD"/>
    <n v="37000"/>
    <s v="Credentialing Coordinator &amp; Productivity Reports &quot;Guru&quot;"/>
    <s v="Reporting"/>
    <s v="USA"/>
    <s v="USA"/>
    <s v="2 to 3 hours per day"/>
    <n v="30"/>
    <x v="2"/>
    <x v="2"/>
    <n v="30"/>
  </r>
  <r>
    <s v="ID1405"/>
    <s v="29 May 2012, 11:06 PM"/>
    <n v="40000"/>
    <n v="40000"/>
    <s v="USD"/>
    <n v="40000"/>
    <s v="Transportation Planner"/>
    <s v="Manager"/>
    <s v="USA"/>
    <s v="USA"/>
    <s v="1 or 2 hours a day"/>
    <n v="8"/>
    <x v="2"/>
    <x v="2"/>
    <n v="8"/>
  </r>
  <r>
    <s v="ID1406"/>
    <s v="29 May 2012, 11:08 PM"/>
    <n v="49000"/>
    <n v="49000"/>
    <s v="USD"/>
    <n v="49000"/>
    <s v="Research Analyst"/>
    <s v="Analyst"/>
    <s v="USA"/>
    <s v="USA"/>
    <s v="4 to 6 hours a day"/>
    <n v="10"/>
    <x v="2"/>
    <x v="2"/>
    <n v="10"/>
  </r>
  <r>
    <s v="ID1407"/>
    <s v="29 May 2012, 11:09 PM"/>
    <n v="65000"/>
    <n v="65000"/>
    <s v="USD"/>
    <n v="65000"/>
    <s v="Data Analyst"/>
    <s v="Analyst"/>
    <s v="USA"/>
    <s v="USA"/>
    <s v="All the 8 hours baby, all the 8!"/>
    <n v="14"/>
    <x v="2"/>
    <x v="2"/>
    <n v="14"/>
  </r>
  <r>
    <s v="ID1408"/>
    <s v="29 May 2012, 11:13 PM"/>
    <n v="55000"/>
    <n v="55000"/>
    <s v="USD"/>
    <n v="55000"/>
    <s v="Risk Analyst"/>
    <s v="Analyst"/>
    <s v="USA"/>
    <s v="USA"/>
    <s v="All the 8 hours baby, all the 8!"/>
    <n v="1"/>
    <x v="2"/>
    <x v="2"/>
    <n v="1"/>
  </r>
  <r>
    <s v="ID1409"/>
    <s v="29 May 2012, 11:20 PM"/>
    <n v="40000"/>
    <n v="40000"/>
    <s v="USD"/>
    <n v="40000"/>
    <s v="Project Coordinator"/>
    <s v="Manager"/>
    <s v="USA"/>
    <s v="USA"/>
    <s v="4 to 6 hours a day"/>
    <n v="1"/>
    <x v="2"/>
    <x v="2"/>
    <n v="1"/>
  </r>
  <r>
    <s v="ID1410"/>
    <s v="29 May 2012, 11:21 PM"/>
    <n v="60000"/>
    <n v="60000"/>
    <s v="USD"/>
    <n v="60000"/>
    <s v="business analyst"/>
    <s v="Analyst"/>
    <s v="USA"/>
    <s v="USA"/>
    <s v="4 to 6 hours a day"/>
    <n v="15"/>
    <x v="2"/>
    <x v="2"/>
    <n v="15"/>
  </r>
  <r>
    <s v="ID1411"/>
    <s v="29 May 2012, 11:31 PM"/>
    <s v="36000 euros"/>
    <n v="36000"/>
    <s v="EUR"/>
    <n v="45734.379800000002"/>
    <s v="Data Analytics Consultant"/>
    <s v="Analyst"/>
    <s v="Ireland"/>
    <s v="Ireland"/>
    <s v="2 to 3 hours per day"/>
    <n v="4"/>
    <x v="8"/>
    <x v="1"/>
    <n v="4"/>
  </r>
  <r>
    <s v="ID1412"/>
    <s v="29 May 2012, 11:39 PM"/>
    <n v="150000"/>
    <n v="150000"/>
    <s v="USD"/>
    <n v="150000"/>
    <s v="Senior Analyst"/>
    <s v="Analyst"/>
    <s v="USA"/>
    <s v="USA"/>
    <s v="2 to 3 hours per day"/>
    <n v="30"/>
    <x v="2"/>
    <x v="2"/>
    <n v="30"/>
  </r>
  <r>
    <s v="ID1413"/>
    <s v="29 May 2012, 11:44 PM"/>
    <n v="88000"/>
    <n v="88000"/>
    <s v="USD"/>
    <n v="88000"/>
    <s v="Manager, Financial Planning &amp; Analysis"/>
    <s v="Manager"/>
    <s v="USA"/>
    <s v="USA"/>
    <s v="4 to 6 hours a day"/>
    <n v="21"/>
    <x v="2"/>
    <x v="2"/>
    <n v="21"/>
  </r>
  <r>
    <s v="ID1414"/>
    <s v="30 May 2012, 12:02 AM"/>
    <n v="64500"/>
    <n v="64500"/>
    <s v="USD"/>
    <n v="64500"/>
    <s v="Lead Budget/Financial Analyst"/>
    <s v="Analyst"/>
    <s v="USA"/>
    <s v="USA"/>
    <s v="4 to 6 hours a day"/>
    <n v="13"/>
    <x v="2"/>
    <x v="2"/>
    <n v="13"/>
  </r>
  <r>
    <s v="ID1415"/>
    <s v="30 May 2012, 12:13 AM"/>
    <s v="216000.00 Saudi Riyak"/>
    <n v="216000"/>
    <s v="SAR"/>
    <n v="57600"/>
    <s v="Senior Electrical Engineer"/>
    <s v="Engineer"/>
    <s v="Saudi Arabia"/>
    <s v="Saudi Arabia"/>
    <s v="4 to 6 hours a day"/>
    <n v="20"/>
    <x v="22"/>
    <x v="0"/>
    <n v="20"/>
  </r>
  <r>
    <s v="ID1416"/>
    <s v="30 May 2012, 12:22 AM"/>
    <n v="50000"/>
    <n v="50000"/>
    <s v="USD"/>
    <n v="50000"/>
    <s v="Accounting Supervisor"/>
    <s v="Accountant"/>
    <s v="USA"/>
    <s v="USA"/>
    <s v="4 to 6 hours a day"/>
    <n v="15"/>
    <x v="2"/>
    <x v="2"/>
    <n v="15"/>
  </r>
  <r>
    <s v="ID1417"/>
    <s v="30 May 2012, 12:25 AM"/>
    <n v="120000"/>
    <n v="120000"/>
    <s v="USD"/>
    <n v="120000"/>
    <s v="Finance Manager"/>
    <s v="Manager"/>
    <s v="USA"/>
    <s v="USA"/>
    <s v="2 to 3 hours per day"/>
    <n v="10"/>
    <x v="2"/>
    <x v="2"/>
    <n v="10"/>
  </r>
  <r>
    <s v="ID1418"/>
    <s v="30 May 2012, 12:34 AM"/>
    <n v="107000"/>
    <n v="107000"/>
    <s v="USD"/>
    <n v="107000"/>
    <s v="Tax Manager"/>
    <s v="Manager"/>
    <s v="USA"/>
    <s v="USA"/>
    <s v="All the 8 hours baby, all the 8!"/>
    <n v="29"/>
    <x v="2"/>
    <x v="2"/>
    <n v="29"/>
  </r>
  <r>
    <s v="ID1419"/>
    <s v="30 May 2012, 12:42 AM"/>
    <n v="40000"/>
    <n v="40000"/>
    <s v="USD"/>
    <n v="40000"/>
    <s v="Metrics Analyst"/>
    <s v="Analyst"/>
    <s v="USA"/>
    <s v="USA"/>
    <s v="2 to 3 hours per day"/>
    <n v="6"/>
    <x v="2"/>
    <x v="2"/>
    <n v="6"/>
  </r>
  <r>
    <s v="ID1420"/>
    <s v="30 May 2012, 12:50 AM"/>
    <n v="81000"/>
    <n v="81000"/>
    <s v="USD"/>
    <n v="81000"/>
    <s v="Finance &amp; IT Manager"/>
    <s v="Manager"/>
    <s v="USA"/>
    <s v="USA"/>
    <s v="1 or 2 hours a day"/>
    <n v="12"/>
    <x v="2"/>
    <x v="2"/>
    <n v="12"/>
  </r>
  <r>
    <s v="ID1421"/>
    <s v="30 May 2012, 1:05 AM"/>
    <n v="45000"/>
    <n v="45000"/>
    <s v="USD"/>
    <n v="45000"/>
    <s v="Technical Support Specialist"/>
    <s v="Specialist"/>
    <s v="USA"/>
    <s v="USA"/>
    <s v="4 to 6 hours a day"/>
    <n v="20"/>
    <x v="2"/>
    <x v="2"/>
    <n v="20"/>
  </r>
  <r>
    <s v="ID1422"/>
    <s v="30 May 2012, 1:12 AM"/>
    <n v="49000"/>
    <n v="49000"/>
    <s v="USD"/>
    <n v="49000"/>
    <s v="Clinical Data Specialist"/>
    <s v="Specialist"/>
    <s v="USA"/>
    <s v="USA"/>
    <s v="4 to 6 hours a day"/>
    <n v="5"/>
    <x v="2"/>
    <x v="2"/>
    <n v="5"/>
  </r>
  <r>
    <s v="ID1423"/>
    <s v="30 May 2012, 1:12 AM"/>
    <s v="INR 750000"/>
    <n v="750000"/>
    <s v="INR"/>
    <n v="13355.937519999999"/>
    <s v="Associate - Indirect Tax"/>
    <s v="CXO or Top Mgmt."/>
    <s v="India"/>
    <s v="India"/>
    <s v="1 or 2 hours a day"/>
    <n v="1"/>
    <x v="0"/>
    <x v="0"/>
    <n v="1"/>
  </r>
  <r>
    <s v="ID1424"/>
    <s v="30 May 2012, 1:15 AM"/>
    <n v="72000"/>
    <n v="72000"/>
    <s v="USD"/>
    <n v="72000"/>
    <s v="Manager"/>
    <s v="Manager"/>
    <s v="USA"/>
    <s v="USA"/>
    <s v="1 or 2 hours a day"/>
    <n v="20"/>
    <x v="2"/>
    <x v="2"/>
    <n v="20"/>
  </r>
  <r>
    <s v="ID1425"/>
    <s v="30 May 2012, 1:25 AM"/>
    <n v="50000"/>
    <n v="50000"/>
    <s v="USD"/>
    <n v="50000"/>
    <s v="Digital Analyst"/>
    <s v="Analyst"/>
    <s v="USA"/>
    <s v="USA"/>
    <s v="4 to 6 hours a day"/>
    <n v="7"/>
    <x v="2"/>
    <x v="2"/>
    <n v="7"/>
  </r>
  <r>
    <s v="ID1426"/>
    <s v="30 May 2012, 1:25 AM"/>
    <n v="57678.400000000001"/>
    <n v="57678"/>
    <s v="USD"/>
    <n v="57678"/>
    <s v="Financial Analyst"/>
    <s v="Analyst"/>
    <s v="USA"/>
    <s v="USA"/>
    <s v="4 to 6 hours a day"/>
    <n v="2"/>
    <x v="2"/>
    <x v="2"/>
    <n v="2"/>
  </r>
  <r>
    <s v="ID1427"/>
    <s v="30 May 2012, 1:29 AM"/>
    <n v="80442"/>
    <n v="80442"/>
    <s v="USD"/>
    <n v="80442"/>
    <s v="Senior Budget Analyst"/>
    <s v="Analyst"/>
    <s v="USA"/>
    <s v="USA"/>
    <s v="4 to 6 hours a day"/>
    <n v="16"/>
    <x v="2"/>
    <x v="2"/>
    <n v="16"/>
  </r>
  <r>
    <s v="ID1428"/>
    <s v="30 May 2012, 1:48 AM"/>
    <n v="75000"/>
    <n v="75000"/>
    <s v="USD"/>
    <n v="75000"/>
    <s v="HR Cordinator"/>
    <s v="Manager"/>
    <s v="USA"/>
    <s v="USA"/>
    <s v="1 or 2 hours a day"/>
    <n v="9"/>
    <x v="2"/>
    <x v="2"/>
    <n v="9"/>
  </r>
  <r>
    <s v="ID1429"/>
    <s v="30 May 2012, 1:52 AM"/>
    <n v="61000"/>
    <n v="61000"/>
    <s v="USD"/>
    <n v="61000"/>
    <s v="Treasury Analyst"/>
    <s v="Analyst"/>
    <s v="USA"/>
    <s v="USA"/>
    <s v="4 to 6 hours a day"/>
    <n v="12"/>
    <x v="2"/>
    <x v="2"/>
    <n v="12"/>
  </r>
  <r>
    <s v="ID1430"/>
    <s v="30 May 2012, 1:57 AM"/>
    <n v="77000"/>
    <n v="77000"/>
    <s v="USD"/>
    <n v="77000"/>
    <s v="Assistant Engineer"/>
    <s v="Engineer"/>
    <s v="USA"/>
    <s v="USA"/>
    <s v="4 to 6 hours a day"/>
    <n v="10"/>
    <x v="2"/>
    <x v="2"/>
    <n v="10"/>
  </r>
  <r>
    <s v="ID1431"/>
    <s v="30 May 2012, 2:18 AM"/>
    <s v="92000 USD"/>
    <n v="92000"/>
    <s v="USD"/>
    <n v="92000"/>
    <s v="Controller"/>
    <s v="Controller"/>
    <s v="USA"/>
    <s v="USA"/>
    <s v="2 to 3 hours per day"/>
    <n v="9"/>
    <x v="2"/>
    <x v="2"/>
    <n v="9"/>
  </r>
  <r>
    <s v="ID1432"/>
    <s v="30 May 2012, 2:18 AM"/>
    <n v="72000"/>
    <n v="72000"/>
    <s v="USD"/>
    <n v="72000"/>
    <s v="sr. senior analyst"/>
    <s v="Analyst"/>
    <s v="USA"/>
    <s v="USA"/>
    <s v="All the 8 hours baby, all the 8!"/>
    <n v="10"/>
    <x v="2"/>
    <x v="2"/>
    <n v="10"/>
  </r>
  <r>
    <s v="ID1433"/>
    <s v="30 May 2012, 2:22 AM"/>
    <n v="14000"/>
    <n v="14000"/>
    <s v="USD"/>
    <n v="14000"/>
    <s v="Consultant"/>
    <s v="Consultant"/>
    <s v="India"/>
    <s v="India"/>
    <s v="4 to 6 hours a day"/>
    <n v="3"/>
    <x v="0"/>
    <x v="0"/>
    <n v="3"/>
  </r>
  <r>
    <s v="ID1434"/>
    <s v="30 May 2012, 2:22 AM"/>
    <n v="111000"/>
    <n v="111000"/>
    <s v="USD"/>
    <n v="111000"/>
    <s v="Project Manager - Finance"/>
    <s v="Manager"/>
    <s v="USA"/>
    <s v="USA"/>
    <s v="2 to 3 hours per day"/>
    <n v="10"/>
    <x v="2"/>
    <x v="2"/>
    <n v="10"/>
  </r>
  <r>
    <s v="ID1435"/>
    <s v="30 May 2012, 2:32 AM"/>
    <n v="80000"/>
    <n v="80000"/>
    <s v="USD"/>
    <n v="80000"/>
    <s v="Senior analyst, ops support"/>
    <s v="Analyst"/>
    <s v="USA"/>
    <s v="USA"/>
    <s v="4 to 6 hours a day"/>
    <n v="20"/>
    <x v="2"/>
    <x v="2"/>
    <n v="20"/>
  </r>
  <r>
    <s v="ID1436"/>
    <s v="30 May 2012, 2:35 AM"/>
    <s v="Rs 3.25 Lacs"/>
    <n v="3250000"/>
    <s v="INR"/>
    <n v="57875.729229999997"/>
    <s v="ISO TS Documentation"/>
    <s v="Analyst"/>
    <s v="India"/>
    <s v="India"/>
    <s v="4 to 6 hours a day"/>
    <n v="5.5"/>
    <x v="0"/>
    <x v="0"/>
    <n v="5.5"/>
  </r>
  <r>
    <s v="ID1437"/>
    <s v="30 May 2012, 2:39 AM"/>
    <n v="25000"/>
    <n v="25000"/>
    <s v="USD"/>
    <n v="25000"/>
    <s v="Accountant"/>
    <s v="Accountant"/>
    <s v="India"/>
    <s v="India"/>
    <s v="2 to 3 hours per day"/>
    <n v="8"/>
    <x v="0"/>
    <x v="0"/>
    <n v="8"/>
  </r>
  <r>
    <s v="ID1438"/>
    <s v="30 May 2012, 3:20 AM"/>
    <s v="24000 USD"/>
    <n v="24000"/>
    <s v="USD"/>
    <n v="24000"/>
    <s v="inventory controller"/>
    <s v="Controller"/>
    <s v="USA"/>
    <s v="USA"/>
    <s v="1 or 2 hours a day"/>
    <n v="2"/>
    <x v="2"/>
    <x v="2"/>
    <n v="2"/>
  </r>
  <r>
    <s v="ID1439"/>
    <s v="30 May 2012, 4:13 AM"/>
    <n v="61000"/>
    <n v="61000"/>
    <s v="USD"/>
    <n v="61000"/>
    <s v="Accounting manager"/>
    <s v="Manager"/>
    <s v="USA"/>
    <s v="USA"/>
    <s v="2 to 3 hours per day"/>
    <n v="25"/>
    <x v="2"/>
    <x v="2"/>
    <n v="25"/>
  </r>
  <r>
    <s v="ID1440"/>
    <s v="30 May 2012, 8:05 AM"/>
    <s v="AUD55,000"/>
    <n v="55000"/>
    <s v="AUD"/>
    <n v="56095.0311"/>
    <s v="PA"/>
    <s v="Analyst"/>
    <s v="Australia"/>
    <s v="Australia"/>
    <s v="2 to 3 hours per day"/>
    <n v="11"/>
    <x v="16"/>
    <x v="4"/>
    <n v="11"/>
  </r>
  <r>
    <s v="ID1442"/>
    <s v="30 May 2012, 9:42 AM"/>
    <n v="70000"/>
    <n v="70000"/>
    <s v="AUD"/>
    <n v="71393.675950000004"/>
    <s v="Assistant Accountant"/>
    <s v="Accountant"/>
    <s v="Australia"/>
    <s v="Australia"/>
    <s v="2 to 3 hours per day"/>
    <n v="5"/>
    <x v="16"/>
    <x v="4"/>
    <n v="5"/>
  </r>
  <r>
    <s v="ID1443"/>
    <s v="30 May 2012, 10:11 AM"/>
    <n v="96230"/>
    <n v="96230"/>
    <s v="USD"/>
    <n v="96230"/>
    <s v="Manager, Data Management"/>
    <s v="Manager"/>
    <s v="USA"/>
    <s v="USA"/>
    <s v="4 to 6 hours a day"/>
    <n v="18"/>
    <x v="2"/>
    <x v="2"/>
    <n v="18"/>
  </r>
  <r>
    <s v="ID1444"/>
    <s v="30 May 2012, 10:40 AM"/>
    <n v="75000"/>
    <n v="75000"/>
    <s v="USD"/>
    <n v="75000"/>
    <s v="Business Analyst"/>
    <s v="Analyst"/>
    <s v="USA"/>
    <s v="USA"/>
    <s v="2 to 3 hours per day"/>
    <n v="1.5"/>
    <x v="2"/>
    <x v="2"/>
    <n v="1.5"/>
  </r>
  <r>
    <s v="ID1445"/>
    <s v="30 May 2012, 10:57 AM"/>
    <n v="8500"/>
    <n v="102000"/>
    <s v="USD"/>
    <n v="102000"/>
    <s v="Sales Analyst"/>
    <s v="Analyst"/>
    <s v="USA"/>
    <s v="USA"/>
    <s v="4 to 6 hours a day"/>
    <n v="5"/>
    <x v="2"/>
    <x v="2"/>
    <n v="5"/>
  </r>
  <r>
    <s v="ID1446"/>
    <s v="30 May 2012, 11:20 AM"/>
    <s v="MYR60000"/>
    <n v="60000"/>
    <s v="MYR"/>
    <n v="19008.034060000002"/>
    <s v="Liquidity Management Executive"/>
    <s v="Manager"/>
    <s v="Malaysia"/>
    <s v="malaysia"/>
    <s v="4 to 6 hours a day"/>
    <n v="3"/>
    <x v="72"/>
    <x v="0"/>
    <n v="3"/>
  </r>
  <r>
    <s v="ID1447"/>
    <s v="30 May 2012, 11:38 AM"/>
    <n v="363"/>
    <n v="4356"/>
    <s v="USD"/>
    <n v="4356"/>
    <s v="Business Analyst"/>
    <s v="Analyst"/>
    <s v="India"/>
    <s v="India"/>
    <s v="4 to 6 hours a day"/>
    <n v="5"/>
    <x v="0"/>
    <x v="0"/>
    <n v="5"/>
  </r>
  <r>
    <s v="ID1448"/>
    <s v="30 May 2012, 11:43 AM"/>
    <n v="300000"/>
    <n v="300000"/>
    <s v="INR"/>
    <n v="5342.3750060000002"/>
    <s v="accountant"/>
    <s v="Accountant"/>
    <s v="India"/>
    <s v="India"/>
    <s v="4 to 6 hours a day"/>
    <n v="4"/>
    <x v="0"/>
    <x v="0"/>
    <n v="4"/>
  </r>
  <r>
    <s v="ID1449"/>
    <s v="30 May 2012, 12:12 PM"/>
    <n v="67000"/>
    <n v="67000"/>
    <s v="USD"/>
    <n v="67000"/>
    <s v="accounting systems manager"/>
    <s v="Manager"/>
    <s v="USA"/>
    <s v="USA"/>
    <s v="2 to 3 hours per day"/>
    <n v="20"/>
    <x v="2"/>
    <x v="2"/>
    <n v="20"/>
  </r>
  <r>
    <s v="ID1450"/>
    <s v="30 May 2012, 12:25 PM"/>
    <n v="480000"/>
    <n v="480000"/>
    <s v="INR"/>
    <n v="8547.8000100000008"/>
    <s v="Performance Analyst"/>
    <s v="Analyst"/>
    <s v="India"/>
    <s v="India"/>
    <s v="4 to 6 hours a day"/>
    <n v="7"/>
    <x v="0"/>
    <x v="0"/>
    <n v="7"/>
  </r>
  <r>
    <s v="ID1451"/>
    <s v="30 May 2012, 12:35 PM"/>
    <s v="Rs. 900000 per annum"/>
    <n v="900000"/>
    <s v="INR"/>
    <n v="16027.125019999999"/>
    <s v="Data Analyst"/>
    <s v="Analyst"/>
    <s v="India"/>
    <s v="India"/>
    <s v="4 to 6 hours a day"/>
    <n v="4"/>
    <x v="0"/>
    <x v="0"/>
    <n v="4"/>
  </r>
  <r>
    <s v="ID1452"/>
    <s v="30 May 2012, 12:56 PM"/>
    <s v="Rs  6 lakhs/annum"/>
    <n v="600000"/>
    <s v="INR"/>
    <n v="10684.75001"/>
    <s v="consultant"/>
    <s v="Consultant"/>
    <s v="India"/>
    <s v="India"/>
    <s v="2 to 3 hours per day"/>
    <n v="36"/>
    <x v="0"/>
    <x v="0"/>
    <n v="36"/>
  </r>
  <r>
    <s v="ID1453"/>
    <s v="30 May 2012, 1:06 PM"/>
    <n v="30000"/>
    <n v="30000"/>
    <s v="USD"/>
    <n v="30000"/>
    <s v="Accounting Specialist"/>
    <s v="Accountant"/>
    <s v="UAE"/>
    <s v="UAE"/>
    <s v="4 to 6 hours a day"/>
    <n v="8"/>
    <x v="21"/>
    <x v="0"/>
    <n v="8"/>
  </r>
  <r>
    <s v="ID1454"/>
    <s v="30 May 2012, 1:21 PM"/>
    <n v="500000"/>
    <n v="500000"/>
    <s v="INR"/>
    <n v="8903.9583440000006"/>
    <s v="Project Management"/>
    <s v="Manager"/>
    <s v="India"/>
    <s v="India"/>
    <s v="2 to 3 hours per day"/>
    <n v="0"/>
    <x v="0"/>
    <x v="0"/>
    <n v="0"/>
  </r>
  <r>
    <s v="ID1455"/>
    <s v="30 May 2012, 1:25 PM"/>
    <n v="20000"/>
    <n v="20000"/>
    <s v="USD"/>
    <n v="20000"/>
    <s v="manager"/>
    <s v="Manager"/>
    <s v="India"/>
    <s v="India"/>
    <s v="Excel ?!? What Excel?"/>
    <n v="10"/>
    <x v="0"/>
    <x v="0"/>
    <n v="10"/>
  </r>
  <r>
    <s v="ID1456"/>
    <s v="30 May 2012, 1:31 PM"/>
    <n v="86000"/>
    <n v="86000"/>
    <s v="AUD"/>
    <n v="87712.230450000003"/>
    <s v="data analyst"/>
    <s v="Analyst"/>
    <s v="Australia"/>
    <s v="Australia"/>
    <s v="4 to 6 hours a day"/>
    <n v="10"/>
    <x v="16"/>
    <x v="4"/>
    <n v="10"/>
  </r>
  <r>
    <s v="ID1457"/>
    <s v="30 May 2012, 1:36 PM"/>
    <n v="1000000"/>
    <n v="1000000"/>
    <s v="INR"/>
    <n v="17807.916689999998"/>
    <s v="project management"/>
    <s v="Manager"/>
    <s v="India"/>
    <s v="India"/>
    <s v="All the 8 hours baby, all the 8!"/>
    <n v="6"/>
    <x v="0"/>
    <x v="0"/>
    <n v="6"/>
  </r>
  <r>
    <s v="ID1458"/>
    <s v="30 May 2012, 1:36 PM"/>
    <n v="41000"/>
    <n v="41000"/>
    <s v="USD"/>
    <n v="41000"/>
    <s v="Marketing Analyst"/>
    <s v="Analyst"/>
    <s v="Japan"/>
    <s v="Japan"/>
    <s v="2 to 3 hours per day"/>
    <n v="2"/>
    <x v="50"/>
    <x v="0"/>
    <n v="2"/>
  </r>
  <r>
    <s v="ID1459"/>
    <s v="30 May 2012, 1:41 PM"/>
    <n v="60000"/>
    <n v="60000"/>
    <s v="USD"/>
    <n v="60000"/>
    <s v="Business Intelligence Supervisor"/>
    <s v="Manager"/>
    <s v="USA"/>
    <s v="USA"/>
    <s v="2 to 3 hours per day"/>
    <n v="4"/>
    <x v="2"/>
    <x v="2"/>
    <n v="4"/>
  </r>
  <r>
    <s v="ID1460"/>
    <s v="30 May 2012, 1:47 PM"/>
    <s v="zar22000"/>
    <n v="264000"/>
    <s v="ZAR"/>
    <n v="32187.349880000002"/>
    <s v="Analyst"/>
    <s v="Analyst"/>
    <s v="SouthAfrica"/>
    <s v="South Africa"/>
    <s v="All the 8 hours baby, all the 8!"/>
    <n v="2"/>
    <x v="11"/>
    <x v="3"/>
    <n v="2"/>
  </r>
  <r>
    <s v="ID1461"/>
    <s v="30 May 2012, 1:56 PM"/>
    <n v="50000"/>
    <n v="50000"/>
    <s v="NZD"/>
    <n v="39879.40468"/>
    <s v="stress engineer"/>
    <s v="Engineer"/>
    <s v="nld"/>
    <s v="New Zealand"/>
    <s v="4 to 6 hours a day"/>
    <n v="5"/>
    <x v="47"/>
    <x v="4"/>
    <n v="5"/>
  </r>
  <r>
    <s v="ID1462"/>
    <s v="30 May 2012, 1:56 PM"/>
    <s v="320000 INR"/>
    <n v="320000"/>
    <s v="INR"/>
    <n v="5698.53334"/>
    <s v="Analyst"/>
    <s v="Analyst"/>
    <s v="India"/>
    <s v="India"/>
    <s v="2 to 3 hours per day"/>
    <n v="2"/>
    <x v="0"/>
    <x v="0"/>
    <n v="2"/>
  </r>
  <r>
    <s v="ID1463"/>
    <s v="30 May 2012, 2:09 PM"/>
    <s v="4 Lakhs INR p.a"/>
    <n v="400000"/>
    <s v="INR"/>
    <n v="7123.1666750000004"/>
    <s v="Reporting Manager"/>
    <s v="Manager"/>
    <s v="India"/>
    <s v="India"/>
    <s v="4 to 6 hours a day"/>
    <n v="6"/>
    <x v="0"/>
    <x v="0"/>
    <n v="6"/>
  </r>
  <r>
    <s v="ID1464"/>
    <s v="30 May 2012, 2:19 PM"/>
    <s v="Rs.2,50,000.00"/>
    <n v="250000"/>
    <s v="INR"/>
    <n v="4451.9791720000003"/>
    <s v="Manager Commercial"/>
    <s v="Manager"/>
    <s v="India"/>
    <s v="India"/>
    <s v="2 to 3 hours per day"/>
    <n v="15"/>
    <x v="0"/>
    <x v="0"/>
    <n v="15"/>
  </r>
  <r>
    <s v="ID1465"/>
    <s v="30 May 2012, 2:21 PM"/>
    <n v="360000"/>
    <n v="360000"/>
    <s v="INR"/>
    <n v="6410.850007"/>
    <s v="analyst"/>
    <s v="Analyst"/>
    <s v="India"/>
    <s v="India"/>
    <s v="2 to 3 hours per day"/>
    <n v="6"/>
    <x v="0"/>
    <x v="0"/>
    <n v="6"/>
  </r>
  <r>
    <s v="ID1466"/>
    <s v="30 May 2012, 2:28 PM"/>
    <s v="Rs. 1150000/-"/>
    <n v="1150000"/>
    <s v="INR"/>
    <n v="20479.104189999998"/>
    <s v="Project Manager"/>
    <s v="Manager"/>
    <s v="India"/>
    <s v="India"/>
    <s v="All the 8 hours baby, all the 8!"/>
    <n v="12"/>
    <x v="0"/>
    <x v="0"/>
    <n v="12"/>
  </r>
  <r>
    <s v="ID1467"/>
    <s v="30 May 2012, 2:31 PM"/>
    <n v="620000"/>
    <n v="620000"/>
    <s v="INR"/>
    <n v="11040.90835"/>
    <s v="Catalog Auditor"/>
    <s v="Analyst"/>
    <s v="India"/>
    <s v="India"/>
    <s v="1 or 2 hours a day"/>
    <n v="5"/>
    <x v="0"/>
    <x v="0"/>
    <n v="5"/>
  </r>
  <r>
    <s v="ID1468"/>
    <s v="30 May 2012, 3:59 PM"/>
    <s v="Rs 10,00,000"/>
    <n v="1000000"/>
    <s v="INR"/>
    <n v="17807.916689999998"/>
    <s v="Marketing Specialist"/>
    <s v="Specialist"/>
    <s v="India"/>
    <s v="India"/>
    <s v="2 to 3 hours per day"/>
    <n v="7"/>
    <x v="0"/>
    <x v="0"/>
    <n v="7"/>
  </r>
  <r>
    <s v="ID1469"/>
    <s v="30 May 2012, 4:12 PM"/>
    <n v="200000"/>
    <n v="200000"/>
    <s v="INR"/>
    <n v="3561.583337"/>
    <s v="Executive"/>
    <s v="Analyst"/>
    <s v="India"/>
    <s v="India"/>
    <s v="4 to 6 hours a day"/>
    <n v="11"/>
    <x v="0"/>
    <x v="0"/>
    <n v="11"/>
  </r>
  <r>
    <s v="ID1470"/>
    <s v="30 May 2012, 4:22 PM"/>
    <s v="ô?17000"/>
    <n v="17000"/>
    <s v="GBP"/>
    <n v="26795.030630000001"/>
    <s v="Verification Agent"/>
    <s v="Analyst"/>
    <s v="UK"/>
    <s v="UK"/>
    <s v="2 to 3 hours per day"/>
    <n v="5"/>
    <x v="14"/>
    <x v="1"/>
    <n v="5"/>
  </r>
  <r>
    <s v="ID1471"/>
    <s v="30 May 2012, 4:48 PM"/>
    <n v="1700"/>
    <n v="20400"/>
    <s v="USD"/>
    <n v="20400"/>
    <s v="M &amp; E Officer"/>
    <s v="Manager"/>
    <s v="Myanmar [Burma]"/>
    <s v="Myanmar"/>
    <s v="1 or 2 hours a day"/>
    <n v="10"/>
    <x v="81"/>
    <x v="0"/>
    <n v="10"/>
  </r>
  <r>
    <s v="ID1472"/>
    <s v="30 May 2012, 4:49 PM"/>
    <s v="ô?25000"/>
    <n v="25000"/>
    <s v="GBP"/>
    <n v="39404.4568"/>
    <s v="Assistant Financial Accountant"/>
    <s v="Accountant"/>
    <s v="UK"/>
    <s v="UK"/>
    <s v="4 to 6 hours a day"/>
    <n v="35"/>
    <x v="14"/>
    <x v="1"/>
    <n v="35"/>
  </r>
  <r>
    <s v="ID1473"/>
    <s v="30 May 2012, 4:55 PM"/>
    <n v="118000"/>
    <n v="118000"/>
    <s v="EUR"/>
    <n v="149907.13380000001"/>
    <s v="Support"/>
    <s v="Analyst"/>
    <s v="EU"/>
    <s v="Europe"/>
    <s v="4 to 6 hours a day"/>
    <n v="7"/>
    <x v="75"/>
    <x v="1"/>
    <n v="7"/>
  </r>
  <r>
    <s v="ID1474"/>
    <s v="30 May 2012, 5:01 PM"/>
    <n v="230000"/>
    <n v="230000"/>
    <s v="INR"/>
    <n v="4095.8208380000001"/>
    <s v="Process Assocaite"/>
    <s v="Analyst"/>
    <s v="India"/>
    <s v="India"/>
    <s v="4 to 6 hours a day"/>
    <n v="1.6"/>
    <x v="0"/>
    <x v="0"/>
    <n v="1.6"/>
  </r>
  <r>
    <s v="ID1475"/>
    <s v="30 May 2012, 5:04 PM"/>
    <s v="$AUD 125,000 +"/>
    <n v="125000"/>
    <s v="AUD"/>
    <n v="127488.7071"/>
    <s v="Financial Application Developer"/>
    <s v="Accountant"/>
    <s v="Australia"/>
    <s v="Australia"/>
    <s v="4 to 6 hours a day"/>
    <n v="7"/>
    <x v="16"/>
    <x v="4"/>
    <n v="7"/>
  </r>
  <r>
    <s v="ID1476"/>
    <s v="30 May 2012, 5:07 PM"/>
    <s v="ô?37000"/>
    <n v="37000"/>
    <s v="GBP"/>
    <n v="58318.59607"/>
    <s v="Planning &amp; Scheduling Manager"/>
    <s v="Manager"/>
    <s v="UK"/>
    <s v="UK"/>
    <s v="All the 8 hours baby, all the 8!"/>
    <n v="20"/>
    <x v="14"/>
    <x v="1"/>
    <n v="20"/>
  </r>
  <r>
    <s v="ID1477"/>
    <s v="30 May 2012, 5:14 PM"/>
    <s v="ZAR6500"/>
    <n v="78000"/>
    <s v="ZAR"/>
    <n v="9509.8988289999998"/>
    <s v="Online Stats Controller"/>
    <s v="Controller"/>
    <s v="South Africa"/>
    <s v="South Africa"/>
    <s v="4 to 6 hours a day"/>
    <n v="2"/>
    <x v="11"/>
    <x v="3"/>
    <n v="2"/>
  </r>
  <r>
    <s v="ID1478"/>
    <s v="30 May 2012, 5:18 PM"/>
    <s v="INR 60000"/>
    <n v="720000"/>
    <s v="INR"/>
    <n v="12821.70001"/>
    <s v="DEO"/>
    <s v="Analyst"/>
    <s v="India"/>
    <s v="India"/>
    <s v="4 to 6 hours a day"/>
    <n v="3"/>
    <x v="0"/>
    <x v="0"/>
    <n v="3"/>
  </r>
  <r>
    <s v="ID1479"/>
    <s v="30 May 2012, 6:15 PM"/>
    <n v="4000"/>
    <n v="4000"/>
    <s v="USD"/>
    <n v="4000"/>
    <s v="M I S Executive"/>
    <s v="Analyst"/>
    <s v="India"/>
    <s v="India"/>
    <s v="All the 8 hours baby, all the 8!"/>
    <n v="6"/>
    <x v="0"/>
    <x v="0"/>
    <n v="6"/>
  </r>
  <r>
    <s v="ID1480"/>
    <s v="30 May 2012, 6:16 PM"/>
    <n v="42000"/>
    <n v="42000"/>
    <s v="USD"/>
    <n v="42000"/>
    <s v="Service Solution Rep"/>
    <s v="Analyst"/>
    <s v="USA"/>
    <s v="USA"/>
    <s v="All the 8 hours baby, all the 8!"/>
    <n v="2"/>
    <x v="2"/>
    <x v="2"/>
    <n v="2"/>
  </r>
  <r>
    <s v="ID1481"/>
    <s v="30 May 2012, 6:47 PM"/>
    <s v="US $ 3200"/>
    <n v="3200"/>
    <s v="USD"/>
    <n v="3200"/>
    <s v="Regional Business Manager"/>
    <s v="Manager"/>
    <s v="India"/>
    <s v="India"/>
    <s v="All the 8 hours baby, all the 8!"/>
    <n v="19"/>
    <x v="0"/>
    <x v="0"/>
    <n v="19"/>
  </r>
  <r>
    <s v="ID1482"/>
    <s v="30 May 2012, 6:51 PM"/>
    <n v="60000"/>
    <n v="60000"/>
    <s v="USD"/>
    <n v="60000"/>
    <s v="sales&amp;marketing"/>
    <s v="Analyst"/>
    <s v="turkey"/>
    <s v="Turkey"/>
    <s v="2 to 3 hours per day"/>
    <n v="10"/>
    <x v="28"/>
    <x v="1"/>
    <n v="10"/>
  </r>
  <r>
    <s v="ID1483"/>
    <s v="30 May 2012, 7:01 PM"/>
    <n v="85000"/>
    <n v="85000"/>
    <s v="USD"/>
    <n v="85000"/>
    <s v="sr analyst"/>
    <s v="Analyst"/>
    <s v="USA"/>
    <s v="USA"/>
    <s v="4 to 6 hours a day"/>
    <n v="9"/>
    <x v="2"/>
    <x v="2"/>
    <n v="9"/>
  </r>
  <r>
    <s v="ID1484"/>
    <s v="30 May 2012, 7:04 PM"/>
    <n v="109000"/>
    <n v="109000"/>
    <s v="USD"/>
    <n v="109000"/>
    <s v="Mgr Technology"/>
    <s v="Manager"/>
    <s v="USA"/>
    <s v="USA"/>
    <s v="4 to 6 hours a day"/>
    <n v="15"/>
    <x v="2"/>
    <x v="2"/>
    <n v="15"/>
  </r>
  <r>
    <s v="ID1485"/>
    <s v="30 May 2012, 7:27 PM"/>
    <s v="60000 Euros"/>
    <n v="60000"/>
    <s v="EUR"/>
    <n v="76223.966339999999"/>
    <s v="Sales Analyst"/>
    <s v="Analyst"/>
    <s v="Italy"/>
    <s v="italy"/>
    <s v="All the 8 hours baby, all the 8!"/>
    <n v="14"/>
    <x v="61"/>
    <x v="1"/>
    <n v="14"/>
  </r>
  <r>
    <s v="ID1486"/>
    <s v="30 May 2012, 7:42 PM"/>
    <n v="77000"/>
    <n v="77000"/>
    <s v="USD"/>
    <n v="77000"/>
    <s v="Chemical Engineer"/>
    <s v="Engineer"/>
    <s v="USA"/>
    <s v="USA"/>
    <s v="2 to 3 hours per day"/>
    <n v="13"/>
    <x v="2"/>
    <x v="2"/>
    <n v="13"/>
  </r>
  <r>
    <s v="ID1487"/>
    <s v="30 May 2012, 7:43 PM"/>
    <n v="25000"/>
    <n v="25000"/>
    <s v="USD"/>
    <n v="25000"/>
    <s v="data analyst"/>
    <s v="Analyst"/>
    <s v="India"/>
    <s v="India"/>
    <s v="All the 8 hours baby, all the 8!"/>
    <n v="4"/>
    <x v="0"/>
    <x v="0"/>
    <n v="4"/>
  </r>
  <r>
    <s v="ID1488"/>
    <s v="30 May 2012, 8:19 PM"/>
    <n v="64000"/>
    <n v="64000"/>
    <s v="USD"/>
    <n v="64000"/>
    <s v="Program Manager"/>
    <s v="Manager"/>
    <s v="USA"/>
    <s v="USA"/>
    <s v="2 to 3 hours per day"/>
    <n v="12"/>
    <x v="2"/>
    <x v="2"/>
    <n v="12"/>
  </r>
  <r>
    <s v="ID1489"/>
    <s v="30 May 2012, 8:26 PM"/>
    <n v="146633"/>
    <n v="146633"/>
    <s v="GBP"/>
    <n v="231119.74859999999"/>
    <s v="Senior Planning Engineer"/>
    <s v="Engineer"/>
    <s v="UK"/>
    <s v="UK"/>
    <s v="2 to 3 hours per day"/>
    <n v="10"/>
    <x v="14"/>
    <x v="1"/>
    <n v="10"/>
  </r>
  <r>
    <s v="ID1490"/>
    <s v="30 May 2012, 8:40 PM"/>
    <n v="76000"/>
    <n v="76000"/>
    <s v="USD"/>
    <n v="76000"/>
    <s v="Sr. Analyst"/>
    <s v="Analyst"/>
    <s v="USA"/>
    <s v="USA"/>
    <s v="All the 8 hours baby, all the 8!"/>
    <n v="10"/>
    <x v="2"/>
    <x v="2"/>
    <n v="10"/>
  </r>
  <r>
    <s v="ID1491"/>
    <s v="30 May 2012, 8:42 PM"/>
    <n v="10000"/>
    <n v="10000"/>
    <s v="GBP"/>
    <n v="15761.782719999999"/>
    <s v="Analyst"/>
    <s v="Analyst"/>
    <s v="UK"/>
    <s v="UK"/>
    <s v="2 to 3 hours per day"/>
    <n v="8"/>
    <x v="14"/>
    <x v="1"/>
    <n v="8"/>
  </r>
  <r>
    <s v="ID1492"/>
    <s v="30 May 2012, 8:42 PM"/>
    <s v="AUD 165000"/>
    <n v="165000"/>
    <s v="AUD"/>
    <n v="168285.09330000001"/>
    <s v="Engineer"/>
    <s v="Engineer"/>
    <s v="Australia"/>
    <s v="Australia"/>
    <s v="2 to 3 hours per day"/>
    <n v="17"/>
    <x v="16"/>
    <x v="4"/>
    <n v="17"/>
  </r>
  <r>
    <s v="ID1493"/>
    <s v="30 May 2012, 8:47 PM"/>
    <s v="50000 US$"/>
    <n v="50000"/>
    <s v="USD"/>
    <n v="50000"/>
    <s v="Sr. Financial Analyst"/>
    <s v="Analyst"/>
    <s v="Kuwait"/>
    <s v="Kuwait"/>
    <s v="4 to 6 hours a day"/>
    <n v="13"/>
    <x v="66"/>
    <x v="0"/>
    <n v="13"/>
  </r>
  <r>
    <s v="ID1494"/>
    <s v="30 May 2012, 8:53 PM"/>
    <s v="7200 USD per year aprox"/>
    <n v="7200"/>
    <s v="USD"/>
    <n v="7200"/>
    <s v="control process auxiliary"/>
    <s v="Controller"/>
    <s v="Colombia"/>
    <s v="Colombia"/>
    <s v="4 to 6 hours a day"/>
    <n v="8"/>
    <x v="27"/>
    <x v="5"/>
    <n v="8"/>
  </r>
  <r>
    <s v="ID1495"/>
    <s v="30 May 2012, 9:07 PM"/>
    <n v="42000"/>
    <n v="42000"/>
    <s v="EUR"/>
    <n v="53356.776440000001"/>
    <s v="Business Intelligence Consultant"/>
    <s v="Consultant"/>
    <s v="Germany"/>
    <s v="Germany"/>
    <s v="All the 8 hours baby, all the 8!"/>
    <n v="7"/>
    <x v="5"/>
    <x v="1"/>
    <n v="7"/>
  </r>
  <r>
    <s v="ID1496"/>
    <s v="30 May 2012, 9:19 PM"/>
    <n v="45000"/>
    <n v="45000"/>
    <s v="USD"/>
    <n v="45000"/>
    <s v="Data Specialist"/>
    <s v="Specialist"/>
    <s v="USA"/>
    <s v="USA"/>
    <s v="2 to 3 hours per day"/>
    <n v="10"/>
    <x v="2"/>
    <x v="2"/>
    <n v="10"/>
  </r>
  <r>
    <s v="ID1497"/>
    <s v="30 May 2012, 9:26 PM"/>
    <n v="5000"/>
    <n v="5000"/>
    <s v="USD"/>
    <n v="5000"/>
    <s v="Officer MIS"/>
    <s v="Manager"/>
    <s v="India"/>
    <s v="India"/>
    <s v="All the 8 hours baby, all the 8!"/>
    <n v="4"/>
    <x v="0"/>
    <x v="0"/>
    <n v="4"/>
  </r>
  <r>
    <s v="ID1498"/>
    <s v="30 May 2012, 9:45 PM"/>
    <n v="74000"/>
    <n v="74000"/>
    <s v="AUD"/>
    <n v="75473.314570000002"/>
    <s v="operations Administrator"/>
    <s v="Analyst"/>
    <s v="Australia"/>
    <s v="Australia"/>
    <s v="All the 8 hours baby, all the 8!"/>
    <n v="20"/>
    <x v="16"/>
    <x v="4"/>
    <n v="20"/>
  </r>
  <r>
    <s v="ID1499"/>
    <s v="30 May 2012, 10:11 PM"/>
    <s v="15000 USD"/>
    <n v="15000"/>
    <s v="USD"/>
    <n v="15000"/>
    <s v="Manager"/>
    <s v="Manager"/>
    <s v="Romania"/>
    <s v="Romania"/>
    <s v="2 to 3 hours per day"/>
    <n v="5"/>
    <x v="36"/>
    <x v="1"/>
    <n v="5"/>
  </r>
  <r>
    <s v="ID1500"/>
    <s v="30 May 2012, 10:31 PM"/>
    <s v="33500 Ÿ?¦"/>
    <n v="33500"/>
    <s v="EUR"/>
    <n v="42558.38121"/>
    <s v="Controller / VBA Developet"/>
    <s v="Controller"/>
    <s v="Germany"/>
    <s v="Germany"/>
    <s v="All the 8 hours baby, all the 8!"/>
    <n v="8"/>
    <x v="5"/>
    <x v="1"/>
    <n v="8"/>
  </r>
  <r>
    <s v="ID1501"/>
    <s v="30 May 2012, 10:31 PM"/>
    <s v="61K"/>
    <n v="61000"/>
    <s v="USD"/>
    <n v="61000"/>
    <s v="Financial Analyst"/>
    <s v="Analyst"/>
    <s v="USA"/>
    <s v="USA"/>
    <s v="4 to 6 hours a day"/>
    <n v="5"/>
    <x v="2"/>
    <x v="2"/>
    <n v="5"/>
  </r>
  <r>
    <s v="ID1502"/>
    <s v="30 May 2012, 10:32 PM"/>
    <n v="66000"/>
    <n v="66000"/>
    <s v="USD"/>
    <n v="66000"/>
    <s v="Director of Business Analytics"/>
    <s v="Analyst"/>
    <s v="USA"/>
    <s v="USA"/>
    <s v="4 to 6 hours a day"/>
    <n v="2"/>
    <x v="2"/>
    <x v="2"/>
    <n v="2"/>
  </r>
  <r>
    <s v="ID1503"/>
    <s v="30 May 2012, 10:59 PM"/>
    <s v="278000 PA"/>
    <n v="278000"/>
    <s v="INR"/>
    <n v="4950.6008389999997"/>
    <s v="MIS Executive"/>
    <s v="Reporting"/>
    <s v="India"/>
    <s v="India"/>
    <s v="All the 8 hours baby, all the 8!"/>
    <n v="8"/>
    <x v="0"/>
    <x v="0"/>
    <n v="8"/>
  </r>
  <r>
    <s v="ID1504"/>
    <s v="30 May 2012, 11:01 PM"/>
    <n v="55000"/>
    <n v="55000"/>
    <s v="USD"/>
    <n v="55000"/>
    <s v="Supplier Manager"/>
    <s v="Manager"/>
    <s v="USA"/>
    <s v="USA"/>
    <s v="2 to 3 hours per day"/>
    <n v="14"/>
    <x v="2"/>
    <x v="2"/>
    <n v="14"/>
  </r>
  <r>
    <s v="ID1505"/>
    <s v="30 May 2012, 11:26 PM"/>
    <n v="32000"/>
    <n v="32000"/>
    <s v="USD"/>
    <n v="32000"/>
    <s v="Reports Writer"/>
    <s v="Reporting"/>
    <s v="USA"/>
    <s v="USA"/>
    <s v="4 to 6 hours a day"/>
    <n v="10"/>
    <x v="2"/>
    <x v="2"/>
    <n v="10"/>
  </r>
  <r>
    <s v="ID1506"/>
    <s v="30 May 2012, 11:29 PM"/>
    <n v="18000"/>
    <n v="18000"/>
    <s v="USD"/>
    <n v="18000"/>
    <s v="Process Associate"/>
    <s v="Analyst"/>
    <s v="India"/>
    <s v="India"/>
    <s v="All the 8 hours baby, all the 8!"/>
    <n v="6"/>
    <x v="0"/>
    <x v="0"/>
    <n v="6"/>
  </r>
  <r>
    <s v="ID1507"/>
    <s v="30 May 2012, 11:59 PM"/>
    <s v="6.5 LAKHS"/>
    <n v="650000"/>
    <s v="INR"/>
    <n v="11575.145850000001"/>
    <s v="HR/ADMINISTRATION"/>
    <s v="Analyst"/>
    <s v="India"/>
    <s v="India"/>
    <s v="4 to 6 hours a day"/>
    <n v="21"/>
    <x v="0"/>
    <x v="0"/>
    <n v="21"/>
  </r>
  <r>
    <s v="ID1508"/>
    <s v="31 May 2012, 12:36 AM"/>
    <n v="50000"/>
    <n v="50000"/>
    <s v="EUR"/>
    <n v="63519.971949999999"/>
    <s v="accountant"/>
    <s v="Accountant"/>
    <s v="italy"/>
    <s v="italy"/>
    <s v="All the 8 hours baby, all the 8!"/>
    <n v="15"/>
    <x v="61"/>
    <x v="1"/>
    <n v="15"/>
  </r>
  <r>
    <s v="ID1509"/>
    <s v="31 May 2012, 12:46 AM"/>
    <s v="4.00 lac"/>
    <n v="4000000"/>
    <s v="INR"/>
    <n v="71231.666750000004"/>
    <s v="Operational Specialist"/>
    <s v="Specialist"/>
    <s v="India"/>
    <s v="India"/>
    <s v="All the 8 hours baby, all the 8!"/>
    <n v="5"/>
    <x v="0"/>
    <x v="0"/>
    <n v="5"/>
  </r>
  <r>
    <s v="ID1510"/>
    <s v="31 May 2012, 1:09 AM"/>
    <s v="US$ 10000"/>
    <n v="10000"/>
    <s v="USD"/>
    <n v="10000"/>
    <s v="Trainee"/>
    <s v="Analyst"/>
    <s v="Brazil"/>
    <s v="Brasil"/>
    <s v="4 to 6 hours a day"/>
    <n v="1"/>
    <x v="20"/>
    <x v="5"/>
    <n v="1"/>
  </r>
  <r>
    <s v="ID1511"/>
    <s v="31 May 2012, 1:17 AM"/>
    <n v="74300"/>
    <n v="74300"/>
    <s v="USD"/>
    <n v="74300"/>
    <s v="Senior Business Research Analyst"/>
    <s v="Analyst"/>
    <s v="USA"/>
    <s v="USA"/>
    <s v="4 to 6 hours a day"/>
    <n v="3"/>
    <x v="2"/>
    <x v="2"/>
    <n v="3"/>
  </r>
  <r>
    <s v="ID1512"/>
    <s v="31 May 2012, 1:17 AM"/>
    <n v="1500000"/>
    <n v="1500000"/>
    <s v="INR"/>
    <n v="26711.875029999999"/>
    <s v="Senior Consultant - PMO"/>
    <s v="Consultant"/>
    <s v="India"/>
    <s v="India"/>
    <s v="4 to 6 hours a day"/>
    <n v="10"/>
    <x v="0"/>
    <x v="0"/>
    <n v="10"/>
  </r>
  <r>
    <s v="ID1513"/>
    <s v="31 May 2012, 1:45 AM"/>
    <s v="Rs 5,36,000"/>
    <n v="536000"/>
    <s v="INR"/>
    <n v="9545.0433439999997"/>
    <s v="Team Lead"/>
    <s v="Manager"/>
    <s v="India"/>
    <s v="India"/>
    <s v="4 to 6 hours a day"/>
    <n v="4"/>
    <x v="0"/>
    <x v="0"/>
    <n v="4"/>
  </r>
  <r>
    <s v="ID1514"/>
    <s v="31 May 2012, 1:50 AM"/>
    <n v="95000"/>
    <n v="95000"/>
    <s v="USD"/>
    <n v="95000"/>
    <s v="Sr Financial Analyst"/>
    <s v="Analyst"/>
    <s v="USA"/>
    <s v="USA"/>
    <s v="4 to 6 hours a day"/>
    <n v="15"/>
    <x v="2"/>
    <x v="2"/>
    <n v="15"/>
  </r>
  <r>
    <s v="ID1515"/>
    <s v="31 May 2012, 2:24 AM"/>
    <n v="64300"/>
    <n v="64300"/>
    <s v="USD"/>
    <n v="64300"/>
    <s v="Financial Analst"/>
    <s v="Accountant"/>
    <s v="USA"/>
    <s v="USA"/>
    <s v="4 to 6 hours a day"/>
    <n v="15"/>
    <x v="2"/>
    <x v="2"/>
    <n v="15"/>
  </r>
  <r>
    <s v="ID1516"/>
    <s v="31 May 2012, 2:37 AM"/>
    <n v="250000"/>
    <n v="250000"/>
    <s v="USD"/>
    <n v="250000"/>
    <s v="consultant"/>
    <s v="Consultant"/>
    <s v="USA"/>
    <s v="USA"/>
    <s v="All the 8 hours baby, all the 8!"/>
    <n v="20"/>
    <x v="2"/>
    <x v="2"/>
    <n v="20"/>
  </r>
  <r>
    <s v="ID1519"/>
    <s v="31 May 2012, 3:07 AM"/>
    <n v="89000"/>
    <n v="89000"/>
    <s v="USD"/>
    <n v="89000"/>
    <s v="Finance Manager"/>
    <s v="Manager"/>
    <s v="USA"/>
    <s v="USA"/>
    <s v="2 to 3 hours per day"/>
    <n v="10"/>
    <x v="2"/>
    <x v="2"/>
    <n v="10"/>
  </r>
  <r>
    <s v="ID1520"/>
    <s v="31 May 2012, 4:12 AM"/>
    <n v="75000"/>
    <n v="75000"/>
    <s v="USD"/>
    <n v="75000"/>
    <s v="Financial Analyst"/>
    <s v="Analyst"/>
    <s v="USA"/>
    <s v="USA"/>
    <s v="All the 8 hours baby, all the 8!"/>
    <n v="1.5"/>
    <x v="2"/>
    <x v="2"/>
    <n v="1.5"/>
  </r>
  <r>
    <s v="ID1521"/>
    <s v="31 May 2012, 5:02 AM"/>
    <n v="45000"/>
    <n v="45000"/>
    <s v="USD"/>
    <n v="45000"/>
    <s v="Excel Business Analyst"/>
    <s v="Analyst"/>
    <s v="USA"/>
    <s v="USA"/>
    <s v="All the 8 hours baby, all the 8!"/>
    <n v="5"/>
    <x v="2"/>
    <x v="2"/>
    <n v="5"/>
  </r>
  <r>
    <s v="ID1522"/>
    <s v="31 May 2012, 5:23 AM"/>
    <n v="127500"/>
    <n v="127500"/>
    <s v="USD"/>
    <n v="127500"/>
    <s v="SVP"/>
    <s v="CXO or Top Mgmt."/>
    <s v="USA"/>
    <s v="USA"/>
    <s v="All the 8 hours baby, all the 8!"/>
    <n v="22"/>
    <x v="2"/>
    <x v="2"/>
    <n v="22"/>
  </r>
  <r>
    <s v="ID1523"/>
    <s v="31 May 2012, 5:31 AM"/>
    <n v="170000"/>
    <n v="170000"/>
    <s v="USD"/>
    <n v="170000"/>
    <s v="CFO"/>
    <s v="CXO or Top Mgmt."/>
    <s v="USA"/>
    <s v="USA"/>
    <s v="2 to 3 hours per day"/>
    <n v="18"/>
    <x v="2"/>
    <x v="2"/>
    <n v="18"/>
  </r>
  <r>
    <s v="ID1524"/>
    <s v="31 May 2012, 5:37 AM"/>
    <n v="800"/>
    <n v="9600"/>
    <s v="USD"/>
    <n v="9600"/>
    <s v="Reporting Analyst"/>
    <s v="Analyst"/>
    <s v="Bolivia"/>
    <s v="Bolivia"/>
    <s v="All the 8 hours baby, all the 8!"/>
    <n v="2"/>
    <x v="85"/>
    <x v="5"/>
    <n v="2"/>
  </r>
  <r>
    <s v="ID1525"/>
    <s v="31 May 2012, 6:13 AM"/>
    <n v="62000"/>
    <n v="62000"/>
    <s v="USD"/>
    <n v="62000"/>
    <s v="info analyst"/>
    <s v="Analyst"/>
    <s v="USA"/>
    <s v="USA"/>
    <s v="All the 8 hours baby, all the 8!"/>
    <n v="27"/>
    <x v="2"/>
    <x v="2"/>
    <n v="27"/>
  </r>
  <r>
    <s v="ID1526"/>
    <s v="31 May 2012, 6:23 AM"/>
    <n v="22000"/>
    <n v="22000"/>
    <s v="USD"/>
    <n v="22000"/>
    <s v="Data Manager"/>
    <s v="Manager"/>
    <s v="USA"/>
    <s v="USA"/>
    <s v="4 to 6 hours a day"/>
    <n v="3"/>
    <x v="2"/>
    <x v="2"/>
    <n v="3"/>
  </r>
  <r>
    <s v="ID1527"/>
    <s v="31 May 2012, 6:23 AM"/>
    <n v="45000"/>
    <n v="45000"/>
    <s v="USD"/>
    <n v="45000"/>
    <s v="Business Analyst"/>
    <s v="Analyst"/>
    <s v="USA"/>
    <s v="USA"/>
    <s v="4 to 6 hours a day"/>
    <n v="8"/>
    <x v="2"/>
    <x v="2"/>
    <n v="8"/>
  </r>
  <r>
    <s v="ID1528"/>
    <s v="31 May 2012, 7:17 AM"/>
    <n v="145000"/>
    <n v="145000"/>
    <s v="USD"/>
    <n v="145000"/>
    <s v="Associate"/>
    <s v="Analyst"/>
    <s v="USA"/>
    <s v="USA"/>
    <s v="4 to 6 hours a day"/>
    <n v="6"/>
    <x v="2"/>
    <x v="2"/>
    <n v="6"/>
  </r>
  <r>
    <s v="ID1529"/>
    <s v="31 May 2012, 8:20 AM"/>
    <n v="89000"/>
    <n v="89000"/>
    <s v="USD"/>
    <n v="89000"/>
    <s v="BI Analyst"/>
    <s v="Analyst"/>
    <s v="USA"/>
    <s v="USA"/>
    <s v="All the 8 hours baby, all the 8!"/>
    <n v="14"/>
    <x v="2"/>
    <x v="2"/>
    <n v="14"/>
  </r>
  <r>
    <s v="ID1530"/>
    <s v="31 May 2012, 9:28 AM"/>
    <n v="38000"/>
    <n v="38000"/>
    <s v="USD"/>
    <n v="38000"/>
    <s v="Accountant"/>
    <s v="Accountant"/>
    <s v="USA"/>
    <s v="USA"/>
    <s v="4 to 6 hours a day"/>
    <n v="11"/>
    <x v="2"/>
    <x v="2"/>
    <n v="11"/>
  </r>
  <r>
    <s v="ID1531"/>
    <s v="31 May 2012, 9:45 AM"/>
    <n v="50000"/>
    <n v="50000"/>
    <s v="CAD"/>
    <n v="49168.076150000001"/>
    <s v="Business Analyst"/>
    <s v="Analyst"/>
    <s v="Canada"/>
    <s v="Canada"/>
    <s v="4 to 6 hours a day"/>
    <n v="3"/>
    <x v="17"/>
    <x v="2"/>
    <n v="3"/>
  </r>
  <r>
    <s v="ID1532"/>
    <s v="31 May 2012, 10:29 AM"/>
    <n v="500000"/>
    <n v="500000"/>
    <s v="INR"/>
    <n v="8903.9583440000006"/>
    <s v="Developer"/>
    <s v="Analyst"/>
    <s v="India"/>
    <s v="India"/>
    <s v="4 to 6 hours a day"/>
    <n v="8"/>
    <x v="0"/>
    <x v="0"/>
    <n v="8"/>
  </r>
  <r>
    <s v="ID1533"/>
    <s v="31 May 2012, 10:33 AM"/>
    <s v="10000 US$"/>
    <n v="10000"/>
    <s v="USD"/>
    <n v="10000"/>
    <s v="Project management"/>
    <s v="Manager"/>
    <s v="Vietnam"/>
    <s v="Vietnam"/>
    <s v="2 to 3 hours per day"/>
    <n v="8"/>
    <x v="65"/>
    <x v="0"/>
    <n v="8"/>
  </r>
  <r>
    <s v="ID1534"/>
    <s v="31 May 2012, 10:37 AM"/>
    <n v="105000"/>
    <n v="105000"/>
    <s v="USD"/>
    <n v="105000"/>
    <s v="Business Banker"/>
    <s v="Manager"/>
    <s v="USA"/>
    <s v="USA"/>
    <s v="1 or 2 hours a day"/>
    <n v="30"/>
    <x v="2"/>
    <x v="2"/>
    <n v="30"/>
  </r>
  <r>
    <s v="ID1535"/>
    <s v="31 May 2012, 10:54 AM"/>
    <n v="1000"/>
    <n v="12000"/>
    <s v="USD"/>
    <n v="12000"/>
    <s v="Associate Analyst"/>
    <s v="Analyst"/>
    <s v="MYS"/>
    <s v="malaysia"/>
    <s v="2 to 3 hours per day"/>
    <n v="0"/>
    <x v="72"/>
    <x v="0"/>
    <n v="0"/>
  </r>
  <r>
    <s v="ID1536"/>
    <s v="31 May 2012, 11:08 AM"/>
    <s v="Rs. 200000/-"/>
    <n v="200000"/>
    <s v="INR"/>
    <n v="3561.583337"/>
    <s v="Accounts Executive"/>
    <s v="Accountant"/>
    <s v="India"/>
    <s v="India"/>
    <s v="All the 8 hours baby, all the 8!"/>
    <n v="3"/>
    <x v="0"/>
    <x v="0"/>
    <n v="3"/>
  </r>
  <r>
    <s v="ID1537"/>
    <s v="31 May 2012, 1:25 PM"/>
    <s v="85,000 AUD"/>
    <n v="85000"/>
    <s v="AUD"/>
    <n v="86692.320789999998"/>
    <s v="Demand Planner"/>
    <s v="Analyst"/>
    <s v="Australia"/>
    <s v="Australia"/>
    <s v="1 or 2 hours a day"/>
    <n v="5"/>
    <x v="16"/>
    <x v="4"/>
    <n v="5"/>
  </r>
  <r>
    <s v="ID1539"/>
    <s v="31 May 2012, 4:00 PM"/>
    <n v="8000"/>
    <n v="8000"/>
    <s v="USD"/>
    <n v="8000"/>
    <s v="Owner"/>
    <s v="CXO or Top Mgmt."/>
    <s v="India"/>
    <s v="India"/>
    <s v="4 to 6 hours a day"/>
    <n v="18"/>
    <x v="0"/>
    <x v="0"/>
    <n v="18"/>
  </r>
  <r>
    <s v="ID1540"/>
    <s v="31 May 2012, 4:10 PM"/>
    <n v="380000"/>
    <n v="380000"/>
    <s v="INR"/>
    <n v="6767.0083409999997"/>
    <s v="reporting analyst"/>
    <s v="Analyst"/>
    <s v="India"/>
    <s v="India"/>
    <s v="2 to 3 hours per day"/>
    <n v="6"/>
    <x v="0"/>
    <x v="0"/>
    <n v="6"/>
  </r>
  <r>
    <s v="ID1541"/>
    <s v="31 May 2012, 4:16 PM"/>
    <s v="ô?30500"/>
    <n v="30500"/>
    <s v="GBP"/>
    <n v="48073.437299999998"/>
    <s v="Construction Estimator"/>
    <s v="Consultant"/>
    <s v="UK"/>
    <s v="UK"/>
    <s v="4 to 6 hours a day"/>
    <n v="14"/>
    <x v="14"/>
    <x v="1"/>
    <n v="14"/>
  </r>
  <r>
    <s v="ID1542"/>
    <s v="31 May 2012, 4:25 PM"/>
    <s v="60K Ÿ?¦"/>
    <n v="60000"/>
    <s v="EUR"/>
    <n v="76223.966339999999"/>
    <s v="Trade Marketing"/>
    <s v="Manager"/>
    <s v="NL"/>
    <s v="Netherlands"/>
    <s v="2 to 3 hours per day"/>
    <n v="15"/>
    <x v="18"/>
    <x v="1"/>
    <n v="15"/>
  </r>
  <r>
    <s v="ID1543"/>
    <s v="31 May 2012, 4:25 PM"/>
    <n v="320000"/>
    <n v="320000"/>
    <s v="SAR"/>
    <n v="85333.333329999994"/>
    <s v="Merchandise Planning Manager"/>
    <s v="Manager"/>
    <s v="Saudi Arabia"/>
    <s v="Saudi Arabia"/>
    <s v="2 to 3 hours per day"/>
    <n v="15"/>
    <x v="22"/>
    <x v="0"/>
    <n v="15"/>
  </r>
  <r>
    <s v="ID1544"/>
    <s v="31 May 2012, 4:30 PM"/>
    <n v="48360"/>
    <n v="48360"/>
    <s v="GBP"/>
    <n v="76223.981239999994"/>
    <s v="pricing manager"/>
    <s v="Manager"/>
    <s v="UK"/>
    <s v="UK"/>
    <s v="All the 8 hours baby, all the 8!"/>
    <n v="8"/>
    <x v="14"/>
    <x v="1"/>
    <n v="8"/>
  </r>
  <r>
    <s v="ID1545"/>
    <s v="31 May 2012, 5:08 PM"/>
    <n v="30000"/>
    <n v="30000"/>
    <s v="USD"/>
    <n v="30000"/>
    <s v="Marketing Services Manager"/>
    <s v="Manager"/>
    <s v="Pakistan"/>
    <s v="Pakistan"/>
    <s v="4 to 6 hours a day"/>
    <n v="5"/>
    <x v="3"/>
    <x v="0"/>
    <n v="5"/>
  </r>
  <r>
    <s v="ID1546"/>
    <s v="31 May 2012, 5:21 PM"/>
    <n v="34000"/>
    <n v="34000"/>
    <s v="USD"/>
    <n v="34000"/>
    <s v="Sr Analyst"/>
    <s v="Analyst"/>
    <s v="India"/>
    <s v="India"/>
    <s v="All the 8 hours baby, all the 8!"/>
    <n v="4"/>
    <x v="0"/>
    <x v="0"/>
    <n v="4"/>
  </r>
  <r>
    <s v="ID1547"/>
    <s v="31 May 2012, 5:34 PM"/>
    <n v="180000"/>
    <n v="180000"/>
    <s v="INR"/>
    <n v="3205.4250040000002"/>
    <s v="Asst Store Manager"/>
    <s v="Manager"/>
    <s v="India"/>
    <s v="India"/>
    <s v="4 to 6 hours a day"/>
    <n v="5"/>
    <x v="0"/>
    <x v="0"/>
    <n v="5"/>
  </r>
  <r>
    <s v="ID1548"/>
    <s v="31 May 2012, 5:35 PM"/>
    <s v="45.000 USD"/>
    <n v="45000"/>
    <s v="USD"/>
    <n v="45000"/>
    <s v="Junior Reporting Manager"/>
    <s v="Manager"/>
    <s v="Germany"/>
    <s v="Germany"/>
    <s v="2 to 3 hours per day"/>
    <n v="5"/>
    <x v="5"/>
    <x v="1"/>
    <n v="5"/>
  </r>
  <r>
    <s v="ID1549"/>
    <s v="31 May 2012, 6:35 PM"/>
    <n v="24864"/>
    <n v="24864"/>
    <s v="USD"/>
    <n v="24864"/>
    <s v="Brand manager"/>
    <s v="Manager"/>
    <s v="Libya"/>
    <s v="Libya"/>
    <s v="All the 8 hours baby, all the 8!"/>
    <n v="8"/>
    <x v="86"/>
    <x v="3"/>
    <n v="8"/>
  </r>
  <r>
    <s v="ID1550"/>
    <s v="31 May 2012, 7:51 PM"/>
    <s v="ô?30000"/>
    <n v="30000"/>
    <s v="GBP"/>
    <n v="47285.348160000001"/>
    <s v="Cost Analyst"/>
    <s v="Analyst"/>
    <s v="UK"/>
    <s v="UK"/>
    <s v="4 to 6 hours a day"/>
    <n v="7"/>
    <x v="14"/>
    <x v="1"/>
    <n v="7"/>
  </r>
  <r>
    <s v="ID1551"/>
    <s v="31 May 2012, 8:13 PM"/>
    <n v="1000000"/>
    <n v="1000000"/>
    <s v="INR"/>
    <n v="17807.916689999998"/>
    <s v="Financial analyst"/>
    <s v="Analyst"/>
    <s v="India"/>
    <s v="India"/>
    <s v="All the 8 hours baby, all the 8!"/>
    <n v="10"/>
    <x v="0"/>
    <x v="0"/>
    <n v="10"/>
  </r>
  <r>
    <s v="ID1552"/>
    <s v="31 May 2012, 8:14 PM"/>
    <s v="ô?35000"/>
    <n v="35000"/>
    <s v="GBP"/>
    <n v="55166.239520000003"/>
    <s v="Research Analyst"/>
    <s v="Analyst"/>
    <s v="UK"/>
    <s v="UK"/>
    <s v="4 to 6 hours a day"/>
    <n v="3"/>
    <x v="14"/>
    <x v="1"/>
    <n v="3"/>
  </r>
  <r>
    <s v="ID1553"/>
    <s v="31 May 2012, 9:05 PM"/>
    <s v="55000 EUR"/>
    <n v="55000"/>
    <s v="EUR"/>
    <n v="69871.969140000001"/>
    <s v="Risk Officer"/>
    <s v="Manager"/>
    <s v="The Netherlands"/>
    <s v="Netherlands"/>
    <s v="1 or 2 hours a day"/>
    <n v="5"/>
    <x v="18"/>
    <x v="1"/>
    <n v="5"/>
  </r>
  <r>
    <s v="ID1554"/>
    <s v="31 May 2012, 9:06 PM"/>
    <n v="70970"/>
    <n v="70970"/>
    <s v="USD"/>
    <n v="70970"/>
    <s v="Sr. Risk Analyst"/>
    <s v="Analyst"/>
    <s v="USA"/>
    <s v="USA"/>
    <s v="4 to 6 hours a day"/>
    <n v="17"/>
    <x v="2"/>
    <x v="2"/>
    <n v="17"/>
  </r>
  <r>
    <s v="ID1555"/>
    <s v="31 May 2012, 9:45 PM"/>
    <s v="60000 EUR"/>
    <n v="60000"/>
    <s v="EUR"/>
    <n v="76223.966339999999"/>
    <s v="Business Engineer"/>
    <s v="Engineer"/>
    <s v="Netherlands"/>
    <s v="Netherlands"/>
    <s v="4 to 6 hours a day"/>
    <n v="7"/>
    <x v="18"/>
    <x v="1"/>
    <n v="7"/>
  </r>
  <r>
    <s v="ID1556"/>
    <s v="31 May 2012, 9:47 PM"/>
    <n v="110000"/>
    <n v="110000"/>
    <s v="USD"/>
    <n v="110000"/>
    <s v="Business Controller"/>
    <s v="Controller"/>
    <s v="Norway"/>
    <s v="Norway"/>
    <s v="All the 8 hours baby, all the 8!"/>
    <n v="5"/>
    <x v="45"/>
    <x v="1"/>
    <n v="5"/>
  </r>
  <r>
    <s v="ID1557"/>
    <s v="31 May 2012, 9:48 PM"/>
    <n v="1200"/>
    <n v="14400"/>
    <s v="USD"/>
    <n v="14400"/>
    <s v="FA /financial Analyst"/>
    <s v="Analyst"/>
    <s v="Bulgaria"/>
    <s v="Bulgaria"/>
    <s v="All the 8 hours baby, all the 8!"/>
    <n v="15"/>
    <x v="87"/>
    <x v="1"/>
    <n v="15"/>
  </r>
  <r>
    <s v="ID1558"/>
    <s v="31 May 2012, 10:05 PM"/>
    <n v="125000"/>
    <n v="125000"/>
    <s v="USD"/>
    <n v="125000"/>
    <s v="Consultant"/>
    <s v="Consultant"/>
    <s v="USA"/>
    <s v="USA"/>
    <s v="All the 8 hours baby, all the 8!"/>
    <n v="8"/>
    <x v="2"/>
    <x v="2"/>
    <n v="8"/>
  </r>
  <r>
    <s v="ID1559"/>
    <s v="31 May 2012, 10:06 PM"/>
    <n v="74000"/>
    <n v="74000"/>
    <s v="CAD"/>
    <n v="72768.752699999997"/>
    <s v="Operations Analyst"/>
    <s v="Analyst"/>
    <s v="Canada"/>
    <s v="Canada"/>
    <s v="4 to 6 hours a day"/>
    <n v="10"/>
    <x v="17"/>
    <x v="2"/>
    <n v="10"/>
  </r>
  <r>
    <s v="ID1560"/>
    <s v="31 May 2012, 10:56 PM"/>
    <s v="$59,000 USD"/>
    <n v="59000"/>
    <s v="USD"/>
    <n v="59000"/>
    <s v="Operations Manager"/>
    <s v="Manager"/>
    <s v="USA"/>
    <s v="USA"/>
    <s v="4 to 6 hours a day"/>
    <n v="15"/>
    <x v="2"/>
    <x v="2"/>
    <n v="15"/>
  </r>
  <r>
    <s v="ID1561"/>
    <s v="31 May 2012, 11:08 PM"/>
    <n v="71500"/>
    <n v="71500"/>
    <s v="USD"/>
    <n v="71500"/>
    <s v="Management Reporting Analyst"/>
    <s v="Analyst"/>
    <s v="USA"/>
    <s v="USA"/>
    <s v="4 to 6 hours a day"/>
    <n v="5"/>
    <x v="2"/>
    <x v="2"/>
    <n v="5"/>
  </r>
  <r>
    <s v="ID1562"/>
    <s v="31 May 2012, 11:09 PM"/>
    <s v="ô?25000"/>
    <n v="25000"/>
    <s v="GBP"/>
    <n v="39404.4568"/>
    <s v="Reporting Team Lead"/>
    <s v="Reporting"/>
    <s v="UK"/>
    <s v="UK"/>
    <s v="4 to 6 hours a day"/>
    <n v="2"/>
    <x v="14"/>
    <x v="1"/>
    <n v="2"/>
  </r>
  <r>
    <s v="ID1563"/>
    <s v="31 May 2012, 11:10 PM"/>
    <s v="70000 Ÿ?¦"/>
    <n v="70000"/>
    <s v="EUR"/>
    <n v="88927.960730000006"/>
    <s v="Specialist Learning Technology"/>
    <s v="Specialist"/>
    <s v="Germany"/>
    <s v="Germany"/>
    <s v="1 or 2 hours a day"/>
    <n v="5"/>
    <x v="5"/>
    <x v="1"/>
    <n v="5"/>
  </r>
  <r>
    <s v="ID1564"/>
    <s v="31 May 2012, 11:48 PM"/>
    <s v="USD90,000"/>
    <n v="90000"/>
    <s v="USD"/>
    <n v="90000"/>
    <s v="Operationsl Regional Manager"/>
    <s v="Manager"/>
    <s v="USA"/>
    <s v="USA"/>
    <s v="4 to 6 hours a day"/>
    <n v="25"/>
    <x v="2"/>
    <x v="2"/>
    <n v="25"/>
  </r>
  <r>
    <s v="ID1565"/>
    <s v="1 June 2012, 12:02 AM"/>
    <n v="700000"/>
    <n v="700000"/>
    <s v="INR"/>
    <n v="12465.54168"/>
    <s v="Manager - Business Development"/>
    <s v="Manager"/>
    <s v="India"/>
    <s v="India"/>
    <s v="All the 8 hours baby, all the 8!"/>
    <n v="30"/>
    <x v="0"/>
    <x v="0"/>
    <n v="30"/>
  </r>
  <r>
    <s v="ID1566"/>
    <s v="1 June 2012, 12:18 AM"/>
    <s v="$40,000 USD"/>
    <n v="40000"/>
    <s v="USD"/>
    <n v="40000"/>
    <s v="QA Data Analyst"/>
    <s v="Analyst"/>
    <s v="USA"/>
    <s v="USA"/>
    <s v="4 to 6 hours a day"/>
    <n v="8"/>
    <x v="2"/>
    <x v="2"/>
    <n v="8"/>
  </r>
  <r>
    <s v="ID1567"/>
    <s v="1 June 2012, 12:23 AM"/>
    <n v="30000"/>
    <n v="30000"/>
    <s v="USD"/>
    <n v="30000"/>
    <s v="SME"/>
    <s v="Analyst"/>
    <s v="India"/>
    <s v="India"/>
    <s v="All the 8 hours baby, all the 8!"/>
    <n v="4"/>
    <x v="0"/>
    <x v="0"/>
    <n v="4"/>
  </r>
  <r>
    <s v="ID1569"/>
    <s v="1 June 2012, 1:29 AM"/>
    <n v="46325"/>
    <n v="46325"/>
    <s v="USD"/>
    <n v="46325"/>
    <s v="Work Force Scheduler for Call Center"/>
    <s v="Controller"/>
    <s v="USA"/>
    <s v="USA"/>
    <s v="4 to 6 hours a day"/>
    <n v="1"/>
    <x v="2"/>
    <x v="2"/>
    <n v="1"/>
  </r>
  <r>
    <s v="ID1570"/>
    <s v="1 June 2012, 1:47 AM"/>
    <n v="15000"/>
    <n v="15000"/>
    <s v="USD"/>
    <n v="15000"/>
    <s v="Application Developer"/>
    <s v="Analyst"/>
    <s v="USA"/>
    <s v="USA"/>
    <s v="All the 8 hours baby, all the 8!"/>
    <n v="8"/>
    <x v="2"/>
    <x v="2"/>
    <n v="8"/>
  </r>
  <r>
    <s v="ID1571"/>
    <s v="1 June 2012, 2:33 AM"/>
    <n v="31200"/>
    <n v="31200"/>
    <s v="USD"/>
    <n v="31200"/>
    <s v="Data Analyst"/>
    <s v="Analyst"/>
    <s v="USA"/>
    <s v="USA"/>
    <s v="4 to 6 hours a day"/>
    <n v="15"/>
    <x v="2"/>
    <x v="2"/>
    <n v="15"/>
  </r>
  <r>
    <s v="ID1572"/>
    <s v="1 June 2012, 2:46 AM"/>
    <n v="500000"/>
    <n v="500000"/>
    <s v="INR"/>
    <n v="8903.9583440000006"/>
    <s v="Sr. Associate"/>
    <s v="Analyst"/>
    <s v="India"/>
    <s v="India"/>
    <s v="4 to 6 hours a day"/>
    <n v="9"/>
    <x v="0"/>
    <x v="0"/>
    <n v="9"/>
  </r>
  <r>
    <s v="ID1573"/>
    <s v="1 June 2012, 3:01 AM"/>
    <n v="1320"/>
    <n v="15840"/>
    <s v="USD"/>
    <n v="15840"/>
    <s v="Asistente"/>
    <s v="Analyst"/>
    <s v="Peru"/>
    <s v="Peru"/>
    <s v="All the 8 hours baby, all the 8!"/>
    <n v="8"/>
    <x v="88"/>
    <x v="5"/>
    <n v="8"/>
  </r>
  <r>
    <s v="ID1574"/>
    <s v="1 June 2012, 3:07 AM"/>
    <s v="INR 850000"/>
    <n v="850000"/>
    <s v="INR"/>
    <n v="15136.72918"/>
    <s v="Sr Business analyst"/>
    <s v="Analyst"/>
    <s v="India"/>
    <s v="India"/>
    <s v="4 to 6 hours a day"/>
    <n v="5"/>
    <x v="0"/>
    <x v="0"/>
    <n v="5"/>
  </r>
  <r>
    <s v="ID1575"/>
    <s v="1 June 2012, 4:10 AM"/>
    <n v="41000"/>
    <n v="41000"/>
    <s v="USD"/>
    <n v="41000"/>
    <s v="Excel Developer"/>
    <s v="Consultant"/>
    <s v="USA"/>
    <s v="USA"/>
    <s v="4 to 6 hours a day"/>
    <n v="10"/>
    <x v="2"/>
    <x v="2"/>
    <n v="10"/>
  </r>
  <r>
    <s v="ID1576"/>
    <s v="1 June 2012, 4:44 AM"/>
    <n v="11000"/>
    <n v="11000"/>
    <s v="USD"/>
    <n v="11000"/>
    <s v="Coordinator"/>
    <s v="Manager"/>
    <s v="M€÷xico"/>
    <s v="Mexico"/>
    <s v="4 to 6 hours a day"/>
    <n v="2"/>
    <x v="25"/>
    <x v="2"/>
    <n v="2"/>
  </r>
  <r>
    <s v="ID1577"/>
    <s v="1 June 2012, 5:32 AM"/>
    <s v="35000 GBP"/>
    <n v="35000"/>
    <s v="GBP"/>
    <n v="55166.239520000003"/>
    <s v="finance director"/>
    <s v="CXO or Top Mgmt."/>
    <s v="UK"/>
    <s v="UK"/>
    <s v="2 to 3 hours per day"/>
    <n v="30"/>
    <x v="14"/>
    <x v="1"/>
    <n v="30"/>
  </r>
  <r>
    <s v="ID1578"/>
    <s v="1 June 2012, 5:37 AM"/>
    <n v="240000"/>
    <n v="240000"/>
    <s v="PHP"/>
    <n v="5689.2125420000002"/>
    <s v="IT Coordinator"/>
    <s v="Manager"/>
    <s v="Philippines"/>
    <s v="Philippines"/>
    <s v="4 to 6 hours a day"/>
    <n v="15"/>
    <x v="32"/>
    <x v="0"/>
    <n v="15"/>
  </r>
  <r>
    <s v="ID1579"/>
    <s v="1 June 2012, 5:52 AM"/>
    <n v="17728.57"/>
    <n v="17728"/>
    <s v="USD"/>
    <n v="17728"/>
    <s v="Financial analyst"/>
    <s v="Analyst"/>
    <s v="Mexico"/>
    <s v="Mexico"/>
    <s v="4 to 6 hours a day"/>
    <n v="3"/>
    <x v="25"/>
    <x v="2"/>
    <n v="3"/>
  </r>
  <r>
    <s v="ID1580"/>
    <s v="1 June 2012, 5:56 AM"/>
    <s v="120000 MAD"/>
    <n v="120000"/>
    <s v="MAD"/>
    <n v="13745.704470000001"/>
    <s v="Supply chain Controller"/>
    <s v="Controller"/>
    <s v="Morocco"/>
    <s v="Morocco"/>
    <s v="All the 8 hours baby, all the 8!"/>
    <n v="8"/>
    <x v="89"/>
    <x v="3"/>
    <n v="8"/>
  </r>
  <r>
    <s v="ID1581"/>
    <s v="1 June 2012, 6:17 AM"/>
    <n v="50000"/>
    <n v="50000"/>
    <s v="USD"/>
    <n v="50000"/>
    <s v="Staff Accountant"/>
    <s v="Accountant"/>
    <s v="USA"/>
    <s v="USA"/>
    <s v="4 to 6 hours a day"/>
    <n v="15"/>
    <x v="2"/>
    <x v="2"/>
    <n v="15"/>
  </r>
  <r>
    <s v="ID1582"/>
    <s v="1 June 2012, 6:31 AM"/>
    <n v="80000"/>
    <n v="80000"/>
    <s v="CAD"/>
    <n v="78668.921839999995"/>
    <s v="Business Operations Analyst"/>
    <s v="Analyst"/>
    <s v="Canada"/>
    <s v="Canada"/>
    <s v="4 to 6 hours a day"/>
    <n v="7"/>
    <x v="17"/>
    <x v="2"/>
    <n v="7"/>
  </r>
  <r>
    <s v="ID1583"/>
    <s v="1 June 2012, 6:53 AM"/>
    <n v="85000"/>
    <n v="85000"/>
    <s v="USD"/>
    <n v="85000"/>
    <s v="Sr Report Developer"/>
    <s v="Reporting"/>
    <s v="USA"/>
    <s v="USA"/>
    <s v="4 to 6 hours a day"/>
    <n v="10"/>
    <x v="2"/>
    <x v="2"/>
    <n v="10"/>
  </r>
  <r>
    <s v="ID1584"/>
    <s v="1 June 2012, 7:22 AM"/>
    <n v="100000"/>
    <n v="100000"/>
    <s v="AUD"/>
    <n v="101990.9656"/>
    <s v="Management Accountant"/>
    <s v="Manager"/>
    <s v="Australia"/>
    <s v="Australia"/>
    <s v="4 to 6 hours a day"/>
    <n v="20"/>
    <x v="16"/>
    <x v="4"/>
    <n v="20"/>
  </r>
  <r>
    <s v="ID1585"/>
    <s v="1 June 2012, 8:06 AM"/>
    <s v="5.65 lac per annum"/>
    <n v="5650000"/>
    <s v="INR"/>
    <n v="100614.72930000001"/>
    <s v="MIS"/>
    <s v="Reporting"/>
    <s v="India"/>
    <s v="India"/>
    <s v="2 to 3 hours per day"/>
    <n v="6"/>
    <x v="0"/>
    <x v="0"/>
    <n v="6"/>
  </r>
  <r>
    <s v="ID1586"/>
    <s v="1 June 2012, 8:52 AM"/>
    <n v="85000"/>
    <n v="85000"/>
    <s v="AUD"/>
    <n v="86692.320789999998"/>
    <s v="Administrator"/>
    <s v="Analyst"/>
    <s v="Australia"/>
    <s v="Australia"/>
    <s v="4 to 6 hours a day"/>
    <n v="30"/>
    <x v="16"/>
    <x v="4"/>
    <n v="30"/>
  </r>
  <r>
    <s v="ID1587"/>
    <s v="1 June 2012, 10:55 AM"/>
    <s v="AU $120000"/>
    <n v="120000"/>
    <s v="AUD"/>
    <n v="122389.1588"/>
    <s v="Reporting Analyst"/>
    <s v="Analyst"/>
    <s v="Australia"/>
    <s v="Australia"/>
    <s v="2 to 3 hours per day"/>
    <n v="5"/>
    <x v="16"/>
    <x v="4"/>
    <n v="5"/>
  </r>
  <r>
    <s v="ID1588"/>
    <s v="1 June 2012, 10:57 AM"/>
    <s v="30000 Rs"/>
    <n v="360000"/>
    <s v="INR"/>
    <n v="6410.850007"/>
    <s v="team leader"/>
    <s v="Manager"/>
    <s v="India"/>
    <s v="India"/>
    <s v="2 to 3 hours per day"/>
    <n v="8"/>
    <x v="0"/>
    <x v="0"/>
    <n v="8"/>
  </r>
  <r>
    <s v="ID1589"/>
    <s v="1 June 2012, 1:03 PM"/>
    <n v="44000"/>
    <n v="44000"/>
    <s v="USD"/>
    <n v="44000"/>
    <s v="Quality Assurance Analyst"/>
    <s v="Analyst"/>
    <s v="USA"/>
    <s v="USA"/>
    <s v="4 to 6 hours a day"/>
    <n v="3.5"/>
    <x v="2"/>
    <x v="2"/>
    <n v="3.5"/>
  </r>
  <r>
    <s v="ID1590"/>
    <s v="1 June 2012, 2:32 PM"/>
    <n v="250000"/>
    <n v="250000"/>
    <s v="INR"/>
    <n v="4451.9791720000003"/>
    <s v="Analytics engineer"/>
    <s v="Engineer"/>
    <s v="India"/>
    <s v="India"/>
    <s v="4 to 6 hours a day"/>
    <n v="2.5"/>
    <x v="0"/>
    <x v="0"/>
    <n v="2.5"/>
  </r>
  <r>
    <s v="ID1591"/>
    <s v="1 June 2012, 2:50 PM"/>
    <n v="4500"/>
    <n v="4500"/>
    <s v="USD"/>
    <n v="4500"/>
    <s v="Assistant Manger Service Quality Assurance"/>
    <s v="Analyst"/>
    <s v="Pakistan"/>
    <s v="Pakistan"/>
    <s v="4 to 6 hours a day"/>
    <n v="6"/>
    <x v="3"/>
    <x v="0"/>
    <n v="6"/>
  </r>
  <r>
    <s v="ID1592"/>
    <s v="1 June 2012, 3:09 PM"/>
    <n v="1700000"/>
    <n v="1700000"/>
    <s v="INR"/>
    <n v="30273.45837"/>
    <s v="AVP"/>
    <s v="CXO or Top Mgmt."/>
    <s v="India"/>
    <s v="India"/>
    <s v="4 to 6 hours a day"/>
    <n v="6"/>
    <x v="0"/>
    <x v="0"/>
    <n v="6"/>
  </r>
  <r>
    <s v="ID1593"/>
    <s v="1 June 2012, 3:39 PM"/>
    <s v="U$52,000/annual"/>
    <n v="52000"/>
    <s v="USD"/>
    <n v="52000"/>
    <s v="Planner"/>
    <s v="Analyst"/>
    <s v="USA"/>
    <s v="USA"/>
    <s v="All the 8 hours baby, all the 8!"/>
    <n v="5"/>
    <x v="2"/>
    <x v="2"/>
    <n v="5"/>
  </r>
  <r>
    <s v="ID1594"/>
    <s v="1 June 2012, 6:08 PM"/>
    <n v="75000"/>
    <n v="75000"/>
    <s v="USD"/>
    <n v="75000"/>
    <s v="Consultant"/>
    <s v="Consultant"/>
    <s v="Germany"/>
    <s v="Germany"/>
    <s v="2 to 3 hours per day"/>
    <n v="9"/>
    <x v="5"/>
    <x v="1"/>
    <n v="9"/>
  </r>
  <r>
    <s v="ID1595"/>
    <s v="1 June 2012, 6:18 PM"/>
    <s v="Rs 1000000"/>
    <n v="1000000"/>
    <s v="INR"/>
    <n v="17807.916689999998"/>
    <s v="Senior Analyst"/>
    <s v="Analyst"/>
    <s v="India"/>
    <s v="India"/>
    <s v="All the 8 hours baby, all the 8!"/>
    <n v="4"/>
    <x v="0"/>
    <x v="0"/>
    <n v="4"/>
  </r>
  <r>
    <s v="ID1596"/>
    <s v="1 June 2012, 6:58 PM"/>
    <n v="177600"/>
    <n v="177600"/>
    <s v="USD"/>
    <n v="177600"/>
    <s v="Accountant"/>
    <s v="Accountant"/>
    <s v="Lesotho"/>
    <s v="Lesotho"/>
    <s v="4 to 6 hours a day"/>
    <n v="6"/>
    <x v="90"/>
    <x v="3"/>
    <n v="6"/>
  </r>
  <r>
    <s v="ID1597"/>
    <s v="1 June 2012, 7:42 PM"/>
    <n v="650000"/>
    <n v="650000"/>
    <s v="INR"/>
    <n v="11575.145850000001"/>
    <s v="Associate"/>
    <s v="Analyst"/>
    <s v="India"/>
    <s v="India"/>
    <s v="4 to 6 hours a day"/>
    <n v="5"/>
    <x v="0"/>
    <x v="0"/>
    <n v="5"/>
  </r>
  <r>
    <s v="ID1598"/>
    <s v="1 June 2012, 7:46 PM"/>
    <s v="21000EUR"/>
    <n v="21000"/>
    <s v="EUR"/>
    <n v="26678.388220000001"/>
    <s v="Coordenador Pe€äas Grupo"/>
    <s v="Manager"/>
    <s v="Portugal"/>
    <s v="Portugal"/>
    <s v="4 to 6 hours a day"/>
    <n v="10"/>
    <x v="7"/>
    <x v="1"/>
    <n v="10"/>
  </r>
  <r>
    <s v="ID1600"/>
    <s v="1 June 2012, 7:57 PM"/>
    <s v="ô?80000"/>
    <n v="80000"/>
    <s v="GBP"/>
    <n v="126094.26179999999"/>
    <s v="Owner of Business Improvement Consultancy"/>
    <s v="Consultant"/>
    <s v="UK"/>
    <s v="UK"/>
    <s v="4 to 6 hours a day"/>
    <n v="12"/>
    <x v="14"/>
    <x v="1"/>
    <n v="12"/>
  </r>
  <r>
    <s v="ID1601"/>
    <s v="1 June 2012, 8:12 PM"/>
    <s v="500 USD"/>
    <n v="6000"/>
    <s v="USD"/>
    <n v="6000"/>
    <s v="Business Analyst"/>
    <s v="Analyst"/>
    <s v="India"/>
    <s v="India"/>
    <s v="4 to 6 hours a day"/>
    <n v="2"/>
    <x v="0"/>
    <x v="0"/>
    <n v="2"/>
  </r>
  <r>
    <s v="ID1602"/>
    <s v="1 June 2012, 8:27 PM"/>
    <n v="10000"/>
    <n v="10000"/>
    <s v="USD"/>
    <n v="10000"/>
    <s v="MIS"/>
    <s v="Reporting"/>
    <s v="India"/>
    <s v="India"/>
    <s v="All the 8 hours baby, all the 8!"/>
    <n v="6"/>
    <x v="0"/>
    <x v="0"/>
    <n v="6"/>
  </r>
  <r>
    <s v="ID1603"/>
    <s v="1 June 2012, 8:37 PM"/>
    <n v="50000"/>
    <n v="50000"/>
    <s v="USD"/>
    <n v="50000"/>
    <s v="Sales Operations Analyst"/>
    <s v="Analyst"/>
    <s v="USA"/>
    <s v="USA"/>
    <s v="All the 8 hours baby, all the 8!"/>
    <n v="2"/>
    <x v="2"/>
    <x v="2"/>
    <n v="2"/>
  </r>
  <r>
    <s v="ID1604"/>
    <s v="1 June 2012, 8:38 PM"/>
    <n v="10000"/>
    <n v="10000"/>
    <s v="USD"/>
    <n v="10000"/>
    <s v="dgm"/>
    <s v="Manager"/>
    <s v="India"/>
    <s v="India"/>
    <s v="All the 8 hours baby, all the 8!"/>
    <n v="12"/>
    <x v="0"/>
    <x v="0"/>
    <n v="12"/>
  </r>
  <r>
    <s v="ID1605"/>
    <s v="1 June 2012, 8:53 PM"/>
    <n v="50000"/>
    <n v="50000"/>
    <s v="USD"/>
    <n v="50000"/>
    <s v="Catalog Circulation Analyst"/>
    <s v="Analyst"/>
    <s v="USA"/>
    <s v="USA"/>
    <s v="All the 8 hours baby, all the 8!"/>
    <n v="12"/>
    <x v="2"/>
    <x v="2"/>
    <n v="12"/>
  </r>
  <r>
    <s v="ID1606"/>
    <s v="1 June 2012, 10:20 PM"/>
    <n v="20000"/>
    <n v="20000"/>
    <s v="USD"/>
    <n v="20000"/>
    <s v="Manager"/>
    <s v="Manager"/>
    <s v="India"/>
    <s v="India"/>
    <s v="4 to 6 hours a day"/>
    <n v="1"/>
    <x v="0"/>
    <x v="0"/>
    <n v="1"/>
  </r>
  <r>
    <s v="ID1607"/>
    <s v="1 June 2012, 11:29 PM"/>
    <s v="ô?20000"/>
    <n v="20000"/>
    <s v="GBP"/>
    <n v="31523.565439999998"/>
    <s v="Operations Analyst"/>
    <s v="Analyst"/>
    <s v="UK"/>
    <s v="UK"/>
    <s v="All the 8 hours baby, all the 8!"/>
    <n v="3"/>
    <x v="14"/>
    <x v="1"/>
    <n v="3"/>
  </r>
  <r>
    <s v="ID1608"/>
    <s v="2 June 2012, 1:29 AM"/>
    <s v="Ÿ?¦ 50k"/>
    <n v="50000"/>
    <s v="EUR"/>
    <n v="63519.971949999999"/>
    <s v="Controller"/>
    <s v="Controller"/>
    <s v="Netherlands"/>
    <s v="Netherlands"/>
    <s v="4 to 6 hours a day"/>
    <n v="10"/>
    <x v="18"/>
    <x v="1"/>
    <n v="10"/>
  </r>
  <r>
    <s v="ID1609"/>
    <s v="2 June 2012, 1:43 AM"/>
    <n v="2300"/>
    <n v="27600"/>
    <s v="EUR"/>
    <n v="35063.024519999999"/>
    <s v="controller"/>
    <s v="Controller"/>
    <s v="Hungary"/>
    <s v="Hungary"/>
    <s v="All the 8 hours baby, all the 8!"/>
    <n v="15"/>
    <x v="9"/>
    <x v="1"/>
    <n v="15"/>
  </r>
  <r>
    <s v="ID1610"/>
    <s v="2 June 2012, 2:24 AM"/>
    <n v="55000"/>
    <n v="55000"/>
    <s v="USD"/>
    <n v="55000"/>
    <s v="Business Analyst"/>
    <s v="Analyst"/>
    <s v="USA"/>
    <s v="USA"/>
    <s v="4 to 6 hours a day"/>
    <n v="2"/>
    <x v="2"/>
    <x v="2"/>
    <n v="2"/>
  </r>
  <r>
    <s v="ID1611"/>
    <s v="2 June 2012, 2:28 AM"/>
    <n v="38000"/>
    <n v="38000"/>
    <s v="USD"/>
    <n v="38000"/>
    <s v="Business Analyst"/>
    <s v="Analyst"/>
    <s v="USA"/>
    <s v="USA"/>
    <s v="All the 8 hours baby, all the 8!"/>
    <n v="1"/>
    <x v="2"/>
    <x v="2"/>
    <n v="1"/>
  </r>
  <r>
    <s v="ID1612"/>
    <s v="2 June 2012, 3:08 AM"/>
    <n v="1800000"/>
    <n v="1800000"/>
    <s v="INR"/>
    <n v="32054.250039999999"/>
    <s v="analyst"/>
    <s v="Analyst"/>
    <s v="India"/>
    <s v="India"/>
    <s v="All the 8 hours baby, all the 8!"/>
    <n v="1"/>
    <x v="0"/>
    <x v="0"/>
    <n v="1"/>
  </r>
  <r>
    <s v="ID1613"/>
    <s v="2 June 2012, 3:13 AM"/>
    <n v="35500"/>
    <n v="35500"/>
    <s v="USD"/>
    <n v="35500"/>
    <s v="SAS Adminstrator"/>
    <s v="Analyst"/>
    <s v="USA"/>
    <s v="USA"/>
    <s v="4 to 6 hours a day"/>
    <n v="20"/>
    <x v="2"/>
    <x v="2"/>
    <n v="20"/>
  </r>
  <r>
    <s v="ID1614"/>
    <s v="2 June 2012, 3:23 AM"/>
    <n v="62000"/>
    <n v="62000"/>
    <s v="USD"/>
    <n v="62000"/>
    <s v="Financial Analyst"/>
    <s v="Analyst"/>
    <s v="USA"/>
    <s v="USA"/>
    <s v="2 to 3 hours per day"/>
    <n v="5"/>
    <x v="2"/>
    <x v="2"/>
    <n v="5"/>
  </r>
  <r>
    <s v="ID1615"/>
    <s v="2 June 2012, 3:29 AM"/>
    <s v="ô?21500Uk"/>
    <n v="21500"/>
    <s v="GBP"/>
    <n v="33887.832849999999"/>
    <s v="Data Analyst"/>
    <s v="Analyst"/>
    <s v="UK"/>
    <s v="UK"/>
    <s v="All the 8 hours baby, all the 8!"/>
    <n v="1"/>
    <x v="14"/>
    <x v="1"/>
    <n v="1"/>
  </r>
  <r>
    <s v="ID1616"/>
    <s v="2 June 2012, 4:49 AM"/>
    <n v="60000"/>
    <n v="60000"/>
    <s v="USD"/>
    <n v="60000"/>
    <s v="Data Analyst"/>
    <s v="Analyst"/>
    <s v="USA"/>
    <s v="USA"/>
    <s v="2 to 3 hours per day"/>
    <n v="1"/>
    <x v="2"/>
    <x v="2"/>
    <n v="1"/>
  </r>
  <r>
    <s v="ID1617"/>
    <s v="2 June 2012, 6:21 AM"/>
    <n v="32884.800000000003"/>
    <n v="32884"/>
    <s v="USD"/>
    <n v="32884"/>
    <s v="Administrative Assistant"/>
    <s v="Analyst"/>
    <s v="USA"/>
    <s v="USA"/>
    <s v="All the 8 hours baby, all the 8!"/>
    <n v="10"/>
    <x v="2"/>
    <x v="2"/>
    <n v="10"/>
  </r>
  <r>
    <s v="ID1618"/>
    <s v="2 June 2012, 6:31 AM"/>
    <s v="42000 US"/>
    <n v="42000"/>
    <s v="USD"/>
    <n v="42000"/>
    <s v="production clerk"/>
    <s v="Analyst"/>
    <s v="USA"/>
    <s v="USA"/>
    <s v="4 to 6 hours a day"/>
    <n v="2"/>
    <x v="2"/>
    <x v="2"/>
    <n v="2"/>
  </r>
  <r>
    <s v="ID1619"/>
    <s v="2 June 2012, 6:43 AM"/>
    <n v="68000"/>
    <n v="68000"/>
    <s v="USD"/>
    <n v="68000"/>
    <s v="Supply Chain Analyst"/>
    <s v="Analyst"/>
    <s v="USA"/>
    <s v="USA"/>
    <s v="4 to 6 hours a day"/>
    <n v="12"/>
    <x v="2"/>
    <x v="2"/>
    <n v="12"/>
  </r>
  <r>
    <s v="ID1620"/>
    <s v="2 June 2012, 7:42 AM"/>
    <n v="85000"/>
    <n v="85000"/>
    <s v="USD"/>
    <n v="85000"/>
    <s v="Senior Accountant"/>
    <s v="Accountant"/>
    <s v="USA"/>
    <s v="USA"/>
    <s v="2 to 3 hours per day"/>
    <n v="8"/>
    <x v="2"/>
    <x v="2"/>
    <n v="8"/>
  </r>
  <r>
    <s v="ID1621"/>
    <s v="2 June 2012, 11:11 AM"/>
    <s v="U$13,000"/>
    <n v="13000"/>
    <s v="USD"/>
    <n v="13000"/>
    <s v="Dss Analyst"/>
    <s v="Analyst"/>
    <s v="Brazil"/>
    <s v="Brasil"/>
    <s v="All the 8 hours baby, all the 8!"/>
    <n v="4"/>
    <x v="20"/>
    <x v="5"/>
    <n v="4"/>
  </r>
  <r>
    <s v="ID1623"/>
    <s v="2 June 2012, 1:58 PM"/>
    <n v="15000"/>
    <n v="15000"/>
    <s v="USD"/>
    <n v="15000"/>
    <s v="Business Analysis &amp; MIS"/>
    <s v="Analyst"/>
    <s v="India"/>
    <s v="India"/>
    <s v="4 to 6 hours a day"/>
    <n v="5"/>
    <x v="0"/>
    <x v="0"/>
    <n v="5"/>
  </r>
  <r>
    <s v="ID1624"/>
    <s v="2 June 2012, 5:34 PM"/>
    <s v="50000USD"/>
    <n v="50000"/>
    <s v="USD"/>
    <n v="50000"/>
    <s v="Associate Vice President"/>
    <s v="CXO or Top Mgmt."/>
    <s v="India"/>
    <s v="India"/>
    <s v="1 or 2 hours a day"/>
    <n v="8"/>
    <x v="0"/>
    <x v="0"/>
    <n v="8"/>
  </r>
  <r>
    <s v="ID1625"/>
    <s v="2 June 2012, 6:47 PM"/>
    <n v="7000"/>
    <n v="7000"/>
    <s v="USD"/>
    <n v="7000"/>
    <s v="M.I.S"/>
    <s v="Reporting"/>
    <s v="India"/>
    <s v="India"/>
    <s v="4 to 6 hours a day"/>
    <n v="1"/>
    <x v="0"/>
    <x v="0"/>
    <n v="1"/>
  </r>
  <r>
    <s v="ID1626"/>
    <s v="2 June 2012, 7:14 PM"/>
    <n v="140000"/>
    <n v="140000"/>
    <s v="USD"/>
    <n v="140000"/>
    <s v="sr manager"/>
    <s v="Manager"/>
    <s v="USA"/>
    <s v="USA"/>
    <s v="4 to 6 hours a day"/>
    <n v="12"/>
    <x v="2"/>
    <x v="2"/>
    <n v="12"/>
  </r>
  <r>
    <s v="ID1627"/>
    <s v="2 June 2012, 8:50 PM"/>
    <n v="400000"/>
    <n v="400000"/>
    <s v="INR"/>
    <n v="7123.1666750000004"/>
    <s v="application dev"/>
    <s v="Analyst"/>
    <s v="India"/>
    <s v="India"/>
    <s v="1 or 2 hours a day"/>
    <n v="2.5"/>
    <x v="0"/>
    <x v="0"/>
    <n v="2.5"/>
  </r>
  <r>
    <s v="ID1628"/>
    <s v="2 June 2012, 8:52 PM"/>
    <s v="37000GBP"/>
    <n v="37000"/>
    <s v="GBP"/>
    <n v="58318.59607"/>
    <s v="Technical Web Analyst"/>
    <s v="Analyst"/>
    <s v="UK"/>
    <s v="UK"/>
    <s v="4 to 6 hours a day"/>
    <n v="9"/>
    <x v="14"/>
    <x v="1"/>
    <n v="9"/>
  </r>
  <r>
    <s v="ID1629"/>
    <s v="2 June 2012, 9:42 PM"/>
    <s v="6.8 Lac INR"/>
    <n v="680000"/>
    <s v="INR"/>
    <n v="12109.38335"/>
    <s v="Deputy Manager"/>
    <s v="Manager"/>
    <s v="India"/>
    <s v="India"/>
    <s v="1 or 2 hours a day"/>
    <n v="2"/>
    <x v="0"/>
    <x v="0"/>
    <n v="2"/>
  </r>
  <r>
    <s v="ID1630"/>
    <s v="2 June 2012, 10:33 PM"/>
    <n v="55000"/>
    <n v="55000"/>
    <s v="USD"/>
    <n v="55000"/>
    <s v="Supply Chain Analyst"/>
    <s v="Analyst"/>
    <s v="USA"/>
    <s v="USA"/>
    <s v="4 to 6 hours a day"/>
    <n v="1"/>
    <x v="2"/>
    <x v="2"/>
    <n v="1"/>
  </r>
  <r>
    <s v="ID1631"/>
    <s v="2 June 2012, 10:38 PM"/>
    <n v="60000"/>
    <n v="60000"/>
    <s v="USD"/>
    <n v="60000"/>
    <s v="Head of Business"/>
    <s v="Manager"/>
    <s v="Indonesia"/>
    <s v="Indonesia"/>
    <s v="2 to 3 hours per day"/>
    <n v="16"/>
    <x v="54"/>
    <x v="0"/>
    <n v="16"/>
  </r>
  <r>
    <s v="ID1632"/>
    <s v="3 June 2012, 1:33 AM"/>
    <n v="320000"/>
    <n v="320000"/>
    <s v="INR"/>
    <n v="5698.53334"/>
    <s v="senior executive"/>
    <s v="Manager"/>
    <s v="India"/>
    <s v="India"/>
    <s v="4 to 6 hours a day"/>
    <n v="5"/>
    <x v="0"/>
    <x v="0"/>
    <n v="5"/>
  </r>
  <r>
    <s v="ID1633"/>
    <s v="3 June 2012, 1:36 AM"/>
    <s v="24 K mauritian Rupees"/>
    <n v="288000"/>
    <s v="MUR"/>
    <n v="9376.2513880000006"/>
    <s v="IT Support Engineer"/>
    <s v="Engineer"/>
    <s v="Mauritius"/>
    <s v="Mauritius"/>
    <s v="4 to 6 hours a day"/>
    <n v="7"/>
    <x v="91"/>
    <x v="3"/>
    <n v="7"/>
  </r>
  <r>
    <s v="ID1634"/>
    <s v="3 June 2012, 2:06 AM"/>
    <s v="ô?60000"/>
    <n v="60000"/>
    <s v="GBP"/>
    <n v="94570.696320000003"/>
    <s v="Data Analyst"/>
    <s v="Analyst"/>
    <s v="UK"/>
    <s v="UK"/>
    <s v="4 to 6 hours a day"/>
    <n v="5"/>
    <x v="14"/>
    <x v="1"/>
    <n v="5"/>
  </r>
  <r>
    <s v="ID1635"/>
    <s v="3 June 2012, 2:54 AM"/>
    <n v="36000"/>
    <n v="36000"/>
    <s v="USD"/>
    <n v="36000"/>
    <s v="Environmental Adviser"/>
    <s v="Consultant"/>
    <s v="Azerbaijan"/>
    <s v="Azerbaijan"/>
    <s v="4 to 6 hours a day"/>
    <n v="5"/>
    <x v="92"/>
    <x v="1"/>
    <n v="5"/>
  </r>
  <r>
    <s v="ID1636"/>
    <s v="3 June 2012, 4:14 AM"/>
    <s v="Rs. 3.70 lacs"/>
    <n v="3700000"/>
    <s v="INR"/>
    <n v="65889.291740000001"/>
    <s v="Senior Officer"/>
    <s v="Manager"/>
    <s v="India"/>
    <s v="India"/>
    <s v="All the 8 hours baby, all the 8!"/>
    <n v="4"/>
    <x v="0"/>
    <x v="0"/>
    <n v="4"/>
  </r>
  <r>
    <s v="ID1637"/>
    <s v="3 June 2012, 4:42 AM"/>
    <n v="106000"/>
    <n v="106000"/>
    <s v="USD"/>
    <n v="106000"/>
    <s v="IT Developer"/>
    <s v="Analyst"/>
    <s v="Denmark"/>
    <s v="Denmark"/>
    <s v="1 or 2 hours a day"/>
    <n v="7"/>
    <x v="60"/>
    <x v="1"/>
    <n v="7"/>
  </r>
  <r>
    <s v="ID1638"/>
    <s v="3 June 2012, 7:16 AM"/>
    <s v="485000 DKK"/>
    <n v="485000"/>
    <s v="DKK"/>
    <n v="82888.555059999999"/>
    <s v="Controller"/>
    <s v="Controller"/>
    <s v="Denmark"/>
    <s v="Denmark"/>
    <s v="4 to 6 hours a day"/>
    <n v="18"/>
    <x v="60"/>
    <x v="1"/>
    <n v="18"/>
  </r>
  <r>
    <s v="ID1639"/>
    <s v="3 June 2012, 9:42 AM"/>
    <n v="75000"/>
    <n v="75000"/>
    <s v="NZD"/>
    <n v="59819.107020000003"/>
    <s v="business support analyst"/>
    <s v="Analyst"/>
    <s v="New zealand"/>
    <s v="New Zealand"/>
    <s v="2 to 3 hours per day"/>
    <n v="10"/>
    <x v="47"/>
    <x v="4"/>
    <n v="10"/>
  </r>
  <r>
    <s v="ID1640"/>
    <s v="3 June 2012, 10:10 AM"/>
    <n v="6545"/>
    <n v="6545"/>
    <s v="USD"/>
    <n v="6545"/>
    <s v="Operations"/>
    <s v="Manager"/>
    <s v="India"/>
    <s v="India"/>
    <s v="All the 8 hours baby, all the 8!"/>
    <n v="9"/>
    <x v="0"/>
    <x v="0"/>
    <n v="9"/>
  </r>
  <r>
    <s v="ID1641"/>
    <s v="3 June 2012, 12:09 PM"/>
    <s v="10 lacs INR"/>
    <n v="1000000"/>
    <s v="INR"/>
    <n v="17807.916689999998"/>
    <s v="Category Manager"/>
    <s v="Manager"/>
    <s v="India"/>
    <s v="India"/>
    <s v="2 to 3 hours per day"/>
    <n v="13"/>
    <x v="0"/>
    <x v="0"/>
    <n v="13"/>
  </r>
  <r>
    <s v="ID1642"/>
    <s v="3 June 2012, 12:16 PM"/>
    <n v="54000"/>
    <n v="54000"/>
    <s v="USD"/>
    <n v="54000"/>
    <s v="assistant director of finance"/>
    <s v="CXO or Top Mgmt."/>
    <s v="USA"/>
    <s v="USA"/>
    <s v="4 to 6 hours a day"/>
    <n v="10"/>
    <x v="2"/>
    <x v="2"/>
    <n v="10"/>
  </r>
  <r>
    <s v="ID1643"/>
    <s v="3 June 2012, 12:27 PM"/>
    <n v="100000"/>
    <n v="100000"/>
    <s v="USD"/>
    <n v="100000"/>
    <s v="Consultant"/>
    <s v="Consultant"/>
    <s v="USA"/>
    <s v="USA"/>
    <s v="2 to 3 hours per day"/>
    <n v="4"/>
    <x v="2"/>
    <x v="2"/>
    <n v="4"/>
  </r>
  <r>
    <s v="ID1644"/>
    <s v="3 June 2012, 1:30 PM"/>
    <n v="50000"/>
    <n v="50000"/>
    <s v="CAD"/>
    <n v="49168.076150000001"/>
    <s v="Application Developer"/>
    <s v="Analyst"/>
    <s v="Canada"/>
    <s v="Canada"/>
    <s v="4 to 6 hours a day"/>
    <n v="5"/>
    <x v="17"/>
    <x v="2"/>
    <n v="5"/>
  </r>
  <r>
    <s v="ID1645"/>
    <s v="3 June 2012, 2:27 PM"/>
    <n v="4019"/>
    <n v="4019"/>
    <s v="USD"/>
    <n v="4019"/>
    <s v="Clinical Intake Specialist"/>
    <s v="Specialist"/>
    <s v="Philippines"/>
    <s v="Philippines"/>
    <s v="2 to 3 hours per day"/>
    <n v="3"/>
    <x v="32"/>
    <x v="0"/>
    <n v="3"/>
  </r>
  <r>
    <s v="ID1646"/>
    <s v="3 June 2012, 2:34 PM"/>
    <n v="15000"/>
    <n v="15000"/>
    <s v="USD"/>
    <n v="15000"/>
    <s v="Marketing services"/>
    <s v="Analyst"/>
    <s v="Pakistan"/>
    <s v="Pakistan"/>
    <s v="4 to 6 hours a day"/>
    <n v="5"/>
    <x v="3"/>
    <x v="0"/>
    <n v="5"/>
  </r>
  <r>
    <s v="ID1647"/>
    <s v="3 June 2012, 2:52 PM"/>
    <s v="INR 1000000"/>
    <n v="1000000"/>
    <s v="INR"/>
    <n v="17807.916689999998"/>
    <s v="Senior Associate, Finance"/>
    <s v="Analyst"/>
    <s v="India"/>
    <s v="India"/>
    <s v="All the 8 hours baby, all the 8!"/>
    <n v="4"/>
    <x v="0"/>
    <x v="0"/>
    <n v="4"/>
  </r>
  <r>
    <s v="ID1648"/>
    <s v="3 June 2012, 4:48 PM"/>
    <n v="12000"/>
    <n v="12000"/>
    <s v="USD"/>
    <n v="12000"/>
    <s v="MIS"/>
    <s v="Reporting"/>
    <s v="India"/>
    <s v="India"/>
    <s v="All the 8 hours baby, all the 8!"/>
    <n v="3"/>
    <x v="0"/>
    <x v="0"/>
    <n v="3"/>
  </r>
  <r>
    <s v="ID1649"/>
    <s v="3 June 2012, 5:39 PM"/>
    <n v="125000"/>
    <n v="125000"/>
    <s v="INR"/>
    <n v="2225.9895860000001"/>
    <s v="No"/>
    <s v="Analyst"/>
    <s v="India"/>
    <s v="India"/>
    <s v="2 to 3 hours per day"/>
    <n v="4"/>
    <x v="0"/>
    <x v="0"/>
    <n v="4"/>
  </r>
  <r>
    <s v="ID1650"/>
    <s v="3 June 2012, 7:40 PM"/>
    <n v="86000"/>
    <n v="86000"/>
    <s v="USD"/>
    <n v="86000"/>
    <s v="Analyst"/>
    <s v="Analyst"/>
    <s v="Philippines"/>
    <s v="Philippines"/>
    <s v="All the 8 hours baby, all the 8!"/>
    <n v="3"/>
    <x v="32"/>
    <x v="0"/>
    <n v="3"/>
  </r>
  <r>
    <s v="ID1651"/>
    <s v="4 June 2012, 1:45 AM"/>
    <n v="340000"/>
    <n v="340000"/>
    <s v="INR"/>
    <n v="6054.6916739999997"/>
    <s v="Assistant Manager"/>
    <s v="Manager"/>
    <s v="India"/>
    <s v="India"/>
    <s v="4 to 6 hours a day"/>
    <n v="5"/>
    <x v="0"/>
    <x v="0"/>
    <n v="5"/>
  </r>
  <r>
    <s v="ID1652"/>
    <s v="4 June 2012, 2:03 AM"/>
    <s v="280$/ month"/>
    <n v="3360"/>
    <s v="USD"/>
    <n v="3360"/>
    <s v="service executive"/>
    <s v="Analyst"/>
    <s v="India"/>
    <s v="India"/>
    <s v="1 or 2 hours a day"/>
    <n v="3"/>
    <x v="0"/>
    <x v="0"/>
    <n v="3"/>
  </r>
  <r>
    <s v="ID1653"/>
    <s v="4 June 2012, 2:30 AM"/>
    <n v="10000"/>
    <n v="10000"/>
    <s v="USD"/>
    <n v="10000"/>
    <s v="ceo"/>
    <s v="CXO or Top Mgmt."/>
    <s v="India"/>
    <s v="India"/>
    <s v="All the 8 hours baby, all the 8!"/>
    <n v="1"/>
    <x v="0"/>
    <x v="0"/>
    <n v="1"/>
  </r>
  <r>
    <s v="ID1654"/>
    <s v="4 June 2012, 4:31 AM"/>
    <n v="70000"/>
    <n v="70000"/>
    <s v="USD"/>
    <n v="70000"/>
    <s v="Sr financial analyst"/>
    <s v="Analyst"/>
    <s v="USA"/>
    <s v="USA"/>
    <s v="4 to 6 hours a day"/>
    <n v="9"/>
    <x v="2"/>
    <x v="2"/>
    <n v="9"/>
  </r>
  <r>
    <s v="ID1655"/>
    <s v="4 June 2012, 9:49 AM"/>
    <n v="155000"/>
    <n v="155000"/>
    <s v="USD"/>
    <n v="155000"/>
    <s v="Consulting Practice Manager"/>
    <s v="Manager"/>
    <s v="USA"/>
    <s v="USA"/>
    <s v="1 or 2 hours a day"/>
    <n v="14"/>
    <x v="2"/>
    <x v="2"/>
    <n v="14"/>
  </r>
  <r>
    <s v="ID1656"/>
    <s v="4 June 2012, 10:23 AM"/>
    <n v="225000"/>
    <n v="225000"/>
    <s v="USD"/>
    <n v="225000"/>
    <s v="SVP of Acquisitions"/>
    <s v="CXO or Top Mgmt."/>
    <s v="USA"/>
    <s v="USA"/>
    <s v="4 to 6 hours a day"/>
    <n v="15"/>
    <x v="2"/>
    <x v="2"/>
    <n v="15"/>
  </r>
  <r>
    <s v="ID1657"/>
    <s v="4 June 2012, 12:22 PM"/>
    <n v="10000"/>
    <n v="10000"/>
    <s v="USD"/>
    <n v="10000"/>
    <s v="MIS Executive"/>
    <s v="Reporting"/>
    <s v="India"/>
    <s v="India"/>
    <s v="All the 8 hours baby, all the 8!"/>
    <n v="2"/>
    <x v="0"/>
    <x v="0"/>
    <n v="2"/>
  </r>
  <r>
    <s v="ID1658"/>
    <s v="4 June 2012, 12:58 PM"/>
    <n v="300000"/>
    <n v="300000"/>
    <s v="INR"/>
    <n v="5342.3750060000002"/>
    <s v="Store Inventory"/>
    <s v="Analyst"/>
    <s v="India"/>
    <s v="India"/>
    <s v="4 to 6 hours a day"/>
    <n v="8"/>
    <x v="0"/>
    <x v="0"/>
    <n v="8"/>
  </r>
  <r>
    <s v="ID1659"/>
    <s v="4 June 2012, 1:30 PM"/>
    <n v="84000"/>
    <n v="84000"/>
    <s v="AUD"/>
    <n v="85672.411139999997"/>
    <s v="consultant"/>
    <s v="Consultant"/>
    <s v="Australia"/>
    <s v="Australia"/>
    <s v="4 to 6 hours a day"/>
    <n v="6"/>
    <x v="16"/>
    <x v="4"/>
    <n v="6"/>
  </r>
  <r>
    <s v="ID1660"/>
    <s v="4 June 2012, 2:25 PM"/>
    <s v="240000 INR"/>
    <n v="240000"/>
    <s v="INR"/>
    <n v="4273.9000050000004"/>
    <s v="Exicutive TQM"/>
    <s v="Controller"/>
    <s v="India"/>
    <s v="India"/>
    <s v="2 to 3 hours per day"/>
    <n v="15"/>
    <x v="0"/>
    <x v="0"/>
    <n v="15"/>
  </r>
  <r>
    <s v="ID1661"/>
    <s v="4 June 2012, 4:31 PM"/>
    <s v="Rs. 5 lacs"/>
    <n v="500000"/>
    <s v="INR"/>
    <n v="8903.9583440000006"/>
    <s v="Team Leader"/>
    <s v="Manager"/>
    <s v="India"/>
    <s v="India"/>
    <s v="All the 8 hours baby, all the 8!"/>
    <n v="20"/>
    <x v="0"/>
    <x v="0"/>
    <n v="20"/>
  </r>
  <r>
    <s v="ID1662"/>
    <s v="4 June 2012, 6:03 PM"/>
    <n v="42000"/>
    <n v="42000"/>
    <s v="GBP"/>
    <n v="66199.487429999994"/>
    <s v="Management Accountant"/>
    <s v="Manager"/>
    <s v="UK"/>
    <s v="UK"/>
    <s v="4 to 6 hours a day"/>
    <n v="23"/>
    <x v="14"/>
    <x v="1"/>
    <n v="23"/>
  </r>
  <r>
    <s v="ID1663"/>
    <s v="4 June 2012, 6:55 PM"/>
    <s v="INR 3.2 lpa"/>
    <n v="320000"/>
    <s v="INR"/>
    <n v="5698.53334"/>
    <s v="Research Associate"/>
    <s v="Analyst"/>
    <s v="India"/>
    <s v="India"/>
    <s v="4 to 6 hours a day"/>
    <n v="2.5"/>
    <x v="0"/>
    <x v="0"/>
    <n v="2.5"/>
  </r>
  <r>
    <s v="ID1664"/>
    <s v="4 June 2012, 7:11 PM"/>
    <s v="ô?22k"/>
    <n v="22000"/>
    <s v="GBP"/>
    <n v="34675.921990000003"/>
    <s v="Supply/Demand Planner"/>
    <s v="Manager"/>
    <s v="UK"/>
    <s v="UK"/>
    <s v="4 to 6 hours a day"/>
    <n v="17"/>
    <x v="14"/>
    <x v="1"/>
    <n v="17"/>
  </r>
  <r>
    <s v="ID1665"/>
    <s v="4 June 2012, 7:46 PM"/>
    <n v="2600"/>
    <n v="31200"/>
    <s v="USD"/>
    <n v="31200"/>
    <s v="Economist"/>
    <s v="Reporting"/>
    <s v="ISRAEL"/>
    <s v="Israel"/>
    <s v="All the 8 hours baby, all the 8!"/>
    <n v="11"/>
    <x v="33"/>
    <x v="0"/>
    <n v="11"/>
  </r>
  <r>
    <s v="ID1666"/>
    <s v="4 June 2012, 9:43 PM"/>
    <n v="56000"/>
    <n v="56000"/>
    <s v="CAD"/>
    <n v="55068.245289999999"/>
    <s v="consultant"/>
    <s v="Consultant"/>
    <s v="Canada"/>
    <s v="Canada"/>
    <s v="All the 8 hours baby, all the 8!"/>
    <n v="1"/>
    <x v="17"/>
    <x v="2"/>
    <n v="1"/>
  </r>
  <r>
    <s v="ID1667"/>
    <s v="4 June 2012, 10:16 PM"/>
    <n v="13000"/>
    <n v="13000"/>
    <s v="USD"/>
    <n v="13000"/>
    <s v="logistics analyst"/>
    <s v="Analyst"/>
    <s v="Slovakia"/>
    <s v="Slovakia"/>
    <s v="All the 8 hours baby, all the 8!"/>
    <n v="6"/>
    <x v="93"/>
    <x v="1"/>
    <n v="6"/>
  </r>
  <r>
    <s v="ID1668"/>
    <s v="4 June 2012, 11:00 PM"/>
    <n v="92000"/>
    <n v="92000"/>
    <s v="USD"/>
    <n v="92000"/>
    <s v="BI director"/>
    <s v="Reporting"/>
    <s v="USA"/>
    <s v="USA"/>
    <s v="2 to 3 hours per day"/>
    <n v="12"/>
    <x v="2"/>
    <x v="2"/>
    <n v="12"/>
  </r>
  <r>
    <s v="ID1669"/>
    <s v="4 June 2012, 11:18 PM"/>
    <n v="85000"/>
    <n v="85000"/>
    <s v="USD"/>
    <n v="85000"/>
    <s v="Sr Manager"/>
    <s v="Manager"/>
    <s v="USA"/>
    <s v="USA"/>
    <s v="All the 8 hours baby, all the 8!"/>
    <n v="10"/>
    <x v="2"/>
    <x v="2"/>
    <n v="10"/>
  </r>
  <r>
    <s v="ID1670"/>
    <s v="4 June 2012, 11:38 PM"/>
    <s v="11000 USD"/>
    <n v="11000"/>
    <s v="USD"/>
    <n v="11000"/>
    <s v="Dataminer"/>
    <s v="Analyst"/>
    <s v="Tunisia"/>
    <s v="Tunisia"/>
    <s v="4 to 6 hours a day"/>
    <n v="8"/>
    <x v="94"/>
    <x v="3"/>
    <n v="8"/>
  </r>
  <r>
    <s v="ID1671"/>
    <s v="4 June 2012, 11:38 PM"/>
    <s v="30000 Ÿ?¦"/>
    <n v="30000"/>
    <s v="EUR"/>
    <n v="38111.98317"/>
    <s v="Safety technician"/>
    <s v="Analyst"/>
    <s v="Spain"/>
    <s v="Spain"/>
    <s v="1 or 2 hours a day"/>
    <n v="12"/>
    <x v="46"/>
    <x v="1"/>
    <n v="12"/>
  </r>
  <r>
    <s v="ID1672"/>
    <s v="4 June 2012, 11:41 PM"/>
    <n v="49000"/>
    <n v="49000"/>
    <s v="USD"/>
    <n v="49000"/>
    <s v="Marketing Data Analyst"/>
    <s v="Analyst"/>
    <s v="USA"/>
    <s v="USA"/>
    <s v="2 to 3 hours per day"/>
    <n v="3"/>
    <x v="2"/>
    <x v="2"/>
    <n v="3"/>
  </r>
  <r>
    <s v="ID1673"/>
    <s v="5 June 2012, 12:22 AM"/>
    <n v="59000"/>
    <n v="59000"/>
    <s v="USD"/>
    <n v="59000"/>
    <s v="Category Leader"/>
    <s v="Manager"/>
    <s v="USA"/>
    <s v="USA"/>
    <s v="1 or 2 hours a day"/>
    <n v="3"/>
    <x v="2"/>
    <x v="2"/>
    <n v="3"/>
  </r>
  <r>
    <s v="ID1674"/>
    <s v="5 June 2012, 2:03 AM"/>
    <n v="55000"/>
    <n v="55000"/>
    <s v="USD"/>
    <n v="55000"/>
    <s v="Customer Sales Analyst"/>
    <s v="Analyst"/>
    <s v="USA"/>
    <s v="USA"/>
    <s v="4 to 6 hours a day"/>
    <n v="15"/>
    <x v="2"/>
    <x v="2"/>
    <n v="15"/>
  </r>
  <r>
    <s v="ID1675"/>
    <s v="5 June 2012, 2:21 AM"/>
    <n v="75000"/>
    <n v="75000"/>
    <s v="USD"/>
    <n v="75000"/>
    <s v="Accountant"/>
    <s v="Accountant"/>
    <s v="USA"/>
    <s v="USA"/>
    <s v="4 to 6 hours a day"/>
    <n v="10"/>
    <x v="2"/>
    <x v="2"/>
    <n v="10"/>
  </r>
  <r>
    <s v="ID1677"/>
    <s v="5 June 2012, 3:50 AM"/>
    <n v="3300"/>
    <n v="39600"/>
    <s v="EUR"/>
    <n v="50307.817779999998"/>
    <s v="Maintenance Manager"/>
    <s v="Manager"/>
    <s v="Europe"/>
    <s v="Europe"/>
    <s v="1 or 2 hours a day"/>
    <n v="5"/>
    <x v="75"/>
    <x v="1"/>
    <n v="5"/>
  </r>
  <r>
    <s v="ID1678"/>
    <s v="5 June 2012, 3:55 AM"/>
    <s v="US$ 30500"/>
    <n v="30500"/>
    <s v="USD"/>
    <n v="30500"/>
    <s v="Financial Analyst"/>
    <s v="Analyst"/>
    <s v="Brazil"/>
    <s v="Brasil"/>
    <s v="All the 8 hours baby, all the 8!"/>
    <n v="8"/>
    <x v="20"/>
    <x v="5"/>
    <n v="8"/>
  </r>
  <r>
    <s v="ID1679"/>
    <s v="5 June 2012, 4:06 AM"/>
    <n v="80000"/>
    <n v="80000"/>
    <s v="USD"/>
    <n v="80000"/>
    <s v="Data Resource Specialist"/>
    <s v="Specialist"/>
    <s v="USA"/>
    <s v="USA"/>
    <s v="2 to 3 hours per day"/>
    <n v="2"/>
    <x v="2"/>
    <x v="2"/>
    <n v="2"/>
  </r>
  <r>
    <s v="ID1680"/>
    <s v="5 June 2012, 5:03 AM"/>
    <n v="1000"/>
    <n v="12000"/>
    <s v="USD"/>
    <n v="12000"/>
    <s v="Waiter"/>
    <s v="Analyst"/>
    <s v="USA"/>
    <s v="USA"/>
    <s v="2 to 3 hours per day"/>
    <n v="1"/>
    <x v="2"/>
    <x v="2"/>
    <n v="1"/>
  </r>
  <r>
    <s v="ID1681"/>
    <s v="5 June 2012, 5:03 AM"/>
    <n v="48500"/>
    <n v="48500"/>
    <s v="USD"/>
    <n v="48500"/>
    <s v="Business Systems Analyst I"/>
    <s v="Analyst"/>
    <s v="USA"/>
    <s v="USA"/>
    <s v="4 to 6 hours a day"/>
    <n v="6"/>
    <x v="2"/>
    <x v="2"/>
    <n v="6"/>
  </r>
  <r>
    <s v="ID1682"/>
    <s v="5 June 2012, 6:51 AM"/>
    <s v="ô?40000"/>
    <n v="40000"/>
    <s v="GBP"/>
    <n v="63047.130879999997"/>
    <s v="Technical Specialist"/>
    <s v="Specialist"/>
    <s v="UK"/>
    <s v="UK"/>
    <s v="2 to 3 hours per day"/>
    <n v="25"/>
    <x v="14"/>
    <x v="1"/>
    <n v="25"/>
  </r>
  <r>
    <s v="ID1683"/>
    <s v="5 June 2012, 7:05 AM"/>
    <s v="Rs 16000"/>
    <n v="192000"/>
    <s v="INR"/>
    <n v="3419.1200039999999"/>
    <s v="Sr Associate"/>
    <s v="Analyst"/>
    <s v="India"/>
    <s v="India"/>
    <s v="4 to 6 hours a day"/>
    <n v="5"/>
    <x v="0"/>
    <x v="0"/>
    <n v="5"/>
  </r>
  <r>
    <s v="ID1684"/>
    <s v="5 June 2012, 10:43 AM"/>
    <n v="110000"/>
    <n v="110000"/>
    <s v="NZD"/>
    <n v="87734.690300000002"/>
    <s v="Enterprise Portfolio Manager"/>
    <s v="Manager"/>
    <s v="New Zealand"/>
    <s v="New Zealand"/>
    <s v="4 to 6 hours a day"/>
    <n v="6"/>
    <x v="47"/>
    <x v="4"/>
    <n v="6"/>
  </r>
  <r>
    <s v="ID1685"/>
    <s v="5 June 2012, 12:42 PM"/>
    <s v="NZD$71000"/>
    <n v="71000"/>
    <s v="NZD"/>
    <n v="56628.754650000003"/>
    <s v="Business Analyst"/>
    <s v="Analyst"/>
    <s v="NZ"/>
    <s v="New Zealand"/>
    <s v="All the 8 hours baby, all the 8!"/>
    <n v="6"/>
    <x v="47"/>
    <x v="4"/>
    <n v="6"/>
  </r>
  <r>
    <s v="ID1686"/>
    <s v="5 June 2012, 5:59 PM"/>
    <s v="INR 450000"/>
    <n v="450000"/>
    <s v="INR"/>
    <n v="8013.5625090000003"/>
    <s v="Sr Executive - MIS"/>
    <s v="Reporting"/>
    <s v="India"/>
    <s v="India"/>
    <s v="All the 8 hours baby, all the 8!"/>
    <n v="4"/>
    <x v="0"/>
    <x v="0"/>
    <n v="4"/>
  </r>
  <r>
    <s v="ID1687"/>
    <s v="5 June 2012, 6:31 PM"/>
    <s v="200000 INR"/>
    <n v="200000"/>
    <s v="INR"/>
    <n v="3561.583337"/>
    <s v="Executive"/>
    <s v="Analyst"/>
    <s v="India"/>
    <s v="India"/>
    <s v="1 or 2 hours a day"/>
    <n v="16"/>
    <x v="0"/>
    <x v="0"/>
    <n v="16"/>
  </r>
  <r>
    <s v="ID1688"/>
    <s v="5 June 2012, 7:14 PM"/>
    <n v="62000"/>
    <n v="62000"/>
    <s v="USD"/>
    <n v="62000"/>
    <s v="Quality Engineer"/>
    <s v="Engineer"/>
    <s v="USA"/>
    <s v="USA"/>
    <s v="2 to 3 hours per day"/>
    <n v="12"/>
    <x v="2"/>
    <x v="2"/>
    <n v="12"/>
  </r>
  <r>
    <s v="ID1689"/>
    <s v="5 June 2012, 7:16 PM"/>
    <n v="21000"/>
    <n v="21000"/>
    <s v="EUR"/>
    <n v="26678.388220000001"/>
    <s v="Sales Planning"/>
    <s v="Analyst"/>
    <s v="Portugal"/>
    <s v="Portugal"/>
    <s v="4 to 6 hours a day"/>
    <n v="5"/>
    <x v="7"/>
    <x v="1"/>
    <n v="5"/>
  </r>
  <r>
    <s v="ID1690"/>
    <s v="5 June 2012, 7:37 PM"/>
    <s v="ô?45000"/>
    <n v="45000"/>
    <s v="GBP"/>
    <n v="70928.022240000006"/>
    <s v="Data Analyst"/>
    <s v="Analyst"/>
    <s v="UK"/>
    <s v="UK"/>
    <s v="All the 8 hours baby, all the 8!"/>
    <n v="5"/>
    <x v="14"/>
    <x v="1"/>
    <n v="5"/>
  </r>
  <r>
    <s v="ID1691"/>
    <s v="5 June 2012, 7:59 PM"/>
    <n v="33000"/>
    <n v="33000"/>
    <s v="EUR"/>
    <n v="41923.181490000003"/>
    <s v="assistant"/>
    <s v="Analyst"/>
    <s v="france"/>
    <s v="France"/>
    <s v="4 to 6 hours a day"/>
    <n v="6"/>
    <x v="19"/>
    <x v="1"/>
    <n v="6"/>
  </r>
  <r>
    <s v="ID1692"/>
    <s v="5 June 2012, 8:43 PM"/>
    <n v="90000"/>
    <n v="90000"/>
    <s v="USD"/>
    <n v="90000"/>
    <s v="Senior QA Tester"/>
    <s v="Analyst"/>
    <s v="USA"/>
    <s v="USA"/>
    <s v="2 to 3 hours per day"/>
    <n v="8"/>
    <x v="2"/>
    <x v="2"/>
    <n v="8"/>
  </r>
  <r>
    <s v="ID1693"/>
    <s v="5 June 2012, 9:07 PM"/>
    <s v="400 000 NOK"/>
    <n v="400000"/>
    <s v="NOK"/>
    <n v="67700.452579999997"/>
    <s v="Economic analyst"/>
    <s v="Analyst"/>
    <s v="Norway"/>
    <s v="Norway"/>
    <s v="All the 8 hours baby, all the 8!"/>
    <n v="5"/>
    <x v="45"/>
    <x v="1"/>
    <n v="5"/>
  </r>
  <r>
    <s v="ID1694"/>
    <s v="5 June 2012, 9:33 PM"/>
    <n v="85000"/>
    <n v="85000"/>
    <s v="USD"/>
    <n v="85000"/>
    <s v="Financial Analyst"/>
    <s v="Analyst"/>
    <s v="USA"/>
    <s v="USA"/>
    <s v="4 to 6 hours a day"/>
    <n v="12"/>
    <x v="2"/>
    <x v="2"/>
    <n v="12"/>
  </r>
  <r>
    <s v="ID1695"/>
    <s v="5 June 2012, 9:49 PM"/>
    <n v="50000"/>
    <n v="50000"/>
    <s v="GBP"/>
    <n v="78808.9136"/>
    <s v="Commercial Director"/>
    <s v="CXO or Top Mgmt."/>
    <s v="UK"/>
    <s v="UK"/>
    <s v="4 to 6 hours a day"/>
    <n v="10"/>
    <x v="14"/>
    <x v="1"/>
    <n v="10"/>
  </r>
  <r>
    <s v="ID1696"/>
    <s v="5 June 2012, 9:59 PM"/>
    <n v="65000"/>
    <n v="65000"/>
    <s v="USD"/>
    <n v="65000"/>
    <s v="Business Analyst"/>
    <s v="Analyst"/>
    <s v="USA"/>
    <s v="USA"/>
    <s v="4 to 6 hours a day"/>
    <n v="8"/>
    <x v="2"/>
    <x v="2"/>
    <n v="8"/>
  </r>
  <r>
    <s v="ID1697"/>
    <s v="5 June 2012, 10:05 PM"/>
    <n v="75000"/>
    <n v="75000"/>
    <s v="USD"/>
    <n v="75000"/>
    <s v="Directer of Sales Support"/>
    <s v="CXO or Top Mgmt."/>
    <s v="USA"/>
    <s v="USA"/>
    <s v="2 to 3 hours per day"/>
    <n v="3"/>
    <x v="2"/>
    <x v="2"/>
    <n v="3"/>
  </r>
  <r>
    <s v="ID1698"/>
    <s v="5 June 2012, 10:44 PM"/>
    <n v="92000"/>
    <n v="92000"/>
    <s v="USD"/>
    <n v="92000"/>
    <s v="Anallyst"/>
    <s v="Analyst"/>
    <s v="USA"/>
    <s v="USA"/>
    <s v="4 to 6 hours a day"/>
    <n v="9"/>
    <x v="2"/>
    <x v="2"/>
    <n v="9"/>
  </r>
  <r>
    <s v="ID1699"/>
    <s v="5 June 2012, 10:50 PM"/>
    <n v="40000"/>
    <n v="40000"/>
    <s v="EUR"/>
    <n v="50815.977559999999"/>
    <s v="Financial Analyst"/>
    <s v="Analyst"/>
    <s v="Germany"/>
    <s v="Germany"/>
    <s v="2 to 3 hours per day"/>
    <n v="3"/>
    <x v="5"/>
    <x v="1"/>
    <n v="3"/>
  </r>
  <r>
    <s v="ID1700"/>
    <s v="5 June 2012, 11:09 PM"/>
    <s v="ô?35500"/>
    <n v="35500"/>
    <s v="GBP"/>
    <n v="55954.328659999999"/>
    <s v="Assistant Accountant"/>
    <s v="Accountant"/>
    <s v="UK"/>
    <s v="UK"/>
    <s v="4 to 6 hours a day"/>
    <n v="8"/>
    <x v="14"/>
    <x v="1"/>
    <n v="8"/>
  </r>
  <r>
    <s v="ID1701"/>
    <s v="6 June 2012, 12:49 AM"/>
    <n v="45000"/>
    <n v="45000"/>
    <s v="USD"/>
    <n v="45000"/>
    <s v="Bussiness Analyst"/>
    <s v="Analyst"/>
    <s v="USA"/>
    <s v="USA"/>
    <s v="2 to 3 hours per day"/>
    <n v="4"/>
    <x v="2"/>
    <x v="2"/>
    <n v="4"/>
  </r>
  <r>
    <s v="ID1702"/>
    <s v="6 June 2012, 1:04 AM"/>
    <s v="4 lacs INR"/>
    <n v="400000"/>
    <s v="INR"/>
    <n v="7123.1666750000004"/>
    <s v="Analyst"/>
    <s v="Analyst"/>
    <s v="India"/>
    <s v="India"/>
    <s v="4 to 6 hours a day"/>
    <n v="4"/>
    <x v="0"/>
    <x v="0"/>
    <n v="4"/>
  </r>
  <r>
    <s v="ID1703"/>
    <s v="6 June 2012, 1:26 AM"/>
    <s v="38920EUR"/>
    <n v="38920"/>
    <s v="EUR"/>
    <n v="49443.946170000003"/>
    <s v="functional analyst"/>
    <s v="Analyst"/>
    <s v="Belgium"/>
    <s v="Belgium"/>
    <s v="4 to 6 hours a day"/>
    <n v="1.5"/>
    <x v="12"/>
    <x v="1"/>
    <n v="1.5"/>
  </r>
  <r>
    <s v="ID1704"/>
    <s v="6 June 2012, 1:41 AM"/>
    <s v="US$45,000"/>
    <n v="45000"/>
    <s v="USD"/>
    <n v="45000"/>
    <s v="CFO"/>
    <s v="CXO or Top Mgmt."/>
    <s v="Mexico"/>
    <s v="Mexico"/>
    <s v="4 to 6 hours a day"/>
    <n v="5"/>
    <x v="25"/>
    <x v="2"/>
    <n v="5"/>
  </r>
  <r>
    <s v="ID1705"/>
    <s v="6 June 2012, 2:11 AM"/>
    <s v="US$60000"/>
    <n v="60000"/>
    <s v="USD"/>
    <n v="60000"/>
    <s v="Analyst"/>
    <s v="Analyst"/>
    <s v="USA"/>
    <s v="USA"/>
    <s v="All the 8 hours baby, all the 8!"/>
    <n v="1"/>
    <x v="2"/>
    <x v="2"/>
    <n v="1"/>
  </r>
  <r>
    <s v="ID1706"/>
    <s v="6 June 2012, 2:17 AM"/>
    <n v="65000"/>
    <n v="65000"/>
    <s v="USD"/>
    <n v="65000"/>
    <s v="Actuarial Analyst"/>
    <s v="Analyst"/>
    <s v="USA"/>
    <s v="USA"/>
    <s v="All the 8 hours baby, all the 8!"/>
    <n v="4"/>
    <x v="2"/>
    <x v="2"/>
    <n v="4"/>
  </r>
  <r>
    <s v="ID1707"/>
    <s v="6 June 2012, 3:14 AM"/>
    <n v="73000"/>
    <n v="73000"/>
    <s v="USD"/>
    <n v="73000"/>
    <s v="process coordinator"/>
    <s v="Manager"/>
    <s v="USA"/>
    <s v="USA"/>
    <s v="2 to 3 hours per day"/>
    <n v="6"/>
    <x v="2"/>
    <x v="2"/>
    <n v="6"/>
  </r>
  <r>
    <s v="ID1708"/>
    <s v="6 June 2012, 4:00 AM"/>
    <n v="54000"/>
    <n v="54000"/>
    <s v="USD"/>
    <n v="54000"/>
    <s v="Energy Analyst"/>
    <s v="Analyst"/>
    <s v="USA"/>
    <s v="USA"/>
    <s v="All the 8 hours baby, all the 8!"/>
    <n v="6"/>
    <x v="2"/>
    <x v="2"/>
    <n v="6"/>
  </r>
  <r>
    <s v="ID1710"/>
    <s v="6 June 2012, 5:52 AM"/>
    <n v="81000"/>
    <n v="81000"/>
    <s v="USD"/>
    <n v="81000"/>
    <s v="Contact Operations Analyst"/>
    <s v="Analyst"/>
    <s v="USA"/>
    <s v="USA"/>
    <s v="4 to 6 hours a day"/>
    <n v="6"/>
    <x v="2"/>
    <x v="2"/>
    <n v="6"/>
  </r>
  <r>
    <s v="ID1711"/>
    <s v="6 June 2012, 7:28 AM"/>
    <n v="10000"/>
    <n v="10000"/>
    <s v="USD"/>
    <n v="10000"/>
    <s v="Student assistant"/>
    <s v="Analyst"/>
    <s v="USA"/>
    <s v="USA"/>
    <s v="4 to 6 hours a day"/>
    <n v="2"/>
    <x v="2"/>
    <x v="2"/>
    <n v="2"/>
  </r>
  <r>
    <s v="ID1712"/>
    <s v="6 June 2012, 8:25 AM"/>
    <n v="42000"/>
    <n v="42000"/>
    <s v="USD"/>
    <n v="42000"/>
    <s v="Staff Accountant"/>
    <s v="Accountant"/>
    <s v="USA"/>
    <s v="USA"/>
    <s v="4 to 6 hours a day"/>
    <n v="1"/>
    <x v="2"/>
    <x v="2"/>
    <n v="1"/>
  </r>
  <r>
    <s v="ID1713"/>
    <s v="6 June 2012, 9:31 AM"/>
    <n v="80000"/>
    <n v="80000"/>
    <s v="AUD"/>
    <n v="81592.772509999995"/>
    <s v="PPC Search Specialist"/>
    <s v="Specialist"/>
    <s v="Australia"/>
    <s v="Australia"/>
    <s v="4 to 6 hours a day"/>
    <n v="5"/>
    <x v="16"/>
    <x v="4"/>
    <n v="5"/>
  </r>
  <r>
    <s v="ID1714"/>
    <s v="6 June 2012, 11:21 AM"/>
    <n v="36000"/>
    <n v="36000"/>
    <s v="CAD"/>
    <n v="35401.01483"/>
    <s v="data organizer"/>
    <s v="Analyst"/>
    <s v="Canada"/>
    <s v="Canada"/>
    <s v="All the 8 hours baby, all the 8!"/>
    <n v="2"/>
    <x v="17"/>
    <x v="2"/>
    <n v="2"/>
  </r>
  <r>
    <s v="ID1716"/>
    <s v="6 June 2012, 4:03 PM"/>
    <n v="500000"/>
    <n v="500000"/>
    <s v="INR"/>
    <n v="8903.9583440000006"/>
    <s v="Sr. Associate"/>
    <s v="Analyst"/>
    <s v="India"/>
    <s v="India"/>
    <s v="4 to 6 hours a day"/>
    <n v="4"/>
    <x v="0"/>
    <x v="0"/>
    <n v="4"/>
  </r>
  <r>
    <s v="ID1717"/>
    <s v="6 June 2012, 5:41 PM"/>
    <n v="600000"/>
    <n v="600000"/>
    <s v="INR"/>
    <n v="10684.75001"/>
    <s v="admin"/>
    <s v="Analyst"/>
    <s v="India"/>
    <s v="India"/>
    <s v="All the 8 hours baby, all the 8!"/>
    <n v="5"/>
    <x v="0"/>
    <x v="0"/>
    <n v="5"/>
  </r>
  <r>
    <s v="ID1718"/>
    <s v="6 June 2012, 6:52 PM"/>
    <n v="700"/>
    <n v="8400"/>
    <s v="USD"/>
    <n v="8400"/>
    <s v="gov employee"/>
    <s v="Analyst"/>
    <s v="indonesia"/>
    <s v="Indonesia"/>
    <s v="4 to 6 hours a day"/>
    <n v="14"/>
    <x v="54"/>
    <x v="0"/>
    <n v="14"/>
  </r>
  <r>
    <s v="ID1719"/>
    <s v="6 June 2012, 7:39 PM"/>
    <n v="550000"/>
    <n v="550000"/>
    <s v="INR"/>
    <n v="9794.3541779999996"/>
    <s v="Accounts manager"/>
    <s v="Manager"/>
    <s v="India"/>
    <s v="India"/>
    <s v="4 to 6 hours a day"/>
    <n v="13"/>
    <x v="0"/>
    <x v="0"/>
    <n v="13"/>
  </r>
  <r>
    <s v="ID1720"/>
    <s v="6 June 2012, 7:54 PM"/>
    <n v="1200"/>
    <n v="14400"/>
    <s v="USD"/>
    <n v="14400"/>
    <s v="Engineer"/>
    <s v="Engineer"/>
    <s v="India"/>
    <s v="India"/>
    <s v="1 or 2 hours a day"/>
    <n v="8"/>
    <x v="0"/>
    <x v="0"/>
    <n v="8"/>
  </r>
  <r>
    <s v="ID1721"/>
    <s v="6 June 2012, 8:07 PM"/>
    <s v="1.5 LINR"/>
    <n v="150000"/>
    <s v="INR"/>
    <n v="2671.1875030000001"/>
    <s v="MIS Executive"/>
    <s v="Reporting"/>
    <s v="India"/>
    <s v="India"/>
    <s v="All the 8 hours baby, all the 8!"/>
    <n v="3"/>
    <x v="0"/>
    <x v="0"/>
    <n v="3"/>
  </r>
  <r>
    <s v="ID1722"/>
    <s v="6 June 2012, 8:41 PM"/>
    <n v="22000"/>
    <n v="22000"/>
    <s v="USD"/>
    <n v="22000"/>
    <s v="Manager (MIS)"/>
    <s v="Manager"/>
    <s v="India"/>
    <s v="India"/>
    <s v="All the 8 hours baby, all the 8!"/>
    <n v="6"/>
    <x v="0"/>
    <x v="0"/>
    <n v="6"/>
  </r>
  <r>
    <s v="ID1723"/>
    <s v="6 June 2012, 9:18 PM"/>
    <n v="100000"/>
    <n v="100000"/>
    <s v="USD"/>
    <n v="100000"/>
    <s v="financial analyst (real estate)"/>
    <s v="Analyst"/>
    <s v="Russia"/>
    <s v="Russia"/>
    <s v="All the 8 hours baby, all the 8!"/>
    <n v="6"/>
    <x v="13"/>
    <x v="1"/>
    <n v="6"/>
  </r>
  <r>
    <s v="ID1724"/>
    <s v="6 June 2012, 9:20 PM"/>
    <n v="40000"/>
    <n v="40000"/>
    <s v="GBP"/>
    <n v="63047.130879999997"/>
    <s v="project manager"/>
    <s v="Manager"/>
    <s v="UK"/>
    <s v="UK"/>
    <s v="4 to 6 hours a day"/>
    <n v="15"/>
    <x v="14"/>
    <x v="1"/>
    <n v="15"/>
  </r>
  <r>
    <s v="ID1725"/>
    <s v="6 June 2012, 10:14 PM"/>
    <s v="36000stg"/>
    <n v="36000"/>
    <s v="GBP"/>
    <n v="56742.41779"/>
    <s v="contracts officer"/>
    <s v="Manager"/>
    <s v="UK"/>
    <s v="UK"/>
    <s v="1 or 2 hours a day"/>
    <n v="25"/>
    <x v="14"/>
    <x v="1"/>
    <n v="25"/>
  </r>
  <r>
    <s v="ID1726"/>
    <s v="6 June 2012, 10:42 PM"/>
    <n v="25000"/>
    <n v="25000"/>
    <s v="USD"/>
    <n v="25000"/>
    <s v="exe"/>
    <s v="Analyst"/>
    <s v="India"/>
    <s v="India"/>
    <s v="All the 8 hours baby, all the 8!"/>
    <n v="8"/>
    <x v="0"/>
    <x v="0"/>
    <n v="8"/>
  </r>
  <r>
    <s v="ID1727"/>
    <s v="7 June 2012, 12:32 AM"/>
    <s v="500000vINR"/>
    <n v="500000"/>
    <s v="INR"/>
    <n v="8903.9583440000006"/>
    <s v="Business Analyst"/>
    <s v="Analyst"/>
    <s v="India"/>
    <s v="India"/>
    <s v="4 to 6 hours a day"/>
    <n v="2"/>
    <x v="0"/>
    <x v="0"/>
    <n v="2"/>
  </r>
  <r>
    <s v="ID1729"/>
    <s v="7 June 2012, 6:22 AM"/>
    <s v="ô?27000"/>
    <n v="27000"/>
    <s v="GBP"/>
    <n v="42556.813349999997"/>
    <s v="Network Designer"/>
    <s v="Analyst"/>
    <s v="UK"/>
    <s v="UK"/>
    <s v="4 to 6 hours a day"/>
    <n v="2"/>
    <x v="14"/>
    <x v="1"/>
    <n v="2"/>
  </r>
  <r>
    <s v="ID1730"/>
    <s v="7 June 2012, 8:36 AM"/>
    <n v="134000"/>
    <n v="134000"/>
    <s v="CAD"/>
    <n v="131770.44409999999"/>
    <s v="Senior Production Accountant"/>
    <s v="Accountant"/>
    <s v="Canada"/>
    <s v="Canada"/>
    <s v="All the 8 hours baby, all the 8!"/>
    <n v="20"/>
    <x v="17"/>
    <x v="2"/>
    <n v="20"/>
  </r>
  <r>
    <s v="ID1731"/>
    <s v="7 June 2012, 9:25 AM"/>
    <n v="70000"/>
    <n v="70000"/>
    <s v="CAD"/>
    <n v="68835.30661"/>
    <s v="Financial Analyst"/>
    <s v="Analyst"/>
    <s v="Canada"/>
    <s v="Canada"/>
    <s v="All the 8 hours baby, all the 8!"/>
    <n v="2"/>
    <x v="17"/>
    <x v="2"/>
    <n v="2"/>
  </r>
  <r>
    <s v="ID1732"/>
    <s v="7 June 2012, 2:06 PM"/>
    <s v="6000 US"/>
    <n v="6000"/>
    <s v="USD"/>
    <n v="6000"/>
    <s v="Reporting Coordinator"/>
    <s v="Reporting"/>
    <s v="Armenia"/>
    <s v="Armenia"/>
    <s v="All the 8 hours baby, all the 8!"/>
    <n v="5"/>
    <x v="95"/>
    <x v="1"/>
    <n v="5"/>
  </r>
  <r>
    <s v="ID1733"/>
    <s v="7 June 2012, 3:19 PM"/>
    <n v="50000"/>
    <n v="50000"/>
    <s v="GBP"/>
    <n v="78808.9136"/>
    <s v="Research Analyst"/>
    <s v="Analyst"/>
    <s v="UK"/>
    <s v="UK"/>
    <s v="2 to 3 hours per day"/>
    <n v="2"/>
    <x v="14"/>
    <x v="1"/>
    <n v="2"/>
  </r>
  <r>
    <s v="ID1734"/>
    <s v="7 June 2012, 4:45 PM"/>
    <n v="421000"/>
    <n v="421000"/>
    <s v="INR"/>
    <n v="7497.1329249999999"/>
    <s v="PMO Analyst"/>
    <s v="Analyst"/>
    <s v="India"/>
    <s v="India"/>
    <s v="4 to 6 hours a day"/>
    <n v="4"/>
    <x v="0"/>
    <x v="0"/>
    <n v="4"/>
  </r>
  <r>
    <s v="ID1735"/>
    <s v="7 June 2012, 4:53 PM"/>
    <n v="10000"/>
    <n v="10000"/>
    <s v="USD"/>
    <n v="10000"/>
    <s v="AGM - Operations &amp; Customer Support"/>
    <s v="Manager"/>
    <s v="India"/>
    <s v="India"/>
    <s v="4 to 6 hours a day"/>
    <n v="11"/>
    <x v="0"/>
    <x v="0"/>
    <n v="11"/>
  </r>
  <r>
    <s v="ID1736"/>
    <s v="7 June 2012, 5:09 PM"/>
    <n v="360000"/>
    <n v="360000"/>
    <s v="INR"/>
    <n v="6410.850007"/>
    <s v="Baan ERP Functional Consultant"/>
    <s v="Consultant"/>
    <s v="India"/>
    <s v="India"/>
    <s v="1 or 2 hours a day"/>
    <n v="2"/>
    <x v="0"/>
    <x v="0"/>
    <n v="2"/>
  </r>
  <r>
    <s v="ID1737"/>
    <s v="7 June 2012, 5:13 PM"/>
    <n v="40000"/>
    <n v="40000"/>
    <s v="GBP"/>
    <n v="63047.130879999997"/>
    <s v="Analyst"/>
    <s v="Analyst"/>
    <s v="UK"/>
    <s v="UK"/>
    <s v="4 to 6 hours a day"/>
    <n v="5"/>
    <x v="14"/>
    <x v="1"/>
    <n v="5"/>
  </r>
  <r>
    <s v="ID1738"/>
    <s v="7 June 2012, 8:10 PM"/>
    <n v="60000"/>
    <n v="60000"/>
    <s v="AUD"/>
    <n v="61194.579380000003"/>
    <s v="business analyst"/>
    <s v="Analyst"/>
    <s v="Australia"/>
    <s v="Australia"/>
    <s v="2 to 3 hours per day"/>
    <n v="3"/>
    <x v="16"/>
    <x v="4"/>
    <n v="3"/>
  </r>
  <r>
    <s v="ID1739"/>
    <s v="7 June 2012, 8:48 PM"/>
    <s v="ô?73000"/>
    <n v="73000"/>
    <s v="GBP"/>
    <n v="115061.01390000001"/>
    <s v="Financial Controller"/>
    <s v="Controller"/>
    <s v="UK"/>
    <s v="UK"/>
    <s v="4 to 6 hours a day"/>
    <n v="8"/>
    <x v="14"/>
    <x v="1"/>
    <n v="8"/>
  </r>
  <r>
    <s v="ID1740"/>
    <s v="7 June 2012, 11:33 PM"/>
    <n v="45000"/>
    <n v="45000"/>
    <s v="USD"/>
    <n v="45000"/>
    <s v="Sourcing Analyst"/>
    <s v="Analyst"/>
    <s v="USA"/>
    <s v="USA"/>
    <s v="All the 8 hours baby, all the 8!"/>
    <n v="2"/>
    <x v="2"/>
    <x v="2"/>
    <n v="2"/>
  </r>
  <r>
    <s v="ID1741"/>
    <s v="7 June 2012, 11:48 PM"/>
    <n v="36000"/>
    <n v="36000"/>
    <s v="USD"/>
    <n v="36000"/>
    <s v="clerk"/>
    <s v="Analyst"/>
    <s v="USA"/>
    <s v="USA"/>
    <s v="4 to 6 hours a day"/>
    <n v="4"/>
    <x v="2"/>
    <x v="2"/>
    <n v="4"/>
  </r>
  <r>
    <s v="ID1742"/>
    <s v="8 June 2012, 12:01 AM"/>
    <n v="68000"/>
    <n v="68000"/>
    <s v="USD"/>
    <n v="68000"/>
    <s v="Tax Associate"/>
    <s v="Analyst"/>
    <s v="USA"/>
    <s v="USA"/>
    <s v="4 to 6 hours a day"/>
    <n v="2.5"/>
    <x v="2"/>
    <x v="2"/>
    <n v="2.5"/>
  </r>
  <r>
    <s v="ID1743"/>
    <s v="8 June 2012, 12:21 AM"/>
    <n v="75000"/>
    <n v="75000"/>
    <s v="USD"/>
    <n v="75000"/>
    <s v="Senior Financial Analyst"/>
    <s v="Analyst"/>
    <s v="USA"/>
    <s v="USA"/>
    <s v="All the 8 hours baby, all the 8!"/>
    <n v="5"/>
    <x v="2"/>
    <x v="2"/>
    <n v="5"/>
  </r>
  <r>
    <s v="ID1744"/>
    <s v="8 June 2012, 2:27 AM"/>
    <n v="88000"/>
    <n v="88000"/>
    <s v="USD"/>
    <n v="88000"/>
    <s v="Senior Fiancial Analyst"/>
    <s v="Analyst"/>
    <s v="USA"/>
    <s v="USA"/>
    <s v="All the 8 hours baby, all the 8!"/>
    <n v="10"/>
    <x v="2"/>
    <x v="2"/>
    <n v="10"/>
  </r>
  <r>
    <s v="ID1745"/>
    <s v="8 June 2012, 2:28 AM"/>
    <n v="21500"/>
    <n v="258000"/>
    <s v="INR"/>
    <n v="4594.442505"/>
    <s v="Senior Data Associate"/>
    <s v="Analyst"/>
    <s v="India"/>
    <s v="India"/>
    <s v="4 to 6 hours a day"/>
    <n v="4"/>
    <x v="0"/>
    <x v="0"/>
    <n v="4"/>
  </r>
  <r>
    <s v="ID1746"/>
    <s v="8 June 2012, 3:23 AM"/>
    <n v="69000"/>
    <n v="69000"/>
    <s v="USD"/>
    <n v="69000"/>
    <s v="Business Analyst II"/>
    <s v="Analyst"/>
    <s v="USA"/>
    <s v="USA"/>
    <s v="All the 8 hours baby, all the 8!"/>
    <n v="15"/>
    <x v="2"/>
    <x v="2"/>
    <n v="15"/>
  </r>
  <r>
    <s v="ID1747"/>
    <s v="8 June 2012, 3:34 AM"/>
    <n v="30000"/>
    <n v="30000"/>
    <s v="USD"/>
    <n v="30000"/>
    <s v="Inventory Manager"/>
    <s v="Manager"/>
    <s v="USA"/>
    <s v="USA"/>
    <s v="4 to 6 hours a day"/>
    <n v="1"/>
    <x v="2"/>
    <x v="2"/>
    <n v="1"/>
  </r>
  <r>
    <s v="ID1748"/>
    <s v="8 June 2012, 4:51 AM"/>
    <n v="80000"/>
    <n v="80000"/>
    <s v="USD"/>
    <n v="80000"/>
    <s v="Sales / Finance Manager"/>
    <s v="Manager"/>
    <s v="USA"/>
    <s v="USA"/>
    <s v="4 to 6 hours a day"/>
    <n v="7"/>
    <x v="2"/>
    <x v="2"/>
    <n v="7"/>
  </r>
  <r>
    <s v="ID1749"/>
    <s v="8 June 2012, 6:42 AM"/>
    <n v="75000"/>
    <n v="75000"/>
    <s v="USD"/>
    <n v="75000"/>
    <s v="actuary"/>
    <s v="Accountant"/>
    <s v="USA"/>
    <s v="USA"/>
    <s v="All the 8 hours baby, all the 8!"/>
    <n v="1"/>
    <x v="2"/>
    <x v="2"/>
    <n v="1"/>
  </r>
  <r>
    <s v="ID1750"/>
    <s v="8 June 2012, 8:15 AM"/>
    <n v="31200"/>
    <n v="31200"/>
    <s v="USD"/>
    <n v="31200"/>
    <s v="Risk analyst"/>
    <s v="Analyst"/>
    <s v="Brazil"/>
    <s v="Brasil"/>
    <s v="4 to 6 hours a day"/>
    <n v="4"/>
    <x v="20"/>
    <x v="5"/>
    <n v="4"/>
  </r>
  <r>
    <s v="ID1751"/>
    <s v="8 June 2012, 9:46 AM"/>
    <n v="85000"/>
    <n v="85000"/>
    <s v="USD"/>
    <n v="85000"/>
    <s v="Actuary"/>
    <s v="Accountant"/>
    <s v="USA"/>
    <s v="USA"/>
    <s v="4 to 6 hours a day"/>
    <n v="20"/>
    <x v="2"/>
    <x v="2"/>
    <n v="20"/>
  </r>
  <r>
    <s v="ID1752"/>
    <s v="8 June 2012, 1:38 PM"/>
    <s v="9,50,000"/>
    <n v="950000"/>
    <s v="INR"/>
    <n v="16917.520850000001"/>
    <s v="Associate Manager, Drug Safety Operations"/>
    <s v="Manager"/>
    <s v="India"/>
    <s v="India"/>
    <s v="2 to 3 hours per day"/>
    <n v="9"/>
    <x v="0"/>
    <x v="0"/>
    <n v="9"/>
  </r>
  <r>
    <s v="ID1753"/>
    <s v="8 June 2012, 1:55 PM"/>
    <s v="15000inr"/>
    <n v="180000"/>
    <s v="INR"/>
    <n v="3205.4250040000002"/>
    <s v="mis"/>
    <s v="Reporting"/>
    <s v="India"/>
    <s v="India"/>
    <s v="4 to 6 hours a day"/>
    <n v="2"/>
    <x v="0"/>
    <x v="0"/>
    <n v="2"/>
  </r>
  <r>
    <s v="ID1754"/>
    <s v="8 June 2012, 2:43 PM"/>
    <n v="60000"/>
    <n v="60000"/>
    <s v="USD"/>
    <n v="60000"/>
    <s v="Project Lead"/>
    <s v="Manager"/>
    <s v="USA"/>
    <s v="USA"/>
    <s v="All the 8 hours baby, all the 8!"/>
    <n v="2"/>
    <x v="2"/>
    <x v="2"/>
    <n v="2"/>
  </r>
  <r>
    <s v="ID1755"/>
    <s v="8 June 2012, 2:43 PM"/>
    <n v="60000"/>
    <n v="60000"/>
    <s v="USD"/>
    <n v="60000"/>
    <s v="Project Lead"/>
    <s v="Manager"/>
    <s v="USA"/>
    <s v="USA"/>
    <s v="All the 8 hours baby, all the 8!"/>
    <n v="2"/>
    <x v="2"/>
    <x v="2"/>
    <n v="2"/>
  </r>
  <r>
    <s v="ID1756"/>
    <s v="8 June 2012, 3:43 PM"/>
    <s v="INR800000"/>
    <n v="800000"/>
    <s v="INR"/>
    <n v="14246.333350000001"/>
    <s v="MANAGER"/>
    <s v="Manager"/>
    <s v="India"/>
    <s v="India"/>
    <s v="2 to 3 hours per day"/>
    <n v="0"/>
    <x v="0"/>
    <x v="0"/>
    <n v="0"/>
  </r>
  <r>
    <s v="ID1757"/>
    <s v="8 June 2012, 3:45 PM"/>
    <n v="800000"/>
    <n v="800000"/>
    <s v="INR"/>
    <n v="14246.333350000001"/>
    <s v="MANAGER"/>
    <s v="Manager"/>
    <s v="India"/>
    <s v="India"/>
    <s v="2 to 3 hours per day"/>
    <n v="0"/>
    <x v="0"/>
    <x v="0"/>
    <n v="0"/>
  </r>
  <r>
    <s v="ID1758"/>
    <s v="8 June 2012, 6:48 PM"/>
    <n v="28995"/>
    <n v="28995"/>
    <s v="USD"/>
    <n v="28995"/>
    <s v="Senior Executive"/>
    <s v="Manager"/>
    <s v="India"/>
    <s v="India"/>
    <s v="4 to 6 hours a day"/>
    <n v="6"/>
    <x v="0"/>
    <x v="0"/>
    <n v="6"/>
  </r>
  <r>
    <s v="ID1759"/>
    <s v="8 June 2012, 6:52 PM"/>
    <n v="1230000"/>
    <n v="1230000"/>
    <s v="INR"/>
    <n v="21903.737529999999"/>
    <s v="Financial Analyst"/>
    <s v="Analyst"/>
    <s v="India"/>
    <s v="India"/>
    <s v="All the 8 hours baby, all the 8!"/>
    <n v="3"/>
    <x v="0"/>
    <x v="0"/>
    <n v="3"/>
  </r>
  <r>
    <s v="ID1760"/>
    <s v="8 June 2012, 6:52 PM"/>
    <n v="1130000"/>
    <n v="1130000"/>
    <s v="INR"/>
    <n v="20122.94586"/>
    <s v="Financial Analyst"/>
    <s v="Analyst"/>
    <s v="India"/>
    <s v="India"/>
    <s v="All the 8 hours baby, all the 8!"/>
    <n v="3"/>
    <x v="0"/>
    <x v="0"/>
    <n v="3"/>
  </r>
  <r>
    <s v="ID1761"/>
    <s v="8 June 2012, 8:47 PM"/>
    <n v="45000"/>
    <n v="45000"/>
    <s v="GBP"/>
    <n v="70928.022240000006"/>
    <s v="bUSINESS aNALYST"/>
    <s v="Analyst"/>
    <s v="UK"/>
    <s v="UK"/>
    <s v="All the 8 hours baby, all the 8!"/>
    <n v="20"/>
    <x v="14"/>
    <x v="1"/>
    <n v="20"/>
  </r>
  <r>
    <s v="ID1762"/>
    <s v="8 June 2012, 9:00 PM"/>
    <n v="67000"/>
    <n v="67000"/>
    <s v="USD"/>
    <n v="67000"/>
    <s v="Manager"/>
    <s v="Manager"/>
    <s v="USA"/>
    <s v="USA"/>
    <s v="4 to 6 hours a day"/>
    <n v="16"/>
    <x v="2"/>
    <x v="2"/>
    <n v="16"/>
  </r>
  <r>
    <s v="ID1763"/>
    <s v="8 June 2012, 9:02 PM"/>
    <n v="30000"/>
    <n v="30000"/>
    <s v="USD"/>
    <n v="30000"/>
    <s v="Customer Service"/>
    <s v="Analyst"/>
    <s v="USA"/>
    <s v="USA"/>
    <s v="2 to 3 hours per day"/>
    <n v="4"/>
    <x v="2"/>
    <x v="2"/>
    <n v="4"/>
  </r>
  <r>
    <s v="ID1764"/>
    <s v="8 June 2012, 10:48 PM"/>
    <s v="CHF140000"/>
    <n v="140000"/>
    <s v="CHF"/>
    <n v="148102.2286"/>
    <s v="Projektleiter"/>
    <s v="Manager"/>
    <s v="Switzerland"/>
    <s v="Switzerland"/>
    <s v="2 to 3 hours per day"/>
    <n v="6"/>
    <x v="10"/>
    <x v="1"/>
    <n v="6"/>
  </r>
  <r>
    <s v="ID1765"/>
    <s v="8 June 2012, 11:20 PM"/>
    <n v="71500"/>
    <n v="71500"/>
    <s v="USD"/>
    <n v="71500"/>
    <s v="Pricing Manager"/>
    <s v="Manager"/>
    <s v="USA"/>
    <s v="USA"/>
    <s v="All the 8 hours baby, all the 8!"/>
    <n v="11"/>
    <x v="2"/>
    <x v="2"/>
    <n v="11"/>
  </r>
  <r>
    <s v="ID1766"/>
    <s v="8 June 2012, 11:46 PM"/>
    <n v="67000"/>
    <n v="67000"/>
    <s v="USD"/>
    <n v="67000"/>
    <s v="Manager"/>
    <s v="Manager"/>
    <s v="USA"/>
    <s v="USA"/>
    <s v="Excel ?!? What Excel?"/>
    <n v="6"/>
    <x v="2"/>
    <x v="2"/>
    <n v="6"/>
  </r>
  <r>
    <s v="ID1767"/>
    <s v="9 June 2012, 12:49 AM"/>
    <n v="40000"/>
    <n v="40000"/>
    <s v="USD"/>
    <n v="40000"/>
    <s v="Market Research Analyst"/>
    <s v="Analyst"/>
    <s v="USA"/>
    <s v="USA"/>
    <s v="4 to 6 hours a day"/>
    <n v="5"/>
    <x v="2"/>
    <x v="2"/>
    <n v="5"/>
  </r>
  <r>
    <s v="ID1768"/>
    <s v="9 June 2012, 1:15 AM"/>
    <n v="65000"/>
    <n v="65000"/>
    <s v="USD"/>
    <n v="65000"/>
    <s v="Compliance Officer"/>
    <s v="Manager"/>
    <s v="USA"/>
    <s v="USA"/>
    <s v="4 to 6 hours a day"/>
    <n v="2"/>
    <x v="2"/>
    <x v="2"/>
    <n v="2"/>
  </r>
  <r>
    <s v="ID1769"/>
    <s v="9 June 2012, 1:47 AM"/>
    <n v="72000"/>
    <n v="72000"/>
    <s v="USD"/>
    <n v="72000"/>
    <s v="Consultant"/>
    <s v="Consultant"/>
    <s v="USA"/>
    <s v="USA"/>
    <s v="2 to 3 hours per day"/>
    <n v="13"/>
    <x v="2"/>
    <x v="2"/>
    <n v="13"/>
  </r>
  <r>
    <s v="ID1770"/>
    <s v="9 June 2012, 3:20 AM"/>
    <n v="52500"/>
    <n v="52500"/>
    <s v="USD"/>
    <n v="52500"/>
    <s v="Data Management Solutions Supervisor"/>
    <s v="Manager"/>
    <s v="USA"/>
    <s v="USA"/>
    <s v="All the 8 hours baby, all the 8!"/>
    <n v="3"/>
    <x v="2"/>
    <x v="2"/>
    <n v="3"/>
  </r>
  <r>
    <s v="ID1771"/>
    <s v="9 June 2012, 12:01 PM"/>
    <n v="444"/>
    <n v="5320"/>
    <s v="USD"/>
    <n v="5320"/>
    <s v="Officer"/>
    <s v="Manager"/>
    <s v="India"/>
    <s v="India"/>
    <s v="2 to 3 hours per day"/>
    <n v="5"/>
    <x v="0"/>
    <x v="0"/>
    <n v="5"/>
  </r>
  <r>
    <s v="ID1772"/>
    <s v="9 June 2012, 8:38 PM"/>
    <n v="1500"/>
    <n v="18000"/>
    <s v="USD"/>
    <n v="18000"/>
    <s v="accountant"/>
    <s v="Accountant"/>
    <s v="uae"/>
    <s v="UAE"/>
    <s v="All the 8 hours baby, all the 8!"/>
    <n v="3"/>
    <x v="21"/>
    <x v="0"/>
    <n v="3"/>
  </r>
  <r>
    <s v="ID1773"/>
    <s v="10 June 2012, 12:50 AM"/>
    <s v="1.40 lac"/>
    <n v="140000"/>
    <s v="INR"/>
    <n v="2493.1083359999998"/>
    <s v="magic"/>
    <s v="Misc."/>
    <s v="India"/>
    <s v="India"/>
    <s v="4 to 6 hours a day"/>
    <n v="5"/>
    <x v="0"/>
    <x v="0"/>
    <n v="5"/>
  </r>
  <r>
    <s v="ID1774"/>
    <s v="10 June 2012, 1:48 AM"/>
    <n v="1400"/>
    <n v="16800"/>
    <s v="EUR"/>
    <n v="21342.710579999999"/>
    <s v="account"/>
    <s v="Accountant"/>
    <s v="portugal"/>
    <s v="Portugal"/>
    <s v="4 to 6 hours a day"/>
    <n v="15"/>
    <x v="7"/>
    <x v="1"/>
    <n v="15"/>
  </r>
  <r>
    <s v="ID1775"/>
    <s v="10 June 2012, 2:20 AM"/>
    <n v="85000"/>
    <n v="85000"/>
    <s v="USD"/>
    <n v="85000"/>
    <s v="purchasing manager"/>
    <s v="Manager"/>
    <s v="USA"/>
    <s v="USA"/>
    <s v="2 to 3 hours per day"/>
    <n v="15"/>
    <x v="2"/>
    <x v="2"/>
    <n v="15"/>
  </r>
  <r>
    <s v="ID1776"/>
    <s v="10 June 2012, 2:29 AM"/>
    <n v="80000"/>
    <n v="80000"/>
    <s v="USD"/>
    <n v="80000"/>
    <s v="Engineer"/>
    <s v="Engineer"/>
    <s v="Brazil"/>
    <s v="Brasil"/>
    <s v="1 or 2 hours a day"/>
    <n v="9"/>
    <x v="20"/>
    <x v="5"/>
    <n v="9"/>
  </r>
  <r>
    <s v="ID1777"/>
    <s v="10 June 2012, 4:16 AM"/>
    <n v="500000"/>
    <n v="500000"/>
    <s v="INR"/>
    <n v="8903.9583440000006"/>
    <s v="equity research trainee"/>
    <s v="Analyst"/>
    <s v="India"/>
    <s v="India"/>
    <s v="All the 8 hours baby, all the 8!"/>
    <n v="0"/>
    <x v="0"/>
    <x v="0"/>
    <n v="0"/>
  </r>
  <r>
    <s v="ID1778"/>
    <s v="10 June 2012, 12:31 PM"/>
    <n v="125000"/>
    <n v="125000"/>
    <s v="USD"/>
    <n v="125000"/>
    <s v="project manager"/>
    <s v="Manager"/>
    <s v="USA"/>
    <s v="USA"/>
    <s v="All the 8 hours baby, all the 8!"/>
    <n v="10"/>
    <x v="2"/>
    <x v="2"/>
    <n v="10"/>
  </r>
  <r>
    <s v="ID1779"/>
    <s v="10 June 2012, 2:58 PM"/>
    <n v="1300000"/>
    <n v="1300000"/>
    <s v="INR"/>
    <n v="23150.291689999998"/>
    <s v="Manager"/>
    <s v="Manager"/>
    <s v="India"/>
    <s v="India"/>
    <s v="All the 8 hours baby, all the 8!"/>
    <n v="9"/>
    <x v="0"/>
    <x v="0"/>
    <n v="9"/>
  </r>
  <r>
    <s v="ID1780"/>
    <s v="10 June 2012, 3:20 PM"/>
    <n v="1000"/>
    <n v="12000"/>
    <s v="USD"/>
    <n v="12000"/>
    <s v="project engineer"/>
    <s v="Engineer"/>
    <s v="India"/>
    <s v="India"/>
    <s v="2 to 3 hours per day"/>
    <n v="7"/>
    <x v="0"/>
    <x v="0"/>
    <n v="7"/>
  </r>
  <r>
    <s v="ID1781"/>
    <s v="10 June 2012, 3:59 PM"/>
    <n v="30000"/>
    <n v="30000"/>
    <s v="USD"/>
    <n v="30000"/>
    <s v="Teacher"/>
    <s v="Analyst"/>
    <s v="Malaysia"/>
    <s v="malaysia"/>
    <s v="1 or 2 hours a day"/>
    <n v="12"/>
    <x v="72"/>
    <x v="0"/>
    <n v="12"/>
  </r>
  <r>
    <s v="ID1782"/>
    <s v="10 June 2012, 5:21 PM"/>
    <n v="72000"/>
    <n v="72000"/>
    <s v="EUR"/>
    <n v="91468.759609999994"/>
    <s v="regional sales manager"/>
    <s v="Manager"/>
    <s v="croatia"/>
    <s v="Croatia"/>
    <s v="1 or 2 hours a day"/>
    <n v="3"/>
    <x v="1"/>
    <x v="1"/>
    <n v="3"/>
  </r>
  <r>
    <s v="ID1783"/>
    <s v="10 June 2012, 8:30 PM"/>
    <s v="ô?22300"/>
    <n v="22300"/>
    <s v="GBP"/>
    <n v="35148.77547"/>
    <s v="Analysis &amp; insight consultant"/>
    <s v="Analyst"/>
    <s v="UK"/>
    <s v="UK"/>
    <s v="All the 8 hours baby, all the 8!"/>
    <n v="4"/>
    <x v="14"/>
    <x v="1"/>
    <n v="4"/>
  </r>
  <r>
    <s v="ID1784"/>
    <s v="10 June 2012, 9:52 PM"/>
    <s v="ô?31185"/>
    <n v="31185"/>
    <s v="GBP"/>
    <n v="49153.119409999999"/>
    <s v="Data Team Leader"/>
    <s v="Manager"/>
    <s v="UK"/>
    <s v="UK"/>
    <s v="4 to 6 hours a day"/>
    <n v="7"/>
    <x v="14"/>
    <x v="1"/>
    <n v="7"/>
  </r>
  <r>
    <s v="ID1785"/>
    <s v="11 June 2012, 3:11 AM"/>
    <n v="150000"/>
    <n v="150000"/>
    <s v="INR"/>
    <n v="2671.1875030000001"/>
    <s v="ENGINEER"/>
    <s v="Engineer"/>
    <s v="India"/>
    <s v="India"/>
    <s v="2 to 3 hours per day"/>
    <n v="1"/>
    <x v="0"/>
    <x v="0"/>
    <n v="1"/>
  </r>
  <r>
    <s v="ID1786"/>
    <s v="11 June 2012, 5:59 AM"/>
    <n v="27000"/>
    <n v="27000"/>
    <s v="GBP"/>
    <n v="42556.813349999997"/>
    <s v="assistant account manager"/>
    <s v="Manager"/>
    <s v="UK"/>
    <s v="UK"/>
    <s v="4 to 6 hours a day"/>
    <n v="3"/>
    <x v="14"/>
    <x v="1"/>
    <n v="3"/>
  </r>
  <r>
    <s v="ID1787"/>
    <s v="11 June 2012, 5:59 AM"/>
    <n v="27000"/>
    <n v="27000"/>
    <s v="GBP"/>
    <n v="42556.813349999997"/>
    <s v="assistant account manager"/>
    <s v="Manager"/>
    <s v="UK"/>
    <s v="UK"/>
    <s v="4 to 6 hours a day"/>
    <n v="3"/>
    <x v="14"/>
    <x v="1"/>
    <n v="3"/>
  </r>
  <r>
    <s v="ID1788"/>
    <s v="11 June 2012, 10:04 AM"/>
    <n v="74461"/>
    <n v="74461"/>
    <s v="USD"/>
    <n v="74461"/>
    <s v="Scientist III"/>
    <s v="Misc."/>
    <s v="USA"/>
    <s v="USA"/>
    <s v="1 or 2 hours a day"/>
    <n v="9"/>
    <x v="2"/>
    <x v="2"/>
    <n v="9"/>
  </r>
  <r>
    <s v="ID1789"/>
    <s v="11 June 2012, 4:55 PM"/>
    <s v="ô?26500"/>
    <n v="26500"/>
    <s v="GBP"/>
    <n v="41768.72421"/>
    <s v="Compliance Manager"/>
    <s v="Manager"/>
    <s v="UK"/>
    <s v="UK"/>
    <s v="4 to 6 hours a day"/>
    <n v="16"/>
    <x v="14"/>
    <x v="1"/>
    <n v="16"/>
  </r>
  <r>
    <s v="ID1790"/>
    <s v="11 June 2012, 5:01 PM"/>
    <s v="Rs 480000"/>
    <n v="480000"/>
    <s v="INR"/>
    <n v="8547.8000100000008"/>
    <s v="Development Analyst"/>
    <s v="Analyst"/>
    <s v="India"/>
    <s v="India"/>
    <s v="4 to 6 hours a day"/>
    <n v="1"/>
    <x v="0"/>
    <x v="0"/>
    <n v="1"/>
  </r>
  <r>
    <s v="ID1791"/>
    <s v="11 June 2012, 5:54 PM"/>
    <n v="200"/>
    <n v="2400"/>
    <s v="USD"/>
    <n v="2400"/>
    <s v="computer operator"/>
    <s v="Analyst"/>
    <s v="India"/>
    <s v="India"/>
    <s v="2 to 3 hours per day"/>
    <n v="3"/>
    <x v="0"/>
    <x v="0"/>
    <n v="3"/>
  </r>
  <r>
    <s v="ID1792"/>
    <s v="11 June 2012, 7:40 PM"/>
    <n v="3000"/>
    <n v="3000"/>
    <s v="USD"/>
    <n v="3000"/>
    <s v="executive"/>
    <s v="Analyst"/>
    <s v="Bangladesh"/>
    <s v="Bangladesh"/>
    <s v="1 or 2 hours a day"/>
    <n v="12"/>
    <x v="35"/>
    <x v="0"/>
    <n v="12"/>
  </r>
  <r>
    <s v="ID1793"/>
    <s v="11 June 2012, 7:56 PM"/>
    <n v="11000"/>
    <n v="11000"/>
    <s v="USD"/>
    <n v="11000"/>
    <s v="Web Analyst"/>
    <s v="Analyst"/>
    <s v="India"/>
    <s v="India"/>
    <s v="4 to 6 hours a day"/>
    <n v="2"/>
    <x v="0"/>
    <x v="0"/>
    <n v="2"/>
  </r>
  <r>
    <s v="ID1794"/>
    <s v="11 June 2012, 9:03 PM"/>
    <n v="40000"/>
    <n v="40000"/>
    <s v="USD"/>
    <n v="40000"/>
    <s v="Intern"/>
    <s v="Analyst"/>
    <s v="USA"/>
    <s v="USA"/>
    <s v="2 to 3 hours per day"/>
    <n v="2"/>
    <x v="2"/>
    <x v="2"/>
    <n v="2"/>
  </r>
  <r>
    <s v="ID1795"/>
    <s v="11 June 2012, 9:29 PM"/>
    <n v="300"/>
    <n v="3600"/>
    <s v="USD"/>
    <n v="3600"/>
    <s v="Analyst"/>
    <s v="Analyst"/>
    <s v="India"/>
    <s v="India"/>
    <s v="4 to 6 hours a day"/>
    <n v="1"/>
    <x v="0"/>
    <x v="0"/>
    <n v="1"/>
  </r>
  <r>
    <s v="ID1796"/>
    <s v="11 June 2012, 9:52 PM"/>
    <n v="56600"/>
    <n v="56600"/>
    <s v="USD"/>
    <n v="56600"/>
    <s v="ECommerce Manager"/>
    <s v="Manager"/>
    <s v="USA"/>
    <s v="USA"/>
    <s v="4 to 6 hours a day"/>
    <n v="12"/>
    <x v="2"/>
    <x v="2"/>
    <n v="12"/>
  </r>
  <r>
    <s v="ID1797"/>
    <s v="11 June 2012, 10:21 PM"/>
    <n v="33600"/>
    <n v="33600"/>
    <s v="USD"/>
    <n v="33600"/>
    <s v="Executive"/>
    <s v="Analyst"/>
    <s v="Singapore"/>
    <s v="Singapore"/>
    <s v="All the 8 hours baby, all the 8!"/>
    <n v="2"/>
    <x v="29"/>
    <x v="0"/>
    <n v="2"/>
  </r>
  <r>
    <s v="ID1798"/>
    <s v="11 June 2012, 10:22 PM"/>
    <n v="33600"/>
    <n v="33600"/>
    <s v="USD"/>
    <n v="33600"/>
    <s v="Executive"/>
    <s v="Analyst"/>
    <s v="Singapore"/>
    <s v="Singapore"/>
    <s v="All the 8 hours baby, all the 8!"/>
    <n v="2"/>
    <x v="29"/>
    <x v="0"/>
    <n v="2"/>
  </r>
  <r>
    <s v="ID1799"/>
    <s v="12 June 2012, 12:26 AM"/>
    <n v="100000"/>
    <n v="100000"/>
    <s v="USD"/>
    <n v="100000"/>
    <s v="analyst"/>
    <s v="Analyst"/>
    <s v="USA"/>
    <s v="USA"/>
    <s v="All the 8 hours baby, all the 8!"/>
    <n v="12"/>
    <x v="2"/>
    <x v="2"/>
    <n v="12"/>
  </r>
  <r>
    <s v="ID1800"/>
    <s v="12 June 2012, 1:55 AM"/>
    <n v="40000"/>
    <n v="40000"/>
    <s v="CAD"/>
    <n v="39334.460919999998"/>
    <s v="Machine Scheduler"/>
    <s v="Analyst"/>
    <s v="Canada"/>
    <s v="Canada"/>
    <s v="1 or 2 hours a day"/>
    <n v="1"/>
    <x v="17"/>
    <x v="2"/>
    <n v="1"/>
  </r>
  <r>
    <s v="ID1801"/>
    <s v="12 June 2012, 1:58 AM"/>
    <n v="400000"/>
    <n v="400000"/>
    <s v="INR"/>
    <n v="7123.1666750000004"/>
    <s v="business analyst"/>
    <s v="Analyst"/>
    <s v="India"/>
    <s v="India"/>
    <s v="2 to 3 hours per day"/>
    <n v="3"/>
    <x v="0"/>
    <x v="0"/>
    <n v="3"/>
  </r>
  <r>
    <s v="ID1802"/>
    <s v="12 June 2012, 2:43 AM"/>
    <s v="$65,000 US"/>
    <n v="65000"/>
    <s v="USD"/>
    <n v="65000"/>
    <s v="Sr Financial Systems Analyst"/>
    <s v="Analyst"/>
    <s v="USA"/>
    <s v="USA"/>
    <s v="4 to 6 hours a day"/>
    <n v="14"/>
    <x v="2"/>
    <x v="2"/>
    <n v="14"/>
  </r>
  <r>
    <s v="ID1803"/>
    <s v="12 June 2012, 2:59 AM"/>
    <n v="65000"/>
    <n v="65000"/>
    <s v="USD"/>
    <n v="65000"/>
    <s v="Data Analyst"/>
    <s v="Analyst"/>
    <s v="USA"/>
    <s v="USA"/>
    <s v="2 to 3 hours per day"/>
    <n v="10"/>
    <x v="2"/>
    <x v="2"/>
    <n v="10"/>
  </r>
  <r>
    <s v="ID1804"/>
    <s v="12 June 2012, 3:32 AM"/>
    <n v="65000"/>
    <n v="65000"/>
    <s v="USD"/>
    <n v="65000"/>
    <s v="Assistant Controller"/>
    <s v="Controller"/>
    <s v="USA"/>
    <s v="USA"/>
    <s v="2 to 3 hours per day"/>
    <n v="13"/>
    <x v="2"/>
    <x v="2"/>
    <n v="13"/>
  </r>
  <r>
    <s v="ID1805"/>
    <s v="12 June 2012, 3:45 AM"/>
    <n v="78000"/>
    <n v="78000"/>
    <s v="CAD"/>
    <n v="76702.198799999998"/>
    <s v="SFA"/>
    <s v="Analyst"/>
    <s v="Canada"/>
    <s v="Canada"/>
    <s v="All the 8 hours baby, all the 8!"/>
    <n v="4"/>
    <x v="17"/>
    <x v="2"/>
    <n v="4"/>
  </r>
  <r>
    <s v="ID1806"/>
    <s v="12 June 2012, 6:36 AM"/>
    <n v="63000"/>
    <n v="63000"/>
    <s v="USD"/>
    <n v="63000"/>
    <s v="Sales Analyst"/>
    <s v="Analyst"/>
    <s v="USA"/>
    <s v="USA"/>
    <s v="All the 8 hours baby, all the 8!"/>
    <n v="10"/>
    <x v="2"/>
    <x v="2"/>
    <n v="10"/>
  </r>
  <r>
    <s v="ID1807"/>
    <s v="12 June 2012, 8:36 AM"/>
    <n v="87000"/>
    <n v="87000"/>
    <s v="USD"/>
    <n v="87000"/>
    <s v="¥?¥— ¥Ø¾?¾?¥‹¥®¾?¥‘"/>
    <s v="Misc."/>
    <s v="USA"/>
    <s v="USA"/>
    <s v="4 to 6 hours a day"/>
    <n v="3"/>
    <x v="2"/>
    <x v="2"/>
    <n v="3"/>
  </r>
  <r>
    <s v="ID1808"/>
    <s v="12 June 2012, 8:46 AM"/>
    <n v="45000"/>
    <n v="45000"/>
    <s v="USD"/>
    <n v="45000"/>
    <s v="ba"/>
    <s v="Analyst"/>
    <s v="USA"/>
    <s v="USA"/>
    <s v="4 to 6 hours a day"/>
    <n v="4"/>
    <x v="2"/>
    <x v="2"/>
    <n v="4"/>
  </r>
  <r>
    <s v="ID1809"/>
    <s v="12 June 2012, 12:15 PM"/>
    <n v="85000"/>
    <n v="85000"/>
    <s v="USD"/>
    <n v="85000"/>
    <s v="Lead Financial Analyst"/>
    <s v="Analyst"/>
    <s v="USA"/>
    <s v="USA"/>
    <s v="All the 8 hours baby, all the 8!"/>
    <n v="3"/>
    <x v="2"/>
    <x v="2"/>
    <n v="3"/>
  </r>
  <r>
    <s v="ID1810"/>
    <s v="12 June 2012, 3:09 PM"/>
    <n v="156000"/>
    <n v="156000"/>
    <s v="AUD"/>
    <n v="159105.90640000001"/>
    <s v="Senior Associate Engineer"/>
    <s v="Engineer"/>
    <s v="Australia"/>
    <s v="Australia"/>
    <s v="2 to 3 hours per day"/>
    <n v="12"/>
    <x v="16"/>
    <x v="4"/>
    <n v="12"/>
  </r>
  <r>
    <s v="ID1811"/>
    <s v="12 June 2012, 3:58 PM"/>
    <n v="560000"/>
    <n v="560000"/>
    <s v="INR"/>
    <n v="9972.4333449999995"/>
    <s v="Associate Manager"/>
    <s v="Manager"/>
    <s v="India"/>
    <s v="India"/>
    <s v="2 to 3 hours per day"/>
    <n v="4"/>
    <x v="0"/>
    <x v="0"/>
    <n v="4"/>
  </r>
  <r>
    <s v="ID1812"/>
    <s v="12 June 2012, 4:16 PM"/>
    <n v="14000"/>
    <n v="14000"/>
    <s v="USD"/>
    <n v="14000"/>
    <s v="Manager"/>
    <s v="Manager"/>
    <s v="India"/>
    <s v="India"/>
    <s v="4 to 6 hours a day"/>
    <n v="5"/>
    <x v="0"/>
    <x v="0"/>
    <n v="5"/>
  </r>
  <r>
    <s v="ID1813"/>
    <s v="12 June 2012, 6:09 PM"/>
    <s v="ô?32000"/>
    <n v="32000"/>
    <s v="GBP"/>
    <n v="50437.704709999998"/>
    <s v="Business Analyst"/>
    <s v="Analyst"/>
    <s v="UK"/>
    <s v="UK"/>
    <s v="4 to 6 hours a day"/>
    <n v="20"/>
    <x v="14"/>
    <x v="1"/>
    <n v="20"/>
  </r>
  <r>
    <s v="ID1814"/>
    <s v="12 June 2012, 6:28 PM"/>
    <n v="32000"/>
    <n v="32000"/>
    <s v="GBP"/>
    <n v="50437.704709999998"/>
    <s v="Financial Analyst"/>
    <s v="Analyst"/>
    <s v="UK"/>
    <s v="UK"/>
    <s v="All the 8 hours baby, all the 8!"/>
    <n v="1"/>
    <x v="14"/>
    <x v="1"/>
    <n v="1"/>
  </r>
  <r>
    <s v="ID1815"/>
    <s v="12 June 2012, 8:11 PM"/>
    <n v="8900"/>
    <n v="1281600"/>
    <s v="PKR"/>
    <n v="13603.016100000001"/>
    <s v="Manager MIS &amp; Analytics"/>
    <s v="Manager"/>
    <s v="pakistan"/>
    <s v="Pakistan"/>
    <s v="All the 8 hours baby, all the 8!"/>
    <n v="8"/>
    <x v="3"/>
    <x v="0"/>
    <n v="8"/>
  </r>
  <r>
    <s v="ID1816"/>
    <s v="12 June 2012, 8:47 PM"/>
    <s v="aud145000"/>
    <n v="145000"/>
    <s v="AUD"/>
    <n v="147886.9002"/>
    <s v="Financial controller"/>
    <s v="Controller"/>
    <s v="Australia"/>
    <s v="Australia"/>
    <s v="2 to 3 hours per day"/>
    <n v="15"/>
    <x v="16"/>
    <x v="4"/>
    <n v="15"/>
  </r>
  <r>
    <s v="ID1818"/>
    <s v="12 June 2012, 9:47 PM"/>
    <n v="280000"/>
    <n v="280000"/>
    <s v="INR"/>
    <n v="4986.2166719999996"/>
    <s v="Sales Cordinator"/>
    <s v="Analyst"/>
    <s v="India"/>
    <s v="India"/>
    <s v="All the 8 hours baby, all the 8!"/>
    <n v="8"/>
    <x v="0"/>
    <x v="0"/>
    <n v="8"/>
  </r>
  <r>
    <s v="ID1819"/>
    <s v="12 June 2012, 9:58 PM"/>
    <n v="4800"/>
    <n v="4800"/>
    <s v="USD"/>
    <n v="4800"/>
    <s v="Sr Executive"/>
    <s v="Manager"/>
    <s v="India"/>
    <s v="India"/>
    <s v="All the 8 hours baby, all the 8!"/>
    <n v="3"/>
    <x v="0"/>
    <x v="0"/>
    <n v="3"/>
  </r>
  <r>
    <s v="ID1820"/>
    <s v="13 June 2012, 12:20 AM"/>
    <s v="4.5 Laks"/>
    <n v="450000"/>
    <s v="INR"/>
    <n v="8013.5625090000003"/>
    <s v="MIS Executive"/>
    <s v="Reporting"/>
    <s v="India"/>
    <s v="India"/>
    <s v="4 to 6 hours a day"/>
    <n v="4"/>
    <x v="0"/>
    <x v="0"/>
    <n v="4"/>
  </r>
  <r>
    <s v="ID1821"/>
    <s v="13 June 2012, 12:23 AM"/>
    <n v="80000"/>
    <n v="80000"/>
    <s v="USD"/>
    <n v="80000"/>
    <s v="Manager, Operations"/>
    <s v="Manager"/>
    <s v="USA"/>
    <s v="USA"/>
    <s v="4 to 6 hours a day"/>
    <n v="2"/>
    <x v="2"/>
    <x v="2"/>
    <n v="2"/>
  </r>
  <r>
    <s v="ID1822"/>
    <s v="13 June 2012, 12:37 AM"/>
    <s v="Ÿ?¦ 45000"/>
    <n v="45000"/>
    <s v="EUR"/>
    <n v="57167.974750000001"/>
    <s v="IT Trainer"/>
    <s v="Analyst"/>
    <s v="Netherlands"/>
    <s v="Netherlands"/>
    <s v="2 to 3 hours per day"/>
    <n v="14"/>
    <x v="18"/>
    <x v="1"/>
    <n v="14"/>
  </r>
  <r>
    <s v="ID1823"/>
    <s v="13 June 2012, 12:50 AM"/>
    <n v="20000"/>
    <n v="20000"/>
    <s v="USD"/>
    <n v="20000"/>
    <s v="administrator"/>
    <s v="Analyst"/>
    <s v="Canada"/>
    <s v="Canada"/>
    <s v="2 to 3 hours per day"/>
    <n v="2"/>
    <x v="17"/>
    <x v="2"/>
    <n v="2"/>
  </r>
  <r>
    <s v="ID1824"/>
    <s v="13 June 2012, 1:56 AM"/>
    <n v="70000"/>
    <n v="70000"/>
    <s v="USD"/>
    <n v="70000"/>
    <s v="business analyst"/>
    <s v="Analyst"/>
    <s v="USA"/>
    <s v="USA"/>
    <s v="2 to 3 hours per day"/>
    <n v="5"/>
    <x v="2"/>
    <x v="2"/>
    <n v="5"/>
  </r>
  <r>
    <s v="ID1825"/>
    <s v="13 June 2012, 3:23 AM"/>
    <s v="$214,000  USD"/>
    <n v="214000"/>
    <s v="USD"/>
    <n v="214000"/>
    <s v="Assistant Corporate Controller"/>
    <s v="Controller"/>
    <s v="USA"/>
    <s v="USA"/>
    <s v="All the 8 hours baby, all the 8!"/>
    <n v="20"/>
    <x v="2"/>
    <x v="2"/>
    <n v="20"/>
  </r>
  <r>
    <s v="ID1826"/>
    <s v="13 June 2012, 3:48 AM"/>
    <n v="78000"/>
    <n v="78000"/>
    <s v="USD"/>
    <n v="78000"/>
    <s v="Data Integration Engenieer"/>
    <s v="Engineer"/>
    <s v="USA"/>
    <s v="USA"/>
    <s v="All the 8 hours baby, all the 8!"/>
    <n v="5"/>
    <x v="2"/>
    <x v="2"/>
    <n v="5"/>
  </r>
  <r>
    <s v="ID1827"/>
    <s v="13 June 2012, 4:39 AM"/>
    <n v="42307.199999999997"/>
    <n v="42307"/>
    <s v="USD"/>
    <n v="42307"/>
    <s v="purchasing operations administrator"/>
    <s v="Analyst"/>
    <s v="USA"/>
    <s v="USA"/>
    <s v="2 to 3 hours per day"/>
    <n v="25"/>
    <x v="2"/>
    <x v="2"/>
    <n v="25"/>
  </r>
  <r>
    <s v="ID1828"/>
    <s v="13 June 2012, 4:40 AM"/>
    <n v="33250"/>
    <n v="33250"/>
    <s v="USD"/>
    <n v="33250"/>
    <s v="Planning and Logistics Coordinator"/>
    <s v="Manager"/>
    <s v="USA"/>
    <s v="USA"/>
    <s v="All the 8 hours baby, all the 8!"/>
    <n v="20"/>
    <x v="2"/>
    <x v="2"/>
    <n v="20"/>
  </r>
  <r>
    <s v="ID1829"/>
    <s v="13 June 2012, 5:20 AM"/>
    <s v="1600Ÿ?¦ net monthly"/>
    <n v="19200"/>
    <s v="EUR"/>
    <n v="24391.66923"/>
    <s v="bank clerk"/>
    <s v="Analyst"/>
    <s v="italy"/>
    <s v="italy"/>
    <s v="4 to 6 hours a day"/>
    <n v="10"/>
    <x v="61"/>
    <x v="1"/>
    <n v="10"/>
  </r>
  <r>
    <s v="ID1830"/>
    <s v="13 June 2012, 6:19 AM"/>
    <n v="120000"/>
    <n v="120000"/>
    <s v="USD"/>
    <n v="120000"/>
    <s v="Financial Modeler"/>
    <s v="Accountant"/>
    <s v="USA"/>
    <s v="USA"/>
    <s v="4 to 6 hours a day"/>
    <n v="20"/>
    <x v="2"/>
    <x v="2"/>
    <n v="20"/>
  </r>
  <r>
    <s v="ID1831"/>
    <s v="13 June 2012, 11:58 AM"/>
    <n v="20000"/>
    <n v="20000"/>
    <s v="USD"/>
    <n v="20000"/>
    <s v="Personal Assistant"/>
    <s v="Analyst"/>
    <s v="Hong Kong"/>
    <s v="Hong Kong"/>
    <s v="1 or 2 hours a day"/>
    <n v="1"/>
    <x v="96"/>
    <x v="0"/>
    <n v="1"/>
  </r>
  <r>
    <s v="ID1832"/>
    <s v="13 June 2012, 5:22 PM"/>
    <n v="15000"/>
    <n v="15000"/>
    <s v="USD"/>
    <n v="15000"/>
    <s v="senior associate"/>
    <s v="Analyst"/>
    <s v="India"/>
    <s v="India"/>
    <s v="2 to 3 hours per day"/>
    <n v="0.3"/>
    <x v="0"/>
    <x v="0"/>
    <n v="0.3"/>
  </r>
  <r>
    <s v="ID1833"/>
    <s v="13 June 2012, 6:25 PM"/>
    <s v="INR 10 lacs p.a."/>
    <n v="1000000"/>
    <s v="INR"/>
    <n v="17807.916689999998"/>
    <s v="Mnanager- Customer Project finance &amp; recovery"/>
    <s v="Manager"/>
    <s v="India"/>
    <s v="India"/>
    <s v="2 to 3 hours per day"/>
    <n v="10"/>
    <x v="0"/>
    <x v="0"/>
    <n v="10"/>
  </r>
  <r>
    <s v="ID1834"/>
    <s v="13 June 2012, 7:20 PM"/>
    <n v="900000"/>
    <n v="900000"/>
    <s v="INR"/>
    <n v="16027.125019999999"/>
    <s v="Lead"/>
    <s v="Manager"/>
    <s v="India"/>
    <s v="India"/>
    <s v="2 to 3 hours per day"/>
    <n v="6"/>
    <x v="0"/>
    <x v="0"/>
    <n v="6"/>
  </r>
  <r>
    <s v="ID1835"/>
    <s v="13 June 2012, 7:33 PM"/>
    <s v="36000 British pounds"/>
    <n v="36000"/>
    <s v="GBP"/>
    <n v="56742.41779"/>
    <s v="Senior officer data reporting"/>
    <s v="Manager"/>
    <s v="UK"/>
    <s v="UK"/>
    <s v="All the 8 hours baby, all the 8!"/>
    <n v="7"/>
    <x v="14"/>
    <x v="1"/>
    <n v="7"/>
  </r>
  <r>
    <s v="ID1836"/>
    <s v="13 June 2012, 7:40 PM"/>
    <n v="1200000"/>
    <n v="1200000"/>
    <s v="INR"/>
    <n v="21369.500019999999"/>
    <s v="AM"/>
    <s v="Manager"/>
    <s v="India"/>
    <s v="India"/>
    <s v="4 to 6 hours a day"/>
    <n v="7"/>
    <x v="0"/>
    <x v="0"/>
    <n v="7"/>
  </r>
  <r>
    <s v="ID1837"/>
    <s v="13 June 2012, 8:39 PM"/>
    <n v="425000"/>
    <n v="425000"/>
    <s v="INR"/>
    <n v="7568.3645919999999"/>
    <s v="accountant"/>
    <s v="Accountant"/>
    <s v="India"/>
    <s v="India"/>
    <s v="2 to 3 hours per day"/>
    <n v="6"/>
    <x v="0"/>
    <x v="0"/>
    <n v="6"/>
  </r>
  <r>
    <s v="ID1838"/>
    <s v="13 June 2012, 11:32 PM"/>
    <n v="50000"/>
    <n v="50000"/>
    <s v="GBP"/>
    <n v="78808.9136"/>
    <s v="Assistant Financial Accountant"/>
    <s v="Accountant"/>
    <s v="UK"/>
    <s v="UK"/>
    <s v="2 to 3 hours per day"/>
    <n v="10"/>
    <x v="14"/>
    <x v="1"/>
    <n v="10"/>
  </r>
  <r>
    <s v="ID1839"/>
    <s v="14 June 2012, 1:55 AM"/>
    <n v="60000"/>
    <n v="60000"/>
    <s v="USD"/>
    <n v="60000"/>
    <s v="Business Analyst"/>
    <s v="Analyst"/>
    <s v="USA"/>
    <s v="USA"/>
    <s v="4 to 6 hours a day"/>
    <n v="15"/>
    <x v="2"/>
    <x v="2"/>
    <n v="15"/>
  </r>
  <r>
    <s v="ID1840"/>
    <s v="14 June 2012, 2:44 AM"/>
    <n v="57000"/>
    <n v="57000"/>
    <s v="USD"/>
    <n v="57000"/>
    <s v="Staff Accountant"/>
    <s v="Accountant"/>
    <s v="USA"/>
    <s v="USA"/>
    <s v="4 to 6 hours a day"/>
    <n v="9"/>
    <x v="2"/>
    <x v="2"/>
    <n v="9"/>
  </r>
  <r>
    <s v="ID1841"/>
    <s v="14 June 2012, 4:22 AM"/>
    <n v="40000"/>
    <n v="40000"/>
    <s v="USD"/>
    <n v="40000"/>
    <s v="Rates Analyst"/>
    <s v="Analyst"/>
    <s v="USA"/>
    <s v="USA"/>
    <s v="2 to 3 hours per day"/>
    <n v="0"/>
    <x v="2"/>
    <x v="2"/>
    <n v="0"/>
  </r>
  <r>
    <s v="ID1842"/>
    <s v="14 June 2012, 7:16 AM"/>
    <n v="80000"/>
    <n v="80000"/>
    <s v="USD"/>
    <n v="80000"/>
    <s v="Project Controller"/>
    <s v="Controller"/>
    <s v="USA"/>
    <s v="USA"/>
    <s v="4 to 6 hours a day"/>
    <n v="9"/>
    <x v="2"/>
    <x v="2"/>
    <n v="9"/>
  </r>
  <r>
    <s v="ID1843"/>
    <s v="14 June 2012, 12:27 PM"/>
    <n v="118000"/>
    <n v="118000"/>
    <s v="USD"/>
    <n v="118000"/>
    <s v="AVP"/>
    <s v="CXO or Top Mgmt."/>
    <s v="USA"/>
    <s v="USA"/>
    <s v="4 to 6 hours a day"/>
    <n v="6"/>
    <x v="2"/>
    <x v="2"/>
    <n v="6"/>
  </r>
  <r>
    <s v="ID1844"/>
    <s v="14 June 2012, 2:08 PM"/>
    <n v="5000"/>
    <n v="60000"/>
    <s v="USD"/>
    <n v="60000"/>
    <s v="Analyst"/>
    <s v="Analyst"/>
    <s v="UAE"/>
    <s v="UAE"/>
    <s v="4 to 6 hours a day"/>
    <n v="5"/>
    <x v="21"/>
    <x v="0"/>
    <n v="5"/>
  </r>
  <r>
    <s v="ID1845"/>
    <s v="14 June 2012, 6:27 PM"/>
    <n v="560"/>
    <n v="6720"/>
    <s v="USD"/>
    <n v="6720"/>
    <s v="accoutant"/>
    <s v="Accountant"/>
    <s v="India"/>
    <s v="India"/>
    <s v="4 to 6 hours a day"/>
    <n v="5"/>
    <x v="0"/>
    <x v="0"/>
    <n v="5"/>
  </r>
  <r>
    <s v="ID1846"/>
    <s v="14 June 2012, 10:03 PM"/>
    <n v="1720"/>
    <n v="20640"/>
    <s v="USD"/>
    <n v="20640"/>
    <s v="Programme Officer"/>
    <s v="Manager"/>
    <s v="Singapore"/>
    <s v="Singapore"/>
    <s v="4 to 6 hours a day"/>
    <n v="3"/>
    <x v="29"/>
    <x v="0"/>
    <n v="3"/>
  </r>
  <r>
    <s v="ID1847"/>
    <s v="15 June 2012, 12:35 AM"/>
    <n v="50000"/>
    <n v="50000"/>
    <s v="USD"/>
    <n v="50000"/>
    <s v="Digital Media Analyst"/>
    <s v="Analyst"/>
    <s v="USA"/>
    <s v="USA"/>
    <s v="All the 8 hours baby, all the 8!"/>
    <n v="15"/>
    <x v="2"/>
    <x v="2"/>
    <n v="15"/>
  </r>
  <r>
    <s v="ID1848"/>
    <s v="15 June 2012, 12:52 AM"/>
    <n v="2000"/>
    <n v="24000"/>
    <s v="USD"/>
    <n v="24000"/>
    <s v="Plant Controller"/>
    <s v="Controller"/>
    <s v="Russia"/>
    <s v="Russia"/>
    <s v="All the 8 hours baby, all the 8!"/>
    <n v="23"/>
    <x v="13"/>
    <x v="1"/>
    <n v="23"/>
  </r>
  <r>
    <s v="ID1849"/>
    <s v="15 June 2012, 1:02 AM"/>
    <n v="60000"/>
    <n v="60000"/>
    <s v="USD"/>
    <n v="60000"/>
    <s v="Business Analyst"/>
    <s v="Analyst"/>
    <s v="USA"/>
    <s v="USA"/>
    <s v="2 to 3 hours per day"/>
    <n v="3"/>
    <x v="2"/>
    <x v="2"/>
    <n v="3"/>
  </r>
  <r>
    <s v="ID1850"/>
    <s v="15 June 2012, 1:10 AM"/>
    <n v="37500"/>
    <n v="37500"/>
    <s v="USD"/>
    <n v="37500"/>
    <s v="consultant"/>
    <s v="Consultant"/>
    <s v="India"/>
    <s v="India"/>
    <s v="All the 8 hours baby, all the 8!"/>
    <n v="0"/>
    <x v="0"/>
    <x v="0"/>
    <n v="0"/>
  </r>
  <r>
    <s v="ID1851"/>
    <s v="15 June 2012, 2:24 AM"/>
    <n v="40000"/>
    <n v="40000"/>
    <s v="USD"/>
    <n v="40000"/>
    <s v="Research Support Specialist"/>
    <s v="Specialist"/>
    <s v="USA"/>
    <s v="USA"/>
    <s v="4 to 6 hours a day"/>
    <n v="1"/>
    <x v="2"/>
    <x v="2"/>
    <n v="1"/>
  </r>
  <r>
    <s v="ID1852"/>
    <s v="15 June 2012, 2:30 AM"/>
    <s v="US$ 85000"/>
    <n v="85000"/>
    <s v="USD"/>
    <n v="85000"/>
    <s v="Chief Financial Officer"/>
    <s v="CXO or Top Mgmt."/>
    <s v="USA"/>
    <s v="USA"/>
    <s v="2 to 3 hours per day"/>
    <n v="15"/>
    <x v="2"/>
    <x v="2"/>
    <n v="15"/>
  </r>
  <r>
    <s v="ID1853"/>
    <s v="15 June 2012, 3:00 AM"/>
    <n v="30000"/>
    <n v="30000"/>
    <s v="USD"/>
    <n v="30000"/>
    <s v="Trainee"/>
    <s v="Analyst"/>
    <s v="Brazil"/>
    <s v="Brasil"/>
    <s v="2 to 3 hours per day"/>
    <n v="1"/>
    <x v="20"/>
    <x v="5"/>
    <n v="1"/>
  </r>
  <r>
    <s v="ID1854"/>
    <s v="15 June 2012, 3:51 AM"/>
    <s v="ô?33500"/>
    <n v="33500"/>
    <s v="GBP"/>
    <n v="52801.972110000002"/>
    <s v="Senior Manufacturing Engineer"/>
    <s v="Engineer"/>
    <s v="UK"/>
    <s v="UK"/>
    <s v="2 to 3 hours per day"/>
    <n v="7"/>
    <x v="14"/>
    <x v="1"/>
    <n v="7"/>
  </r>
  <r>
    <s v="ID1855"/>
    <s v="15 June 2012, 5:44 AM"/>
    <n v="29000"/>
    <n v="29000"/>
    <s v="USD"/>
    <n v="29000"/>
    <s v="Customer Experence Engineer"/>
    <s v="Engineer"/>
    <s v="USA"/>
    <s v="USA"/>
    <s v="All the 8 hours baby, all the 8!"/>
    <n v="1"/>
    <x v="2"/>
    <x v="2"/>
    <n v="1"/>
  </r>
  <r>
    <s v="ID1857"/>
    <s v="15 June 2012, 9:00 AM"/>
    <n v="48000"/>
    <n v="48000"/>
    <s v="USD"/>
    <n v="48000"/>
    <s v="Accountant"/>
    <s v="Accountant"/>
    <s v="USA"/>
    <s v="USA"/>
    <s v="4 to 6 hours a day"/>
    <n v="1"/>
    <x v="2"/>
    <x v="2"/>
    <n v="1"/>
  </r>
  <r>
    <s v="ID1858"/>
    <s v="15 June 2012, 9:01 AM"/>
    <n v="48000"/>
    <n v="48000"/>
    <s v="USD"/>
    <n v="48000"/>
    <s v="Accountant"/>
    <s v="Accountant"/>
    <s v="USA"/>
    <s v="USA"/>
    <s v="4 to 6 hours a day"/>
    <n v="1"/>
    <x v="2"/>
    <x v="2"/>
    <n v="1"/>
  </r>
  <r>
    <s v="ID1859"/>
    <s v="15 June 2012, 3:07 PM"/>
    <n v="700"/>
    <n v="8400"/>
    <s v="USD"/>
    <n v="8400"/>
    <s v="Analyst"/>
    <s v="Analyst"/>
    <s v="Baltic"/>
    <s v="Baltic"/>
    <s v="All the 8 hours baby, all the 8!"/>
    <n v="0.3"/>
    <x v="97"/>
    <x v="1"/>
    <n v="0.3"/>
  </r>
  <r>
    <s v="ID1860"/>
    <s v="15 June 2012, 3:43 PM"/>
    <n v="270000"/>
    <n v="270000"/>
    <s v="INR"/>
    <n v="4808.137506"/>
    <s v="Team Lead"/>
    <s v="Manager"/>
    <s v="India"/>
    <s v="India"/>
    <s v="2 to 3 hours per day"/>
    <n v="5"/>
    <x v="0"/>
    <x v="0"/>
    <n v="5"/>
  </r>
  <r>
    <s v="ID1861"/>
    <s v="15 June 2012, 4:36 PM"/>
    <n v="1400000"/>
    <n v="1400000"/>
    <s v="INR"/>
    <n v="24931.083360000001"/>
    <s v="Manager - Controlling"/>
    <s v="Manager"/>
    <s v="India"/>
    <s v="India"/>
    <s v="4 to 6 hours a day"/>
    <n v="10"/>
    <x v="0"/>
    <x v="0"/>
    <n v="10"/>
  </r>
  <r>
    <s v="ID1862"/>
    <s v="15 June 2012, 5:16 PM"/>
    <s v="INR 700000"/>
    <n v="700000"/>
    <s v="INR"/>
    <n v="12465.54168"/>
    <s v="Sr. System Analyst"/>
    <s v="Analyst"/>
    <s v="India"/>
    <s v="India"/>
    <s v="2 to 3 hours per day"/>
    <n v="4"/>
    <x v="0"/>
    <x v="0"/>
    <n v="4"/>
  </r>
  <r>
    <s v="ID1863"/>
    <s v="15 June 2012, 5:35 PM"/>
    <n v="20000"/>
    <n v="20000"/>
    <s v="GBP"/>
    <n v="31523.565439999998"/>
    <s v="Accountant"/>
    <s v="Accountant"/>
    <s v="UK"/>
    <s v="UK"/>
    <s v="2 to 3 hours per day"/>
    <n v="10"/>
    <x v="14"/>
    <x v="1"/>
    <n v="10"/>
  </r>
  <r>
    <s v="ID1864"/>
    <s v="15 June 2012, 5:36 PM"/>
    <s v="INR 1000000"/>
    <n v="1000000"/>
    <s v="INR"/>
    <n v="17807.916689999998"/>
    <s v="Sr.Manager"/>
    <s v="Manager"/>
    <s v="India"/>
    <s v="India"/>
    <s v="All the 8 hours baby, all the 8!"/>
    <n v="10"/>
    <x v="0"/>
    <x v="0"/>
    <n v="10"/>
  </r>
  <r>
    <s v="ID1865"/>
    <s v="15 June 2012, 6:13 PM"/>
    <n v="112000"/>
    <n v="112000"/>
    <s v="USD"/>
    <n v="112000"/>
    <s v="manager"/>
    <s v="Manager"/>
    <s v="USA"/>
    <s v="USA"/>
    <s v="2 to 3 hours per day"/>
    <n v="8"/>
    <x v="2"/>
    <x v="2"/>
    <n v="8"/>
  </r>
  <r>
    <s v="ID1866"/>
    <s v="15 June 2012, 8:00 PM"/>
    <n v="11000"/>
    <n v="11000"/>
    <s v="USD"/>
    <n v="11000"/>
    <s v="AM"/>
    <s v="Manager"/>
    <s v="India"/>
    <s v="India"/>
    <s v="All the 8 hours baby, all the 8!"/>
    <n v="8"/>
    <x v="0"/>
    <x v="0"/>
    <n v="8"/>
  </r>
  <r>
    <s v="ID1867"/>
    <s v="15 June 2012, 8:50 PM"/>
    <s v="EUR 90000"/>
    <n v="90000"/>
    <s v="EUR"/>
    <n v="114335.9495"/>
    <s v="Controller"/>
    <s v="Controller"/>
    <s v="mainland Europe (Euro zone)"/>
    <s v="Europe"/>
    <s v="2 to 3 hours per day"/>
    <n v="20"/>
    <x v="75"/>
    <x v="1"/>
    <n v="20"/>
  </r>
  <r>
    <s v="ID1868"/>
    <s v="15 June 2012, 9:32 PM"/>
    <s v="$US16.110,72"/>
    <n v="16110"/>
    <s v="USD"/>
    <n v="16110"/>
    <s v="INFORMATION ANALIST"/>
    <s v="Analyst"/>
    <s v="COLOMBIA"/>
    <s v="Colombia"/>
    <s v="All the 8 hours baby, all the 8!"/>
    <n v="10"/>
    <x v="27"/>
    <x v="5"/>
    <n v="10"/>
  </r>
  <r>
    <s v="ID1869"/>
    <s v="15 June 2012, 10:36 PM"/>
    <n v="72000"/>
    <n v="72000"/>
    <s v="USD"/>
    <n v="72000"/>
    <s v="HR Supervisor"/>
    <s v="Manager"/>
    <s v="USA"/>
    <s v="USA"/>
    <s v="4 to 6 hours a day"/>
    <n v="10"/>
    <x v="2"/>
    <x v="2"/>
    <n v="10"/>
  </r>
  <r>
    <s v="ID1870"/>
    <s v="15 June 2012, 11:21 PM"/>
    <n v="60000"/>
    <n v="60000"/>
    <s v="USD"/>
    <n v="60000"/>
    <s v="Marketing Initatities Analyst"/>
    <s v="Analyst"/>
    <s v="USA"/>
    <s v="USA"/>
    <s v="All the 8 hours baby, all the 8!"/>
    <n v="10"/>
    <x v="2"/>
    <x v="2"/>
    <n v="10"/>
  </r>
  <r>
    <s v="ID1871"/>
    <s v="15 June 2012, 11:50 PM"/>
    <n v="67000"/>
    <n v="67000"/>
    <s v="USD"/>
    <n v="67000"/>
    <s v="Sales Compensation Analyst"/>
    <s v="Analyst"/>
    <s v="USA"/>
    <s v="USA"/>
    <s v="4 to 6 hours a day"/>
    <n v="6"/>
    <x v="2"/>
    <x v="2"/>
    <n v="6"/>
  </r>
  <r>
    <s v="ID1872"/>
    <s v="16 June 2012, 2:50 AM"/>
    <n v="54000"/>
    <n v="54000"/>
    <s v="USD"/>
    <n v="54000"/>
    <s v="materials"/>
    <s v="Analyst"/>
    <s v="USA"/>
    <s v="USA"/>
    <s v="4 to 6 hours a day"/>
    <n v="18"/>
    <x v="2"/>
    <x v="2"/>
    <n v="18"/>
  </r>
  <r>
    <s v="ID1873"/>
    <s v="16 June 2012, 5:23 AM"/>
    <n v="38666"/>
    <n v="38666"/>
    <s v="USD"/>
    <n v="38666"/>
    <s v="Actuarial Specialist"/>
    <s v="Specialist"/>
    <s v="South Africa"/>
    <s v="South Africa"/>
    <s v="All the 8 hours baby, all the 8!"/>
    <n v="10"/>
    <x v="11"/>
    <x v="3"/>
    <n v="10"/>
  </r>
  <r>
    <s v="ID1874"/>
    <s v="16 June 2012, 6:17 AM"/>
    <n v="63000"/>
    <n v="63000"/>
    <s v="USD"/>
    <n v="63000"/>
    <s v="Marketing Database Analyst"/>
    <s v="Analyst"/>
    <s v="USA"/>
    <s v="USA"/>
    <s v="4 to 6 hours a day"/>
    <n v="6"/>
    <x v="2"/>
    <x v="2"/>
    <n v="6"/>
  </r>
  <r>
    <s v="ID1875"/>
    <s v="16 June 2012, 8:10 AM"/>
    <s v="63000 USD"/>
    <n v="63000"/>
    <s v="USD"/>
    <n v="63000"/>
    <s v="Financial Analyst"/>
    <s v="Analyst"/>
    <s v="USA"/>
    <s v="USA"/>
    <s v="All the 8 hours baby, all the 8!"/>
    <n v="1"/>
    <x v="2"/>
    <x v="2"/>
    <n v="1"/>
  </r>
  <r>
    <s v="ID1876"/>
    <s v="16 June 2012, 2:10 PM"/>
    <s v="INR 360000"/>
    <n v="360000"/>
    <s v="INR"/>
    <n v="6410.850007"/>
    <s v="Analyst"/>
    <s v="Analyst"/>
    <s v="India"/>
    <s v="India"/>
    <s v="All the 8 hours baby, all the 8!"/>
    <n v="2"/>
    <x v="0"/>
    <x v="0"/>
    <n v="2"/>
  </r>
  <r>
    <s v="ID1877"/>
    <s v="16 June 2012, 5:07 PM"/>
    <s v="INR 50000"/>
    <n v="600000"/>
    <s v="INR"/>
    <n v="10684.75001"/>
    <s v="Manager- Customer Support"/>
    <s v="Manager"/>
    <s v="India"/>
    <s v="India"/>
    <s v="4 to 6 hours a day"/>
    <n v="12"/>
    <x v="0"/>
    <x v="0"/>
    <n v="12"/>
  </r>
  <r>
    <s v="ID1878"/>
    <s v="16 June 2012, 5:14 PM"/>
    <n v="40000"/>
    <n v="40000"/>
    <s v="USD"/>
    <n v="40000"/>
    <s v="Assistant Manager"/>
    <s v="Manager"/>
    <s v="India"/>
    <s v="India"/>
    <s v="4 to 6 hours a day"/>
    <n v="5"/>
    <x v="0"/>
    <x v="0"/>
    <n v="5"/>
  </r>
  <r>
    <s v="ID1879"/>
    <s v="16 June 2012, 5:49 PM"/>
    <s v="3.5 lac"/>
    <n v="350000"/>
    <s v="INR"/>
    <n v="6232.7708409999996"/>
    <s v="Analyst"/>
    <s v="Analyst"/>
    <s v="India"/>
    <s v="India"/>
    <s v="4 to 6 hours a day"/>
    <n v="6"/>
    <x v="0"/>
    <x v="0"/>
    <n v="6"/>
  </r>
  <r>
    <s v="ID1880"/>
    <s v="16 June 2012, 6:31 PM"/>
    <n v="2342342"/>
    <n v="2342342"/>
    <s v="INR"/>
    <n v="41712.231189999999"/>
    <s v="3r23regedf"/>
    <s v="Misc."/>
    <s v="India"/>
    <s v="India"/>
    <s v="2 to 3 hours per day"/>
    <n v="12"/>
    <x v="0"/>
    <x v="0"/>
    <n v="12"/>
  </r>
  <r>
    <s v="ID1881"/>
    <s v="16 June 2012, 6:33 PM"/>
    <n v="700000"/>
    <n v="700000"/>
    <s v="INR"/>
    <n v="12465.54168"/>
    <s v="Revenue Focus Manager"/>
    <s v="Manager"/>
    <s v="India"/>
    <s v="India"/>
    <s v="2 to 3 hours per day"/>
    <n v="9"/>
    <x v="0"/>
    <x v="0"/>
    <n v="9"/>
  </r>
  <r>
    <s v="ID1882"/>
    <s v="16 June 2012, 10:24 PM"/>
    <n v="20500"/>
    <n v="20500"/>
    <s v="GBP"/>
    <n v="32311.654579999999"/>
    <s v="analyst"/>
    <s v="Analyst"/>
    <s v="UK"/>
    <s v="UK"/>
    <s v="4 to 6 hours a day"/>
    <n v="20"/>
    <x v="14"/>
    <x v="1"/>
    <n v="20"/>
  </r>
  <r>
    <s v="ID1883"/>
    <s v="17 June 2012, 1:34 AM"/>
    <s v="4,00,000"/>
    <n v="400000"/>
    <s v="INR"/>
    <n v="7123.1666750000004"/>
    <s v="technical analyst"/>
    <s v="Analyst"/>
    <s v="India"/>
    <s v="India"/>
    <s v="1 or 2 hours a day"/>
    <n v="2"/>
    <x v="0"/>
    <x v="0"/>
    <n v="2"/>
  </r>
  <r>
    <s v="ID1884"/>
    <s v="17 June 2012, 4:02 AM"/>
    <s v="US$100,000"/>
    <n v="100000"/>
    <s v="USD"/>
    <n v="100000"/>
    <s v="Senior Manager MIS"/>
    <s v="Manager"/>
    <s v="UAE"/>
    <s v="UAE"/>
    <s v="All the 8 hours baby, all the 8!"/>
    <n v="15"/>
    <x v="21"/>
    <x v="0"/>
    <n v="15"/>
  </r>
  <r>
    <s v="ID1885"/>
    <s v="17 June 2012, 11:38 AM"/>
    <n v="75000"/>
    <n v="75000"/>
    <s v="NZD"/>
    <n v="59819.107020000003"/>
    <s v="Commercial Accountant"/>
    <s v="Accountant"/>
    <s v="New Zealand"/>
    <s v="New Zealand"/>
    <s v="4 to 6 hours a day"/>
    <n v="4"/>
    <x v="47"/>
    <x v="4"/>
    <n v="4"/>
  </r>
  <r>
    <s v="ID1886"/>
    <s v="17 June 2012, 12:00 PM"/>
    <n v="25000"/>
    <n v="25000"/>
    <s v="USD"/>
    <n v="25000"/>
    <s v="Data Analyst"/>
    <s v="Analyst"/>
    <s v="India"/>
    <s v="India"/>
    <s v="All the 8 hours baby, all the 8!"/>
    <n v="1.5"/>
    <x v="0"/>
    <x v="0"/>
    <n v="1.5"/>
  </r>
  <r>
    <s v="ID1887"/>
    <s v="17 June 2012, 12:48 PM"/>
    <n v="5000"/>
    <n v="5000"/>
    <s v="USD"/>
    <n v="5000"/>
    <s v="admin"/>
    <s v="Analyst"/>
    <s v="India"/>
    <s v="India"/>
    <s v="2 to 3 hours per day"/>
    <n v="10"/>
    <x v="0"/>
    <x v="0"/>
    <n v="10"/>
  </r>
  <r>
    <s v="ID1888"/>
    <s v="17 June 2012, 1:26 PM"/>
    <s v="AUD63000"/>
    <n v="63000"/>
    <s v="AUD"/>
    <n v="64254.308349999999"/>
    <s v="Financial Modelling adviser"/>
    <s v="Accountant"/>
    <s v="Australia"/>
    <s v="Australia"/>
    <s v="All the 8 hours baby, all the 8!"/>
    <n v="3"/>
    <x v="16"/>
    <x v="4"/>
    <n v="3"/>
  </r>
  <r>
    <s v="ID1889"/>
    <s v="17 June 2012, 4:01 PM"/>
    <n v="60000"/>
    <n v="60000"/>
    <s v="EUR"/>
    <n v="76223.966339999999"/>
    <s v="pm"/>
    <s v="Manager"/>
    <s v="Germany"/>
    <s v="Germany"/>
    <s v="4 to 6 hours a day"/>
    <n v="6"/>
    <x v="5"/>
    <x v="1"/>
    <n v="6"/>
  </r>
  <r>
    <s v="ID1890"/>
    <s v="18 June 2012, 5:42 AM"/>
    <n v="600000"/>
    <n v="600000"/>
    <s v="DKK"/>
    <n v="102542.5423"/>
    <s v="Engineer"/>
    <s v="Engineer"/>
    <s v="DK"/>
    <s v="Denmark"/>
    <s v="2 to 3 hours per day"/>
    <n v="20"/>
    <x v="60"/>
    <x v="1"/>
    <n v="20"/>
  </r>
  <r>
    <s v="ID1891"/>
    <s v="18 June 2012, 6:14 AM"/>
    <n v="46000"/>
    <n v="46000"/>
    <s v="USD"/>
    <n v="46000"/>
    <s v="AML Analyst"/>
    <s v="Analyst"/>
    <s v="USA"/>
    <s v="USA"/>
    <s v="All the 8 hours baby, all the 8!"/>
    <n v="1"/>
    <x v="2"/>
    <x v="2"/>
    <n v="1"/>
  </r>
  <r>
    <s v="ID1892"/>
    <s v="18 June 2012, 8:19 AM"/>
    <n v="5000"/>
    <n v="5000"/>
    <s v="USD"/>
    <n v="5000"/>
    <s v="analyst"/>
    <s v="Analyst"/>
    <s v="India"/>
    <s v="India"/>
    <s v="All the 8 hours baby, all the 8!"/>
    <n v="2"/>
    <x v="0"/>
    <x v="0"/>
    <n v="2"/>
  </r>
  <r>
    <s v="ID1893"/>
    <s v="18 June 2012, 2:27 PM"/>
    <s v="$AUD 76300"/>
    <n v="76300"/>
    <s v="AUD"/>
    <n v="77819.106780000002"/>
    <s v="Operations Analyst"/>
    <s v="Analyst"/>
    <s v="Australia"/>
    <s v="Australia"/>
    <s v="All the 8 hours baby, all the 8!"/>
    <n v="3"/>
    <x v="16"/>
    <x v="4"/>
    <n v="3"/>
  </r>
  <r>
    <s v="ID1894"/>
    <s v="18 June 2012, 5:51 PM"/>
    <n v="350000"/>
    <n v="350000"/>
    <s v="INR"/>
    <n v="6232.7708409999996"/>
    <s v="manager purchase"/>
    <s v="Manager"/>
    <s v="India"/>
    <s v="India"/>
    <s v="2 to 3 hours per day"/>
    <n v="27"/>
    <x v="0"/>
    <x v="0"/>
    <n v="27"/>
  </r>
  <r>
    <s v="ID1895"/>
    <s v="18 June 2012, 6:26 PM"/>
    <s v="ô?35000"/>
    <n v="35000"/>
    <s v="GBP"/>
    <n v="55166.239520000003"/>
    <s v="Process Analyst"/>
    <s v="Analyst"/>
    <s v="UK"/>
    <s v="UK"/>
    <s v="All the 8 hours baby, all the 8!"/>
    <n v="34"/>
    <x v="14"/>
    <x v="1"/>
    <n v="34"/>
  </r>
  <r>
    <s v="ID1896"/>
    <s v="19 June 2012, 12:23 AM"/>
    <n v="45000"/>
    <n v="45000"/>
    <s v="USD"/>
    <n v="45000"/>
    <s v="Senior Accountant"/>
    <s v="Accountant"/>
    <s v="USA"/>
    <s v="USA"/>
    <s v="2 to 3 hours per day"/>
    <n v="5"/>
    <x v="2"/>
    <x v="2"/>
    <n v="5"/>
  </r>
  <r>
    <s v="ID1897"/>
    <s v="19 June 2012, 1:49 AM"/>
    <s v="60k usd"/>
    <n v="60000"/>
    <s v="USD"/>
    <n v="60000"/>
    <s v="buyer"/>
    <s v="Manager"/>
    <s v="Canada"/>
    <s v="Canada"/>
    <s v="2 to 3 hours per day"/>
    <n v="10"/>
    <x v="17"/>
    <x v="2"/>
    <n v="10"/>
  </r>
  <r>
    <s v="ID1898"/>
    <s v="19 June 2012, 3:25 AM"/>
    <n v="43000"/>
    <n v="43000"/>
    <s v="USD"/>
    <n v="43000"/>
    <s v="Performance Improvement Analyst"/>
    <s v="Analyst"/>
    <s v="USA"/>
    <s v="USA"/>
    <s v="4 to 6 hours a day"/>
    <n v="5"/>
    <x v="2"/>
    <x v="2"/>
    <n v="5"/>
  </r>
  <r>
    <s v="ID1899"/>
    <s v="19 June 2012, 4:55 AM"/>
    <n v="28000"/>
    <n v="28000"/>
    <s v="EUR"/>
    <n v="35571.184289999997"/>
    <s v="controller"/>
    <s v="Controller"/>
    <s v="Spain"/>
    <s v="Spain"/>
    <s v="4 to 6 hours a day"/>
    <n v="8"/>
    <x v="46"/>
    <x v="1"/>
    <n v="8"/>
  </r>
  <r>
    <s v="ID1900"/>
    <s v="19 June 2012, 6:50 AM"/>
    <n v="48000"/>
    <n v="48000"/>
    <s v="USD"/>
    <n v="48000"/>
    <s v="Inventory Analyst"/>
    <s v="Analyst"/>
    <s v="USA"/>
    <s v="USA"/>
    <s v="4 to 6 hours a day"/>
    <n v="12"/>
    <x v="2"/>
    <x v="2"/>
    <n v="12"/>
  </r>
  <r>
    <s v="ID1901"/>
    <s v="19 June 2012, 7:59 AM"/>
    <n v="120000"/>
    <n v="120000"/>
    <s v="AUD"/>
    <n v="122389.1588"/>
    <s v="Manager"/>
    <s v="Manager"/>
    <s v="Australia"/>
    <s v="Australia"/>
    <s v="1 or 2 hours a day"/>
    <n v="8"/>
    <x v="16"/>
    <x v="4"/>
    <n v="8"/>
  </r>
  <r>
    <s v="ID1902"/>
    <s v="19 June 2012, 12:39 PM"/>
    <n v="4000"/>
    <n v="4000"/>
    <s v="USD"/>
    <n v="4000"/>
    <s v="operator"/>
    <s v="Analyst"/>
    <s v="India"/>
    <s v="India"/>
    <s v="2 to 3 hours per day"/>
    <n v="4"/>
    <x v="0"/>
    <x v="0"/>
    <n v="4"/>
  </r>
  <r>
    <s v="ID1903"/>
    <s v="19 June 2012, 3:15 PM"/>
    <n v="250000"/>
    <n v="250000"/>
    <s v="INR"/>
    <n v="4451.9791720000003"/>
    <s v="MIS EXECUTIVE"/>
    <s v="Reporting"/>
    <s v="India"/>
    <s v="India"/>
    <s v="4 to 6 hours a day"/>
    <n v="3"/>
    <x v="0"/>
    <x v="0"/>
    <n v="3"/>
  </r>
  <r>
    <s v="ID1904"/>
    <s v="19 June 2012, 5:01 PM"/>
    <s v="52,224.00ETB"/>
    <n v="52224"/>
    <s v="ETB"/>
    <n v="2953.8461539999998"/>
    <s v="Project Costing &amp;Dashboard reporting"/>
    <s v="Reporting"/>
    <s v="Ethiopia"/>
    <s v="Ethiopia"/>
    <s v="4 to 6 hours a day"/>
    <n v="3"/>
    <x v="98"/>
    <x v="3"/>
    <n v="3"/>
  </r>
  <r>
    <s v="ID1905"/>
    <s v="19 June 2012, 6:17 PM"/>
    <n v="25000"/>
    <n v="25000"/>
    <s v="GBP"/>
    <n v="39404.4568"/>
    <s v="Data Analyst"/>
    <s v="Analyst"/>
    <s v="UK"/>
    <s v="UK"/>
    <s v="4 to 6 hours a day"/>
    <n v="3"/>
    <x v="14"/>
    <x v="1"/>
    <n v="3"/>
  </r>
  <r>
    <s v="ID1906"/>
    <s v="19 June 2012, 7:33 PM"/>
    <n v="74000"/>
    <n v="74000"/>
    <s v="AUD"/>
    <n v="75473.314570000002"/>
    <s v="Systems Analyst"/>
    <s v="Analyst"/>
    <s v="Australia"/>
    <s v="Australia"/>
    <s v="4 to 6 hours a day"/>
    <n v="8"/>
    <x v="16"/>
    <x v="4"/>
    <n v="8"/>
  </r>
  <r>
    <s v="ID1907"/>
    <s v="19 June 2012, 8:16 PM"/>
    <n v="750000"/>
    <n v="750000"/>
    <s v="INR"/>
    <n v="13355.937519999999"/>
    <s v="Analyst"/>
    <s v="Analyst"/>
    <s v="India"/>
    <s v="India"/>
    <s v="4 to 6 hours a day"/>
    <n v="5"/>
    <x v="0"/>
    <x v="0"/>
    <n v="5"/>
  </r>
  <r>
    <s v="ID1908"/>
    <s v="19 June 2012, 8:35 PM"/>
    <n v="25000"/>
    <n v="25000"/>
    <s v="USD"/>
    <n v="25000"/>
    <s v="Team Lead"/>
    <s v="Manager"/>
    <s v="India"/>
    <s v="India"/>
    <s v="4 to 6 hours a day"/>
    <n v="10"/>
    <x v="0"/>
    <x v="0"/>
    <n v="10"/>
  </r>
  <r>
    <s v="ID1909"/>
    <s v="19 June 2012, 9:01 PM"/>
    <n v="420000"/>
    <n v="420000"/>
    <s v="INR"/>
    <n v="7479.3250090000001"/>
    <s v="Analyst"/>
    <s v="Analyst"/>
    <s v="India"/>
    <s v="India"/>
    <s v="4 to 6 hours a day"/>
    <n v="2"/>
    <x v="0"/>
    <x v="0"/>
    <n v="2"/>
  </r>
  <r>
    <s v="ID1910"/>
    <s v="19 June 2012, 9:06 PM"/>
    <n v="62000"/>
    <n v="62000"/>
    <s v="USD"/>
    <n v="62000"/>
    <s v="Analyst"/>
    <s v="Analyst"/>
    <s v="USA"/>
    <s v="USA"/>
    <s v="4 to 6 hours a day"/>
    <n v="4"/>
    <x v="2"/>
    <x v="2"/>
    <n v="4"/>
  </r>
  <r>
    <s v="ID1911"/>
    <s v="19 June 2012, 9:32 PM"/>
    <n v="48000"/>
    <n v="48000"/>
    <s v="USD"/>
    <n v="48000"/>
    <s v="Marketing Analyst Co-op"/>
    <s v="Analyst"/>
    <s v="USA"/>
    <s v="USA"/>
    <s v="4 to 6 hours a day"/>
    <n v="1"/>
    <x v="2"/>
    <x v="2"/>
    <n v="1"/>
  </r>
  <r>
    <s v="ID1912"/>
    <s v="19 June 2012, 10:42 PM"/>
    <n v="5000"/>
    <n v="5000"/>
    <s v="USD"/>
    <n v="5000"/>
    <s v="abc"/>
    <s v="Misc."/>
    <s v="India"/>
    <s v="India"/>
    <s v="4 to 6 hours a day"/>
    <n v="3"/>
    <x v="0"/>
    <x v="0"/>
    <n v="3"/>
  </r>
  <r>
    <s v="ID1914"/>
    <s v="20 June 2012, 12:27 AM"/>
    <s v="Rs23000/month"/>
    <n v="276000"/>
    <s v="INR"/>
    <n v="4914.9850059999999"/>
    <s v="MIS specialist"/>
    <s v="Reporting"/>
    <s v="India"/>
    <s v="India"/>
    <s v="All the 8 hours baby, all the 8!"/>
    <n v="6"/>
    <x v="0"/>
    <x v="0"/>
    <n v="6"/>
  </r>
  <r>
    <s v="ID1915"/>
    <s v="20 June 2012, 12:55 AM"/>
    <n v="75000"/>
    <n v="75000"/>
    <s v="USD"/>
    <n v="75000"/>
    <s v="Data Analyst"/>
    <s v="Analyst"/>
    <s v="USA"/>
    <s v="USA"/>
    <s v="1 or 2 hours a day"/>
    <n v="3"/>
    <x v="2"/>
    <x v="2"/>
    <n v="3"/>
  </r>
  <r>
    <s v="ID1916"/>
    <s v="20 June 2012, 1:20 AM"/>
    <n v="250000"/>
    <n v="250000"/>
    <s v="INR"/>
    <n v="4451.9791720000003"/>
    <s v="research associate"/>
    <s v="Analyst"/>
    <s v="India"/>
    <s v="India"/>
    <s v="Excel ?!? What Excel?"/>
    <n v="1.6"/>
    <x v="0"/>
    <x v="0"/>
    <n v="1.6"/>
  </r>
  <r>
    <s v="ID1917"/>
    <s v="20 June 2012, 1:43 AM"/>
    <n v="700"/>
    <n v="8400"/>
    <s v="USD"/>
    <n v="8400"/>
    <s v="Sr. Executive MIS"/>
    <s v="Reporting"/>
    <s v="India"/>
    <s v="India"/>
    <s v="All the 8 hours baby, all the 8!"/>
    <n v="6"/>
    <x v="0"/>
    <x v="0"/>
    <n v="6"/>
  </r>
  <r>
    <s v="ID1918"/>
    <s v="20 June 2012, 1:54 AM"/>
    <n v="20000"/>
    <n v="20000"/>
    <s v="USD"/>
    <n v="20000"/>
    <s v="Monitoring and Evaluation Officer"/>
    <s v="Manager"/>
    <s v="India"/>
    <s v="India"/>
    <s v="2 to 3 hours per day"/>
    <n v="5"/>
    <x v="0"/>
    <x v="0"/>
    <n v="5"/>
  </r>
  <r>
    <s v="ID1919"/>
    <s v="20 June 2012, 2:31 AM"/>
    <n v="110000"/>
    <n v="110000"/>
    <s v="USD"/>
    <n v="110000"/>
    <s v="Vice President - Finance"/>
    <s v="CXO or Top Mgmt."/>
    <s v="USA"/>
    <s v="USA"/>
    <s v="4 to 6 hours a day"/>
    <n v="10"/>
    <x v="2"/>
    <x v="2"/>
    <n v="10"/>
  </r>
  <r>
    <s v="ID1920"/>
    <s v="20 June 2012, 3:52 AM"/>
    <n v="50000"/>
    <n v="50000"/>
    <s v="USD"/>
    <n v="50000"/>
    <s v="Operations Analyst"/>
    <s v="Analyst"/>
    <s v="USA"/>
    <s v="USA"/>
    <s v="All the 8 hours baby, all the 8!"/>
    <n v="3.5"/>
    <x v="2"/>
    <x v="2"/>
    <n v="3.5"/>
  </r>
  <r>
    <s v="ID1921"/>
    <s v="20 June 2012, 3:55 AM"/>
    <n v="46000"/>
    <n v="46000"/>
    <s v="USD"/>
    <n v="46000"/>
    <s v="Poultry Analyst"/>
    <s v="Analyst"/>
    <s v="USA"/>
    <s v="USA"/>
    <s v="4 to 6 hours a day"/>
    <n v="8"/>
    <x v="2"/>
    <x v="2"/>
    <n v="8"/>
  </r>
  <r>
    <s v="ID1922"/>
    <s v="20 June 2012, 5:03 AM"/>
    <n v="115000"/>
    <n v="115000"/>
    <s v="USD"/>
    <n v="115000"/>
    <s v="Business Analyst"/>
    <s v="Analyst"/>
    <s v="USA"/>
    <s v="USA"/>
    <s v="All the 8 hours baby, all the 8!"/>
    <n v="15"/>
    <x v="2"/>
    <x v="2"/>
    <n v="15"/>
  </r>
  <r>
    <s v="ID1924"/>
    <s v="20 June 2012, 12:53 PM"/>
    <n v="180000"/>
    <n v="180000"/>
    <s v="INR"/>
    <n v="3205.4250040000002"/>
    <s v="Customer Resolution"/>
    <s v="Analyst"/>
    <s v="India"/>
    <s v="India"/>
    <s v="4 to 6 hours a day"/>
    <n v="3"/>
    <x v="0"/>
    <x v="0"/>
    <n v="3"/>
  </r>
  <r>
    <s v="ID1925"/>
    <s v="20 June 2012, 1:05 PM"/>
    <s v="60000 EUR"/>
    <n v="60000"/>
    <s v="EUR"/>
    <n v="76223.966339999999"/>
    <s v="Project Manager"/>
    <s v="Manager"/>
    <s v="Europe"/>
    <s v="Europe"/>
    <s v="2 to 3 hours per day"/>
    <n v="20"/>
    <x v="75"/>
    <x v="1"/>
    <n v="20"/>
  </r>
  <r>
    <s v="ID1927"/>
    <s v="20 June 2012, 2:08 PM"/>
    <n v="52500"/>
    <n v="52500"/>
    <s v="USD"/>
    <n v="52500"/>
    <s v="Business Analist"/>
    <s v="Analyst"/>
    <s v="south africa"/>
    <s v="South Africa"/>
    <s v="4 to 6 hours a day"/>
    <n v="21"/>
    <x v="11"/>
    <x v="3"/>
    <n v="21"/>
  </r>
  <r>
    <s v="ID1928"/>
    <s v="20 June 2012, 8:58 PM"/>
    <n v="8400"/>
    <n v="100800"/>
    <s v="USD"/>
    <n v="100800"/>
    <s v="AVP"/>
    <s v="CXO or Top Mgmt."/>
    <s v="Oman"/>
    <s v="Oman"/>
    <s v="4 to 6 hours a day"/>
    <n v="4"/>
    <x v="99"/>
    <x v="0"/>
    <n v="4"/>
  </r>
  <r>
    <s v="ID1929"/>
    <s v="21 June 2012, 3:46 AM"/>
    <n v="21000"/>
    <n v="21000"/>
    <s v="USD"/>
    <n v="21000"/>
    <s v="eorl"/>
    <s v="Misc."/>
    <s v="India"/>
    <s v="India"/>
    <s v="All the 8 hours baby, all the 8!"/>
    <n v="5"/>
    <x v="0"/>
    <x v="0"/>
    <n v="5"/>
  </r>
  <r>
    <s v="ID1930"/>
    <s v="21 June 2012, 4:06 AM"/>
    <n v="40000"/>
    <n v="40000"/>
    <s v="USD"/>
    <n v="40000"/>
    <s v="Corporate Trainer"/>
    <s v="Analyst"/>
    <s v="USA"/>
    <s v="USA"/>
    <s v="1 or 2 hours a day"/>
    <n v="3"/>
    <x v="2"/>
    <x v="2"/>
    <n v="3"/>
  </r>
  <r>
    <s v="ID1931"/>
    <s v="21 June 2012, 4:44 AM"/>
    <n v="46359"/>
    <n v="46359"/>
    <s v="USD"/>
    <n v="46359"/>
    <s v="Data Analyst"/>
    <s v="Analyst"/>
    <s v="USA"/>
    <s v="USA"/>
    <s v="All the 8 hours baby, all the 8!"/>
    <n v="5"/>
    <x v="2"/>
    <x v="2"/>
    <n v="5"/>
  </r>
  <r>
    <s v="ID1932"/>
    <s v="21 June 2012, 4:46 AM"/>
    <n v="70000"/>
    <n v="70000"/>
    <s v="USD"/>
    <n v="70000"/>
    <s v="Administrative Coordinator"/>
    <s v="Analyst"/>
    <s v="USA"/>
    <s v="USA"/>
    <s v="4 to 6 hours a day"/>
    <n v="10"/>
    <x v="2"/>
    <x v="2"/>
    <n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83">
  <r>
    <s v="ID0001"/>
    <s v="25 May 2012, 3:11 AM"/>
    <n v="5846"/>
    <n v="5846"/>
    <s v="USD"/>
    <n v="5846"/>
    <s v="MIS Analyst"/>
    <x v="0"/>
    <s v="India"/>
    <s v="India"/>
    <x v="0"/>
    <m/>
    <s v="india"/>
    <x v="0"/>
    <x v="0"/>
    <x v="0"/>
  </r>
  <r>
    <s v="ID0002"/>
    <s v="25 May 2012, 3:13 AM"/>
    <s v="15000 usd"/>
    <n v="15000"/>
    <s v="USD"/>
    <n v="15000"/>
    <s v="cost control"/>
    <x v="1"/>
    <s v="europe/Croatia"/>
    <s v="Croatia"/>
    <x v="1"/>
    <m/>
    <s v="croatia"/>
    <x v="1"/>
    <x v="0"/>
    <x v="1"/>
  </r>
  <r>
    <s v="ID0003"/>
    <s v="25 May 2012, 3:16 AM"/>
    <n v="58000"/>
    <n v="58000"/>
    <s v="USD"/>
    <n v="58000"/>
    <s v="Financial Analyst"/>
    <x v="0"/>
    <s v="USA"/>
    <s v="USA"/>
    <x v="1"/>
    <m/>
    <s v="usa"/>
    <x v="2"/>
    <x v="0"/>
    <x v="2"/>
  </r>
  <r>
    <s v="ID0004"/>
    <s v="25 May 2012, 3:23 AM"/>
    <n v="48000"/>
    <n v="48000"/>
    <s v="USD"/>
    <n v="48000"/>
    <s v="Quality Control"/>
    <x v="1"/>
    <s v="Pakistan"/>
    <s v="Pakistan"/>
    <x v="2"/>
    <m/>
    <s v="pakistan"/>
    <x v="0"/>
    <x v="0"/>
    <x v="3"/>
  </r>
  <r>
    <s v="ID0005"/>
    <s v="25 May 2012, 3:27 AM"/>
    <n v="54000"/>
    <n v="54000"/>
    <s v="USD"/>
    <n v="54000"/>
    <s v="Quality Engineer"/>
    <x v="2"/>
    <s v="USA"/>
    <s v="USA"/>
    <x v="1"/>
    <m/>
    <s v="usa"/>
    <x v="2"/>
    <x v="0"/>
    <x v="2"/>
  </r>
  <r>
    <s v="ID0006"/>
    <s v="25 May 2012, 3:28 AM"/>
    <n v="41731"/>
    <n v="41731"/>
    <s v="USD"/>
    <n v="41731"/>
    <s v="Analyst"/>
    <x v="0"/>
    <s v="Iceland"/>
    <s v="Iceland"/>
    <x v="1"/>
    <m/>
    <s v="iceland"/>
    <x v="1"/>
    <x v="0"/>
    <x v="4"/>
  </r>
  <r>
    <s v="ID0007"/>
    <s v="25 May 2012, 3:33 AM"/>
    <n v="145000"/>
    <n v="145000"/>
    <s v="EUR"/>
    <n v="184207.91870000001"/>
    <s v="senior project manager"/>
    <x v="3"/>
    <s v="Germany"/>
    <s v="Germany"/>
    <x v="3"/>
    <m/>
    <s v="germany"/>
    <x v="1"/>
    <x v="0"/>
    <x v="5"/>
  </r>
  <r>
    <s v="ID0008"/>
    <s v="25 May 2012, 3:36 AM"/>
    <n v="12000"/>
    <n v="12000"/>
    <s v="USD"/>
    <n v="12000"/>
    <s v="Assistant SP&amp;A"/>
    <x v="0"/>
    <s v="Ukraine"/>
    <s v="Ukraine"/>
    <x v="1"/>
    <m/>
    <s v="ukraine"/>
    <x v="1"/>
    <x v="0"/>
    <x v="6"/>
  </r>
  <r>
    <s v="ID0009"/>
    <s v="25 May 2012, 3:37 AM"/>
    <n v="44000"/>
    <n v="44000"/>
    <s v="USD"/>
    <n v="44000"/>
    <s v="CFO"/>
    <x v="4"/>
    <s v="Portugal"/>
    <s v="Portugal"/>
    <x v="3"/>
    <m/>
    <s v="portugal"/>
    <x v="1"/>
    <x v="0"/>
    <x v="7"/>
  </r>
  <r>
    <s v="ID0010"/>
    <s v="25 May 2012, 3:38 AM"/>
    <s v="PKR 8,000"/>
    <n v="1152000"/>
    <s v="PKR"/>
    <n v="12227.430200000001"/>
    <s v="Audit Trainee"/>
    <x v="5"/>
    <s v="Pakistan"/>
    <s v="Pakistan"/>
    <x v="1"/>
    <m/>
    <s v="pakistan"/>
    <x v="0"/>
    <x v="0"/>
    <x v="3"/>
  </r>
  <r>
    <s v="ID0011"/>
    <s v="25 May 2012, 3:43 AM"/>
    <s v="Ÿ?¦ 51650"/>
    <n v="51650"/>
    <s v="EUR"/>
    <n v="65616.131020000001"/>
    <s v="Training Specialist"/>
    <x v="6"/>
    <s v="Ireland"/>
    <s v="Ireland"/>
    <x v="2"/>
    <m/>
    <s v="ireland"/>
    <x v="1"/>
    <x v="0"/>
    <x v="8"/>
  </r>
  <r>
    <s v="ID0012"/>
    <s v="25 May 2012, 3:43 AM"/>
    <n v="14000"/>
    <n v="14000"/>
    <s v="USD"/>
    <n v="14000"/>
    <s v="Quality Engineer"/>
    <x v="2"/>
    <s v="Hungary"/>
    <s v="Hungary"/>
    <x v="0"/>
    <m/>
    <s v="hungary"/>
    <x v="1"/>
    <x v="0"/>
    <x v="9"/>
  </r>
  <r>
    <s v="ID0013"/>
    <s v="25 May 2012, 3:48 AM"/>
    <s v="749000 INR"/>
    <n v="749000"/>
    <s v="INR"/>
    <n v="13338.1296"/>
    <s v="Senion Analyst"/>
    <x v="0"/>
    <s v="India"/>
    <s v="India"/>
    <x v="1"/>
    <m/>
    <s v="india"/>
    <x v="0"/>
    <x v="0"/>
    <x v="0"/>
  </r>
  <r>
    <s v="ID0014"/>
    <s v="25 May 2012, 3:50 AM"/>
    <n v="49000"/>
    <n v="49000"/>
    <s v="USD"/>
    <n v="49000"/>
    <s v="business analyst"/>
    <x v="0"/>
    <s v="USA"/>
    <s v="USA"/>
    <x v="1"/>
    <m/>
    <s v="usa"/>
    <x v="2"/>
    <x v="0"/>
    <x v="2"/>
  </r>
  <r>
    <s v="ID0015"/>
    <s v="25 May 2012, 3:53 AM"/>
    <n v="85000"/>
    <n v="85000"/>
    <s v="USD"/>
    <n v="85000"/>
    <s v="Project Engineer"/>
    <x v="2"/>
    <s v="USA"/>
    <s v="USA"/>
    <x v="3"/>
    <m/>
    <s v="usa"/>
    <x v="2"/>
    <x v="0"/>
    <x v="2"/>
  </r>
  <r>
    <s v="ID0016"/>
    <s v="25 May 2012, 3:56 AM"/>
    <n v="75000"/>
    <n v="75000"/>
    <s v="USD"/>
    <n v="75000"/>
    <s v="Sr Project Engineer"/>
    <x v="2"/>
    <s v="USA"/>
    <s v="USA"/>
    <x v="1"/>
    <m/>
    <s v="usa"/>
    <x v="2"/>
    <x v="0"/>
    <x v="2"/>
  </r>
  <r>
    <s v="ID0017"/>
    <s v="25 May 2012, 4:10 AM"/>
    <n v="107000"/>
    <n v="107000"/>
    <s v="USD"/>
    <n v="107000"/>
    <s v="Business Development"/>
    <x v="3"/>
    <s v="Switzerland"/>
    <s v="Switzerland"/>
    <x v="0"/>
    <m/>
    <s v="switzerland"/>
    <x v="1"/>
    <x v="0"/>
    <x v="10"/>
  </r>
  <r>
    <s v="ID0018"/>
    <s v="25 May 2012, 4:10 AM"/>
    <n v="45000"/>
    <n v="45000"/>
    <s v="USD"/>
    <n v="45000"/>
    <s v="Excel Report Writer"/>
    <x v="7"/>
    <s v="South Africa"/>
    <s v="South Africa"/>
    <x v="1"/>
    <m/>
    <s v="south africa"/>
    <x v="3"/>
    <x v="0"/>
    <x v="11"/>
  </r>
  <r>
    <s v="ID0019"/>
    <s v="25 May 2012, 4:16 AM"/>
    <n v="550000"/>
    <n v="550000"/>
    <s v="INR"/>
    <n v="9794.3541779999996"/>
    <s v="AGM"/>
    <x v="3"/>
    <s v="India"/>
    <s v="India"/>
    <x v="2"/>
    <m/>
    <s v="india"/>
    <x v="0"/>
    <x v="0"/>
    <x v="0"/>
  </r>
  <r>
    <s v="ID0020"/>
    <s v="25 May 2012, 4:19 AM"/>
    <n v="50000"/>
    <n v="50000"/>
    <s v="USD"/>
    <n v="50000"/>
    <s v="GM"/>
    <x v="3"/>
    <s v="India"/>
    <s v="India"/>
    <x v="3"/>
    <m/>
    <s v="india"/>
    <x v="0"/>
    <x v="0"/>
    <x v="0"/>
  </r>
  <r>
    <s v="ID0021"/>
    <s v="25 May 2012, 4:24 AM"/>
    <n v="13500"/>
    <n v="13500"/>
    <s v="USD"/>
    <n v="13500"/>
    <s v="DSE Co-ordinator"/>
    <x v="3"/>
    <s v="India"/>
    <s v="India"/>
    <x v="0"/>
    <m/>
    <s v="india"/>
    <x v="0"/>
    <x v="0"/>
    <x v="0"/>
  </r>
  <r>
    <s v="ID0022"/>
    <s v="25 May 2012, 4:24 AM"/>
    <n v="96000"/>
    <n v="96000"/>
    <s v="USD"/>
    <n v="96000"/>
    <s v="Analyst"/>
    <x v="0"/>
    <s v="USA"/>
    <s v="USA"/>
    <x v="2"/>
    <m/>
    <s v="usa"/>
    <x v="2"/>
    <x v="0"/>
    <x v="2"/>
  </r>
  <r>
    <s v="ID0023"/>
    <s v="25 May 2012, 4:31 AM"/>
    <n v="1000000"/>
    <n v="1000000"/>
    <s v="INR"/>
    <n v="17807.916689999998"/>
    <s v="Manager"/>
    <x v="3"/>
    <s v="India"/>
    <s v="India"/>
    <x v="0"/>
    <m/>
    <s v="india"/>
    <x v="0"/>
    <x v="0"/>
    <x v="0"/>
  </r>
  <r>
    <s v="ID0024"/>
    <s v="25 May 2012, 4:32 AM"/>
    <n v="75000"/>
    <n v="75000"/>
    <s v="USD"/>
    <n v="75000"/>
    <s v="Marketing Director"/>
    <x v="4"/>
    <s v="USA"/>
    <s v="USA"/>
    <x v="0"/>
    <m/>
    <s v="usa"/>
    <x v="2"/>
    <x v="0"/>
    <x v="2"/>
  </r>
  <r>
    <s v="ID0025"/>
    <s v="25 May 2012, 4:43 AM"/>
    <s v="40000 us"/>
    <n v="40000"/>
    <s v="USD"/>
    <n v="40000"/>
    <s v="sales and marketing"/>
    <x v="3"/>
    <s v="USA"/>
    <s v="USA"/>
    <x v="2"/>
    <m/>
    <s v="usa"/>
    <x v="2"/>
    <x v="0"/>
    <x v="2"/>
  </r>
  <r>
    <s v="ID0026"/>
    <s v="25 May 2012, 4:45 AM"/>
    <n v="60000"/>
    <n v="60000"/>
    <s v="USD"/>
    <n v="60000"/>
    <s v="Analyst II"/>
    <x v="0"/>
    <s v="USA"/>
    <s v="USA"/>
    <x v="1"/>
    <m/>
    <s v="usa"/>
    <x v="2"/>
    <x v="0"/>
    <x v="2"/>
  </r>
  <r>
    <s v="ID0028"/>
    <s v="25 May 2012, 4:48 AM"/>
    <n v="2700"/>
    <n v="32400"/>
    <s v="EUR"/>
    <n v="41160.94182"/>
    <s v="Project Leader"/>
    <x v="3"/>
    <s v="Belgium"/>
    <s v="Belgium"/>
    <x v="0"/>
    <m/>
    <s v="belgium"/>
    <x v="1"/>
    <x v="0"/>
    <x v="12"/>
  </r>
  <r>
    <s v="ID0029"/>
    <s v="25 May 2012, 4:52 AM"/>
    <s v="900000 INR"/>
    <n v="900000"/>
    <s v="INR"/>
    <n v="16027.125019999999"/>
    <s v="Applications Engineer"/>
    <x v="2"/>
    <s v="India"/>
    <s v="India"/>
    <x v="3"/>
    <m/>
    <s v="india"/>
    <x v="0"/>
    <x v="0"/>
    <x v="0"/>
  </r>
  <r>
    <s v="ID0030"/>
    <s v="25 May 2012, 4:55 AM"/>
    <s v="Rs 600000"/>
    <n v="600000"/>
    <s v="INR"/>
    <n v="10684.75001"/>
    <s v="strategy manager"/>
    <x v="3"/>
    <s v="India"/>
    <s v="India"/>
    <x v="0"/>
    <m/>
    <s v="india"/>
    <x v="0"/>
    <x v="0"/>
    <x v="0"/>
  </r>
  <r>
    <s v="ID0031"/>
    <s v="25 May 2012, 4:55 AM"/>
    <n v="41000"/>
    <n v="41000"/>
    <s v="USD"/>
    <n v="41000"/>
    <s v="Chief of the department of public budget analisis and forecasting"/>
    <x v="3"/>
    <s v="Russia"/>
    <s v="Russia"/>
    <x v="1"/>
    <m/>
    <s v="russia"/>
    <x v="1"/>
    <x v="0"/>
    <x v="13"/>
  </r>
  <r>
    <s v="ID0032"/>
    <s v="25 May 2012, 4:57 AM"/>
    <s v="360000 INR"/>
    <n v="360000"/>
    <s v="INR"/>
    <n v="6410.850007"/>
    <s v="Specialist"/>
    <x v="6"/>
    <s v="India"/>
    <s v="India"/>
    <x v="0"/>
    <m/>
    <s v="india"/>
    <x v="0"/>
    <x v="0"/>
    <x v="0"/>
  </r>
  <r>
    <s v="ID0033"/>
    <s v="25 May 2012, 4:58 AM"/>
    <s v="ô?35000"/>
    <n v="35000"/>
    <s v="GBP"/>
    <n v="55166.239520000003"/>
    <s v="Management Information Analyst"/>
    <x v="0"/>
    <s v="UK"/>
    <s v="UK"/>
    <x v="1"/>
    <m/>
    <s v="uk"/>
    <x v="1"/>
    <x v="0"/>
    <x v="14"/>
  </r>
  <r>
    <s v="ID0035"/>
    <s v="25 May 2012, 5:01 AM"/>
    <n v="1600"/>
    <n v="19200"/>
    <s v="USD"/>
    <n v="19200"/>
    <s v="Analyst"/>
    <x v="0"/>
    <s v="Poland"/>
    <s v="Poland"/>
    <x v="2"/>
    <m/>
    <s v="poland"/>
    <x v="1"/>
    <x v="0"/>
    <x v="15"/>
  </r>
  <r>
    <s v="ID0036"/>
    <s v="25 May 2012, 5:04 AM"/>
    <n v="500000"/>
    <n v="500000"/>
    <s v="INR"/>
    <n v="8903.9583440000006"/>
    <s v="Senior Consultant"/>
    <x v="8"/>
    <s v="India"/>
    <s v="India"/>
    <x v="1"/>
    <m/>
    <s v="india"/>
    <x v="0"/>
    <x v="0"/>
    <x v="0"/>
  </r>
  <r>
    <s v="ID0037"/>
    <s v="25 May 2012, 5:07 AM"/>
    <n v="150000"/>
    <n v="150000"/>
    <s v="USD"/>
    <n v="150000"/>
    <s v="Portfolio Manager"/>
    <x v="3"/>
    <s v="USA"/>
    <s v="USA"/>
    <x v="2"/>
    <m/>
    <s v="usa"/>
    <x v="2"/>
    <x v="0"/>
    <x v="2"/>
  </r>
  <r>
    <s v="ID0038"/>
    <s v="25 May 2012, 5:10 AM"/>
    <n v="69000"/>
    <n v="69000"/>
    <s v="USD"/>
    <n v="69000"/>
    <s v="Design Engineer"/>
    <x v="2"/>
    <s v="USA"/>
    <s v="USA"/>
    <x v="0"/>
    <m/>
    <s v="usa"/>
    <x v="2"/>
    <x v="0"/>
    <x v="2"/>
  </r>
  <r>
    <s v="ID0039"/>
    <s v="25 May 2012, 5:11 AM"/>
    <n v="30000"/>
    <n v="30000"/>
    <s v="USD"/>
    <n v="30000"/>
    <s v="Academic Advisor"/>
    <x v="8"/>
    <s v="USA"/>
    <s v="USA"/>
    <x v="2"/>
    <m/>
    <s v="usa"/>
    <x v="2"/>
    <x v="0"/>
    <x v="2"/>
  </r>
  <r>
    <s v="ID0040"/>
    <s v="25 May 2012, 5:13 AM"/>
    <n v="400000"/>
    <n v="400000"/>
    <s v="INR"/>
    <n v="7123.1666750000004"/>
    <s v="Coordination"/>
    <x v="3"/>
    <s v="India"/>
    <s v="India"/>
    <x v="0"/>
    <m/>
    <s v="india"/>
    <x v="0"/>
    <x v="0"/>
    <x v="0"/>
  </r>
  <r>
    <s v="ID0041"/>
    <s v="25 May 2012, 5:18 AM"/>
    <n v="70000"/>
    <n v="70000"/>
    <s v="AUD"/>
    <n v="71393.675950000004"/>
    <s v="consultant"/>
    <x v="8"/>
    <s v="Australia"/>
    <s v="Australia"/>
    <x v="2"/>
    <m/>
    <s v="australia"/>
    <x v="4"/>
    <x v="0"/>
    <x v="16"/>
  </r>
  <r>
    <s v="ID0042"/>
    <s v="25 May 2012, 5:20 AM"/>
    <n v="14500"/>
    <n v="14500"/>
    <s v="USD"/>
    <n v="14500"/>
    <s v="Business Analsyt"/>
    <x v="0"/>
    <s v="India"/>
    <s v="India"/>
    <x v="0"/>
    <m/>
    <s v="india"/>
    <x v="0"/>
    <x v="0"/>
    <x v="0"/>
  </r>
  <r>
    <s v="ID0043"/>
    <s v="25 May 2012, 5:30 AM"/>
    <n v="70000"/>
    <n v="70000"/>
    <s v="CAD"/>
    <n v="68835.30661"/>
    <s v="Product Engineer"/>
    <x v="2"/>
    <s v="Canada"/>
    <s v="Canada"/>
    <x v="2"/>
    <m/>
    <s v="canada"/>
    <x v="2"/>
    <x v="0"/>
    <x v="17"/>
  </r>
  <r>
    <s v="ID0044"/>
    <s v="25 May 2012, 5:35 AM"/>
    <n v="58000"/>
    <n v="58000"/>
    <s v="USD"/>
    <n v="58000"/>
    <s v="Senior Accountant"/>
    <x v="5"/>
    <s v="USA"/>
    <s v="USA"/>
    <x v="0"/>
    <m/>
    <s v="usa"/>
    <x v="2"/>
    <x v="0"/>
    <x v="2"/>
  </r>
  <r>
    <s v="ID0045"/>
    <s v="25 May 2012, 5:45 AM"/>
    <n v="90000"/>
    <n v="90000"/>
    <s v="USD"/>
    <n v="90000"/>
    <s v="Scientist"/>
    <x v="9"/>
    <s v="USA"/>
    <s v="USA"/>
    <x v="3"/>
    <m/>
    <s v="usa"/>
    <x v="2"/>
    <x v="0"/>
    <x v="2"/>
  </r>
  <r>
    <s v="ID0046"/>
    <s v="25 May 2012, 5:46 AM"/>
    <n v="800000"/>
    <n v="800000"/>
    <s v="INR"/>
    <n v="14246.333350000001"/>
    <s v="Team Lead"/>
    <x v="3"/>
    <s v="India"/>
    <s v="India"/>
    <x v="2"/>
    <m/>
    <s v="india"/>
    <x v="0"/>
    <x v="0"/>
    <x v="0"/>
  </r>
  <r>
    <s v="ID0047"/>
    <s v="25 May 2012, 5:47 AM"/>
    <n v="32000"/>
    <n v="32000"/>
    <s v="GBP"/>
    <n v="50437.704709999998"/>
    <s v="Senior intelligence analyst"/>
    <x v="0"/>
    <s v="UK"/>
    <s v="UK"/>
    <x v="0"/>
    <m/>
    <s v="uk"/>
    <x v="1"/>
    <x v="0"/>
    <x v="14"/>
  </r>
  <r>
    <s v="ID0048"/>
    <s v="25 May 2012, 5:47 AM"/>
    <n v="1000"/>
    <n v="12000"/>
    <s v="USD"/>
    <n v="12000"/>
    <s v="Freelance consultant"/>
    <x v="8"/>
    <s v="USA"/>
    <s v="USA"/>
    <x v="3"/>
    <m/>
    <s v="usa"/>
    <x v="2"/>
    <x v="0"/>
    <x v="2"/>
  </r>
  <r>
    <s v="ID0049"/>
    <s v="25 May 2012, 6:04 AM"/>
    <s v="Ÿ?¦ 45"/>
    <n v="45000"/>
    <s v="EUR"/>
    <n v="57167.974750000001"/>
    <s v="Online Traffic Manager / Web Analist"/>
    <x v="3"/>
    <s v="The Netherlands"/>
    <s v="Netherlands"/>
    <x v="0"/>
    <m/>
    <s v="netherlands"/>
    <x v="1"/>
    <x v="0"/>
    <x v="18"/>
  </r>
  <r>
    <s v="ID0050"/>
    <s v="25 May 2012, 6:04 AM"/>
    <s v="100000 USD"/>
    <n v="100000"/>
    <s v="USD"/>
    <n v="100000"/>
    <s v="Seinor Financial Analyst"/>
    <x v="0"/>
    <s v="Germany"/>
    <s v="Germany"/>
    <x v="1"/>
    <m/>
    <s v="germany"/>
    <x v="1"/>
    <x v="0"/>
    <x v="5"/>
  </r>
  <r>
    <s v="ID0051"/>
    <s v="25 May 2012, 6:05 AM"/>
    <n v="57000"/>
    <n v="57000"/>
    <s v="USD"/>
    <n v="57000"/>
    <s v="Senior Accounting Supervisor"/>
    <x v="5"/>
    <s v="USA"/>
    <s v="USA"/>
    <x v="2"/>
    <m/>
    <s v="usa"/>
    <x v="2"/>
    <x v="0"/>
    <x v="2"/>
  </r>
  <r>
    <s v="ID0052"/>
    <s v="25 May 2012, 6:07 AM"/>
    <n v="40000"/>
    <n v="40000"/>
    <s v="GBP"/>
    <n v="63047.130879999997"/>
    <s v="Senior Accountant"/>
    <x v="5"/>
    <s v="UK"/>
    <s v="UK"/>
    <x v="0"/>
    <m/>
    <s v="uk"/>
    <x v="1"/>
    <x v="0"/>
    <x v="14"/>
  </r>
  <r>
    <s v="ID0053"/>
    <s v="25 May 2012, 6:09 AM"/>
    <s v="2000 Euros"/>
    <n v="24000"/>
    <s v="EUR"/>
    <n v="30489.58654"/>
    <s v="PPC Manager"/>
    <x v="3"/>
    <s v="Germany"/>
    <s v="Germany"/>
    <x v="1"/>
    <m/>
    <s v="germany"/>
    <x v="1"/>
    <x v="0"/>
    <x v="5"/>
  </r>
  <r>
    <s v="ID0054"/>
    <s v="25 May 2012, 6:10 AM"/>
    <n v="4320"/>
    <n v="4320"/>
    <s v="USD"/>
    <n v="4320"/>
    <s v="Financial Planner"/>
    <x v="5"/>
    <s v="India"/>
    <s v="India"/>
    <x v="2"/>
    <m/>
    <s v="india"/>
    <x v="0"/>
    <x v="0"/>
    <x v="0"/>
  </r>
  <r>
    <s v="ID0055"/>
    <s v="25 May 2012, 6:15 AM"/>
    <n v="62000"/>
    <n v="62000"/>
    <s v="USD"/>
    <n v="62000"/>
    <s v="Analyst"/>
    <x v="0"/>
    <s v="USA"/>
    <s v="USA"/>
    <x v="0"/>
    <m/>
    <s v="usa"/>
    <x v="2"/>
    <x v="0"/>
    <x v="2"/>
  </r>
  <r>
    <s v="ID0056"/>
    <s v="25 May 2012, 6:26 AM"/>
    <n v="7500"/>
    <n v="7500"/>
    <s v="USD"/>
    <n v="7500"/>
    <s v="Analyst"/>
    <x v="0"/>
    <s v="India"/>
    <s v="India"/>
    <x v="0"/>
    <m/>
    <s v="india"/>
    <x v="0"/>
    <x v="0"/>
    <x v="0"/>
  </r>
  <r>
    <s v="ID0057"/>
    <s v="25 May 2012, 6:27 AM"/>
    <s v="ô?18000"/>
    <n v="18000"/>
    <s v="GBP"/>
    <n v="28371.208900000001"/>
    <s v="Building Design and Performance Researcher"/>
    <x v="3"/>
    <s v="UK"/>
    <s v="UK"/>
    <x v="3"/>
    <m/>
    <s v="uk"/>
    <x v="1"/>
    <x v="0"/>
    <x v="14"/>
  </r>
  <r>
    <s v="ID0058"/>
    <s v="25 May 2012, 6:49 AM"/>
    <n v="49000"/>
    <n v="49000"/>
    <s v="EUR"/>
    <n v="62249.572509999998"/>
    <s v="Project leader"/>
    <x v="3"/>
    <s v="France"/>
    <s v="France"/>
    <x v="2"/>
    <m/>
    <s v="france"/>
    <x v="1"/>
    <x v="0"/>
    <x v="19"/>
  </r>
  <r>
    <s v="ID0059"/>
    <s v="25 May 2012, 6:57 AM"/>
    <n v="38000"/>
    <n v="38000"/>
    <s v="USD"/>
    <n v="38000"/>
    <s v="Senior Analyst"/>
    <x v="0"/>
    <s v="USA"/>
    <s v="USA"/>
    <x v="0"/>
    <m/>
    <s v="usa"/>
    <x v="2"/>
    <x v="0"/>
    <x v="2"/>
  </r>
  <r>
    <s v="ID0060"/>
    <s v="25 May 2012, 7:00 AM"/>
    <n v="41000"/>
    <n v="41000"/>
    <s v="USD"/>
    <n v="41000"/>
    <s v="Specialist"/>
    <x v="6"/>
    <s v="USA"/>
    <s v="USA"/>
    <x v="0"/>
    <m/>
    <s v="usa"/>
    <x v="2"/>
    <x v="0"/>
    <x v="2"/>
  </r>
  <r>
    <s v="ID0061"/>
    <s v="25 May 2012, 7:11 AM"/>
    <n v="68000"/>
    <n v="68000"/>
    <s v="USD"/>
    <n v="68000"/>
    <s v="Engineering Data Analyst"/>
    <x v="0"/>
    <s v="USA"/>
    <s v="USA"/>
    <x v="1"/>
    <m/>
    <s v="usa"/>
    <x v="2"/>
    <x v="0"/>
    <x v="2"/>
  </r>
  <r>
    <s v="ID0062"/>
    <s v="25 May 2012, 7:13 AM"/>
    <n v="56000"/>
    <n v="56000"/>
    <s v="CAD"/>
    <n v="55068.245289999999"/>
    <s v="Sales Analyst"/>
    <x v="0"/>
    <s v="Canada"/>
    <s v="Canada"/>
    <x v="1"/>
    <m/>
    <s v="canada"/>
    <x v="2"/>
    <x v="0"/>
    <x v="17"/>
  </r>
  <r>
    <s v="ID0063"/>
    <s v="25 May 2012, 7:15 AM"/>
    <n v="61000"/>
    <n v="61000"/>
    <s v="USD"/>
    <n v="61000"/>
    <s v="Coordinator Of Costa and Buget"/>
    <x v="3"/>
    <s v="Brasil"/>
    <s v="Brasil"/>
    <x v="1"/>
    <m/>
    <s v="brasil"/>
    <x v="5"/>
    <x v="0"/>
    <x v="20"/>
  </r>
  <r>
    <s v="ID0064"/>
    <s v="25 May 2012, 7:18 AM"/>
    <n v="43000"/>
    <n v="43000"/>
    <s v="EUR"/>
    <n v="54627.175880000003"/>
    <s v="SAP consultant"/>
    <x v="8"/>
    <s v="FR"/>
    <s v="France"/>
    <x v="0"/>
    <m/>
    <s v="france"/>
    <x v="1"/>
    <x v="0"/>
    <x v="19"/>
  </r>
  <r>
    <s v="ID0065"/>
    <s v="25 May 2012, 7:20 AM"/>
    <n v="85000"/>
    <n v="85000"/>
    <s v="USD"/>
    <n v="85000"/>
    <s v="Manager"/>
    <x v="3"/>
    <s v="USA"/>
    <s v="USA"/>
    <x v="0"/>
    <m/>
    <s v="usa"/>
    <x v="2"/>
    <x v="0"/>
    <x v="2"/>
  </r>
  <r>
    <s v="ID0066"/>
    <s v="25 May 2012, 7:21 AM"/>
    <s v="Ÿ?¦ 38000"/>
    <n v="38000"/>
    <s v="EUR"/>
    <n v="48275.178679999997"/>
    <s v="busines analist"/>
    <x v="0"/>
    <s v="The Netherlands"/>
    <s v="Netherlands"/>
    <x v="3"/>
    <m/>
    <s v="netherlands"/>
    <x v="1"/>
    <x v="0"/>
    <x v="18"/>
  </r>
  <r>
    <s v="ID0067"/>
    <s v="25 May 2012, 7:25 AM"/>
    <n v="85000"/>
    <n v="85000"/>
    <s v="AUD"/>
    <n v="86692.320789999998"/>
    <s v="head of data"/>
    <x v="4"/>
    <s v="Australia"/>
    <s v="Australia"/>
    <x v="0"/>
    <m/>
    <s v="australia"/>
    <x v="4"/>
    <x v="0"/>
    <x v="16"/>
  </r>
  <r>
    <s v="ID0068"/>
    <s v="25 May 2012, 7:29 AM"/>
    <n v="85087"/>
    <n v="85087"/>
    <s v="USD"/>
    <n v="85087"/>
    <s v="Business Systems Analyst"/>
    <x v="0"/>
    <s v="USA"/>
    <s v="USA"/>
    <x v="2"/>
    <m/>
    <s v="usa"/>
    <x v="2"/>
    <x v="0"/>
    <x v="2"/>
  </r>
  <r>
    <s v="ID0069"/>
    <s v="25 May 2012, 7:38 AM"/>
    <n v="50000"/>
    <n v="50000"/>
    <s v="USD"/>
    <n v="50000"/>
    <s v="Financial Analyst II"/>
    <x v="0"/>
    <s v="USA"/>
    <s v="USA"/>
    <x v="1"/>
    <m/>
    <s v="usa"/>
    <x v="2"/>
    <x v="0"/>
    <x v="2"/>
  </r>
  <r>
    <s v="ID0070"/>
    <s v="25 May 2012, 7:47 AM"/>
    <n v="100000"/>
    <n v="100000"/>
    <s v="USD"/>
    <n v="100000"/>
    <s v="Mngr MI"/>
    <x v="3"/>
    <s v="RSA"/>
    <s v="South Africa"/>
    <x v="0"/>
    <m/>
    <s v="south africa"/>
    <x v="3"/>
    <x v="0"/>
    <x v="11"/>
  </r>
  <r>
    <s v="ID0071"/>
    <s v="25 May 2012, 10:49 PM"/>
    <n v="57000"/>
    <n v="57000"/>
    <s v="USD"/>
    <n v="57000"/>
    <s v="sales analyst"/>
    <x v="0"/>
    <s v="USA"/>
    <s v="USA"/>
    <x v="0"/>
    <m/>
    <s v="usa"/>
    <x v="2"/>
    <x v="0"/>
    <x v="2"/>
  </r>
  <r>
    <s v="ID0072"/>
    <s v="25 May 2012, 10:52 PM"/>
    <n v="75000"/>
    <n v="75000"/>
    <s v="USD"/>
    <n v="75000"/>
    <s v="Consumer Research Program Manager"/>
    <x v="3"/>
    <s v="USA"/>
    <s v="USA"/>
    <x v="1"/>
    <m/>
    <s v="usa"/>
    <x v="2"/>
    <x v="0"/>
    <x v="2"/>
  </r>
  <r>
    <s v="ID0073"/>
    <s v="25 May 2012, 10:59 PM"/>
    <s v="$AUD100000"/>
    <n v="100000"/>
    <s v="AUD"/>
    <n v="101990.9656"/>
    <s v="technical trainer"/>
    <x v="3"/>
    <s v="Australia"/>
    <s v="Australia"/>
    <x v="0"/>
    <m/>
    <s v="australia"/>
    <x v="4"/>
    <x v="0"/>
    <x v="16"/>
  </r>
  <r>
    <s v="ID0074"/>
    <s v="25 May 2012, 11:01 PM"/>
    <n v="2785"/>
    <n v="33420"/>
    <s v="USD"/>
    <n v="33420"/>
    <s v="Process Flow Coordinator"/>
    <x v="3"/>
    <s v="United Arab Emirates"/>
    <s v="UAE"/>
    <x v="1"/>
    <m/>
    <s v="uae"/>
    <x v="0"/>
    <x v="0"/>
    <x v="21"/>
  </r>
  <r>
    <s v="ID0075"/>
    <s v="25 May 2012, 11:03 PM"/>
    <n v="59450"/>
    <n v="59450"/>
    <s v="CAD"/>
    <n v="58460.842539999998"/>
    <s v="Process Improvement Specialist"/>
    <x v="6"/>
    <s v="Canada"/>
    <s v="Canada"/>
    <x v="1"/>
    <m/>
    <s v="canada"/>
    <x v="2"/>
    <x v="0"/>
    <x v="17"/>
  </r>
  <r>
    <s v="ID0076"/>
    <s v="25 May 2012, 11:12 PM"/>
    <n v="15000"/>
    <n v="15000"/>
    <s v="USD"/>
    <n v="15000"/>
    <s v="Excel Programmer Consultant"/>
    <x v="8"/>
    <s v="USA"/>
    <s v="USA"/>
    <x v="1"/>
    <m/>
    <s v="usa"/>
    <x v="2"/>
    <x v="0"/>
    <x v="2"/>
  </r>
  <r>
    <s v="ID0077"/>
    <s v="25 May 2012, 11:15 PM"/>
    <s v="US $60,000"/>
    <n v="60000"/>
    <s v="USD"/>
    <n v="60000"/>
    <s v="Statistical Analyst"/>
    <x v="0"/>
    <s v="Canada"/>
    <s v="Canada"/>
    <x v="3"/>
    <m/>
    <s v="canada"/>
    <x v="2"/>
    <x v="0"/>
    <x v="17"/>
  </r>
  <r>
    <s v="ID0078"/>
    <s v="25 May 2012, 11:18 PM"/>
    <n v="100000"/>
    <n v="100000"/>
    <s v="GBP"/>
    <n v="157617.8272"/>
    <s v="Analyst"/>
    <x v="0"/>
    <s v="UK"/>
    <s v="UK"/>
    <x v="2"/>
    <m/>
    <s v="uk"/>
    <x v="1"/>
    <x v="0"/>
    <x v="14"/>
  </r>
  <r>
    <s v="ID0079"/>
    <s v="25 May 2012, 11:20 PM"/>
    <s v="Us$ 18000"/>
    <n v="18000"/>
    <s v="USD"/>
    <n v="18000"/>
    <s v="Operational Analyst"/>
    <x v="0"/>
    <s v="Saudi Arabia"/>
    <s v="Saudi Arabia"/>
    <x v="1"/>
    <m/>
    <s v="saudi arabia"/>
    <x v="0"/>
    <x v="0"/>
    <x v="22"/>
  </r>
  <r>
    <s v="ID0080"/>
    <s v="25 May 2012, 11:31 PM"/>
    <n v="50000"/>
    <n v="50000"/>
    <s v="USD"/>
    <n v="50000"/>
    <s v="Exceler"/>
    <x v="3"/>
    <s v="USA"/>
    <s v="USA"/>
    <x v="2"/>
    <m/>
    <s v="usa"/>
    <x v="2"/>
    <x v="0"/>
    <x v="2"/>
  </r>
  <r>
    <s v="ID0081"/>
    <s v="25 May 2012, 11:33 PM"/>
    <n v="26000"/>
    <n v="26000"/>
    <s v="USD"/>
    <n v="26000"/>
    <s v="Marketing Analyst"/>
    <x v="0"/>
    <s v="Panama"/>
    <s v="Panama"/>
    <x v="1"/>
    <m/>
    <s v="panama"/>
    <x v="2"/>
    <x v="0"/>
    <x v="23"/>
  </r>
  <r>
    <s v="ID0082"/>
    <s v="25 May 2012, 11:49 PM"/>
    <s v="ô?30000"/>
    <n v="30000"/>
    <s v="GBP"/>
    <n v="47285.348160000001"/>
    <s v="Database Manager"/>
    <x v="3"/>
    <s v="UK"/>
    <s v="UK"/>
    <x v="0"/>
    <m/>
    <s v="uk"/>
    <x v="1"/>
    <x v="0"/>
    <x v="14"/>
  </r>
  <r>
    <s v="ID0083"/>
    <s v="26 May 2012, 12:00 AM"/>
    <n v="150000"/>
    <n v="150000"/>
    <s v="USD"/>
    <n v="150000"/>
    <s v="Director"/>
    <x v="4"/>
    <s v="USA"/>
    <s v="USA"/>
    <x v="1"/>
    <m/>
    <s v="usa"/>
    <x v="2"/>
    <x v="0"/>
    <x v="2"/>
  </r>
  <r>
    <s v="ID0084"/>
    <s v="26 May 2012, 12:05 AM"/>
    <n v="120000"/>
    <n v="120000"/>
    <s v="USD"/>
    <n v="120000"/>
    <s v="Manager, Forecasts &amp; Budgets"/>
    <x v="3"/>
    <s v="USA"/>
    <s v="USA"/>
    <x v="0"/>
    <m/>
    <s v="usa"/>
    <x v="2"/>
    <x v="0"/>
    <x v="2"/>
  </r>
  <r>
    <s v="ID0085"/>
    <s v="26 May 2012, 12:10 AM"/>
    <n v="500000"/>
    <n v="500000"/>
    <s v="INR"/>
    <n v="8903.9583440000006"/>
    <s v="Senior Consultant"/>
    <x v="8"/>
    <s v="India"/>
    <s v="India"/>
    <x v="1"/>
    <m/>
    <s v="india"/>
    <x v="0"/>
    <x v="0"/>
    <x v="0"/>
  </r>
  <r>
    <s v="ID0086"/>
    <s v="26 May 2012, 12:11 AM"/>
    <s v="US $ 31330.00"/>
    <n v="31330"/>
    <s v="USD"/>
    <n v="31330"/>
    <s v="VBA Analyst"/>
    <x v="0"/>
    <s v="Brazil"/>
    <s v="Brasil"/>
    <x v="1"/>
    <m/>
    <s v="brasil"/>
    <x v="5"/>
    <x v="0"/>
    <x v="20"/>
  </r>
  <r>
    <s v="ID0087"/>
    <s v="26 May 2012, 12:15 AM"/>
    <n v="110000"/>
    <n v="110000"/>
    <s v="USD"/>
    <n v="110000"/>
    <s v="Senior Scheduling Engineer"/>
    <x v="2"/>
    <s v="USA"/>
    <s v="USA"/>
    <x v="2"/>
    <m/>
    <s v="usa"/>
    <x v="2"/>
    <x v="0"/>
    <x v="2"/>
  </r>
  <r>
    <s v="ID0088"/>
    <s v="26 May 2012, 12:22 AM"/>
    <s v="81,000USD"/>
    <n v="81000"/>
    <s v="USD"/>
    <n v="81000"/>
    <s v="Strategy Consultant"/>
    <x v="8"/>
    <s v="UK"/>
    <s v="UK"/>
    <x v="0"/>
    <m/>
    <s v="uk"/>
    <x v="1"/>
    <x v="0"/>
    <x v="14"/>
  </r>
  <r>
    <s v="ID0089"/>
    <s v="26 May 2012, 12:39 AM"/>
    <n v="40000"/>
    <n v="40000"/>
    <s v="USD"/>
    <n v="40000"/>
    <s v="Admin"/>
    <x v="0"/>
    <s v="USA"/>
    <s v="USA"/>
    <x v="0"/>
    <m/>
    <s v="usa"/>
    <x v="2"/>
    <x v="0"/>
    <x v="2"/>
  </r>
  <r>
    <s v="ID0090"/>
    <s v="26 May 2012, 12:39 AM"/>
    <n v="42000"/>
    <n v="42000"/>
    <s v="CAD"/>
    <n v="41301.183969999998"/>
    <s v="IT Asset Administrator"/>
    <x v="0"/>
    <s v="Canada"/>
    <s v="Canada"/>
    <x v="0"/>
    <m/>
    <s v="canada"/>
    <x v="2"/>
    <x v="0"/>
    <x v="17"/>
  </r>
  <r>
    <s v="ID0091"/>
    <s v="26 May 2012, 12:39 AM"/>
    <n v="125000"/>
    <n v="125000"/>
    <s v="USD"/>
    <n v="125000"/>
    <s v="Director of Marketing"/>
    <x v="4"/>
    <s v="USA"/>
    <s v="USA"/>
    <x v="0"/>
    <m/>
    <s v="usa"/>
    <x v="2"/>
    <x v="0"/>
    <x v="2"/>
  </r>
  <r>
    <s v="ID0092"/>
    <s v="26 May 2012, 12:39 AM"/>
    <n v="36000"/>
    <n v="36000"/>
    <s v="USD"/>
    <n v="36000"/>
    <s v="Graphic Design Manager"/>
    <x v="3"/>
    <s v="USA"/>
    <s v="USA"/>
    <x v="2"/>
    <m/>
    <s v="usa"/>
    <x v="2"/>
    <x v="0"/>
    <x v="2"/>
  </r>
  <r>
    <s v="ID0093"/>
    <s v="26 May 2012, 12:39 AM"/>
    <s v="Rs. 12,000/-"/>
    <n v="144000"/>
    <s v="INR"/>
    <n v="2564.3400029999998"/>
    <s v="Financial Consultant"/>
    <x v="8"/>
    <s v="India"/>
    <s v="India"/>
    <x v="3"/>
    <m/>
    <s v="india"/>
    <x v="0"/>
    <x v="0"/>
    <x v="0"/>
  </r>
  <r>
    <s v="ID0094"/>
    <s v="26 May 2012, 12:40 AM"/>
    <n v="75000"/>
    <n v="75000"/>
    <s v="USD"/>
    <n v="75000"/>
    <s v="Data Analyst"/>
    <x v="0"/>
    <s v="USA"/>
    <s v="USA"/>
    <x v="3"/>
    <m/>
    <s v="usa"/>
    <x v="2"/>
    <x v="0"/>
    <x v="2"/>
  </r>
  <r>
    <s v="ID0095"/>
    <s v="26 May 2012, 12:40 AM"/>
    <n v="95000"/>
    <n v="95000"/>
    <s v="USD"/>
    <n v="95000"/>
    <s v="CFO"/>
    <x v="4"/>
    <s v="USA"/>
    <s v="USA"/>
    <x v="0"/>
    <m/>
    <s v="usa"/>
    <x v="2"/>
    <x v="0"/>
    <x v="2"/>
  </r>
  <r>
    <s v="ID0096"/>
    <s v="26 May 2012, 12:40 AM"/>
    <n v="24000"/>
    <n v="24000"/>
    <s v="USD"/>
    <n v="24000"/>
    <s v="Paraeducator"/>
    <x v="3"/>
    <s v="USA"/>
    <s v="USA"/>
    <x v="2"/>
    <m/>
    <s v="usa"/>
    <x v="2"/>
    <x v="0"/>
    <x v="2"/>
  </r>
  <r>
    <s v="ID0097"/>
    <s v="26 May 2012, 12:40 AM"/>
    <s v="91,000 USD"/>
    <n v="91000"/>
    <s v="USD"/>
    <n v="91000"/>
    <s v="Channel Marketing Manager"/>
    <x v="3"/>
    <s v="USA"/>
    <s v="USA"/>
    <x v="3"/>
    <m/>
    <s v="usa"/>
    <x v="2"/>
    <x v="0"/>
    <x v="2"/>
  </r>
  <r>
    <s v="ID0098"/>
    <s v="26 May 2012, 12:40 AM"/>
    <n v="40000"/>
    <n v="40000"/>
    <s v="USD"/>
    <n v="40000"/>
    <s v="Sales and Marketing Analyst"/>
    <x v="0"/>
    <s v="USA"/>
    <s v="USA"/>
    <x v="0"/>
    <m/>
    <s v="usa"/>
    <x v="2"/>
    <x v="0"/>
    <x v="2"/>
  </r>
  <r>
    <s v="ID0099"/>
    <s v="26 May 2012, 12:40 AM"/>
    <n v="57000"/>
    <n v="57000"/>
    <s v="USD"/>
    <n v="57000"/>
    <s v="Production Scheduler"/>
    <x v="3"/>
    <s v="USA"/>
    <s v="USA"/>
    <x v="0"/>
    <m/>
    <s v="usa"/>
    <x v="2"/>
    <x v="0"/>
    <x v="2"/>
  </r>
  <r>
    <s v="ID0100"/>
    <s v="26 May 2012, 12:40 AM"/>
    <n v="74000"/>
    <n v="74000"/>
    <s v="USD"/>
    <n v="74000"/>
    <s v="Senior Consultant"/>
    <x v="8"/>
    <s v="USA"/>
    <s v="USA"/>
    <x v="0"/>
    <m/>
    <s v="usa"/>
    <x v="2"/>
    <x v="0"/>
    <x v="2"/>
  </r>
  <r>
    <s v="ID0101"/>
    <s v="26 May 2012, 12:40 AM"/>
    <s v="80k"/>
    <n v="80000"/>
    <s v="USD"/>
    <n v="80000"/>
    <s v="financial analyst"/>
    <x v="0"/>
    <s v="USA"/>
    <s v="USA"/>
    <x v="0"/>
    <m/>
    <s v="usa"/>
    <x v="2"/>
    <x v="0"/>
    <x v="2"/>
  </r>
  <r>
    <s v="ID0102"/>
    <s v="26 May 2012, 12:40 AM"/>
    <n v="90000"/>
    <n v="90000"/>
    <s v="USD"/>
    <n v="90000"/>
    <s v="Product Specialist"/>
    <x v="6"/>
    <s v="USA"/>
    <s v="USA"/>
    <x v="0"/>
    <m/>
    <s v="usa"/>
    <x v="2"/>
    <x v="0"/>
    <x v="2"/>
  </r>
  <r>
    <s v="ID0103"/>
    <s v="26 May 2012, 12:40 AM"/>
    <n v="21000"/>
    <n v="21000"/>
    <s v="USD"/>
    <n v="21000"/>
    <s v="IT support"/>
    <x v="0"/>
    <s v="arabian Gulf"/>
    <s v="arabian Gulf"/>
    <x v="3"/>
    <m/>
    <s v="arabian gulf"/>
    <x v="0"/>
    <x v="0"/>
    <x v="24"/>
  </r>
  <r>
    <s v="ID0104"/>
    <s v="26 May 2012, 12:40 AM"/>
    <n v="52000"/>
    <n v="52000"/>
    <s v="USD"/>
    <n v="52000"/>
    <s v="sr. project coordinator"/>
    <x v="3"/>
    <s v="USA"/>
    <s v="USA"/>
    <x v="0"/>
    <m/>
    <s v="usa"/>
    <x v="2"/>
    <x v="0"/>
    <x v="2"/>
  </r>
  <r>
    <s v="ID0105"/>
    <s v="26 May 2012, 12:40 AM"/>
    <n v="19200"/>
    <n v="19200"/>
    <s v="USD"/>
    <n v="19200"/>
    <s v="Sr Administrative Assistant"/>
    <x v="0"/>
    <s v="Mexico"/>
    <s v="Mexico"/>
    <x v="0"/>
    <m/>
    <s v="mexico"/>
    <x v="2"/>
    <x v="0"/>
    <x v="25"/>
  </r>
  <r>
    <s v="ID0106"/>
    <s v="26 May 2012, 12:40 AM"/>
    <n v="36000"/>
    <n v="36000"/>
    <s v="USD"/>
    <n v="36000"/>
    <s v="Analyst"/>
    <x v="0"/>
    <s v="USA"/>
    <s v="USA"/>
    <x v="0"/>
    <m/>
    <s v="usa"/>
    <x v="2"/>
    <x v="0"/>
    <x v="2"/>
  </r>
  <r>
    <s v="ID0107"/>
    <s v="26 May 2012, 12:41 AM"/>
    <n v="57400"/>
    <n v="57400"/>
    <s v="USD"/>
    <n v="57400"/>
    <s v="IT Analyst"/>
    <x v="0"/>
    <s v="USA"/>
    <s v="USA"/>
    <x v="0"/>
    <m/>
    <s v="usa"/>
    <x v="2"/>
    <x v="0"/>
    <x v="2"/>
  </r>
  <r>
    <s v="ID0108"/>
    <s v="26 May 2012, 12:41 AM"/>
    <n v="66000"/>
    <n v="66000"/>
    <s v="USD"/>
    <n v="66000"/>
    <s v="Analyst"/>
    <x v="0"/>
    <s v="USA"/>
    <s v="USA"/>
    <x v="2"/>
    <m/>
    <s v="usa"/>
    <x v="2"/>
    <x v="0"/>
    <x v="2"/>
  </r>
  <r>
    <s v="ID0109"/>
    <s v="26 May 2012, 12:41 AM"/>
    <n v="35000"/>
    <n v="35000"/>
    <s v="EUR"/>
    <n v="44463.980360000001"/>
    <s v="Project manager"/>
    <x v="3"/>
    <s v="Greece"/>
    <s v="Greece"/>
    <x v="0"/>
    <m/>
    <s v="greece"/>
    <x v="1"/>
    <x v="0"/>
    <x v="26"/>
  </r>
  <r>
    <s v="ID0111"/>
    <s v="26 May 2012, 12:41 AM"/>
    <s v="$85,000+"/>
    <n v="85000"/>
    <s v="USD"/>
    <n v="85000"/>
    <s v="Strategic Analyst"/>
    <x v="0"/>
    <s v="USA"/>
    <s v="USA"/>
    <x v="0"/>
    <m/>
    <s v="usa"/>
    <x v="2"/>
    <x v="0"/>
    <x v="2"/>
  </r>
  <r>
    <s v="ID0112"/>
    <s v="26 May 2012, 12:41 AM"/>
    <n v="50000"/>
    <n v="50000"/>
    <s v="USD"/>
    <n v="50000"/>
    <s v="Transportation Specialist"/>
    <x v="6"/>
    <s v="USA"/>
    <s v="USA"/>
    <x v="0"/>
    <m/>
    <s v="usa"/>
    <x v="2"/>
    <x v="0"/>
    <x v="2"/>
  </r>
  <r>
    <s v="ID0113"/>
    <s v="26 May 2012, 12:41 AM"/>
    <s v="$58,000 USD"/>
    <n v="58000"/>
    <s v="USD"/>
    <n v="58000"/>
    <s v="Operations Programs Support"/>
    <x v="3"/>
    <s v="USA"/>
    <s v="USA"/>
    <x v="0"/>
    <m/>
    <s v="usa"/>
    <x v="2"/>
    <x v="0"/>
    <x v="2"/>
  </r>
  <r>
    <s v="ID0114"/>
    <s v="26 May 2012, 12:41 AM"/>
    <n v="37900"/>
    <n v="37900"/>
    <s v="USD"/>
    <n v="37900"/>
    <s v="Accounting Coordinator"/>
    <x v="5"/>
    <s v="USA"/>
    <s v="USA"/>
    <x v="1"/>
    <m/>
    <s v="usa"/>
    <x v="2"/>
    <x v="0"/>
    <x v="2"/>
  </r>
  <r>
    <s v="ID0115"/>
    <s v="26 May 2012, 12:41 AM"/>
    <n v="4000"/>
    <n v="48000"/>
    <s v="USD"/>
    <n v="48000"/>
    <s v="Asst.Manager Finance"/>
    <x v="3"/>
    <s v="UAE"/>
    <s v="UAE"/>
    <x v="2"/>
    <m/>
    <s v="uae"/>
    <x v="0"/>
    <x v="0"/>
    <x v="21"/>
  </r>
  <r>
    <s v="ID0116"/>
    <s v="26 May 2012, 12:41 AM"/>
    <n v="67000"/>
    <n v="67000"/>
    <s v="USD"/>
    <n v="67000"/>
    <s v="Operations Cost Analyst"/>
    <x v="0"/>
    <s v="USA"/>
    <s v="USA"/>
    <x v="0"/>
    <m/>
    <s v="usa"/>
    <x v="2"/>
    <x v="0"/>
    <x v="2"/>
  </r>
  <r>
    <s v="ID0117"/>
    <s v="26 May 2012, 12:41 AM"/>
    <n v="85000"/>
    <n v="85000"/>
    <s v="USD"/>
    <n v="85000"/>
    <s v="Financial Controller"/>
    <x v="1"/>
    <s v="UAE"/>
    <s v="UAE"/>
    <x v="0"/>
    <m/>
    <s v="uae"/>
    <x v="0"/>
    <x v="0"/>
    <x v="21"/>
  </r>
  <r>
    <s v="ID0118"/>
    <s v="26 May 2012, 12:41 AM"/>
    <n v="56160"/>
    <n v="56160"/>
    <s v="USD"/>
    <n v="56160"/>
    <s v="Utilization Analyst"/>
    <x v="0"/>
    <s v="USA"/>
    <s v="USA"/>
    <x v="0"/>
    <m/>
    <s v="usa"/>
    <x v="2"/>
    <x v="0"/>
    <x v="2"/>
  </r>
  <r>
    <s v="ID0119"/>
    <s v="26 May 2012, 12:41 AM"/>
    <n v="2000"/>
    <n v="24000"/>
    <s v="USD"/>
    <n v="24000"/>
    <s v="Researcher"/>
    <x v="3"/>
    <s v="Colombia"/>
    <s v="Colombia"/>
    <x v="1"/>
    <m/>
    <s v="colombia"/>
    <x v="5"/>
    <x v="0"/>
    <x v="27"/>
  </r>
  <r>
    <s v="ID0120"/>
    <s v="26 May 2012, 12:41 AM"/>
    <n v="52000"/>
    <n v="52000"/>
    <s v="USD"/>
    <n v="52000"/>
    <s v="Market Analyst"/>
    <x v="0"/>
    <s v="USA"/>
    <s v="USA"/>
    <x v="4"/>
    <m/>
    <s v="usa"/>
    <x v="2"/>
    <x v="0"/>
    <x v="2"/>
  </r>
  <r>
    <s v="ID0121"/>
    <s v="26 May 2012, 12:41 AM"/>
    <n v="60000"/>
    <n v="60000"/>
    <s v="CAD"/>
    <n v="59001.691379999997"/>
    <s v="Web Developer"/>
    <x v="0"/>
    <s v="Canada"/>
    <s v="Canada"/>
    <x v="4"/>
    <m/>
    <s v="canada"/>
    <x v="2"/>
    <x v="0"/>
    <x v="17"/>
  </r>
  <r>
    <s v="ID0122"/>
    <s v="26 May 2012, 12:41 AM"/>
    <n v="70000"/>
    <n v="70000"/>
    <s v="USD"/>
    <n v="70000"/>
    <s v="Sr. Acct"/>
    <x v="5"/>
    <s v="USA"/>
    <s v="USA"/>
    <x v="1"/>
    <m/>
    <s v="usa"/>
    <x v="2"/>
    <x v="0"/>
    <x v="2"/>
  </r>
  <r>
    <s v="ID0123"/>
    <s v="26 May 2012, 12:41 AM"/>
    <n v="50000"/>
    <n v="50000"/>
    <s v="USD"/>
    <n v="50000"/>
    <s v="Information Systems Specialist"/>
    <x v="6"/>
    <s v="USA"/>
    <s v="USA"/>
    <x v="0"/>
    <m/>
    <s v="usa"/>
    <x v="2"/>
    <x v="0"/>
    <x v="2"/>
  </r>
  <r>
    <s v="ID0124"/>
    <s v="26 May 2012, 12:41 AM"/>
    <n v="2300000"/>
    <n v="2300000"/>
    <s v="INR"/>
    <n v="40958.208379999996"/>
    <s v="Analytics lead"/>
    <x v="0"/>
    <s v="India"/>
    <s v="India"/>
    <x v="3"/>
    <m/>
    <s v="india"/>
    <x v="0"/>
    <x v="0"/>
    <x v="0"/>
  </r>
  <r>
    <s v="ID0125"/>
    <s v="26 May 2012, 12:42 AM"/>
    <n v="80000"/>
    <n v="80000"/>
    <s v="USD"/>
    <n v="80000"/>
    <s v="Financial Analyst"/>
    <x v="0"/>
    <s v="USA"/>
    <s v="USA"/>
    <x v="0"/>
    <m/>
    <s v="usa"/>
    <x v="2"/>
    <x v="0"/>
    <x v="2"/>
  </r>
  <r>
    <s v="ID0126"/>
    <s v="26 May 2012, 12:42 AM"/>
    <n v="128000"/>
    <n v="128000"/>
    <s v="USD"/>
    <n v="128000"/>
    <s v="Actuary"/>
    <x v="3"/>
    <s v="USA"/>
    <s v="USA"/>
    <x v="1"/>
    <m/>
    <s v="usa"/>
    <x v="2"/>
    <x v="0"/>
    <x v="2"/>
  </r>
  <r>
    <s v="ID0127"/>
    <s v="26 May 2012, 12:42 AM"/>
    <s v="US $44,000"/>
    <n v="44000"/>
    <s v="USD"/>
    <n v="44000"/>
    <s v="School Tech Coordinator"/>
    <x v="3"/>
    <s v="USA"/>
    <s v="USA"/>
    <x v="3"/>
    <m/>
    <s v="usa"/>
    <x v="2"/>
    <x v="0"/>
    <x v="2"/>
  </r>
  <r>
    <s v="ID0128"/>
    <s v="26 May 2012, 12:42 AM"/>
    <n v="65000"/>
    <n v="65000"/>
    <s v="USD"/>
    <n v="65000"/>
    <s v="sr accountant"/>
    <x v="5"/>
    <s v="USA"/>
    <s v="USA"/>
    <x v="1"/>
    <m/>
    <s v="usa"/>
    <x v="2"/>
    <x v="0"/>
    <x v="2"/>
  </r>
  <r>
    <s v="ID0129"/>
    <s v="26 May 2012, 12:42 AM"/>
    <s v="36000 usd"/>
    <n v="36000"/>
    <s v="USD"/>
    <n v="36000"/>
    <s v="senior accountant"/>
    <x v="5"/>
    <s v="Turkey"/>
    <s v="Turkey"/>
    <x v="0"/>
    <m/>
    <s v="turkey"/>
    <x v="1"/>
    <x v="0"/>
    <x v="28"/>
  </r>
  <r>
    <s v="ID0130"/>
    <s v="26 May 2012, 12:42 AM"/>
    <n v="1000"/>
    <n v="12000"/>
    <s v="USD"/>
    <n v="12000"/>
    <s v="Freelance"/>
    <x v="8"/>
    <s v="Pakistan"/>
    <s v="Pakistan"/>
    <x v="3"/>
    <m/>
    <s v="pakistan"/>
    <x v="0"/>
    <x v="0"/>
    <x v="3"/>
  </r>
  <r>
    <s v="ID0131"/>
    <s v="26 May 2012, 12:42 AM"/>
    <n v="28159.200000000001"/>
    <n v="28159"/>
    <s v="GBP"/>
    <n v="44383.60396"/>
    <s v="Data Analyst"/>
    <x v="0"/>
    <s v="UK"/>
    <s v="UK"/>
    <x v="1"/>
    <m/>
    <s v="uk"/>
    <x v="1"/>
    <x v="0"/>
    <x v="14"/>
  </r>
  <r>
    <s v="ID0132"/>
    <s v="26 May 2012, 12:42 AM"/>
    <n v="45000"/>
    <n v="45000"/>
    <s v="USD"/>
    <n v="45000"/>
    <s v="DBA"/>
    <x v="0"/>
    <s v="USA"/>
    <s v="USA"/>
    <x v="0"/>
    <m/>
    <s v="usa"/>
    <x v="2"/>
    <x v="0"/>
    <x v="2"/>
  </r>
  <r>
    <s v="ID0133"/>
    <s v="26 May 2012, 12:42 AM"/>
    <n v="54000"/>
    <n v="54000"/>
    <s v="USD"/>
    <n v="54000"/>
    <s v="Research Analyst"/>
    <x v="0"/>
    <s v="USA"/>
    <s v="USA"/>
    <x v="2"/>
    <m/>
    <s v="usa"/>
    <x v="2"/>
    <x v="0"/>
    <x v="2"/>
  </r>
  <r>
    <s v="ID0134"/>
    <s v="26 May 2012, 12:43 AM"/>
    <n v="70000"/>
    <n v="70000"/>
    <s v="GBP"/>
    <n v="110332.47900000001"/>
    <s v="Project Manager"/>
    <x v="3"/>
    <s v="UK"/>
    <s v="UK"/>
    <x v="2"/>
    <m/>
    <s v="uk"/>
    <x v="1"/>
    <x v="0"/>
    <x v="14"/>
  </r>
  <r>
    <s v="ID0135"/>
    <s v="26 May 2012, 12:43 AM"/>
    <n v="71000"/>
    <n v="71000"/>
    <s v="USD"/>
    <n v="71000"/>
    <s v="Market Research Analyst"/>
    <x v="0"/>
    <s v="USA"/>
    <s v="USA"/>
    <x v="0"/>
    <m/>
    <s v="usa"/>
    <x v="2"/>
    <x v="0"/>
    <x v="2"/>
  </r>
  <r>
    <s v="ID0136"/>
    <s v="26 May 2012, 12:43 AM"/>
    <n v="800000"/>
    <n v="800000"/>
    <s v="INR"/>
    <n v="14246.333350000001"/>
    <s v="Manager : Accounts"/>
    <x v="3"/>
    <s v="India"/>
    <s v="India"/>
    <x v="2"/>
    <m/>
    <s v="india"/>
    <x v="0"/>
    <x v="0"/>
    <x v="0"/>
  </r>
  <r>
    <s v="ID0137"/>
    <s v="26 May 2012, 12:43 AM"/>
    <n v="70000"/>
    <n v="70000"/>
    <s v="CAD"/>
    <n v="68835.30661"/>
    <s v="project manager"/>
    <x v="3"/>
    <s v="canada"/>
    <s v="Canada"/>
    <x v="0"/>
    <m/>
    <s v="canada"/>
    <x v="2"/>
    <x v="0"/>
    <x v="17"/>
  </r>
  <r>
    <s v="ID0138"/>
    <s v="26 May 2012, 12:43 AM"/>
    <n v="50000"/>
    <n v="50000"/>
    <s v="CAD"/>
    <n v="49168.076150000001"/>
    <s v="Inventory manger"/>
    <x v="3"/>
    <s v="Canada"/>
    <s v="Canada"/>
    <x v="0"/>
    <m/>
    <s v="canada"/>
    <x v="2"/>
    <x v="0"/>
    <x v="17"/>
  </r>
  <r>
    <s v="ID0139"/>
    <s v="26 May 2012, 12:43 AM"/>
    <n v="40000"/>
    <n v="40000"/>
    <s v="USD"/>
    <n v="40000"/>
    <s v="Business Analyst"/>
    <x v="0"/>
    <s v="USA"/>
    <s v="USA"/>
    <x v="0"/>
    <m/>
    <s v="usa"/>
    <x v="2"/>
    <x v="0"/>
    <x v="2"/>
  </r>
  <r>
    <s v="ID0140"/>
    <s v="26 May 2012, 12:43 AM"/>
    <s v="$62,000 CND"/>
    <n v="62000"/>
    <s v="CAD"/>
    <n v="60968.414429999997"/>
    <s v="Process Technician"/>
    <x v="0"/>
    <s v="Canada"/>
    <s v="Canada"/>
    <x v="2"/>
    <m/>
    <s v="canada"/>
    <x v="2"/>
    <x v="0"/>
    <x v="17"/>
  </r>
  <r>
    <s v="ID0141"/>
    <s v="26 May 2012, 12:43 AM"/>
    <s v="28000rs"/>
    <n v="336000"/>
    <s v="INR"/>
    <n v="5983.4600069999997"/>
    <s v="MIS Team Leader"/>
    <x v="7"/>
    <s v="India"/>
    <s v="India"/>
    <x v="0"/>
    <m/>
    <s v="india"/>
    <x v="0"/>
    <x v="0"/>
    <x v="0"/>
  </r>
  <r>
    <s v="ID0142"/>
    <s v="26 May 2012, 12:43 AM"/>
    <n v="53000"/>
    <n v="53000"/>
    <s v="USD"/>
    <n v="53000"/>
    <s v="Data Analyst"/>
    <x v="0"/>
    <s v="USA"/>
    <s v="USA"/>
    <x v="0"/>
    <m/>
    <s v="usa"/>
    <x v="2"/>
    <x v="0"/>
    <x v="2"/>
  </r>
  <r>
    <s v="ID0143"/>
    <s v="26 May 2012, 12:43 AM"/>
    <n v="104000"/>
    <n v="104000"/>
    <s v="USD"/>
    <n v="104000"/>
    <s v="Finance Director"/>
    <x v="4"/>
    <s v="USA"/>
    <s v="USA"/>
    <x v="2"/>
    <m/>
    <s v="usa"/>
    <x v="2"/>
    <x v="0"/>
    <x v="2"/>
  </r>
  <r>
    <s v="ID0144"/>
    <s v="26 May 2012, 12:44 AM"/>
    <n v="57000"/>
    <n v="57000"/>
    <s v="USD"/>
    <n v="57000"/>
    <s v="Industrial Engineer"/>
    <x v="2"/>
    <s v="USA"/>
    <s v="USA"/>
    <x v="0"/>
    <m/>
    <s v="usa"/>
    <x v="2"/>
    <x v="0"/>
    <x v="2"/>
  </r>
  <r>
    <s v="ID0145"/>
    <s v="26 May 2012, 12:44 AM"/>
    <n v="45000"/>
    <n v="45000"/>
    <s v="USD"/>
    <n v="45000"/>
    <s v="data analyst"/>
    <x v="0"/>
    <s v="USA"/>
    <s v="USA"/>
    <x v="2"/>
    <m/>
    <s v="usa"/>
    <x v="2"/>
    <x v="0"/>
    <x v="2"/>
  </r>
  <r>
    <s v="ID0146"/>
    <s v="26 May 2012, 12:44 AM"/>
    <n v="92000"/>
    <n v="92000"/>
    <s v="USD"/>
    <n v="92000"/>
    <s v="Senior Financial &amp; Systems Analyst"/>
    <x v="0"/>
    <s v="USA"/>
    <s v="USA"/>
    <x v="0"/>
    <m/>
    <s v="usa"/>
    <x v="2"/>
    <x v="0"/>
    <x v="2"/>
  </r>
  <r>
    <s v="ID0147"/>
    <s v="26 May 2012, 12:44 AM"/>
    <n v="88000"/>
    <n v="88000"/>
    <s v="USD"/>
    <n v="88000"/>
    <s v="project manager - metrics"/>
    <x v="3"/>
    <s v="USA"/>
    <s v="USA"/>
    <x v="0"/>
    <m/>
    <s v="usa"/>
    <x v="2"/>
    <x v="0"/>
    <x v="2"/>
  </r>
  <r>
    <s v="ID0148"/>
    <s v="26 May 2012, 12:44 AM"/>
    <n v="80000"/>
    <n v="80000"/>
    <s v="USD"/>
    <n v="80000"/>
    <s v="Informatics Research Analyst"/>
    <x v="0"/>
    <s v="USA"/>
    <s v="USA"/>
    <x v="2"/>
    <m/>
    <s v="usa"/>
    <x v="2"/>
    <x v="0"/>
    <x v="2"/>
  </r>
  <r>
    <s v="ID0149"/>
    <s v="26 May 2012, 12:44 AM"/>
    <n v="69000"/>
    <n v="69000"/>
    <s v="USD"/>
    <n v="69000"/>
    <s v="Business Technical Consultant"/>
    <x v="8"/>
    <s v="USA"/>
    <s v="USA"/>
    <x v="0"/>
    <m/>
    <s v="usa"/>
    <x v="2"/>
    <x v="0"/>
    <x v="2"/>
  </r>
  <r>
    <s v="ID0150"/>
    <s v="26 May 2012, 12:44 AM"/>
    <n v="50000"/>
    <n v="50000"/>
    <s v="USD"/>
    <n v="50000"/>
    <s v="Business Operations Reporting Analyst"/>
    <x v="0"/>
    <s v="Mexico"/>
    <s v="Mexico"/>
    <x v="1"/>
    <m/>
    <s v="mexico"/>
    <x v="2"/>
    <x v="0"/>
    <x v="25"/>
  </r>
  <r>
    <s v="ID0151"/>
    <s v="26 May 2012, 12:44 AM"/>
    <n v="35000"/>
    <n v="35000"/>
    <s v="USD"/>
    <n v="35000"/>
    <s v="Program Services Coordinator"/>
    <x v="3"/>
    <s v="USA"/>
    <s v="USA"/>
    <x v="2"/>
    <m/>
    <s v="usa"/>
    <x v="2"/>
    <x v="0"/>
    <x v="2"/>
  </r>
  <r>
    <s v="ID0152"/>
    <s v="26 May 2012, 12:44 AM"/>
    <n v="96000"/>
    <n v="96000"/>
    <s v="USD"/>
    <n v="96000"/>
    <s v="Specialist - Finance Planning and Analysis"/>
    <x v="0"/>
    <s v="USA"/>
    <s v="USA"/>
    <x v="0"/>
    <m/>
    <s v="usa"/>
    <x v="2"/>
    <x v="0"/>
    <x v="2"/>
  </r>
  <r>
    <s v="ID0153"/>
    <s v="26 May 2012, 12:45 AM"/>
    <n v="65000"/>
    <n v="65000"/>
    <s v="USD"/>
    <n v="65000"/>
    <s v="Sr Accountant"/>
    <x v="5"/>
    <s v="USA"/>
    <s v="USA"/>
    <x v="1"/>
    <m/>
    <s v="usa"/>
    <x v="2"/>
    <x v="0"/>
    <x v="2"/>
  </r>
  <r>
    <s v="ID0154"/>
    <s v="26 May 2012, 12:45 AM"/>
    <n v="37440"/>
    <n v="37440"/>
    <s v="USD"/>
    <n v="37440"/>
    <s v="sales analyst"/>
    <x v="0"/>
    <s v="USA"/>
    <s v="USA"/>
    <x v="1"/>
    <m/>
    <s v="usa"/>
    <x v="2"/>
    <x v="0"/>
    <x v="2"/>
  </r>
  <r>
    <s v="ID0155"/>
    <s v="26 May 2012, 12:45 AM"/>
    <n v="15500"/>
    <n v="15500"/>
    <s v="USD"/>
    <n v="15500"/>
    <s v="Proces auditor"/>
    <x v="5"/>
    <s v="Mexico"/>
    <s v="Mexico"/>
    <x v="1"/>
    <m/>
    <s v="mexico"/>
    <x v="2"/>
    <x v="0"/>
    <x v="25"/>
  </r>
  <r>
    <s v="ID0156"/>
    <s v="26 May 2012, 12:45 AM"/>
    <s v="90000 USD"/>
    <n v="90000"/>
    <s v="USD"/>
    <n v="90000"/>
    <s v="Senior Data Quality Analyst"/>
    <x v="0"/>
    <s v="USA"/>
    <s v="USA"/>
    <x v="2"/>
    <m/>
    <s v="usa"/>
    <x v="2"/>
    <x v="0"/>
    <x v="2"/>
  </r>
  <r>
    <s v="ID0157"/>
    <s v="26 May 2012, 12:45 AM"/>
    <n v="66500"/>
    <n v="66500"/>
    <s v="USD"/>
    <n v="66500"/>
    <s v="Sr Business Analyst"/>
    <x v="0"/>
    <s v="USA"/>
    <s v="USA"/>
    <x v="1"/>
    <m/>
    <s v="usa"/>
    <x v="2"/>
    <x v="0"/>
    <x v="2"/>
  </r>
  <r>
    <s v="ID0158"/>
    <s v="26 May 2012, 12:45 AM"/>
    <n v="100000"/>
    <n v="100000"/>
    <s v="USD"/>
    <n v="100000"/>
    <s v="COST ACCOUNTANT"/>
    <x v="5"/>
    <s v="USA"/>
    <s v="USA"/>
    <x v="1"/>
    <m/>
    <s v="usa"/>
    <x v="2"/>
    <x v="0"/>
    <x v="2"/>
  </r>
  <r>
    <s v="ID0159"/>
    <s v="26 May 2012, 12:45 AM"/>
    <s v="ô?32250"/>
    <n v="32250"/>
    <s v="GBP"/>
    <n v="50831.74927"/>
    <s v="project Support"/>
    <x v="3"/>
    <s v="UK"/>
    <s v="UK"/>
    <x v="0"/>
    <m/>
    <s v="uk"/>
    <x v="1"/>
    <x v="0"/>
    <x v="14"/>
  </r>
  <r>
    <s v="ID0160"/>
    <s v="26 May 2012, 12:45 AM"/>
    <n v="420000"/>
    <n v="420000"/>
    <s v="INR"/>
    <n v="7479.3250090000001"/>
    <s v="managerial"/>
    <x v="3"/>
    <s v="India"/>
    <s v="India"/>
    <x v="3"/>
    <m/>
    <s v="india"/>
    <x v="0"/>
    <x v="0"/>
    <x v="0"/>
  </r>
  <r>
    <s v="ID0161"/>
    <s v="26 May 2012, 12:46 AM"/>
    <n v="75000"/>
    <n v="75000"/>
    <s v="USD"/>
    <n v="75000"/>
    <s v="Program Analyst"/>
    <x v="0"/>
    <s v="USA"/>
    <s v="USA"/>
    <x v="3"/>
    <m/>
    <s v="usa"/>
    <x v="2"/>
    <x v="0"/>
    <x v="2"/>
  </r>
  <r>
    <s v="ID0162"/>
    <s v="26 May 2012, 12:46 AM"/>
    <n v="58"/>
    <n v="58000"/>
    <s v="USD"/>
    <n v="58000"/>
    <s v="Team Lead - Computer Discounts"/>
    <x v="3"/>
    <s v="Canada"/>
    <s v="Canada"/>
    <x v="3"/>
    <m/>
    <s v="canada"/>
    <x v="2"/>
    <x v="0"/>
    <x v="17"/>
  </r>
  <r>
    <s v="ID0163"/>
    <s v="26 May 2012, 12:46 AM"/>
    <n v="55000"/>
    <n v="55000"/>
    <s v="USD"/>
    <n v="55000"/>
    <s v="Change Architect"/>
    <x v="3"/>
    <s v="USA"/>
    <s v="USA"/>
    <x v="2"/>
    <m/>
    <s v="usa"/>
    <x v="2"/>
    <x v="0"/>
    <x v="2"/>
  </r>
  <r>
    <s v="ID0164"/>
    <s v="26 May 2012, 12:47 AM"/>
    <n v="60000"/>
    <n v="60000"/>
    <s v="USD"/>
    <n v="60000"/>
    <s v="Telecom Technician"/>
    <x v="0"/>
    <s v="USA"/>
    <s v="USA"/>
    <x v="0"/>
    <m/>
    <s v="usa"/>
    <x v="2"/>
    <x v="0"/>
    <x v="2"/>
  </r>
  <r>
    <s v="ID0165"/>
    <s v="26 May 2012, 12:47 AM"/>
    <n v="1300000"/>
    <n v="1300000"/>
    <s v="INR"/>
    <n v="23150.291689999998"/>
    <s v="Manager"/>
    <x v="3"/>
    <s v="India"/>
    <s v="India"/>
    <x v="0"/>
    <m/>
    <s v="india"/>
    <x v="0"/>
    <x v="0"/>
    <x v="0"/>
  </r>
  <r>
    <s v="ID0166"/>
    <s v="26 May 2012, 12:47 AM"/>
    <n v="107000"/>
    <n v="107000"/>
    <s v="CAD"/>
    <n v="105219.683"/>
    <s v="Manager, Asset Optimization"/>
    <x v="3"/>
    <s v="Canada"/>
    <s v="Canada"/>
    <x v="2"/>
    <m/>
    <s v="canada"/>
    <x v="2"/>
    <x v="0"/>
    <x v="17"/>
  </r>
  <r>
    <s v="ID0167"/>
    <s v="26 May 2012, 12:47 AM"/>
    <n v="145000"/>
    <n v="145000"/>
    <s v="USD"/>
    <n v="145000"/>
    <s v="Financialcontroller"/>
    <x v="1"/>
    <s v="Switzerland"/>
    <s v="Switzerland"/>
    <x v="1"/>
    <m/>
    <s v="switzerland"/>
    <x v="1"/>
    <x v="0"/>
    <x v="10"/>
  </r>
  <r>
    <s v="ID0168"/>
    <s v="26 May 2012, 12:48 AM"/>
    <n v="22880"/>
    <n v="22880"/>
    <s v="USD"/>
    <n v="22880"/>
    <s v="Accounting"/>
    <x v="5"/>
    <s v="USA"/>
    <s v="USA"/>
    <x v="0"/>
    <m/>
    <s v="usa"/>
    <x v="2"/>
    <x v="0"/>
    <x v="2"/>
  </r>
  <r>
    <s v="ID0169"/>
    <s v="26 May 2012, 12:48 AM"/>
    <n v="80000"/>
    <n v="80000"/>
    <s v="USD"/>
    <n v="80000"/>
    <s v="Consultant, HR Services &amp; Governance"/>
    <x v="8"/>
    <s v="USA"/>
    <s v="USA"/>
    <x v="0"/>
    <m/>
    <s v="usa"/>
    <x v="2"/>
    <x v="0"/>
    <x v="2"/>
  </r>
  <r>
    <s v="ID0170"/>
    <s v="26 May 2012, 12:48 AM"/>
    <s v="Rs 5 lakh"/>
    <n v="500000"/>
    <s v="INR"/>
    <n v="8903.9583440000006"/>
    <s v="QA Executive"/>
    <x v="0"/>
    <s v="India"/>
    <s v="India"/>
    <x v="2"/>
    <m/>
    <s v="india"/>
    <x v="0"/>
    <x v="0"/>
    <x v="0"/>
  </r>
  <r>
    <s v="ID0171"/>
    <s v="26 May 2012, 12:48 AM"/>
    <n v="90000"/>
    <n v="90000"/>
    <s v="CAD"/>
    <n v="88502.537070000006"/>
    <s v="Senior Actuarial Analyst"/>
    <x v="0"/>
    <s v="Canada"/>
    <s v="Canada"/>
    <x v="0"/>
    <m/>
    <s v="canada"/>
    <x v="2"/>
    <x v="0"/>
    <x v="17"/>
  </r>
  <r>
    <s v="ID0172"/>
    <s v="26 May 2012, 12:48 AM"/>
    <n v="180000"/>
    <n v="180000"/>
    <s v="INR"/>
    <n v="3205.4250040000002"/>
    <s v="Sr. Associate"/>
    <x v="0"/>
    <s v="India"/>
    <s v="India"/>
    <x v="0"/>
    <m/>
    <s v="india"/>
    <x v="0"/>
    <x v="0"/>
    <x v="0"/>
  </r>
  <r>
    <s v="ID0173"/>
    <s v="26 May 2012, 12:48 AM"/>
    <n v="46584"/>
    <n v="46584"/>
    <s v="USD"/>
    <n v="46584"/>
    <s v="Budget Analyst"/>
    <x v="0"/>
    <s v="USA"/>
    <s v="USA"/>
    <x v="0"/>
    <m/>
    <s v="usa"/>
    <x v="2"/>
    <x v="0"/>
    <x v="2"/>
  </r>
  <r>
    <s v="ID0174"/>
    <s v="26 May 2012, 12:48 AM"/>
    <n v="67000"/>
    <n v="67000"/>
    <s v="USD"/>
    <n v="67000"/>
    <s v="B.I. Data Analyst II"/>
    <x v="0"/>
    <s v="USA"/>
    <s v="USA"/>
    <x v="0"/>
    <m/>
    <s v="usa"/>
    <x v="2"/>
    <x v="0"/>
    <x v="2"/>
  </r>
  <r>
    <s v="ID0175"/>
    <s v="26 May 2012, 12:48 AM"/>
    <s v="Rd. 11 lakhs"/>
    <n v="1100000"/>
    <s v="INR"/>
    <n v="19588.708360000001"/>
    <s v="Asst manager investor relations and business analytics"/>
    <x v="3"/>
    <s v="India"/>
    <s v="India"/>
    <x v="0"/>
    <m/>
    <s v="india"/>
    <x v="0"/>
    <x v="0"/>
    <x v="0"/>
  </r>
  <r>
    <s v="ID0176"/>
    <s v="26 May 2012, 12:49 AM"/>
    <n v="92000"/>
    <n v="92000"/>
    <s v="USD"/>
    <n v="92000"/>
    <s v="Industrial Engineer (Fed)"/>
    <x v="2"/>
    <s v="USA"/>
    <s v="USA"/>
    <x v="0"/>
    <m/>
    <s v="usa"/>
    <x v="2"/>
    <x v="0"/>
    <x v="2"/>
  </r>
  <r>
    <s v="ID0177"/>
    <s v="26 May 2012, 12:49 AM"/>
    <n v="75000"/>
    <n v="75000"/>
    <s v="USD"/>
    <n v="75000"/>
    <s v="Informatics specialist"/>
    <x v="6"/>
    <s v="USA"/>
    <s v="USA"/>
    <x v="1"/>
    <m/>
    <s v="usa"/>
    <x v="2"/>
    <x v="0"/>
    <x v="2"/>
  </r>
  <r>
    <s v="ID0178"/>
    <s v="26 May 2012, 12:49 AM"/>
    <n v="180000"/>
    <n v="180000"/>
    <s v="INR"/>
    <n v="3205.4250040000002"/>
    <s v="Sr. Associate"/>
    <x v="0"/>
    <s v="India"/>
    <s v="India"/>
    <x v="0"/>
    <m/>
    <s v="india"/>
    <x v="0"/>
    <x v="0"/>
    <x v="0"/>
  </r>
  <r>
    <s v="ID0179"/>
    <s v="26 May 2012, 12:49 AM"/>
    <n v="18500"/>
    <n v="18500"/>
    <s v="GBP"/>
    <n v="29159.298030000002"/>
    <s v="Trainee Management Accountant"/>
    <x v="3"/>
    <s v="UK"/>
    <s v="UK"/>
    <x v="1"/>
    <m/>
    <s v="uk"/>
    <x v="1"/>
    <x v="0"/>
    <x v="14"/>
  </r>
  <r>
    <s v="ID0180"/>
    <s v="26 May 2012, 12:49 AM"/>
    <n v="40000"/>
    <n v="40000"/>
    <s v="USD"/>
    <n v="40000"/>
    <s v="Senior analyst"/>
    <x v="0"/>
    <s v="USA"/>
    <s v="USA"/>
    <x v="1"/>
    <m/>
    <s v="usa"/>
    <x v="2"/>
    <x v="0"/>
    <x v="2"/>
  </r>
  <r>
    <s v="ID0181"/>
    <s v="26 May 2012, 12:49 AM"/>
    <n v="111680"/>
    <n v="111680"/>
    <s v="USD"/>
    <n v="111680"/>
    <s v="Director of Analytics"/>
    <x v="0"/>
    <s v="USA"/>
    <s v="USA"/>
    <x v="2"/>
    <m/>
    <s v="usa"/>
    <x v="2"/>
    <x v="0"/>
    <x v="2"/>
  </r>
  <r>
    <s v="ID0182"/>
    <s v="26 May 2012, 12:50 AM"/>
    <n v="41.405999999999999"/>
    <n v="41406"/>
    <s v="USD"/>
    <n v="41406"/>
    <s v="Executive Assistant"/>
    <x v="0"/>
    <s v="Canada"/>
    <s v="Canada"/>
    <x v="3"/>
    <m/>
    <s v="canada"/>
    <x v="2"/>
    <x v="0"/>
    <x v="17"/>
  </r>
  <r>
    <s v="ID0183"/>
    <s v="26 May 2012, 12:50 AM"/>
    <n v="70000"/>
    <n v="70000"/>
    <s v="USD"/>
    <n v="70000"/>
    <s v="Project Speciast"/>
    <x v="3"/>
    <s v="USA"/>
    <s v="USA"/>
    <x v="0"/>
    <m/>
    <s v="usa"/>
    <x v="2"/>
    <x v="0"/>
    <x v="2"/>
  </r>
  <r>
    <s v="ID0184"/>
    <s v="26 May 2012, 12:50 AM"/>
    <n v="40700"/>
    <n v="40700"/>
    <s v="USD"/>
    <n v="40700"/>
    <s v="Sales Coordinator &amp; Analytical Support"/>
    <x v="0"/>
    <s v="USA"/>
    <s v="USA"/>
    <x v="3"/>
    <m/>
    <s v="usa"/>
    <x v="2"/>
    <x v="0"/>
    <x v="2"/>
  </r>
  <r>
    <s v="ID0185"/>
    <s v="26 May 2012, 12:50 AM"/>
    <n v="40000"/>
    <n v="40000"/>
    <s v="USD"/>
    <n v="40000"/>
    <s v="analyst"/>
    <x v="0"/>
    <s v="USA"/>
    <s v="USA"/>
    <x v="0"/>
    <m/>
    <s v="usa"/>
    <x v="2"/>
    <x v="0"/>
    <x v="2"/>
  </r>
  <r>
    <s v="ID0186"/>
    <s v="26 May 2012, 12:50 AM"/>
    <n v="60000"/>
    <n v="60000"/>
    <s v="USD"/>
    <n v="60000"/>
    <s v="Senior Staff Accountant"/>
    <x v="5"/>
    <s v="USA"/>
    <s v="USA"/>
    <x v="0"/>
    <m/>
    <s v="usa"/>
    <x v="2"/>
    <x v="0"/>
    <x v="2"/>
  </r>
  <r>
    <s v="ID0187"/>
    <s v="26 May 2012, 12:50 AM"/>
    <n v="92000"/>
    <n v="92000"/>
    <s v="CAD"/>
    <n v="90469.260120000006"/>
    <s v="Consultant - Retail Mkts"/>
    <x v="8"/>
    <s v="Canada"/>
    <s v="Canada"/>
    <x v="1"/>
    <m/>
    <s v="canada"/>
    <x v="2"/>
    <x v="0"/>
    <x v="17"/>
  </r>
  <r>
    <s v="ID0188"/>
    <s v="26 May 2012, 12:50 AM"/>
    <n v="13636.36"/>
    <n v="13636"/>
    <s v="USD"/>
    <n v="13636"/>
    <s v="Process Manager"/>
    <x v="3"/>
    <s v="India"/>
    <s v="India"/>
    <x v="1"/>
    <m/>
    <s v="india"/>
    <x v="0"/>
    <x v="0"/>
    <x v="0"/>
  </r>
  <r>
    <s v="ID0189"/>
    <s v="26 May 2012, 12:50 AM"/>
    <n v="80000"/>
    <n v="80000"/>
    <s v="USD"/>
    <n v="80000"/>
    <s v="Project Manager (Process Owner)"/>
    <x v="3"/>
    <s v="USA"/>
    <s v="USA"/>
    <x v="2"/>
    <m/>
    <s v="usa"/>
    <x v="2"/>
    <x v="0"/>
    <x v="2"/>
  </r>
  <r>
    <s v="ID0190"/>
    <s v="26 May 2012, 12:51 AM"/>
    <s v="60000 CAD$"/>
    <n v="60000"/>
    <s v="CAD"/>
    <n v="59001.691379999997"/>
    <s v="Demographer"/>
    <x v="0"/>
    <s v="Canada"/>
    <s v="Canada"/>
    <x v="2"/>
    <m/>
    <s v="canada"/>
    <x v="2"/>
    <x v="0"/>
    <x v="17"/>
  </r>
  <r>
    <s v="ID0192"/>
    <s v="26 May 2012, 12:51 AM"/>
    <n v="28000"/>
    <n v="28000"/>
    <s v="USD"/>
    <n v="28000"/>
    <s v="Administrative Assistant"/>
    <x v="0"/>
    <s v="USA"/>
    <s v="USA"/>
    <x v="0"/>
    <m/>
    <s v="usa"/>
    <x v="2"/>
    <x v="0"/>
    <x v="2"/>
  </r>
  <r>
    <s v="ID0193"/>
    <s v="26 May 2012, 12:51 AM"/>
    <n v="60000"/>
    <n v="60000"/>
    <s v="USD"/>
    <n v="60000"/>
    <s v="Accounting/Financial Analyst"/>
    <x v="0"/>
    <s v="USA"/>
    <s v="USA"/>
    <x v="0"/>
    <m/>
    <s v="usa"/>
    <x v="2"/>
    <x v="0"/>
    <x v="2"/>
  </r>
  <r>
    <s v="ID0194"/>
    <s v="26 May 2012, 12:51 AM"/>
    <n v="96000"/>
    <n v="96000"/>
    <s v="USD"/>
    <n v="96000"/>
    <s v="Business Process Specialist"/>
    <x v="6"/>
    <s v="USA"/>
    <s v="USA"/>
    <x v="2"/>
    <m/>
    <s v="usa"/>
    <x v="2"/>
    <x v="0"/>
    <x v="2"/>
  </r>
  <r>
    <s v="ID0195"/>
    <s v="26 May 2012, 12:52 AM"/>
    <n v="67000"/>
    <n v="67000"/>
    <s v="USD"/>
    <n v="67000"/>
    <s v="Financial Analyst"/>
    <x v="0"/>
    <s v="USA"/>
    <s v="USA"/>
    <x v="0"/>
    <m/>
    <s v="usa"/>
    <x v="2"/>
    <x v="0"/>
    <x v="2"/>
  </r>
  <r>
    <s v="ID0196"/>
    <s v="26 May 2012, 12:52 AM"/>
    <n v="70000"/>
    <n v="70000"/>
    <s v="USD"/>
    <n v="70000"/>
    <s v="Sr Financial Analyst"/>
    <x v="0"/>
    <s v="USA"/>
    <s v="USA"/>
    <x v="0"/>
    <m/>
    <s v="usa"/>
    <x v="2"/>
    <x v="0"/>
    <x v="2"/>
  </r>
  <r>
    <s v="ID0197"/>
    <s v="26 May 2012, 12:52 AM"/>
    <n v="233000"/>
    <n v="233000"/>
    <s v="INR"/>
    <n v="4149.2445879999996"/>
    <s v="Asst. Manager (MIS)"/>
    <x v="3"/>
    <s v="India"/>
    <s v="India"/>
    <x v="1"/>
    <m/>
    <s v="india"/>
    <x v="0"/>
    <x v="0"/>
    <x v="0"/>
  </r>
  <r>
    <s v="ID0198"/>
    <s v="26 May 2012, 12:52 AM"/>
    <s v="US$ 99000"/>
    <n v="99000"/>
    <s v="USD"/>
    <n v="99000"/>
    <s v="Business Controller"/>
    <x v="1"/>
    <s v="USA"/>
    <s v="USA"/>
    <x v="0"/>
    <m/>
    <s v="usa"/>
    <x v="2"/>
    <x v="0"/>
    <x v="2"/>
  </r>
  <r>
    <s v="ID0200"/>
    <s v="26 May 2012, 12:53 AM"/>
    <n v="90000"/>
    <n v="90000"/>
    <s v="USD"/>
    <n v="90000"/>
    <s v="Project Manager"/>
    <x v="3"/>
    <s v="USA"/>
    <s v="USA"/>
    <x v="2"/>
    <m/>
    <s v="usa"/>
    <x v="2"/>
    <x v="0"/>
    <x v="2"/>
  </r>
  <r>
    <s v="ID0201"/>
    <s v="26 May 2012, 12:53 AM"/>
    <n v="275000"/>
    <n v="275000"/>
    <s v="INR"/>
    <n v="4897.1770889999998"/>
    <s v="low level monitoring"/>
    <x v="0"/>
    <s v="India"/>
    <s v="India"/>
    <x v="2"/>
    <m/>
    <s v="india"/>
    <x v="0"/>
    <x v="0"/>
    <x v="0"/>
  </r>
  <r>
    <s v="ID0202"/>
    <s v="26 May 2012, 12:53 AM"/>
    <s v="INR 16000"/>
    <n v="192000"/>
    <s v="INR"/>
    <n v="3419.1200039999999"/>
    <s v="Administrative"/>
    <x v="0"/>
    <s v="India"/>
    <s v="India"/>
    <x v="1"/>
    <m/>
    <s v="india"/>
    <x v="0"/>
    <x v="0"/>
    <x v="0"/>
  </r>
  <r>
    <s v="ID0203"/>
    <s v="26 May 2012, 12:53 AM"/>
    <n v="51000"/>
    <n v="51000"/>
    <s v="USD"/>
    <n v="51000"/>
    <s v="Service Line Coordinator"/>
    <x v="3"/>
    <s v="USA"/>
    <s v="USA"/>
    <x v="0"/>
    <m/>
    <s v="usa"/>
    <x v="2"/>
    <x v="0"/>
    <x v="2"/>
  </r>
  <r>
    <s v="ID0204"/>
    <s v="26 May 2012, 12:53 AM"/>
    <n v="100000"/>
    <n v="100000"/>
    <s v="USD"/>
    <n v="100000"/>
    <s v="Strategic Sourcing Manager"/>
    <x v="3"/>
    <s v="USA"/>
    <s v="USA"/>
    <x v="1"/>
    <m/>
    <s v="usa"/>
    <x v="2"/>
    <x v="0"/>
    <x v="2"/>
  </r>
  <r>
    <s v="ID0205"/>
    <s v="26 May 2012, 12:53 AM"/>
    <s v="INR18Lacs or US$36000"/>
    <n v="1800000"/>
    <s v="INR"/>
    <n v="32054.250039999999"/>
    <s v="Chief Manager"/>
    <x v="3"/>
    <s v="India"/>
    <s v="India"/>
    <x v="3"/>
    <m/>
    <s v="india"/>
    <x v="0"/>
    <x v="0"/>
    <x v="0"/>
  </r>
  <r>
    <s v="ID0207"/>
    <s v="26 May 2012, 12:54 AM"/>
    <s v="ô?30000"/>
    <n v="30000"/>
    <s v="GBP"/>
    <n v="47285.348160000001"/>
    <s v="Business Intelligence Analyst"/>
    <x v="0"/>
    <s v="UK"/>
    <s v="UK"/>
    <x v="2"/>
    <m/>
    <s v="uk"/>
    <x v="1"/>
    <x v="0"/>
    <x v="14"/>
  </r>
  <r>
    <s v="ID0208"/>
    <s v="26 May 2012, 12:54 AM"/>
    <s v="Ÿ?¦ 50000"/>
    <n v="50000"/>
    <s v="EUR"/>
    <n v="63519.971949999999"/>
    <s v="Data Analyst"/>
    <x v="0"/>
    <s v="Ireland"/>
    <s v="Ireland"/>
    <x v="0"/>
    <m/>
    <s v="ireland"/>
    <x v="1"/>
    <x v="0"/>
    <x v="8"/>
  </r>
  <r>
    <s v="ID0209"/>
    <s v="26 May 2012, 12:54 AM"/>
    <n v="108160"/>
    <n v="108160"/>
    <s v="USD"/>
    <n v="108160"/>
    <s v="Sr. Financial Analyst"/>
    <x v="0"/>
    <s v="USA"/>
    <s v="USA"/>
    <x v="0"/>
    <m/>
    <s v="usa"/>
    <x v="2"/>
    <x v="0"/>
    <x v="2"/>
  </r>
  <r>
    <s v="ID0210"/>
    <s v="26 May 2012, 12:54 AM"/>
    <n v="50000"/>
    <n v="50000"/>
    <s v="USD"/>
    <n v="50000"/>
    <s v="Buyer"/>
    <x v="3"/>
    <s v="USA"/>
    <s v="USA"/>
    <x v="0"/>
    <m/>
    <s v="usa"/>
    <x v="2"/>
    <x v="0"/>
    <x v="2"/>
  </r>
  <r>
    <s v="ID0211"/>
    <s v="26 May 2012, 12:54 AM"/>
    <n v="400000"/>
    <n v="400000"/>
    <s v="USD"/>
    <n v="400000"/>
    <s v="program manager"/>
    <x v="3"/>
    <s v="USA"/>
    <s v="USA"/>
    <x v="3"/>
    <m/>
    <s v="usa"/>
    <x v="2"/>
    <x v="0"/>
    <x v="2"/>
  </r>
  <r>
    <s v="ID0212"/>
    <s v="26 May 2012, 12:54 AM"/>
    <n v="43000"/>
    <n v="43000"/>
    <s v="USD"/>
    <n v="43000"/>
    <s v="Reporting Analyst Team Lead"/>
    <x v="0"/>
    <s v="USA"/>
    <s v="USA"/>
    <x v="1"/>
    <m/>
    <s v="usa"/>
    <x v="2"/>
    <x v="0"/>
    <x v="2"/>
  </r>
  <r>
    <s v="ID0213"/>
    <s v="26 May 2012, 12:54 AM"/>
    <n v="27000"/>
    <n v="27000"/>
    <s v="USD"/>
    <n v="27000"/>
    <s v="Innovation Analyst"/>
    <x v="0"/>
    <s v="Singapore"/>
    <s v="Singapore"/>
    <x v="1"/>
    <m/>
    <s v="singapore"/>
    <x v="0"/>
    <x v="0"/>
    <x v="29"/>
  </r>
  <r>
    <s v="ID0214"/>
    <s v="26 May 2012, 12:54 AM"/>
    <n v="41000"/>
    <n v="41000"/>
    <s v="USD"/>
    <n v="41000"/>
    <s v="Operations Expert"/>
    <x v="3"/>
    <s v="USA"/>
    <s v="USA"/>
    <x v="1"/>
    <m/>
    <s v="usa"/>
    <x v="2"/>
    <x v="0"/>
    <x v="2"/>
  </r>
  <r>
    <s v="ID0215"/>
    <s v="26 May 2012, 12:55 AM"/>
    <n v="100000"/>
    <n v="100000"/>
    <s v="USD"/>
    <n v="100000"/>
    <s v="Director of Finance"/>
    <x v="4"/>
    <s v="USA"/>
    <s v="USA"/>
    <x v="0"/>
    <m/>
    <s v="usa"/>
    <x v="2"/>
    <x v="0"/>
    <x v="2"/>
  </r>
  <r>
    <s v="ID0216"/>
    <s v="26 May 2012, 12:55 AM"/>
    <n v="42140"/>
    <n v="42140"/>
    <s v="USD"/>
    <n v="42140"/>
    <s v="Information Analyst II"/>
    <x v="0"/>
    <s v="USA"/>
    <s v="USA"/>
    <x v="0"/>
    <m/>
    <s v="usa"/>
    <x v="2"/>
    <x v="0"/>
    <x v="2"/>
  </r>
  <r>
    <s v="ID0217"/>
    <s v="26 May 2012, 12:56 AM"/>
    <n v="80000"/>
    <n v="80000"/>
    <s v="USD"/>
    <n v="80000"/>
    <s v="Marketing Analyst"/>
    <x v="0"/>
    <s v="USA"/>
    <s v="USA"/>
    <x v="0"/>
    <m/>
    <s v="usa"/>
    <x v="2"/>
    <x v="0"/>
    <x v="2"/>
  </r>
  <r>
    <s v="ID0218"/>
    <s v="26 May 2012, 12:56 AM"/>
    <n v="41600"/>
    <n v="41600"/>
    <s v="USD"/>
    <n v="41600"/>
    <s v="Project Manager"/>
    <x v="3"/>
    <s v="USA"/>
    <s v="USA"/>
    <x v="0"/>
    <m/>
    <s v="usa"/>
    <x v="2"/>
    <x v="0"/>
    <x v="2"/>
  </r>
  <r>
    <s v="ID0219"/>
    <s v="26 May 2012, 12:56 AM"/>
    <s v="45k"/>
    <n v="45000"/>
    <s v="USD"/>
    <n v="45000"/>
    <s v="Accounting Assistant"/>
    <x v="5"/>
    <s v="USA"/>
    <s v="USA"/>
    <x v="2"/>
    <m/>
    <s v="usa"/>
    <x v="2"/>
    <x v="0"/>
    <x v="2"/>
  </r>
  <r>
    <s v="ID0220"/>
    <s v="26 May 2012, 12:56 AM"/>
    <n v="78000"/>
    <n v="78000"/>
    <s v="USD"/>
    <n v="78000"/>
    <s v="Tax Professional"/>
    <x v="5"/>
    <s v="Bermuda"/>
    <s v="Bermuda"/>
    <x v="0"/>
    <m/>
    <s v="bermuda"/>
    <x v="2"/>
    <x v="0"/>
    <x v="30"/>
  </r>
  <r>
    <s v="ID0221"/>
    <s v="26 May 2012, 12:57 AM"/>
    <s v="INR 500000"/>
    <n v="500000"/>
    <s v="INR"/>
    <n v="8903.9583440000006"/>
    <s v="Project Manager"/>
    <x v="3"/>
    <s v="India"/>
    <s v="India"/>
    <x v="0"/>
    <m/>
    <s v="india"/>
    <x v="0"/>
    <x v="0"/>
    <x v="0"/>
  </r>
  <r>
    <s v="ID0222"/>
    <s v="26 May 2012, 12:57 AM"/>
    <s v="INR 350k"/>
    <n v="350000"/>
    <s v="INR"/>
    <n v="6232.7708409999996"/>
    <s v="Jr. Executive Finance"/>
    <x v="5"/>
    <s v="India"/>
    <s v="India"/>
    <x v="0"/>
    <m/>
    <s v="india"/>
    <x v="0"/>
    <x v="0"/>
    <x v="0"/>
  </r>
  <r>
    <s v="ID0223"/>
    <s v="26 May 2012, 12:57 AM"/>
    <n v="72500"/>
    <n v="72500"/>
    <s v="USD"/>
    <n v="72500"/>
    <s v="Assistant Controller"/>
    <x v="1"/>
    <s v="USA"/>
    <s v="USA"/>
    <x v="0"/>
    <m/>
    <s v="usa"/>
    <x v="2"/>
    <x v="0"/>
    <x v="2"/>
  </r>
  <r>
    <s v="ID0224"/>
    <s v="26 May 2012, 12:57 AM"/>
    <s v="US$ 138K"/>
    <n v="138000"/>
    <s v="USD"/>
    <n v="138000"/>
    <s v="Project engineer"/>
    <x v="2"/>
    <s v="Thailand"/>
    <s v="Thailand"/>
    <x v="0"/>
    <m/>
    <s v="thailand"/>
    <x v="0"/>
    <x v="0"/>
    <x v="31"/>
  </r>
  <r>
    <s v="ID0225"/>
    <s v="26 May 2012, 12:58 AM"/>
    <n v="480000"/>
    <n v="480000"/>
    <s v="INR"/>
    <n v="8547.8000100000008"/>
    <s v="Cash Officer"/>
    <x v="3"/>
    <s v="India"/>
    <s v="India"/>
    <x v="0"/>
    <m/>
    <s v="india"/>
    <x v="0"/>
    <x v="0"/>
    <x v="0"/>
  </r>
  <r>
    <s v="ID0226"/>
    <s v="26 May 2012, 12:58 AM"/>
    <n v="80000"/>
    <n v="80000"/>
    <s v="USD"/>
    <n v="80000"/>
    <s v="Senior Analyst"/>
    <x v="0"/>
    <s v="USA"/>
    <s v="USA"/>
    <x v="0"/>
    <m/>
    <s v="usa"/>
    <x v="2"/>
    <x v="0"/>
    <x v="2"/>
  </r>
  <r>
    <s v="ID0227"/>
    <s v="26 May 2012, 12:58 AM"/>
    <n v="50000"/>
    <n v="50000"/>
    <s v="USD"/>
    <n v="50000"/>
    <s v="Project Manager"/>
    <x v="3"/>
    <s v="USA"/>
    <s v="USA"/>
    <x v="0"/>
    <m/>
    <s v="usa"/>
    <x v="2"/>
    <x v="0"/>
    <x v="2"/>
  </r>
  <r>
    <s v="ID0228"/>
    <s v="26 May 2012, 12:58 AM"/>
    <n v="45000"/>
    <n v="45000"/>
    <s v="CAD"/>
    <n v="44251.268539999997"/>
    <s v="Technical support specialist"/>
    <x v="6"/>
    <s v="Canada"/>
    <s v="Canada"/>
    <x v="3"/>
    <m/>
    <s v="canada"/>
    <x v="2"/>
    <x v="0"/>
    <x v="17"/>
  </r>
  <r>
    <s v="ID0229"/>
    <s v="26 May 2012, 12:58 AM"/>
    <n v="43000"/>
    <n v="43000"/>
    <s v="GBP"/>
    <n v="67775.665699999998"/>
    <s v="ServiceDesk Supervisor"/>
    <x v="3"/>
    <s v="UK"/>
    <s v="UK"/>
    <x v="2"/>
    <m/>
    <s v="uk"/>
    <x v="1"/>
    <x v="0"/>
    <x v="14"/>
  </r>
  <r>
    <s v="ID0230"/>
    <s v="26 May 2012, 12:58 AM"/>
    <n v="200000"/>
    <n v="200000"/>
    <s v="INR"/>
    <n v="3561.583337"/>
    <s v="medical biller"/>
    <x v="0"/>
    <s v="India"/>
    <s v="India"/>
    <x v="3"/>
    <m/>
    <s v="india"/>
    <x v="0"/>
    <x v="0"/>
    <x v="0"/>
  </r>
  <r>
    <s v="ID0231"/>
    <s v="26 May 2012, 12:59 AM"/>
    <n v="65000"/>
    <n v="65000"/>
    <s v="USD"/>
    <n v="65000"/>
    <s v="Sr. Strategic Development Specialist"/>
    <x v="6"/>
    <s v="USA"/>
    <s v="USA"/>
    <x v="2"/>
    <m/>
    <s v="usa"/>
    <x v="2"/>
    <x v="0"/>
    <x v="2"/>
  </r>
  <r>
    <s v="ID0232"/>
    <s v="26 May 2012, 12:59 AM"/>
    <n v="114000"/>
    <n v="114000"/>
    <s v="USD"/>
    <n v="114000"/>
    <s v="Director"/>
    <x v="4"/>
    <s v="USA"/>
    <s v="USA"/>
    <x v="2"/>
    <m/>
    <s v="usa"/>
    <x v="2"/>
    <x v="0"/>
    <x v="2"/>
  </r>
  <r>
    <s v="ID0233"/>
    <s v="26 May 2012, 12:59 AM"/>
    <n v="95000"/>
    <n v="95000"/>
    <s v="USD"/>
    <n v="95000"/>
    <s v="VP - Procurment"/>
    <x v="4"/>
    <s v="USA"/>
    <s v="USA"/>
    <x v="0"/>
    <m/>
    <s v="usa"/>
    <x v="2"/>
    <x v="0"/>
    <x v="2"/>
  </r>
  <r>
    <s v="ID0234"/>
    <s v="26 May 2012, 1:00 AM"/>
    <s v="52500.00 USD"/>
    <n v="52500"/>
    <s v="USD"/>
    <n v="52500"/>
    <s v="HRIS Analyst"/>
    <x v="0"/>
    <s v="USA"/>
    <s v="USA"/>
    <x v="0"/>
    <m/>
    <s v="usa"/>
    <x v="2"/>
    <x v="0"/>
    <x v="2"/>
  </r>
  <r>
    <s v="ID0235"/>
    <s v="26 May 2012, 1:01 AM"/>
    <n v="45000"/>
    <n v="45000"/>
    <s v="GBP"/>
    <n v="70928.022240000006"/>
    <s v="Procurement manager"/>
    <x v="3"/>
    <s v="UK"/>
    <s v="UK"/>
    <x v="2"/>
    <m/>
    <s v="uk"/>
    <x v="1"/>
    <x v="0"/>
    <x v="14"/>
  </r>
  <r>
    <s v="ID0236"/>
    <s v="26 May 2012, 1:01 AM"/>
    <n v="60000"/>
    <n v="60000"/>
    <s v="USD"/>
    <n v="60000"/>
    <s v="Energy Analyst"/>
    <x v="0"/>
    <s v="USA"/>
    <s v="USA"/>
    <x v="0"/>
    <m/>
    <s v="usa"/>
    <x v="2"/>
    <x v="0"/>
    <x v="2"/>
  </r>
  <r>
    <s v="ID0237"/>
    <s v="26 May 2012, 1:02 AM"/>
    <n v="65250"/>
    <n v="65250"/>
    <s v="USD"/>
    <n v="65250"/>
    <s v="Accountant"/>
    <x v="5"/>
    <s v="USA"/>
    <s v="USA"/>
    <x v="0"/>
    <m/>
    <s v="usa"/>
    <x v="2"/>
    <x v="0"/>
    <x v="2"/>
  </r>
  <r>
    <s v="ID0238"/>
    <s v="26 May 2012, 1:02 AM"/>
    <n v="1200000"/>
    <n v="1200000"/>
    <s v="INR"/>
    <n v="21369.500019999999"/>
    <s v="Branch head -sales"/>
    <x v="3"/>
    <s v="India"/>
    <s v="India"/>
    <x v="2"/>
    <m/>
    <s v="india"/>
    <x v="0"/>
    <x v="0"/>
    <x v="0"/>
  </r>
  <r>
    <s v="ID0239"/>
    <s v="26 May 2012, 1:02 AM"/>
    <n v="100000"/>
    <n v="100000"/>
    <s v="CAD"/>
    <n v="98336.152300000002"/>
    <s v="retail buyer"/>
    <x v="3"/>
    <s v="Canada"/>
    <s v="Canada"/>
    <x v="2"/>
    <m/>
    <s v="canada"/>
    <x v="2"/>
    <x v="0"/>
    <x v="17"/>
  </r>
  <r>
    <s v="ID0240"/>
    <s v="26 May 2012, 1:02 AM"/>
    <s v="1000 Ÿ?¦"/>
    <n v="12000"/>
    <s v="EUR"/>
    <n v="15244.79327"/>
    <s v="HR Specialist"/>
    <x v="6"/>
    <s v="Portugal"/>
    <s v="Portugal"/>
    <x v="1"/>
    <m/>
    <s v="portugal"/>
    <x v="1"/>
    <x v="0"/>
    <x v="7"/>
  </r>
  <r>
    <s v="ID0241"/>
    <s v="26 May 2012, 1:02 AM"/>
    <n v="73000"/>
    <n v="73000"/>
    <s v="USD"/>
    <n v="73000"/>
    <s v="Financial Analyst"/>
    <x v="0"/>
    <s v="USA"/>
    <s v="USA"/>
    <x v="0"/>
    <m/>
    <s v="usa"/>
    <x v="2"/>
    <x v="0"/>
    <x v="2"/>
  </r>
  <r>
    <s v="ID0242"/>
    <s v="26 May 2012, 1:02 AM"/>
    <n v="50000"/>
    <n v="50000"/>
    <s v="USD"/>
    <n v="50000"/>
    <s v="data analyst"/>
    <x v="0"/>
    <s v="USA"/>
    <s v="USA"/>
    <x v="1"/>
    <m/>
    <s v="usa"/>
    <x v="2"/>
    <x v="0"/>
    <x v="2"/>
  </r>
  <r>
    <s v="ID0243"/>
    <s v="26 May 2012, 1:02 AM"/>
    <n v="79000"/>
    <n v="79000"/>
    <s v="USD"/>
    <n v="79000"/>
    <s v="Director of Finance and Accounting"/>
    <x v="5"/>
    <s v="USA"/>
    <s v="USA"/>
    <x v="2"/>
    <m/>
    <s v="usa"/>
    <x v="2"/>
    <x v="0"/>
    <x v="2"/>
  </r>
  <r>
    <s v="ID0244"/>
    <s v="26 May 2012, 1:03 AM"/>
    <n v="90000"/>
    <n v="90000"/>
    <s v="USD"/>
    <n v="90000"/>
    <s v="Manager Business Control"/>
    <x v="3"/>
    <s v="USA"/>
    <s v="USA"/>
    <x v="0"/>
    <m/>
    <s v="usa"/>
    <x v="2"/>
    <x v="0"/>
    <x v="2"/>
  </r>
  <r>
    <s v="ID0245"/>
    <s v="26 May 2012, 1:03 AM"/>
    <n v="70000"/>
    <n v="70000"/>
    <s v="USD"/>
    <n v="70000"/>
    <s v="Manager Pricing"/>
    <x v="3"/>
    <s v="USA"/>
    <s v="USA"/>
    <x v="2"/>
    <m/>
    <s v="usa"/>
    <x v="2"/>
    <x v="0"/>
    <x v="2"/>
  </r>
  <r>
    <s v="ID0246"/>
    <s v="26 May 2012, 1:03 AM"/>
    <n v="65000"/>
    <n v="65000"/>
    <s v="CAD"/>
    <n v="63918.499000000003"/>
    <s v="Insurance Manager"/>
    <x v="3"/>
    <s v="Canada"/>
    <s v="Canada"/>
    <x v="0"/>
    <m/>
    <s v="canada"/>
    <x v="2"/>
    <x v="0"/>
    <x v="17"/>
  </r>
  <r>
    <s v="ID0247"/>
    <s v="26 May 2012, 1:03 AM"/>
    <n v="80000"/>
    <n v="80000"/>
    <s v="USD"/>
    <n v="80000"/>
    <s v="Analyst"/>
    <x v="0"/>
    <s v="USA"/>
    <s v="USA"/>
    <x v="0"/>
    <m/>
    <s v="usa"/>
    <x v="2"/>
    <x v="0"/>
    <x v="2"/>
  </r>
  <r>
    <s v="ID0248"/>
    <s v="26 May 2012, 1:03 AM"/>
    <n v="140000"/>
    <n v="140000"/>
    <s v="USD"/>
    <n v="140000"/>
    <s v="Manager"/>
    <x v="3"/>
    <s v="USA"/>
    <s v="USA"/>
    <x v="0"/>
    <m/>
    <s v="usa"/>
    <x v="2"/>
    <x v="0"/>
    <x v="2"/>
  </r>
  <r>
    <s v="ID0249"/>
    <s v="26 May 2012, 1:04 AM"/>
    <s v="US$ 96k"/>
    <n v="96000"/>
    <s v="USD"/>
    <n v="96000"/>
    <s v="Freellance"/>
    <x v="8"/>
    <s v="Poland"/>
    <s v="Poland"/>
    <x v="2"/>
    <m/>
    <s v="poland"/>
    <x v="1"/>
    <x v="0"/>
    <x v="15"/>
  </r>
  <r>
    <s v="ID0250"/>
    <s v="26 May 2012, 1:04 AM"/>
    <n v="20000"/>
    <n v="20000"/>
    <s v="USD"/>
    <n v="20000"/>
    <s v="category manager"/>
    <x v="3"/>
    <s v="India"/>
    <s v="India"/>
    <x v="0"/>
    <m/>
    <s v="india"/>
    <x v="0"/>
    <x v="0"/>
    <x v="0"/>
  </r>
  <r>
    <s v="ID0251"/>
    <s v="26 May 2012, 1:04 AM"/>
    <n v="47700"/>
    <n v="47700"/>
    <s v="USD"/>
    <n v="47700"/>
    <s v="Customer Operations Analyst"/>
    <x v="0"/>
    <s v="USA"/>
    <s v="USA"/>
    <x v="0"/>
    <m/>
    <s v="usa"/>
    <x v="2"/>
    <x v="0"/>
    <x v="2"/>
  </r>
  <r>
    <s v="ID0252"/>
    <s v="26 May 2012, 1:05 AM"/>
    <n v="25000"/>
    <n v="25000"/>
    <s v="USD"/>
    <n v="25000"/>
    <s v="Team Lead"/>
    <x v="3"/>
    <s v="India"/>
    <s v="India"/>
    <x v="3"/>
    <m/>
    <s v="india"/>
    <x v="0"/>
    <x v="0"/>
    <x v="0"/>
  </r>
  <r>
    <s v="ID0253"/>
    <s v="26 May 2012, 1:05 AM"/>
    <n v="52500"/>
    <n v="52500"/>
    <s v="USD"/>
    <n v="52500"/>
    <s v="Analyst"/>
    <x v="0"/>
    <s v="USA"/>
    <s v="USA"/>
    <x v="0"/>
    <m/>
    <s v="usa"/>
    <x v="2"/>
    <x v="0"/>
    <x v="2"/>
  </r>
  <r>
    <s v="ID0254"/>
    <s v="26 May 2012, 1:05 AM"/>
    <n v="40000"/>
    <n v="40000"/>
    <s v="USD"/>
    <n v="40000"/>
    <s v="Business Analyst"/>
    <x v="0"/>
    <s v="USA"/>
    <s v="USA"/>
    <x v="1"/>
    <m/>
    <s v="usa"/>
    <x v="2"/>
    <x v="0"/>
    <x v="2"/>
  </r>
  <r>
    <s v="ID0255"/>
    <s v="26 May 2012, 1:06 AM"/>
    <s v="$31,000 USD"/>
    <n v="31000"/>
    <s v="USD"/>
    <n v="31000"/>
    <s v="Site Technician"/>
    <x v="0"/>
    <s v="USA"/>
    <s v="USA"/>
    <x v="0"/>
    <m/>
    <s v="usa"/>
    <x v="2"/>
    <x v="0"/>
    <x v="2"/>
  </r>
  <r>
    <s v="ID0256"/>
    <s v="26 May 2012, 1:06 AM"/>
    <n v="4390"/>
    <n v="52680"/>
    <s v="GBP"/>
    <n v="83033.071370000005"/>
    <s v="Excel Consultant"/>
    <x v="8"/>
    <s v="UK"/>
    <s v="UK"/>
    <x v="1"/>
    <m/>
    <s v="uk"/>
    <x v="1"/>
    <x v="0"/>
    <x v="14"/>
  </r>
  <r>
    <s v="ID0257"/>
    <s v="26 May 2012, 1:06 AM"/>
    <n v="130000"/>
    <n v="130000"/>
    <s v="USD"/>
    <n v="130000"/>
    <s v="Senior Project Manager"/>
    <x v="3"/>
    <s v="USA"/>
    <s v="USA"/>
    <x v="0"/>
    <m/>
    <s v="usa"/>
    <x v="2"/>
    <x v="0"/>
    <x v="2"/>
  </r>
  <r>
    <s v="ID0258"/>
    <s v="26 May 2012, 1:06 AM"/>
    <s v="Rs 470000"/>
    <n v="470000"/>
    <s v="INR"/>
    <n v="8369.7208429999991"/>
    <s v="Web Statistics Analyst"/>
    <x v="0"/>
    <s v="India"/>
    <s v="India"/>
    <x v="1"/>
    <m/>
    <s v="india"/>
    <x v="0"/>
    <x v="0"/>
    <x v="0"/>
  </r>
  <r>
    <s v="ID0259"/>
    <s v="26 May 2012, 1:07 AM"/>
    <n v="51000"/>
    <n v="51000"/>
    <s v="USD"/>
    <n v="51000"/>
    <s v="Business Data Analyst I"/>
    <x v="0"/>
    <s v="USA"/>
    <s v="USA"/>
    <x v="2"/>
    <m/>
    <s v="usa"/>
    <x v="2"/>
    <x v="0"/>
    <x v="2"/>
  </r>
  <r>
    <s v="ID0260"/>
    <s v="26 May 2012, 1:07 AM"/>
    <s v="ô?60000"/>
    <n v="60000"/>
    <s v="GBP"/>
    <n v="94570.696320000003"/>
    <s v="Decision Analyst &amp; Modeller"/>
    <x v="0"/>
    <s v="UK"/>
    <s v="UK"/>
    <x v="1"/>
    <m/>
    <s v="uk"/>
    <x v="1"/>
    <x v="0"/>
    <x v="14"/>
  </r>
  <r>
    <s v="ID0261"/>
    <s v="26 May 2012, 1:07 AM"/>
    <n v="1920000"/>
    <n v="1920000"/>
    <s v="INR"/>
    <n v="34191.200040000003"/>
    <s v="Project Manager"/>
    <x v="3"/>
    <s v="India"/>
    <s v="India"/>
    <x v="2"/>
    <m/>
    <s v="india"/>
    <x v="0"/>
    <x v="0"/>
    <x v="0"/>
  </r>
  <r>
    <s v="ID0262"/>
    <s v="26 May 2012, 1:08 AM"/>
    <n v="28000"/>
    <n v="28000"/>
    <s v="GBP"/>
    <n v="44132.991620000001"/>
    <s v="Ops Adminstrator"/>
    <x v="0"/>
    <s v="UK"/>
    <s v="UK"/>
    <x v="1"/>
    <m/>
    <s v="uk"/>
    <x v="1"/>
    <x v="0"/>
    <x v="14"/>
  </r>
  <r>
    <s v="ID0263"/>
    <s v="26 May 2012, 1:08 AM"/>
    <n v="73000"/>
    <n v="73000"/>
    <s v="USD"/>
    <n v="73000"/>
    <s v="Sr. Global marketing Specialist"/>
    <x v="6"/>
    <s v="USA"/>
    <s v="USA"/>
    <x v="0"/>
    <m/>
    <s v="usa"/>
    <x v="2"/>
    <x v="0"/>
    <x v="2"/>
  </r>
  <r>
    <s v="ID0264"/>
    <s v="26 May 2012, 1:08 AM"/>
    <n v="62400"/>
    <n v="62400"/>
    <s v="USD"/>
    <n v="62400"/>
    <s v="financial accountant"/>
    <x v="5"/>
    <s v="USA"/>
    <s v="USA"/>
    <x v="1"/>
    <m/>
    <s v="usa"/>
    <x v="2"/>
    <x v="0"/>
    <x v="2"/>
  </r>
  <r>
    <s v="ID0265"/>
    <s v="26 May 2012, 1:08 AM"/>
    <n v="2300"/>
    <n v="27600"/>
    <s v="USD"/>
    <n v="27600"/>
    <s v="Software Consultant"/>
    <x v="8"/>
    <s v="Singapore"/>
    <s v="Singapore"/>
    <x v="1"/>
    <m/>
    <s v="singapore"/>
    <x v="0"/>
    <x v="0"/>
    <x v="29"/>
  </r>
  <r>
    <s v="ID0266"/>
    <s v="26 May 2012, 1:08 AM"/>
    <n v="54000"/>
    <n v="54000"/>
    <s v="USD"/>
    <n v="54000"/>
    <s v="Anaylst"/>
    <x v="3"/>
    <s v="USA"/>
    <s v="USA"/>
    <x v="1"/>
    <m/>
    <s v="usa"/>
    <x v="2"/>
    <x v="0"/>
    <x v="2"/>
  </r>
  <r>
    <s v="ID0267"/>
    <s v="26 May 2012, 1:08 AM"/>
    <s v="rs 2.76 lakhs per year"/>
    <n v="276000"/>
    <s v="INR"/>
    <n v="4914.9850059999999"/>
    <s v="analyst"/>
    <x v="0"/>
    <s v="India"/>
    <s v="India"/>
    <x v="1"/>
    <m/>
    <s v="india"/>
    <x v="0"/>
    <x v="0"/>
    <x v="0"/>
  </r>
  <r>
    <s v="ID0268"/>
    <s v="26 May 2012, 1:08 AM"/>
    <s v="$77,000 USD"/>
    <n v="77000"/>
    <s v="USD"/>
    <n v="77000"/>
    <s v="senior accounting coordinator"/>
    <x v="5"/>
    <s v="USA"/>
    <s v="USA"/>
    <x v="0"/>
    <m/>
    <s v="usa"/>
    <x v="2"/>
    <x v="0"/>
    <x v="2"/>
  </r>
  <r>
    <s v="ID0269"/>
    <s v="26 May 2012, 1:09 AM"/>
    <n v="76000"/>
    <n v="76000"/>
    <s v="USD"/>
    <n v="76000"/>
    <s v="Demand Planning Mgr"/>
    <x v="3"/>
    <s v="USA"/>
    <s v="USA"/>
    <x v="1"/>
    <m/>
    <s v="usa"/>
    <x v="2"/>
    <x v="0"/>
    <x v="2"/>
  </r>
  <r>
    <s v="ID0270"/>
    <s v="26 May 2012, 1:09 AM"/>
    <n v="103000"/>
    <n v="103000"/>
    <s v="USD"/>
    <n v="103000"/>
    <s v="VP / Credit Administrator"/>
    <x v="4"/>
    <s v="USA"/>
    <s v="USA"/>
    <x v="2"/>
    <m/>
    <s v="usa"/>
    <x v="2"/>
    <x v="0"/>
    <x v="2"/>
  </r>
  <r>
    <s v="ID0271"/>
    <s v="26 May 2012, 1:09 AM"/>
    <n v="7600"/>
    <n v="7600"/>
    <s v="USD"/>
    <n v="7600"/>
    <s v="DP specialist"/>
    <x v="6"/>
    <s v="Ukraine"/>
    <s v="Ukraine"/>
    <x v="3"/>
    <m/>
    <s v="ukraine"/>
    <x v="1"/>
    <x v="0"/>
    <x v="6"/>
  </r>
  <r>
    <s v="ID0272"/>
    <s v="26 May 2012, 1:09 AM"/>
    <n v="40000"/>
    <n v="40000"/>
    <s v="USD"/>
    <n v="40000"/>
    <s v="Analyst 2"/>
    <x v="0"/>
    <s v="USA"/>
    <s v="USA"/>
    <x v="0"/>
    <m/>
    <s v="usa"/>
    <x v="2"/>
    <x v="0"/>
    <x v="2"/>
  </r>
  <r>
    <s v="ID0273"/>
    <s v="26 May 2012, 1:10 AM"/>
    <n v="80000"/>
    <n v="80000"/>
    <s v="USD"/>
    <n v="80000"/>
    <s v="VP"/>
    <x v="4"/>
    <s v="USA"/>
    <s v="USA"/>
    <x v="2"/>
    <m/>
    <s v="usa"/>
    <x v="2"/>
    <x v="0"/>
    <x v="2"/>
  </r>
  <r>
    <s v="ID0274"/>
    <s v="26 May 2012, 1:10 AM"/>
    <n v="55000"/>
    <n v="55000"/>
    <s v="USD"/>
    <n v="55000"/>
    <s v="data analyst"/>
    <x v="0"/>
    <s v="USA"/>
    <s v="USA"/>
    <x v="1"/>
    <m/>
    <s v="usa"/>
    <x v="2"/>
    <x v="0"/>
    <x v="2"/>
  </r>
  <r>
    <s v="ID0275"/>
    <s v="26 May 2012, 1:10 AM"/>
    <n v="99000"/>
    <n v="99000"/>
    <s v="USD"/>
    <n v="99000"/>
    <s v="Business Analyst"/>
    <x v="0"/>
    <s v="USA"/>
    <s v="USA"/>
    <x v="2"/>
    <m/>
    <s v="usa"/>
    <x v="2"/>
    <x v="0"/>
    <x v="2"/>
  </r>
  <r>
    <s v="ID0276"/>
    <s v="26 May 2012, 1:10 AM"/>
    <s v="35,000 Philippine Peso"/>
    <n v="420000"/>
    <s v="PHP"/>
    <n v="9956.121948"/>
    <s v="Global Problem Management - IT"/>
    <x v="3"/>
    <s v="Philippines"/>
    <s v="Philippines"/>
    <x v="0"/>
    <m/>
    <s v="philippines"/>
    <x v="0"/>
    <x v="0"/>
    <x v="32"/>
  </r>
  <r>
    <s v="ID0277"/>
    <s v="26 May 2012, 1:11 AM"/>
    <n v="75000"/>
    <n v="75000"/>
    <s v="USD"/>
    <n v="75000"/>
    <s v="financial analyst"/>
    <x v="0"/>
    <s v="USA"/>
    <s v="USA"/>
    <x v="0"/>
    <m/>
    <s v="usa"/>
    <x v="2"/>
    <x v="0"/>
    <x v="2"/>
  </r>
  <r>
    <s v="ID0278"/>
    <s v="26 May 2012, 1:11 AM"/>
    <n v="80000"/>
    <n v="80000"/>
    <s v="USD"/>
    <n v="80000"/>
    <s v="Enterprise Performance Metrics Manager"/>
    <x v="3"/>
    <s v="USA"/>
    <s v="USA"/>
    <x v="2"/>
    <m/>
    <s v="usa"/>
    <x v="2"/>
    <x v="0"/>
    <x v="2"/>
  </r>
  <r>
    <s v="ID0279"/>
    <s v="26 May 2012, 1:12 AM"/>
    <n v="20000"/>
    <n v="20000"/>
    <s v="USD"/>
    <n v="20000"/>
    <s v="Analyst"/>
    <x v="0"/>
    <s v="India"/>
    <s v="India"/>
    <x v="1"/>
    <m/>
    <s v="india"/>
    <x v="0"/>
    <x v="0"/>
    <x v="0"/>
  </r>
  <r>
    <s v="ID0280"/>
    <s v="26 May 2012, 1:13 AM"/>
    <n v="40000"/>
    <n v="40000"/>
    <s v="USD"/>
    <n v="40000"/>
    <s v="Business Analyst"/>
    <x v="0"/>
    <s v="USA"/>
    <s v="USA"/>
    <x v="1"/>
    <m/>
    <s v="usa"/>
    <x v="2"/>
    <x v="0"/>
    <x v="2"/>
  </r>
  <r>
    <s v="ID0281"/>
    <s v="26 May 2012, 1:14 AM"/>
    <n v="46000"/>
    <n v="46000"/>
    <s v="USD"/>
    <n v="46000"/>
    <s v="University Relations Intern"/>
    <x v="0"/>
    <s v="USA"/>
    <s v="USA"/>
    <x v="1"/>
    <m/>
    <s v="usa"/>
    <x v="2"/>
    <x v="0"/>
    <x v="2"/>
  </r>
  <r>
    <s v="ID0282"/>
    <s v="26 May 2012, 1:14 AM"/>
    <n v="14000"/>
    <n v="14000"/>
    <s v="USD"/>
    <n v="14000"/>
    <s v="Auxiliar Administrativo"/>
    <x v="0"/>
    <s v="Brazil"/>
    <s v="Brasil"/>
    <x v="3"/>
    <m/>
    <s v="brasil"/>
    <x v="5"/>
    <x v="0"/>
    <x v="20"/>
  </r>
  <r>
    <s v="ID0283"/>
    <s v="26 May 2012, 1:15 AM"/>
    <n v="70000"/>
    <n v="70000"/>
    <s v="USD"/>
    <n v="70000"/>
    <s v="Engineering Tech Sr."/>
    <x v="2"/>
    <s v="USA"/>
    <s v="USA"/>
    <x v="1"/>
    <m/>
    <s v="usa"/>
    <x v="2"/>
    <x v="0"/>
    <x v="2"/>
  </r>
  <r>
    <s v="ID0284"/>
    <s v="26 May 2012, 1:15 AM"/>
    <n v="36000"/>
    <n v="36000"/>
    <s v="USD"/>
    <n v="36000"/>
    <s v="Senior Specialist"/>
    <x v="6"/>
    <s v="Russia"/>
    <s v="Russia"/>
    <x v="0"/>
    <m/>
    <s v="russia"/>
    <x v="1"/>
    <x v="0"/>
    <x v="13"/>
  </r>
  <r>
    <s v="ID0285"/>
    <s v="26 May 2012, 1:15 AM"/>
    <n v="15000"/>
    <n v="15000"/>
    <s v="USD"/>
    <n v="15000"/>
    <s v="moneymaker"/>
    <x v="3"/>
    <s v="USA"/>
    <s v="USA"/>
    <x v="2"/>
    <m/>
    <s v="usa"/>
    <x v="2"/>
    <x v="0"/>
    <x v="2"/>
  </r>
  <r>
    <s v="ID0286"/>
    <s v="26 May 2012, 1:16 AM"/>
    <s v="INR 15,00,000"/>
    <n v="1500000"/>
    <s v="INR"/>
    <n v="26711.875029999999"/>
    <s v="Consultant"/>
    <x v="8"/>
    <s v="India"/>
    <s v="India"/>
    <x v="1"/>
    <m/>
    <s v="india"/>
    <x v="0"/>
    <x v="0"/>
    <x v="0"/>
  </r>
  <r>
    <s v="ID0287"/>
    <s v="26 May 2012, 1:17 AM"/>
    <s v="AED100000"/>
    <n v="100000"/>
    <s v="AED"/>
    <n v="27221.921269999999"/>
    <s v="Accountant"/>
    <x v="5"/>
    <s v="Dubai"/>
    <s v="UAE"/>
    <x v="0"/>
    <m/>
    <s v="uae"/>
    <x v="0"/>
    <x v="0"/>
    <x v="21"/>
  </r>
  <r>
    <s v="ID0288"/>
    <s v="26 May 2012, 1:17 AM"/>
    <n v="22000"/>
    <n v="22000"/>
    <s v="USD"/>
    <n v="22000"/>
    <s v="MIS"/>
    <x v="7"/>
    <s v="India"/>
    <s v="India"/>
    <x v="1"/>
    <m/>
    <s v="india"/>
    <x v="0"/>
    <x v="0"/>
    <x v="0"/>
  </r>
  <r>
    <s v="ID0289"/>
    <s v="26 May 2012, 1:17 AM"/>
    <n v="68000"/>
    <n v="68000"/>
    <s v="USD"/>
    <n v="68000"/>
    <s v="management accountant"/>
    <x v="3"/>
    <s v="USA"/>
    <s v="USA"/>
    <x v="1"/>
    <m/>
    <s v="usa"/>
    <x v="2"/>
    <x v="0"/>
    <x v="2"/>
  </r>
  <r>
    <s v="ID0290"/>
    <s v="26 May 2012, 1:17 AM"/>
    <n v="97000"/>
    <n v="97000"/>
    <s v="USD"/>
    <n v="97000"/>
    <s v="business analyst"/>
    <x v="0"/>
    <s v="USA"/>
    <s v="USA"/>
    <x v="1"/>
    <m/>
    <s v="usa"/>
    <x v="2"/>
    <x v="0"/>
    <x v="2"/>
  </r>
  <r>
    <s v="ID0291"/>
    <s v="26 May 2012, 1:18 AM"/>
    <s v="ô?31000"/>
    <n v="31000"/>
    <s v="GBP"/>
    <n v="48861.526429999998"/>
    <s v="Telecoms Engineer"/>
    <x v="2"/>
    <s v="UK"/>
    <s v="UK"/>
    <x v="2"/>
    <m/>
    <s v="uk"/>
    <x v="1"/>
    <x v="0"/>
    <x v="14"/>
  </r>
  <r>
    <s v="ID0292"/>
    <s v="26 May 2012, 1:18 AM"/>
    <n v="65000"/>
    <n v="65000"/>
    <s v="USD"/>
    <n v="65000"/>
    <s v="Software Support"/>
    <x v="0"/>
    <s v="USA"/>
    <s v="USA"/>
    <x v="0"/>
    <m/>
    <s v="usa"/>
    <x v="2"/>
    <x v="0"/>
    <x v="2"/>
  </r>
  <r>
    <s v="ID0293"/>
    <s v="26 May 2012, 1:18 AM"/>
    <n v="3600"/>
    <n v="43200"/>
    <s v="USD"/>
    <n v="43200"/>
    <s v="Projects Planner"/>
    <x v="3"/>
    <s v="Saudi Arabia"/>
    <s v="Saudi Arabia"/>
    <x v="0"/>
    <m/>
    <s v="saudi arabia"/>
    <x v="0"/>
    <x v="0"/>
    <x v="22"/>
  </r>
  <r>
    <s v="ID0294"/>
    <s v="26 May 2012, 1:19 AM"/>
    <s v="4.5 lakh INR"/>
    <n v="450000"/>
    <s v="INR"/>
    <n v="8013.5625090000003"/>
    <s v="Business Analyst"/>
    <x v="0"/>
    <s v="India"/>
    <s v="India"/>
    <x v="0"/>
    <m/>
    <s v="india"/>
    <x v="0"/>
    <x v="0"/>
    <x v="0"/>
  </r>
  <r>
    <s v="ID0295"/>
    <s v="26 May 2012, 1:19 AM"/>
    <n v="50000"/>
    <n v="50000"/>
    <s v="USD"/>
    <n v="50000"/>
    <s v="Mathematical Data Analyist"/>
    <x v="0"/>
    <s v="USA"/>
    <s v="USA"/>
    <x v="1"/>
    <m/>
    <s v="usa"/>
    <x v="2"/>
    <x v="0"/>
    <x v="2"/>
  </r>
  <r>
    <s v="ID0296"/>
    <s v="26 May 2012, 1:19 AM"/>
    <n v="45000"/>
    <n v="45000"/>
    <s v="USD"/>
    <n v="45000"/>
    <s v="sales support"/>
    <x v="0"/>
    <s v="USA"/>
    <s v="USA"/>
    <x v="0"/>
    <m/>
    <s v="usa"/>
    <x v="2"/>
    <x v="0"/>
    <x v="2"/>
  </r>
  <r>
    <s v="ID0297"/>
    <s v="26 May 2012, 1:19 AM"/>
    <s v="Rs.1.8 lakhs"/>
    <n v="180000"/>
    <s v="INR"/>
    <n v="3205.4250040000002"/>
    <s v="Administrative Officer"/>
    <x v="3"/>
    <s v="India"/>
    <s v="India"/>
    <x v="0"/>
    <m/>
    <s v="india"/>
    <x v="0"/>
    <x v="0"/>
    <x v="0"/>
  </r>
  <r>
    <s v="ID0298"/>
    <s v="26 May 2012, 1:20 AM"/>
    <n v="60000"/>
    <n v="60000"/>
    <s v="USD"/>
    <n v="60000"/>
    <s v="IS Manager"/>
    <x v="3"/>
    <s v="USA"/>
    <s v="USA"/>
    <x v="1"/>
    <m/>
    <s v="usa"/>
    <x v="2"/>
    <x v="0"/>
    <x v="2"/>
  </r>
  <r>
    <s v="ID0299"/>
    <s v="26 May 2012, 1:20 AM"/>
    <n v="31000"/>
    <n v="31000"/>
    <s v="USD"/>
    <n v="31000"/>
    <s v="Support Specialist"/>
    <x v="6"/>
    <s v="USA"/>
    <s v="USA"/>
    <x v="2"/>
    <m/>
    <s v="usa"/>
    <x v="2"/>
    <x v="0"/>
    <x v="2"/>
  </r>
  <r>
    <s v="ID0300"/>
    <s v="26 May 2012, 1:21 AM"/>
    <n v="75000"/>
    <n v="75000"/>
    <s v="USD"/>
    <n v="75000"/>
    <s v="FA"/>
    <x v="0"/>
    <s v="USA"/>
    <s v="USA"/>
    <x v="0"/>
    <m/>
    <s v="usa"/>
    <x v="2"/>
    <x v="0"/>
    <x v="2"/>
  </r>
  <r>
    <s v="ID0301"/>
    <s v="26 May 2012, 1:22 AM"/>
    <n v="16000"/>
    <n v="16000"/>
    <s v="USD"/>
    <n v="16000"/>
    <s v="VP of Finance"/>
    <x v="4"/>
    <s v="USA"/>
    <s v="USA"/>
    <x v="3"/>
    <m/>
    <s v="usa"/>
    <x v="2"/>
    <x v="0"/>
    <x v="2"/>
  </r>
  <r>
    <s v="ID0302"/>
    <s v="26 May 2012, 1:22 AM"/>
    <s v="36,000 USD"/>
    <n v="36000"/>
    <s v="USD"/>
    <n v="36000"/>
    <s v="PRODUCTION ASSISTANT"/>
    <x v="0"/>
    <s v="USA"/>
    <s v="USA"/>
    <x v="1"/>
    <m/>
    <s v="usa"/>
    <x v="2"/>
    <x v="0"/>
    <x v="2"/>
  </r>
  <r>
    <s v="ID0303"/>
    <s v="26 May 2012, 1:22 AM"/>
    <n v="42000"/>
    <n v="42000"/>
    <s v="CAD"/>
    <n v="41301.183969999998"/>
    <s v="Financial Analyst"/>
    <x v="0"/>
    <s v="Canada"/>
    <s v="Canada"/>
    <x v="1"/>
    <m/>
    <s v="canada"/>
    <x v="2"/>
    <x v="0"/>
    <x v="17"/>
  </r>
  <r>
    <s v="ID0304"/>
    <s v="26 May 2012, 1:22 AM"/>
    <n v="53000"/>
    <n v="53000"/>
    <s v="USD"/>
    <n v="53000"/>
    <s v="Data Analyst"/>
    <x v="0"/>
    <s v="USA"/>
    <s v="USA"/>
    <x v="0"/>
    <m/>
    <s v="usa"/>
    <x v="2"/>
    <x v="0"/>
    <x v="2"/>
  </r>
  <r>
    <s v="ID0305"/>
    <s v="26 May 2012, 1:22 AM"/>
    <s v="65000 euro"/>
    <n v="65000"/>
    <s v="EUR"/>
    <n v="82575.963529999994"/>
    <s v="controller"/>
    <x v="1"/>
    <s v="germany"/>
    <s v="Germany"/>
    <x v="1"/>
    <m/>
    <s v="germany"/>
    <x v="1"/>
    <x v="0"/>
    <x v="5"/>
  </r>
  <r>
    <s v="ID0306"/>
    <s v="26 May 2012, 1:22 AM"/>
    <n v="67000"/>
    <n v="67000"/>
    <s v="USD"/>
    <n v="67000"/>
    <s v="HR Analyst"/>
    <x v="0"/>
    <s v="USA"/>
    <s v="USA"/>
    <x v="0"/>
    <m/>
    <s v="usa"/>
    <x v="2"/>
    <x v="0"/>
    <x v="2"/>
  </r>
  <r>
    <s v="ID0307"/>
    <s v="26 May 2012, 1:23 AM"/>
    <n v="12000"/>
    <n v="12000"/>
    <s v="USD"/>
    <n v="12000"/>
    <s v="Analyst"/>
    <x v="0"/>
    <s v="India"/>
    <s v="India"/>
    <x v="1"/>
    <m/>
    <s v="india"/>
    <x v="0"/>
    <x v="0"/>
    <x v="0"/>
  </r>
  <r>
    <s v="ID0308"/>
    <s v="26 May 2012, 1:23 AM"/>
    <n v="85000"/>
    <n v="85000"/>
    <s v="USD"/>
    <n v="85000"/>
    <s v="Plant Controller"/>
    <x v="1"/>
    <s v="USA"/>
    <s v="USA"/>
    <x v="1"/>
    <m/>
    <s v="usa"/>
    <x v="2"/>
    <x v="0"/>
    <x v="2"/>
  </r>
  <r>
    <s v="ID0309"/>
    <s v="26 May 2012, 1:23 AM"/>
    <n v="200000"/>
    <n v="200000"/>
    <s v="EUR"/>
    <n v="254079.8878"/>
    <s v="consultant bi"/>
    <x v="7"/>
    <s v="The netherlands"/>
    <s v="Netherlands"/>
    <x v="1"/>
    <m/>
    <s v="netherlands"/>
    <x v="1"/>
    <x v="0"/>
    <x v="18"/>
  </r>
  <r>
    <s v="ID0310"/>
    <s v="26 May 2012, 1:23 AM"/>
    <n v="40000"/>
    <n v="40000"/>
    <s v="USD"/>
    <n v="40000"/>
    <s v="Royalties Coordinator"/>
    <x v="3"/>
    <s v="USA"/>
    <s v="USA"/>
    <x v="0"/>
    <m/>
    <s v="usa"/>
    <x v="2"/>
    <x v="0"/>
    <x v="2"/>
  </r>
  <r>
    <s v="ID0311"/>
    <s v="26 May 2012, 1:24 AM"/>
    <s v="ô?20000/year but i work part time 30h/week"/>
    <n v="20000"/>
    <s v="GBP"/>
    <n v="31523.565439999998"/>
    <s v="Graduate Structural Engineer"/>
    <x v="2"/>
    <s v="UK"/>
    <s v="UK"/>
    <x v="3"/>
    <m/>
    <s v="uk"/>
    <x v="1"/>
    <x v="0"/>
    <x v="14"/>
  </r>
  <r>
    <s v="ID0312"/>
    <s v="26 May 2012, 1:25 AM"/>
    <n v="41000"/>
    <n v="41000"/>
    <s v="USD"/>
    <n v="41000"/>
    <s v="Operations Analyst"/>
    <x v="0"/>
    <s v="USA"/>
    <s v="USA"/>
    <x v="0"/>
    <m/>
    <s v="usa"/>
    <x v="2"/>
    <x v="0"/>
    <x v="2"/>
  </r>
  <r>
    <s v="ID0313"/>
    <s v="26 May 2012, 1:25 AM"/>
    <n v="1400000"/>
    <n v="1400000"/>
    <s v="INR"/>
    <n v="24931.083360000001"/>
    <s v="Marketing"/>
    <x v="3"/>
    <s v="India"/>
    <s v="India"/>
    <x v="3"/>
    <m/>
    <s v="india"/>
    <x v="0"/>
    <x v="0"/>
    <x v="0"/>
  </r>
  <r>
    <s v="ID0314"/>
    <s v="26 May 2012, 1:25 AM"/>
    <n v="125000"/>
    <n v="125000"/>
    <s v="USD"/>
    <n v="125000"/>
    <s v="Finance, Manager "/>
    <x v="3"/>
    <s v="USA"/>
    <s v="USA"/>
    <x v="0"/>
    <m/>
    <s v="usa"/>
    <x v="2"/>
    <x v="0"/>
    <x v="2"/>
  </r>
  <r>
    <s v="ID0315"/>
    <s v="26 May 2012, 1:26 AM"/>
    <n v="60000"/>
    <n v="60000"/>
    <s v="CAD"/>
    <n v="59001.691379999997"/>
    <s v="Sr. Business Analyst"/>
    <x v="0"/>
    <s v="Canada"/>
    <s v="Canada"/>
    <x v="1"/>
    <m/>
    <s v="canada"/>
    <x v="2"/>
    <x v="0"/>
    <x v="17"/>
  </r>
  <r>
    <s v="ID0316"/>
    <s v="26 May 2012, 1:26 AM"/>
    <s v="150000 MXN"/>
    <n v="150000"/>
    <s v="MXN"/>
    <n v="10956.982889999999"/>
    <s v="Information Analyst"/>
    <x v="0"/>
    <s v="Mexico"/>
    <s v="Mexico"/>
    <x v="1"/>
    <m/>
    <s v="mexico"/>
    <x v="2"/>
    <x v="0"/>
    <x v="25"/>
  </r>
  <r>
    <s v="ID0317"/>
    <s v="26 May 2012, 1:26 AM"/>
    <n v="70000"/>
    <n v="70000"/>
    <s v="USD"/>
    <n v="70000"/>
    <s v="Analyst"/>
    <x v="0"/>
    <s v="USA"/>
    <s v="USA"/>
    <x v="2"/>
    <m/>
    <s v="usa"/>
    <x v="2"/>
    <x v="0"/>
    <x v="2"/>
  </r>
  <r>
    <s v="ID0318"/>
    <s v="26 May 2012, 1:27 AM"/>
    <n v="400000"/>
    <n v="400000"/>
    <s v="USD"/>
    <n v="400000"/>
    <s v="Financial Specialist"/>
    <x v="6"/>
    <s v="USA"/>
    <s v="USA"/>
    <x v="1"/>
    <m/>
    <s v="usa"/>
    <x v="2"/>
    <x v="0"/>
    <x v="2"/>
  </r>
  <r>
    <s v="ID0319"/>
    <s v="26 May 2012, 1:27 AM"/>
    <n v="55"/>
    <n v="55000"/>
    <s v="USD"/>
    <n v="55000"/>
    <s v="Business Analyst"/>
    <x v="0"/>
    <s v="USA"/>
    <s v="USA"/>
    <x v="0"/>
    <m/>
    <s v="usa"/>
    <x v="2"/>
    <x v="0"/>
    <x v="2"/>
  </r>
  <r>
    <s v="ID0320"/>
    <s v="26 May 2012, 1:27 AM"/>
    <n v="60000"/>
    <n v="60000"/>
    <s v="USD"/>
    <n v="60000"/>
    <s v="Management Analyst"/>
    <x v="0"/>
    <s v="USA"/>
    <s v="USA"/>
    <x v="0"/>
    <m/>
    <s v="usa"/>
    <x v="2"/>
    <x v="0"/>
    <x v="2"/>
  </r>
  <r>
    <s v="ID0321"/>
    <s v="26 May 2012, 1:27 AM"/>
    <s v="INR 1000000"/>
    <n v="1000000"/>
    <s v="INR"/>
    <n v="17807.916689999998"/>
    <s v="Manager"/>
    <x v="3"/>
    <s v="India"/>
    <s v="India"/>
    <x v="0"/>
    <m/>
    <s v="india"/>
    <x v="0"/>
    <x v="0"/>
    <x v="0"/>
  </r>
  <r>
    <s v="ID0322"/>
    <s v="26 May 2012, 1:27 AM"/>
    <n v="40000"/>
    <n v="40000"/>
    <s v="USD"/>
    <n v="40000"/>
    <s v="Dp manager"/>
    <x v="3"/>
    <s v="Hungary"/>
    <s v="Hungary"/>
    <x v="0"/>
    <m/>
    <s v="hungary"/>
    <x v="1"/>
    <x v="0"/>
    <x v="9"/>
  </r>
  <r>
    <s v="ID0323"/>
    <s v="26 May 2012, 1:28 AM"/>
    <n v="137500"/>
    <n v="137500"/>
    <s v="USD"/>
    <n v="137500"/>
    <s v="director of analytics"/>
    <x v="0"/>
    <s v="USA"/>
    <s v="USA"/>
    <x v="0"/>
    <m/>
    <s v="usa"/>
    <x v="2"/>
    <x v="0"/>
    <x v="2"/>
  </r>
  <r>
    <s v="ID0324"/>
    <s v="26 May 2012, 1:29 AM"/>
    <s v="US$ 4.545"/>
    <n v="4545"/>
    <s v="USD"/>
    <n v="4545"/>
    <s v="Supply Processes Analyst"/>
    <x v="0"/>
    <s v="Brasil"/>
    <s v="Brasil"/>
    <x v="1"/>
    <m/>
    <s v="brasil"/>
    <x v="5"/>
    <x v="0"/>
    <x v="20"/>
  </r>
  <r>
    <s v="ID0325"/>
    <s v="26 May 2012, 1:29 AM"/>
    <s v="ô?29000"/>
    <n v="29000"/>
    <s v="GBP"/>
    <n v="45709.169889999997"/>
    <s v="ICT Technical Analyst"/>
    <x v="0"/>
    <s v="UK"/>
    <s v="UK"/>
    <x v="0"/>
    <m/>
    <s v="uk"/>
    <x v="1"/>
    <x v="0"/>
    <x v="14"/>
  </r>
  <r>
    <s v="ID0326"/>
    <s v="26 May 2012, 1:30 AM"/>
    <n v="47000"/>
    <n v="47000"/>
    <s v="USD"/>
    <n v="47000"/>
    <s v="Sourcing Specialist"/>
    <x v="6"/>
    <s v="USA"/>
    <s v="USA"/>
    <x v="0"/>
    <m/>
    <s v="usa"/>
    <x v="2"/>
    <x v="0"/>
    <x v="2"/>
  </r>
  <r>
    <s v="ID0327"/>
    <s v="26 May 2012, 1:30 AM"/>
    <n v="65000"/>
    <n v="65000"/>
    <s v="USD"/>
    <n v="65000"/>
    <s v="business analyst"/>
    <x v="0"/>
    <s v="USA"/>
    <s v="USA"/>
    <x v="1"/>
    <m/>
    <s v="usa"/>
    <x v="2"/>
    <x v="0"/>
    <x v="2"/>
  </r>
  <r>
    <s v="ID0328"/>
    <s v="26 May 2012, 1:30 AM"/>
    <s v="PhP 456,000"/>
    <n v="456000"/>
    <s v="PHP"/>
    <n v="10809.50383"/>
    <s v="Reporting Shared Services Oferring Lead"/>
    <x v="7"/>
    <s v="Philippines"/>
    <s v="Philippines"/>
    <x v="0"/>
    <m/>
    <s v="philippines"/>
    <x v="0"/>
    <x v="0"/>
    <x v="32"/>
  </r>
  <r>
    <s v="ID0329"/>
    <s v="26 May 2012, 1:31 AM"/>
    <n v="92000"/>
    <n v="92000"/>
    <s v="USD"/>
    <n v="92000"/>
    <s v="Sales Analytics Manager"/>
    <x v="3"/>
    <s v="USA"/>
    <s v="USA"/>
    <x v="0"/>
    <m/>
    <s v="usa"/>
    <x v="2"/>
    <x v="0"/>
    <x v="2"/>
  </r>
  <r>
    <s v="ID0330"/>
    <s v="26 May 2012, 1:31 AM"/>
    <s v="22000 usd"/>
    <n v="22000"/>
    <s v="USD"/>
    <n v="22000"/>
    <s v="Product Manager Sr"/>
    <x v="3"/>
    <s v="Mexico"/>
    <s v="Mexico"/>
    <x v="0"/>
    <m/>
    <s v="mexico"/>
    <x v="2"/>
    <x v="0"/>
    <x v="25"/>
  </r>
  <r>
    <s v="ID0331"/>
    <s v="26 May 2012, 1:31 AM"/>
    <n v="108000"/>
    <n v="108000"/>
    <s v="USD"/>
    <n v="108000"/>
    <s v="Database Architect"/>
    <x v="3"/>
    <s v="USA"/>
    <s v="USA"/>
    <x v="2"/>
    <m/>
    <s v="usa"/>
    <x v="2"/>
    <x v="0"/>
    <x v="2"/>
  </r>
  <r>
    <s v="ID0332"/>
    <s v="26 May 2012, 1:32 AM"/>
    <n v="61000"/>
    <n v="61000"/>
    <s v="USD"/>
    <n v="61000"/>
    <s v="Data Analyst"/>
    <x v="0"/>
    <s v="USA"/>
    <s v="USA"/>
    <x v="3"/>
    <m/>
    <s v="usa"/>
    <x v="2"/>
    <x v="0"/>
    <x v="2"/>
  </r>
  <r>
    <s v="ID0333"/>
    <s v="26 May 2012, 1:32 AM"/>
    <s v="CAD 65000"/>
    <n v="65000"/>
    <s v="CAD"/>
    <n v="63918.499000000003"/>
    <s v="Product developer"/>
    <x v="3"/>
    <s v="CANADA"/>
    <s v="Canada"/>
    <x v="2"/>
    <m/>
    <s v="canada"/>
    <x v="2"/>
    <x v="0"/>
    <x v="17"/>
  </r>
  <r>
    <s v="ID0334"/>
    <s v="26 May 2012, 1:32 AM"/>
    <n v="50000"/>
    <n v="50000"/>
    <s v="USD"/>
    <n v="50000"/>
    <s v="Supply Chain Analyst"/>
    <x v="0"/>
    <s v="USA"/>
    <s v="USA"/>
    <x v="1"/>
    <m/>
    <s v="usa"/>
    <x v="2"/>
    <x v="0"/>
    <x v="2"/>
  </r>
  <r>
    <s v="ID0335"/>
    <s v="26 May 2012, 1:33 AM"/>
    <n v="150000"/>
    <n v="150000"/>
    <s v="USD"/>
    <n v="150000"/>
    <s v="financial planning"/>
    <x v="5"/>
    <s v="USA"/>
    <s v="USA"/>
    <x v="1"/>
    <m/>
    <s v="usa"/>
    <x v="2"/>
    <x v="0"/>
    <x v="2"/>
  </r>
  <r>
    <s v="ID0336"/>
    <s v="26 May 2012, 1:33 AM"/>
    <s v="400000 INR"/>
    <n v="400000"/>
    <s v="INR"/>
    <n v="7123.1666750000004"/>
    <s v="Test Analyst"/>
    <x v="0"/>
    <s v="India"/>
    <s v="India"/>
    <x v="0"/>
    <m/>
    <s v="india"/>
    <x v="0"/>
    <x v="0"/>
    <x v="0"/>
  </r>
  <r>
    <s v="ID0337"/>
    <s v="26 May 2012, 1:33 AM"/>
    <n v="150000"/>
    <n v="150000"/>
    <s v="USD"/>
    <n v="150000"/>
    <s v="project manager, project finance consultant"/>
    <x v="3"/>
    <s v="Israel"/>
    <s v="Israel"/>
    <x v="0"/>
    <m/>
    <s v="israel"/>
    <x v="0"/>
    <x v="0"/>
    <x v="33"/>
  </r>
  <r>
    <s v="ID0338"/>
    <s v="26 May 2012, 1:34 AM"/>
    <n v="45000"/>
    <n v="45000"/>
    <s v="USD"/>
    <n v="45000"/>
    <s v="QC Fabrication Inspector"/>
    <x v="6"/>
    <s v="USA"/>
    <s v="USA"/>
    <x v="0"/>
    <m/>
    <s v="usa"/>
    <x v="2"/>
    <x v="0"/>
    <x v="2"/>
  </r>
  <r>
    <s v="ID0339"/>
    <s v="26 May 2012, 1:35 AM"/>
    <n v="135000"/>
    <n v="135000"/>
    <s v="USD"/>
    <n v="135000"/>
    <s v="Manager of Trade Investment &amp; Analysis"/>
    <x v="3"/>
    <s v="USA"/>
    <s v="USA"/>
    <x v="1"/>
    <m/>
    <s v="usa"/>
    <x v="2"/>
    <x v="0"/>
    <x v="2"/>
  </r>
  <r>
    <s v="ID0340"/>
    <s v="26 May 2012, 1:35 AM"/>
    <s v="30000 Rs"/>
    <n v="360000"/>
    <s v="INR"/>
    <n v="6410.850007"/>
    <s v="Business Analysit"/>
    <x v="0"/>
    <s v="India"/>
    <s v="India"/>
    <x v="2"/>
    <m/>
    <s v="india"/>
    <x v="0"/>
    <x v="0"/>
    <x v="0"/>
  </r>
  <r>
    <s v="ID0341"/>
    <s v="26 May 2012, 1:35 AM"/>
    <n v="29000"/>
    <n v="29000"/>
    <s v="USD"/>
    <n v="29000"/>
    <s v="Assistant Outside Plant Project Manager"/>
    <x v="3"/>
    <s v="USA"/>
    <s v="USA"/>
    <x v="0"/>
    <m/>
    <s v="usa"/>
    <x v="2"/>
    <x v="0"/>
    <x v="2"/>
  </r>
  <r>
    <s v="ID0342"/>
    <s v="26 May 2012, 1:37 AM"/>
    <n v="13000"/>
    <n v="13000"/>
    <s v="USD"/>
    <n v="13000"/>
    <s v="operation-manager"/>
    <x v="3"/>
    <s v="India"/>
    <s v="India"/>
    <x v="1"/>
    <m/>
    <s v="india"/>
    <x v="0"/>
    <x v="0"/>
    <x v="0"/>
  </r>
  <r>
    <s v="ID0343"/>
    <s v="26 May 2012, 1:38 AM"/>
    <s v="63000 USD"/>
    <n v="63000"/>
    <s v="USD"/>
    <n v="63000"/>
    <s v="Sales Analyst"/>
    <x v="0"/>
    <s v="USA"/>
    <s v="USA"/>
    <x v="1"/>
    <m/>
    <s v="usa"/>
    <x v="2"/>
    <x v="0"/>
    <x v="2"/>
  </r>
  <r>
    <s v="ID0344"/>
    <s v="26 May 2012, 1:38 AM"/>
    <n v="95000"/>
    <n v="95000"/>
    <s v="USD"/>
    <n v="95000"/>
    <s v="Senior Financial Analyst"/>
    <x v="0"/>
    <s v="USA"/>
    <s v="USA"/>
    <x v="0"/>
    <m/>
    <s v="usa"/>
    <x v="2"/>
    <x v="0"/>
    <x v="2"/>
  </r>
  <r>
    <s v="ID0346"/>
    <s v="26 May 2012, 1:38 AM"/>
    <s v="100,000 US$ equiv"/>
    <n v="100000"/>
    <s v="USD"/>
    <n v="100000"/>
    <s v="Senior Data Analyst"/>
    <x v="0"/>
    <s v="UK"/>
    <s v="UK"/>
    <x v="0"/>
    <m/>
    <s v="uk"/>
    <x v="1"/>
    <x v="0"/>
    <x v="14"/>
  </r>
  <r>
    <s v="ID0347"/>
    <s v="26 May 2012, 1:39 AM"/>
    <s v="3.8 k"/>
    <n v="3800"/>
    <s v="USD"/>
    <n v="3800"/>
    <s v="MIS EXCUTIVE"/>
    <x v="7"/>
    <s v="India"/>
    <s v="India"/>
    <x v="0"/>
    <m/>
    <s v="india"/>
    <x v="0"/>
    <x v="0"/>
    <x v="0"/>
  </r>
  <r>
    <s v="ID0348"/>
    <s v="26 May 2012, 1:40 AM"/>
    <n v="950"/>
    <n v="11400"/>
    <s v="USD"/>
    <n v="11400"/>
    <s v="Advisor"/>
    <x v="8"/>
    <s v="Brazil"/>
    <s v="Brasil"/>
    <x v="0"/>
    <m/>
    <s v="brasil"/>
    <x v="5"/>
    <x v="0"/>
    <x v="20"/>
  </r>
  <r>
    <s v="ID0349"/>
    <s v="26 May 2012, 1:40 AM"/>
    <n v="56000"/>
    <n v="56000"/>
    <s v="CAD"/>
    <n v="55068.245289999999"/>
    <s v="Online Analyst"/>
    <x v="0"/>
    <s v="Canada"/>
    <s v="Canada"/>
    <x v="0"/>
    <m/>
    <s v="canada"/>
    <x v="2"/>
    <x v="0"/>
    <x v="17"/>
  </r>
  <r>
    <s v="ID0350"/>
    <s v="26 May 2012, 1:40 AM"/>
    <n v="53000"/>
    <n v="53000"/>
    <s v="USD"/>
    <n v="53000"/>
    <s v="General Manager"/>
    <x v="3"/>
    <s v="USA"/>
    <s v="USA"/>
    <x v="2"/>
    <m/>
    <s v="usa"/>
    <x v="2"/>
    <x v="0"/>
    <x v="2"/>
  </r>
  <r>
    <s v="ID0351"/>
    <s v="26 May 2012, 1:40 AM"/>
    <n v="130000"/>
    <n v="130000"/>
    <s v="USD"/>
    <n v="130000"/>
    <s v="Sr Staff Engineer"/>
    <x v="2"/>
    <s v="USA"/>
    <s v="USA"/>
    <x v="0"/>
    <m/>
    <s v="usa"/>
    <x v="2"/>
    <x v="0"/>
    <x v="2"/>
  </r>
  <r>
    <s v="ID0352"/>
    <s v="26 May 2012, 1:41 AM"/>
    <s v="3,70,000"/>
    <n v="370000"/>
    <s v="INR"/>
    <n v="6588.9291739999999"/>
    <s v="Senior Design Associate"/>
    <x v="0"/>
    <s v="India"/>
    <s v="India"/>
    <x v="1"/>
    <m/>
    <s v="india"/>
    <x v="0"/>
    <x v="0"/>
    <x v="0"/>
  </r>
  <r>
    <s v="ID0353"/>
    <s v="26 May 2012, 1:41 AM"/>
    <n v="160000"/>
    <n v="160000"/>
    <s v="CAD"/>
    <n v="157337.8437"/>
    <s v="Consultant"/>
    <x v="8"/>
    <s v="Canada"/>
    <s v="Canada"/>
    <x v="2"/>
    <m/>
    <s v="canada"/>
    <x v="2"/>
    <x v="0"/>
    <x v="17"/>
  </r>
  <r>
    <s v="ID0354"/>
    <s v="26 May 2012, 1:41 AM"/>
    <n v="44200"/>
    <n v="44200"/>
    <s v="USD"/>
    <n v="44200"/>
    <s v="Planning and Analysis Supervisor"/>
    <x v="0"/>
    <s v="USA"/>
    <s v="USA"/>
    <x v="1"/>
    <m/>
    <s v="usa"/>
    <x v="2"/>
    <x v="0"/>
    <x v="2"/>
  </r>
  <r>
    <s v="ID0355"/>
    <s v="26 May 2012, 1:42 AM"/>
    <n v="56000"/>
    <n v="56000"/>
    <s v="USD"/>
    <n v="56000"/>
    <s v="asset manager"/>
    <x v="3"/>
    <s v="USA"/>
    <s v="USA"/>
    <x v="2"/>
    <m/>
    <s v="usa"/>
    <x v="2"/>
    <x v="0"/>
    <x v="2"/>
  </r>
  <r>
    <s v="ID0356"/>
    <s v="26 May 2012, 1:42 AM"/>
    <n v="72500"/>
    <n v="72500"/>
    <s v="USD"/>
    <n v="72500"/>
    <s v="Transportation Engineer"/>
    <x v="2"/>
    <s v="USA"/>
    <s v="USA"/>
    <x v="2"/>
    <m/>
    <s v="usa"/>
    <x v="2"/>
    <x v="0"/>
    <x v="2"/>
  </r>
  <r>
    <s v="ID0357"/>
    <s v="26 May 2012, 1:42 AM"/>
    <n v="75000"/>
    <n v="75000"/>
    <s v="CAD"/>
    <n v="73752.114230000007"/>
    <s v="web marketing analyst"/>
    <x v="0"/>
    <s v="canada"/>
    <s v="Canada"/>
    <x v="0"/>
    <m/>
    <s v="canada"/>
    <x v="2"/>
    <x v="0"/>
    <x v="17"/>
  </r>
  <r>
    <s v="ID0358"/>
    <s v="26 May 2012, 1:42 AM"/>
    <s v="170000 usd"/>
    <n v="170000"/>
    <s v="USD"/>
    <n v="170000"/>
    <s v="RS"/>
    <x v="0"/>
    <s v="UK"/>
    <s v="UK"/>
    <x v="4"/>
    <m/>
    <s v="uk"/>
    <x v="1"/>
    <x v="0"/>
    <x v="14"/>
  </r>
  <r>
    <s v="ID0359"/>
    <s v="26 May 2012, 1:43 AM"/>
    <n v="68000"/>
    <n v="68000"/>
    <s v="USD"/>
    <n v="68000"/>
    <s v="Project Manager"/>
    <x v="3"/>
    <s v="USA"/>
    <s v="USA"/>
    <x v="2"/>
    <m/>
    <s v="usa"/>
    <x v="2"/>
    <x v="0"/>
    <x v="2"/>
  </r>
  <r>
    <s v="ID0360"/>
    <s v="26 May 2012, 1:44 AM"/>
    <n v="75000"/>
    <n v="75000"/>
    <s v="USD"/>
    <n v="75000"/>
    <s v="Sr. Financial Analyst"/>
    <x v="0"/>
    <s v="USA"/>
    <s v="USA"/>
    <x v="1"/>
    <m/>
    <s v="usa"/>
    <x v="2"/>
    <x v="0"/>
    <x v="2"/>
  </r>
  <r>
    <s v="ID0361"/>
    <s v="26 May 2012, 1:45 AM"/>
    <s v="62500.00 USD"/>
    <n v="62500"/>
    <s v="USD"/>
    <n v="62500"/>
    <s v="Director of Payroll"/>
    <x v="4"/>
    <s v="USA"/>
    <s v="USA"/>
    <x v="1"/>
    <m/>
    <s v="usa"/>
    <x v="2"/>
    <x v="0"/>
    <x v="2"/>
  </r>
  <r>
    <s v="ID0362"/>
    <s v="26 May 2012, 1:45 AM"/>
    <n v="25000"/>
    <n v="25000"/>
    <s v="USD"/>
    <n v="25000"/>
    <s v="Manager"/>
    <x v="3"/>
    <s v="India"/>
    <s v="India"/>
    <x v="0"/>
    <m/>
    <s v="india"/>
    <x v="0"/>
    <x v="0"/>
    <x v="0"/>
  </r>
  <r>
    <s v="ID0363"/>
    <s v="26 May 2012, 1:46 AM"/>
    <s v="480 000 SEK / 70000 US$"/>
    <n v="480000"/>
    <s v="SEK"/>
    <n v="68954.520180000007"/>
    <s v="IT consultant"/>
    <x v="8"/>
    <s v="Sweden"/>
    <s v="Sweden"/>
    <x v="3"/>
    <m/>
    <s v="sweden"/>
    <x v="1"/>
    <x v="0"/>
    <x v="34"/>
  </r>
  <r>
    <s v="ID0365"/>
    <s v="26 May 2012, 1:49 AM"/>
    <n v="85000"/>
    <n v="85000"/>
    <s v="USD"/>
    <n v="85000"/>
    <s v="Sr. Financial Analyst"/>
    <x v="0"/>
    <s v="USA"/>
    <s v="USA"/>
    <x v="0"/>
    <m/>
    <s v="usa"/>
    <x v="2"/>
    <x v="0"/>
    <x v="2"/>
  </r>
  <r>
    <s v="ID0366"/>
    <s v="26 May 2012, 1:49 AM"/>
    <n v="43000"/>
    <n v="43000"/>
    <s v="GBP"/>
    <n v="67775.665699999998"/>
    <s v="Commercial Manager"/>
    <x v="3"/>
    <s v="UK"/>
    <s v="UK"/>
    <x v="0"/>
    <m/>
    <s v="uk"/>
    <x v="1"/>
    <x v="0"/>
    <x v="14"/>
  </r>
  <r>
    <s v="ID0367"/>
    <s v="26 May 2012, 1:49 AM"/>
    <n v="89000"/>
    <n v="89000"/>
    <s v="USD"/>
    <n v="89000"/>
    <s v="Quality Assurance Officer"/>
    <x v="3"/>
    <s v="USA"/>
    <s v="USA"/>
    <x v="0"/>
    <m/>
    <s v="usa"/>
    <x v="2"/>
    <x v="0"/>
    <x v="2"/>
  </r>
  <r>
    <s v="ID0368"/>
    <s v="26 May 2012, 1:50 AM"/>
    <n v="35000"/>
    <n v="35000"/>
    <s v="USD"/>
    <n v="35000"/>
    <s v="Senior Treasury Analyst"/>
    <x v="0"/>
    <s v="Brasil"/>
    <s v="Brasil"/>
    <x v="1"/>
    <m/>
    <s v="brasil"/>
    <x v="5"/>
    <x v="0"/>
    <x v="20"/>
  </r>
  <r>
    <s v="ID0369"/>
    <s v="26 May 2012, 1:50 AM"/>
    <n v="47500"/>
    <n v="47500"/>
    <s v="USD"/>
    <n v="47500"/>
    <s v="Supervisor, Contracts, Rebates, Chargebacks and Returns"/>
    <x v="3"/>
    <s v="USA"/>
    <s v="USA"/>
    <x v="1"/>
    <m/>
    <s v="usa"/>
    <x v="2"/>
    <x v="0"/>
    <x v="2"/>
  </r>
  <r>
    <s v="ID0370"/>
    <s v="26 May 2012, 1:50 AM"/>
    <n v="130000"/>
    <n v="130000"/>
    <s v="USD"/>
    <n v="130000"/>
    <s v="Project Manager"/>
    <x v="3"/>
    <s v="USA"/>
    <s v="USA"/>
    <x v="2"/>
    <m/>
    <s v="usa"/>
    <x v="2"/>
    <x v="0"/>
    <x v="2"/>
  </r>
  <r>
    <s v="ID0371"/>
    <s v="26 May 2012, 1:50 AM"/>
    <n v="18000"/>
    <n v="18000"/>
    <s v="USD"/>
    <n v="18000"/>
    <s v="ceo"/>
    <x v="4"/>
    <s v="India"/>
    <s v="India"/>
    <x v="2"/>
    <m/>
    <s v="india"/>
    <x v="0"/>
    <x v="0"/>
    <x v="0"/>
  </r>
  <r>
    <s v="ID0372"/>
    <s v="26 May 2012, 1:50 AM"/>
    <n v="480000"/>
    <n v="480000"/>
    <s v="INR"/>
    <n v="8547.8000100000008"/>
    <s v="System Manager"/>
    <x v="3"/>
    <s v="India"/>
    <s v="India"/>
    <x v="3"/>
    <m/>
    <s v="india"/>
    <x v="0"/>
    <x v="0"/>
    <x v="0"/>
  </r>
  <r>
    <s v="ID0373"/>
    <s v="26 May 2012, 1:51 AM"/>
    <n v="41932"/>
    <n v="41932"/>
    <s v="USD"/>
    <n v="41932"/>
    <s v="Buyer"/>
    <x v="3"/>
    <s v="USA"/>
    <s v="USA"/>
    <x v="2"/>
    <m/>
    <s v="usa"/>
    <x v="2"/>
    <x v="0"/>
    <x v="2"/>
  </r>
  <r>
    <s v="ID0374"/>
    <s v="26 May 2012, 1:52 AM"/>
    <s v="2207,00"/>
    <n v="220700"/>
    <s v="USD"/>
    <n v="220700"/>
    <s v="Consultant"/>
    <x v="8"/>
    <s v="Brazil"/>
    <s v="Brasil"/>
    <x v="1"/>
    <m/>
    <s v="brasil"/>
    <x v="5"/>
    <x v="0"/>
    <x v="20"/>
  </r>
  <r>
    <s v="ID0375"/>
    <s v="26 May 2012, 1:52 AM"/>
    <n v="194000"/>
    <n v="194000"/>
    <s v="USD"/>
    <n v="194000"/>
    <s v="director"/>
    <x v="4"/>
    <s v="USA"/>
    <s v="USA"/>
    <x v="2"/>
    <m/>
    <s v="usa"/>
    <x v="2"/>
    <x v="0"/>
    <x v="2"/>
  </r>
  <r>
    <s v="ID0376"/>
    <s v="26 May 2012, 1:54 AM"/>
    <n v="9000000"/>
    <n v="9000000"/>
    <s v="INR"/>
    <n v="160271.25020000001"/>
    <s v="Financial Analyst"/>
    <x v="0"/>
    <s v="India"/>
    <s v="India"/>
    <x v="0"/>
    <m/>
    <s v="india"/>
    <x v="0"/>
    <x v="0"/>
    <x v="0"/>
  </r>
  <r>
    <s v="ID0377"/>
    <s v="26 May 2012, 1:54 AM"/>
    <n v="500000"/>
    <n v="500000"/>
    <s v="INR"/>
    <n v="8903.9583440000006"/>
    <s v="Owner"/>
    <x v="3"/>
    <s v="India"/>
    <s v="India"/>
    <x v="2"/>
    <m/>
    <s v="india"/>
    <x v="0"/>
    <x v="0"/>
    <x v="0"/>
  </r>
  <r>
    <s v="ID0378"/>
    <s v="26 May 2012, 1:57 AM"/>
    <n v="80000"/>
    <n v="80000"/>
    <s v="CAD"/>
    <n v="78668.921839999995"/>
    <s v="Senior Business Analyst"/>
    <x v="0"/>
    <s v="Canada"/>
    <s v="Canada"/>
    <x v="0"/>
    <m/>
    <s v="canada"/>
    <x v="2"/>
    <x v="0"/>
    <x v="17"/>
  </r>
  <r>
    <s v="ID0379"/>
    <s v="26 May 2012, 1:57 AM"/>
    <n v="1500"/>
    <n v="18000"/>
    <s v="EUR"/>
    <n v="22867.189900000001"/>
    <s v="marketing and sales"/>
    <x v="3"/>
    <s v="Portugal"/>
    <s v="Portugal"/>
    <x v="2"/>
    <m/>
    <s v="portugal"/>
    <x v="1"/>
    <x v="0"/>
    <x v="7"/>
  </r>
  <r>
    <s v="ID0380"/>
    <s v="26 May 2012, 1:58 AM"/>
    <s v="ô?60000"/>
    <n v="60000"/>
    <s v="GBP"/>
    <n v="94570.696320000003"/>
    <s v="Managing Director"/>
    <x v="4"/>
    <s v="UK"/>
    <s v="UK"/>
    <x v="2"/>
    <m/>
    <s v="uk"/>
    <x v="1"/>
    <x v="0"/>
    <x v="14"/>
  </r>
  <r>
    <s v="ID0381"/>
    <s v="26 May 2012, 1:58 AM"/>
    <n v="95000"/>
    <n v="95000"/>
    <s v="USD"/>
    <n v="95000"/>
    <s v="Senior Financial Analyst"/>
    <x v="0"/>
    <s v="USA"/>
    <s v="USA"/>
    <x v="1"/>
    <m/>
    <s v="usa"/>
    <x v="2"/>
    <x v="0"/>
    <x v="2"/>
  </r>
  <r>
    <s v="ID0382"/>
    <s v="26 May 2012, 1:59 AM"/>
    <s v="INR 5,40,000"/>
    <n v="540000"/>
    <s v="INR"/>
    <n v="9616.2750109999997"/>
    <s v="Senior Billing Engineer"/>
    <x v="2"/>
    <s v="India"/>
    <s v="India"/>
    <x v="0"/>
    <m/>
    <s v="india"/>
    <x v="0"/>
    <x v="0"/>
    <x v="0"/>
  </r>
  <r>
    <s v="ID0383"/>
    <s v="26 May 2012, 1:59 AM"/>
    <n v="48000"/>
    <n v="48000"/>
    <s v="USD"/>
    <n v="48000"/>
    <s v="Quality Analyst"/>
    <x v="0"/>
    <s v="USA"/>
    <s v="USA"/>
    <x v="3"/>
    <m/>
    <s v="usa"/>
    <x v="2"/>
    <x v="0"/>
    <x v="2"/>
  </r>
  <r>
    <s v="ID0384"/>
    <s v="26 May 2012, 1:59 AM"/>
    <s v="46000 usd"/>
    <n v="46000"/>
    <s v="USD"/>
    <n v="46000"/>
    <s v="Financial analyst"/>
    <x v="0"/>
    <s v="USA"/>
    <s v="USA"/>
    <x v="0"/>
    <m/>
    <s v="usa"/>
    <x v="2"/>
    <x v="0"/>
    <x v="2"/>
  </r>
  <r>
    <s v="ID0385"/>
    <s v="26 May 2012, 1:59 AM"/>
    <n v="15000"/>
    <n v="15000"/>
    <s v="USD"/>
    <n v="15000"/>
    <s v="Economist"/>
    <x v="7"/>
    <s v="Ukraine"/>
    <s v="Ukraine"/>
    <x v="2"/>
    <m/>
    <s v="ukraine"/>
    <x v="1"/>
    <x v="0"/>
    <x v="6"/>
  </r>
  <r>
    <s v="ID0386"/>
    <s v="26 May 2012, 2:00 AM"/>
    <s v="Rs 6.2 lakhs"/>
    <n v="620000"/>
    <s v="INR"/>
    <n v="11040.90835"/>
    <s v="assistant manager (finance)"/>
    <x v="3"/>
    <s v="India"/>
    <s v="India"/>
    <x v="3"/>
    <m/>
    <s v="india"/>
    <x v="0"/>
    <x v="0"/>
    <x v="0"/>
  </r>
  <r>
    <s v="ID0387"/>
    <s v="26 May 2012, 2:00 AM"/>
    <s v="ô?28000"/>
    <n v="28000"/>
    <s v="GBP"/>
    <n v="44132.991620000001"/>
    <s v="Central Services Manager"/>
    <x v="3"/>
    <s v="UK"/>
    <s v="UK"/>
    <x v="2"/>
    <m/>
    <s v="uk"/>
    <x v="1"/>
    <x v="0"/>
    <x v="14"/>
  </r>
  <r>
    <s v="ID0388"/>
    <s v="26 May 2012, 2:00 AM"/>
    <n v="47000"/>
    <n v="47000"/>
    <s v="USD"/>
    <n v="47000"/>
    <s v="Trainer"/>
    <x v="3"/>
    <s v="USA"/>
    <s v="USA"/>
    <x v="2"/>
    <m/>
    <s v="usa"/>
    <x v="2"/>
    <x v="0"/>
    <x v="2"/>
  </r>
  <r>
    <s v="ID0389"/>
    <s v="26 May 2012, 2:00 AM"/>
    <n v="44000"/>
    <n v="44000"/>
    <s v="USD"/>
    <n v="44000"/>
    <s v="continuous improvement team member"/>
    <x v="0"/>
    <s v="USA"/>
    <s v="USA"/>
    <x v="2"/>
    <m/>
    <s v="usa"/>
    <x v="2"/>
    <x v="0"/>
    <x v="2"/>
  </r>
  <r>
    <s v="ID0390"/>
    <s v="26 May 2012, 2:00 AM"/>
    <n v="55000"/>
    <n v="55000"/>
    <s v="USD"/>
    <n v="55000"/>
    <s v="Accountant"/>
    <x v="5"/>
    <s v="USA"/>
    <s v="USA"/>
    <x v="0"/>
    <m/>
    <s v="usa"/>
    <x v="2"/>
    <x v="0"/>
    <x v="2"/>
  </r>
  <r>
    <s v="ID0391"/>
    <s v="26 May 2012, 2:00 AM"/>
    <n v="12000"/>
    <n v="12000"/>
    <s v="USD"/>
    <n v="12000"/>
    <s v="MIS Officer"/>
    <x v="7"/>
    <s v="South Africa"/>
    <s v="South Africa"/>
    <x v="0"/>
    <m/>
    <s v="south africa"/>
    <x v="3"/>
    <x v="0"/>
    <x v="11"/>
  </r>
  <r>
    <s v="ID0392"/>
    <s v="26 May 2012, 2:01 AM"/>
    <n v="50000"/>
    <n v="50000"/>
    <s v="USD"/>
    <n v="50000"/>
    <s v="IR Manager"/>
    <x v="3"/>
    <s v="USA"/>
    <s v="USA"/>
    <x v="2"/>
    <m/>
    <s v="usa"/>
    <x v="2"/>
    <x v="0"/>
    <x v="2"/>
  </r>
  <r>
    <s v="ID0393"/>
    <s v="26 May 2012, 2:01 AM"/>
    <s v="7,50,000 INR"/>
    <n v="750000"/>
    <s v="INR"/>
    <n v="13355.937519999999"/>
    <s v="Business Analyst"/>
    <x v="0"/>
    <s v="India"/>
    <s v="India"/>
    <x v="3"/>
    <m/>
    <s v="india"/>
    <x v="0"/>
    <x v="0"/>
    <x v="0"/>
  </r>
  <r>
    <s v="ID0394"/>
    <s v="26 May 2012, 2:02 AM"/>
    <n v="99147"/>
    <n v="99147"/>
    <s v="USD"/>
    <n v="99147"/>
    <s v="Chief Specialist of Economics &amp; Planning"/>
    <x v="6"/>
    <s v="Russia"/>
    <s v="Russia"/>
    <x v="0"/>
    <m/>
    <s v="russia"/>
    <x v="1"/>
    <x v="0"/>
    <x v="13"/>
  </r>
  <r>
    <s v="ID0395"/>
    <s v="26 May 2012, 2:03 AM"/>
    <n v="45880"/>
    <n v="45880"/>
    <s v="USD"/>
    <n v="45880"/>
    <s v="Campus Budget Officer"/>
    <x v="3"/>
    <s v="USA"/>
    <s v="USA"/>
    <x v="1"/>
    <m/>
    <s v="usa"/>
    <x v="2"/>
    <x v="0"/>
    <x v="2"/>
  </r>
  <r>
    <s v="ID0396"/>
    <s v="26 May 2012, 2:03 AM"/>
    <n v="70000"/>
    <n v="70000"/>
    <s v="USD"/>
    <n v="70000"/>
    <s v="Management Ananlyst"/>
    <x v="3"/>
    <s v="USA"/>
    <s v="USA"/>
    <x v="0"/>
    <m/>
    <s v="usa"/>
    <x v="2"/>
    <x v="0"/>
    <x v="2"/>
  </r>
  <r>
    <s v="ID0397"/>
    <s v="26 May 2012, 2:04 AM"/>
    <n v="100000"/>
    <n v="100000"/>
    <s v="USD"/>
    <n v="100000"/>
    <s v="Sales Operations Analyst"/>
    <x v="0"/>
    <s v="USA"/>
    <s v="USA"/>
    <x v="1"/>
    <m/>
    <s v="usa"/>
    <x v="2"/>
    <x v="0"/>
    <x v="2"/>
  </r>
  <r>
    <s v="ID0398"/>
    <s v="26 May 2012, 2:04 AM"/>
    <s v="120000 BDT"/>
    <n v="1440000"/>
    <s v="BDT"/>
    <n v="17598.01729"/>
    <s v="Computer Operator"/>
    <x v="0"/>
    <s v="Bangladesh"/>
    <s v="Bangladesh"/>
    <x v="2"/>
    <m/>
    <s v="bangladesh"/>
    <x v="0"/>
    <x v="0"/>
    <x v="35"/>
  </r>
  <r>
    <s v="ID0399"/>
    <s v="26 May 2012, 2:05 AM"/>
    <n v="85000"/>
    <n v="85000"/>
    <s v="USD"/>
    <n v="85000"/>
    <s v="ENGINEER"/>
    <x v="2"/>
    <s v="USA"/>
    <s v="USA"/>
    <x v="2"/>
    <m/>
    <s v="usa"/>
    <x v="2"/>
    <x v="0"/>
    <x v="2"/>
  </r>
  <r>
    <s v="ID0400"/>
    <s v="26 May 2012, 2:05 AM"/>
    <n v="47000"/>
    <n v="47000"/>
    <s v="USD"/>
    <n v="47000"/>
    <s v="Sr Management Analytst 2"/>
    <x v="3"/>
    <s v="USA"/>
    <s v="USA"/>
    <x v="0"/>
    <m/>
    <s v="usa"/>
    <x v="2"/>
    <x v="0"/>
    <x v="2"/>
  </r>
  <r>
    <s v="ID0401"/>
    <s v="26 May 2012, 2:05 AM"/>
    <n v="40000"/>
    <n v="40000"/>
    <s v="USD"/>
    <n v="40000"/>
    <s v="Accounting Manager"/>
    <x v="3"/>
    <s v="USA"/>
    <s v="USA"/>
    <x v="2"/>
    <m/>
    <s v="usa"/>
    <x v="2"/>
    <x v="0"/>
    <x v="2"/>
  </r>
  <r>
    <s v="ID0402"/>
    <s v="26 May 2012, 2:06 AM"/>
    <n v="30000"/>
    <n v="30000"/>
    <s v="USD"/>
    <n v="30000"/>
    <s v="ceo"/>
    <x v="4"/>
    <s v="India"/>
    <s v="India"/>
    <x v="2"/>
    <m/>
    <s v="india"/>
    <x v="0"/>
    <x v="0"/>
    <x v="0"/>
  </r>
  <r>
    <s v="ID0403"/>
    <s v="26 May 2012, 2:06 AM"/>
    <n v="72000"/>
    <n v="72000"/>
    <s v="CAD"/>
    <n v="70802.02966"/>
    <s v="Controller"/>
    <x v="1"/>
    <s v="Canada"/>
    <s v="Canada"/>
    <x v="0"/>
    <m/>
    <s v="canada"/>
    <x v="2"/>
    <x v="0"/>
    <x v="17"/>
  </r>
  <r>
    <s v="ID0404"/>
    <s v="26 May 2012, 2:07 AM"/>
    <n v="34000"/>
    <n v="34000"/>
    <s v="USD"/>
    <n v="34000"/>
    <s v="Information Research Technician II"/>
    <x v="0"/>
    <s v="USA"/>
    <s v="USA"/>
    <x v="0"/>
    <m/>
    <s v="usa"/>
    <x v="2"/>
    <x v="0"/>
    <x v="2"/>
  </r>
  <r>
    <s v="ID0405"/>
    <s v="26 May 2012, 2:07 AM"/>
    <n v="52000"/>
    <n v="52000"/>
    <s v="USD"/>
    <n v="52000"/>
    <s v="Data Analyst"/>
    <x v="0"/>
    <s v="USA"/>
    <s v="USA"/>
    <x v="0"/>
    <m/>
    <s v="usa"/>
    <x v="2"/>
    <x v="0"/>
    <x v="2"/>
  </r>
  <r>
    <s v="ID0406"/>
    <s v="26 May 2012, 2:08 AM"/>
    <n v="300000"/>
    <n v="300000"/>
    <s v="INR"/>
    <n v="5342.3750060000002"/>
    <s v="Sr. Systems Engineer"/>
    <x v="2"/>
    <s v="India"/>
    <s v="India"/>
    <x v="3"/>
    <m/>
    <s v="india"/>
    <x v="0"/>
    <x v="0"/>
    <x v="0"/>
  </r>
  <r>
    <s v="ID0407"/>
    <s v="26 May 2012, 2:09 AM"/>
    <n v="400000"/>
    <n v="400000"/>
    <s v="INR"/>
    <n v="7123.1666750000004"/>
    <s v="Analyst"/>
    <x v="0"/>
    <s v="India"/>
    <s v="India"/>
    <x v="0"/>
    <m/>
    <s v="india"/>
    <x v="0"/>
    <x v="0"/>
    <x v="0"/>
  </r>
  <r>
    <s v="ID0408"/>
    <s v="26 May 2012, 2:10 AM"/>
    <n v="63586.95"/>
    <n v="63586"/>
    <s v="USD"/>
    <n v="63586"/>
    <s v="Senior Purchasing Officer"/>
    <x v="3"/>
    <s v="United Arab Emriate"/>
    <s v="UAE"/>
    <x v="2"/>
    <m/>
    <s v="uae"/>
    <x v="0"/>
    <x v="0"/>
    <x v="21"/>
  </r>
  <r>
    <s v="ID0409"/>
    <s v="26 May 2012, 2:11 AM"/>
    <s v="ô?35000"/>
    <n v="35000"/>
    <s v="GBP"/>
    <n v="55166.239520000003"/>
    <s v="Mgmt Accountant"/>
    <x v="5"/>
    <s v="UK"/>
    <s v="UK"/>
    <x v="0"/>
    <m/>
    <s v="uk"/>
    <x v="1"/>
    <x v="0"/>
    <x v="14"/>
  </r>
  <r>
    <s v="ID0410"/>
    <s v="26 May 2012, 2:12 AM"/>
    <n v="60000"/>
    <n v="60000"/>
    <s v="USD"/>
    <n v="60000"/>
    <s v="Sr financial analyst"/>
    <x v="0"/>
    <s v="USA"/>
    <s v="USA"/>
    <x v="0"/>
    <m/>
    <s v="usa"/>
    <x v="2"/>
    <x v="0"/>
    <x v="2"/>
  </r>
  <r>
    <s v="ID0411"/>
    <s v="26 May 2012, 2:13 AM"/>
    <n v="19200"/>
    <n v="19200"/>
    <s v="USD"/>
    <n v="19200"/>
    <s v="Department Manager"/>
    <x v="3"/>
    <s v="Romania"/>
    <s v="Romania"/>
    <x v="1"/>
    <m/>
    <s v="romania"/>
    <x v="1"/>
    <x v="0"/>
    <x v="36"/>
  </r>
  <r>
    <s v="ID0412"/>
    <s v="26 May 2012, 2:14 AM"/>
    <s v="ô« 14.000.000,00"/>
    <n v="14000000"/>
    <s v="COSTARICAN"/>
    <n v="28109.627550000001"/>
    <s v="Businees Adminstratot"/>
    <x v="0"/>
    <s v="Costa Rica"/>
    <s v="Costa Rica"/>
    <x v="1"/>
    <m/>
    <s v="costa rica"/>
    <x v="2"/>
    <x v="0"/>
    <x v="37"/>
  </r>
  <r>
    <s v="ID0413"/>
    <s v="26 May 2012, 2:14 AM"/>
    <n v="56000"/>
    <n v="56000"/>
    <s v="USD"/>
    <n v="56000"/>
    <s v="Staff assistant"/>
    <x v="0"/>
    <s v="USA"/>
    <s v="USA"/>
    <x v="0"/>
    <m/>
    <s v="usa"/>
    <x v="2"/>
    <x v="0"/>
    <x v="2"/>
  </r>
  <r>
    <s v="ID0414"/>
    <s v="26 May 2012, 2:14 AM"/>
    <n v="52000"/>
    <n v="52000"/>
    <s v="USD"/>
    <n v="52000"/>
    <s v="Sr. Accountant"/>
    <x v="5"/>
    <s v="USA"/>
    <s v="USA"/>
    <x v="0"/>
    <m/>
    <s v="usa"/>
    <x v="2"/>
    <x v="0"/>
    <x v="2"/>
  </r>
  <r>
    <s v="ID0415"/>
    <s v="26 May 2012, 2:15 AM"/>
    <n v="51613"/>
    <n v="51613"/>
    <s v="USD"/>
    <n v="51613"/>
    <s v="Air Planning Analyst"/>
    <x v="0"/>
    <s v="USA"/>
    <s v="USA"/>
    <x v="1"/>
    <m/>
    <s v="usa"/>
    <x v="2"/>
    <x v="0"/>
    <x v="2"/>
  </r>
  <r>
    <s v="ID0416"/>
    <s v="26 May 2012, 2:17 AM"/>
    <n v="35000"/>
    <n v="35000"/>
    <s v="USD"/>
    <n v="35000"/>
    <s v="Credit Analyst"/>
    <x v="0"/>
    <s v="Russia"/>
    <s v="Russia"/>
    <x v="0"/>
    <m/>
    <s v="russia"/>
    <x v="1"/>
    <x v="0"/>
    <x v="13"/>
  </r>
  <r>
    <s v="ID0417"/>
    <s v="26 May 2012, 2:17 AM"/>
    <n v="56000"/>
    <n v="56000"/>
    <s v="USD"/>
    <n v="56000"/>
    <s v="financial management consultant"/>
    <x v="3"/>
    <s v="USA"/>
    <s v="USA"/>
    <x v="1"/>
    <m/>
    <s v="usa"/>
    <x v="2"/>
    <x v="0"/>
    <x v="2"/>
  </r>
  <r>
    <s v="ID0418"/>
    <s v="26 May 2012, 2:17 AM"/>
    <s v="US$115000"/>
    <n v="115000"/>
    <s v="USD"/>
    <n v="115000"/>
    <s v="Consultant"/>
    <x v="8"/>
    <s v="USA"/>
    <s v="USA"/>
    <x v="2"/>
    <m/>
    <s v="usa"/>
    <x v="2"/>
    <x v="0"/>
    <x v="2"/>
  </r>
  <r>
    <s v="ID0419"/>
    <s v="26 May 2012, 2:18 AM"/>
    <s v="ô?66000"/>
    <n v="66000"/>
    <s v="GBP"/>
    <n v="104027.766"/>
    <s v="IT Project Manager, EMEA"/>
    <x v="3"/>
    <s v="UK"/>
    <s v="UK"/>
    <x v="3"/>
    <m/>
    <s v="uk"/>
    <x v="1"/>
    <x v="0"/>
    <x v="14"/>
  </r>
  <r>
    <s v="ID0420"/>
    <s v="26 May 2012, 2:19 AM"/>
    <s v="INR 200000"/>
    <n v="200000"/>
    <s v="INR"/>
    <n v="3561.583337"/>
    <s v="Consultant"/>
    <x v="8"/>
    <s v="India"/>
    <s v="India"/>
    <x v="3"/>
    <m/>
    <s v="india"/>
    <x v="0"/>
    <x v="0"/>
    <x v="0"/>
  </r>
  <r>
    <s v="ID0421"/>
    <s v="26 May 2012, 2:19 AM"/>
    <n v="72000"/>
    <n v="72000"/>
    <s v="USD"/>
    <n v="72000"/>
    <s v="IS Director"/>
    <x v="4"/>
    <s v="USA"/>
    <s v="USA"/>
    <x v="0"/>
    <m/>
    <s v="usa"/>
    <x v="2"/>
    <x v="0"/>
    <x v="2"/>
  </r>
  <r>
    <s v="ID0422"/>
    <s v="26 May 2012, 2:19 AM"/>
    <n v="90000"/>
    <n v="90000"/>
    <s v="USD"/>
    <n v="90000"/>
    <s v="Financial Analyst"/>
    <x v="0"/>
    <s v="USA"/>
    <s v="USA"/>
    <x v="1"/>
    <m/>
    <s v="usa"/>
    <x v="2"/>
    <x v="0"/>
    <x v="2"/>
  </r>
  <r>
    <s v="ID0423"/>
    <s v="26 May 2012, 2:20 AM"/>
    <s v="8500 USD"/>
    <n v="8500"/>
    <s v="USD"/>
    <n v="8500"/>
    <s v="Accounting Coordinator"/>
    <x v="5"/>
    <s v="Romania"/>
    <s v="Romania"/>
    <x v="2"/>
    <m/>
    <s v="romania"/>
    <x v="1"/>
    <x v="0"/>
    <x v="36"/>
  </r>
  <r>
    <s v="ID0424"/>
    <s v="26 May 2012, 2:20 AM"/>
    <n v="12000"/>
    <n v="12000"/>
    <s v="USD"/>
    <n v="12000"/>
    <s v="teacher"/>
    <x v="0"/>
    <s v="iran"/>
    <s v="iran"/>
    <x v="2"/>
    <m/>
    <s v="iran"/>
    <x v="0"/>
    <x v="0"/>
    <x v="38"/>
  </r>
  <r>
    <s v="ID0425"/>
    <s v="26 May 2012, 2:22 AM"/>
    <s v="250000 to 270000"/>
    <n v="250000"/>
    <s v="USD"/>
    <n v="250000"/>
    <s v="consultant"/>
    <x v="8"/>
    <s v="USA"/>
    <s v="USA"/>
    <x v="1"/>
    <m/>
    <s v="usa"/>
    <x v="2"/>
    <x v="0"/>
    <x v="2"/>
  </r>
  <r>
    <s v="ID0426"/>
    <s v="26 May 2012, 2:24 AM"/>
    <n v="5900"/>
    <n v="70800"/>
    <s v="EUR"/>
    <n v="89944.280280000006"/>
    <s v="Excel trainer"/>
    <x v="0"/>
    <s v="Finland"/>
    <s v="Finland"/>
    <x v="1"/>
    <m/>
    <s v="finland"/>
    <x v="1"/>
    <x v="0"/>
    <x v="39"/>
  </r>
  <r>
    <s v="ID0427"/>
    <s v="26 May 2012, 2:25 AM"/>
    <s v="20000 RS"/>
    <n v="240000"/>
    <s v="INR"/>
    <n v="4273.9000050000004"/>
    <s v="WFM Team Lead"/>
    <x v="3"/>
    <s v="India"/>
    <s v="India"/>
    <x v="1"/>
    <m/>
    <s v="india"/>
    <x v="0"/>
    <x v="0"/>
    <x v="0"/>
  </r>
  <r>
    <s v="ID0428"/>
    <s v="26 May 2012, 2:27 AM"/>
    <s v="US $30,000.00 "/>
    <n v="30000"/>
    <s v="USD"/>
    <n v="30000"/>
    <s v="Supervisor"/>
    <x v="3"/>
    <s v="USA"/>
    <s v="USA"/>
    <x v="2"/>
    <m/>
    <s v="usa"/>
    <x v="2"/>
    <x v="0"/>
    <x v="2"/>
  </r>
  <r>
    <s v="ID0429"/>
    <s v="26 May 2012, 2:29 AM"/>
    <n v="30000"/>
    <n v="30000"/>
    <s v="USD"/>
    <n v="30000"/>
    <s v="BI Developer"/>
    <x v="7"/>
    <s v="Romania"/>
    <s v="Romania"/>
    <x v="3"/>
    <m/>
    <s v="romania"/>
    <x v="1"/>
    <x v="0"/>
    <x v="36"/>
  </r>
  <r>
    <s v="ID0430"/>
    <s v="26 May 2012, 2:31 AM"/>
    <n v="24"/>
    <n v="24000"/>
    <s v="USD"/>
    <n v="24000"/>
    <s v="engineer"/>
    <x v="2"/>
    <s v="USA"/>
    <s v="USA"/>
    <x v="3"/>
    <m/>
    <s v="usa"/>
    <x v="2"/>
    <x v="0"/>
    <x v="2"/>
  </r>
  <r>
    <s v="ID0431"/>
    <s v="26 May 2012, 2:33 AM"/>
    <n v="60000"/>
    <n v="60000"/>
    <s v="USD"/>
    <n v="60000"/>
    <s v="Planner"/>
    <x v="3"/>
    <s v="USA"/>
    <s v="USA"/>
    <x v="0"/>
    <m/>
    <s v="usa"/>
    <x v="2"/>
    <x v="0"/>
    <x v="2"/>
  </r>
  <r>
    <s v="ID0432"/>
    <s v="26 May 2012, 2:33 AM"/>
    <n v="76600"/>
    <n v="76600"/>
    <s v="USD"/>
    <n v="76600"/>
    <s v="Analyst"/>
    <x v="0"/>
    <s v="USA"/>
    <s v="USA"/>
    <x v="2"/>
    <m/>
    <s v="usa"/>
    <x v="2"/>
    <x v="0"/>
    <x v="2"/>
  </r>
  <r>
    <s v="ID0433"/>
    <s v="26 May 2012, 2:33 AM"/>
    <s v="ô?65000"/>
    <n v="65000"/>
    <s v="GBP"/>
    <n v="102451.5877"/>
    <s v="Financial Controller"/>
    <x v="1"/>
    <s v="UK"/>
    <s v="UK"/>
    <x v="2"/>
    <m/>
    <s v="uk"/>
    <x v="1"/>
    <x v="0"/>
    <x v="14"/>
  </r>
  <r>
    <s v="ID0434"/>
    <s v="26 May 2012, 2:34 AM"/>
    <s v="US $6,629.00"/>
    <n v="6629"/>
    <s v="USD"/>
    <n v="6629"/>
    <s v="Engineer"/>
    <x v="2"/>
    <s v="Dominican Republic"/>
    <s v="Dominican Republic"/>
    <x v="1"/>
    <m/>
    <s v="dominican republic"/>
    <x v="2"/>
    <x v="0"/>
    <x v="40"/>
  </r>
  <r>
    <s v="ID0435"/>
    <s v="26 May 2012, 2:34 AM"/>
    <n v="90000"/>
    <n v="90000"/>
    <s v="USD"/>
    <n v="90000"/>
    <s v="senior analyst"/>
    <x v="0"/>
    <s v="USA"/>
    <s v="USA"/>
    <x v="3"/>
    <m/>
    <s v="usa"/>
    <x v="2"/>
    <x v="0"/>
    <x v="2"/>
  </r>
  <r>
    <s v="ID0436"/>
    <s v="26 May 2012, 2:35 AM"/>
    <n v="8500"/>
    <n v="8500"/>
    <s v="USD"/>
    <n v="8500"/>
    <s v="Assesor"/>
    <x v="0"/>
    <s v="Colombia"/>
    <s v="Colombia"/>
    <x v="3"/>
    <m/>
    <s v="colombia"/>
    <x v="5"/>
    <x v="0"/>
    <x v="27"/>
  </r>
  <r>
    <s v="ID0437"/>
    <s v="26 May 2012, 2:35 AM"/>
    <n v="75000"/>
    <n v="75000"/>
    <s v="USD"/>
    <n v="75000"/>
    <s v="Financial Analys"/>
    <x v="0"/>
    <s v="USA"/>
    <s v="USA"/>
    <x v="0"/>
    <m/>
    <s v="usa"/>
    <x v="2"/>
    <x v="0"/>
    <x v="2"/>
  </r>
  <r>
    <s v="ID0438"/>
    <s v="26 May 2012, 2:37 AM"/>
    <n v="72000"/>
    <n v="72000"/>
    <s v="USD"/>
    <n v="72000"/>
    <s v="Sr. Information Systems Analyst"/>
    <x v="0"/>
    <s v="USA"/>
    <s v="USA"/>
    <x v="2"/>
    <m/>
    <s v="usa"/>
    <x v="2"/>
    <x v="0"/>
    <x v="2"/>
  </r>
  <r>
    <s v="ID0439"/>
    <s v="26 May 2012, 2:38 AM"/>
    <n v="65000"/>
    <n v="65000"/>
    <s v="USD"/>
    <n v="65000"/>
    <s v="Senior Claims Analyst"/>
    <x v="0"/>
    <s v="USA"/>
    <s v="USA"/>
    <x v="0"/>
    <m/>
    <s v="usa"/>
    <x v="2"/>
    <x v="0"/>
    <x v="2"/>
  </r>
  <r>
    <s v="ID0440"/>
    <s v="26 May 2012, 2:39 AM"/>
    <n v="120000"/>
    <n v="120000"/>
    <s v="USD"/>
    <n v="120000"/>
    <s v="Director"/>
    <x v="4"/>
    <s v="USA"/>
    <s v="USA"/>
    <x v="3"/>
    <m/>
    <s v="usa"/>
    <x v="2"/>
    <x v="0"/>
    <x v="2"/>
  </r>
  <r>
    <s v="ID0441"/>
    <s v="26 May 2012, 2:40 AM"/>
    <s v="INR 40L"/>
    <n v="4000000"/>
    <s v="INR"/>
    <n v="71231.666750000004"/>
    <s v="Sr Mgr Finance"/>
    <x v="5"/>
    <s v="India"/>
    <s v="India"/>
    <x v="1"/>
    <m/>
    <s v="india"/>
    <x v="0"/>
    <x v="0"/>
    <x v="0"/>
  </r>
  <r>
    <s v="ID0442"/>
    <s v="26 May 2012, 2:42 AM"/>
    <n v="300000"/>
    <n v="300000"/>
    <s v="INR"/>
    <n v="5342.3750060000002"/>
    <s v="Web Portal Manager"/>
    <x v="3"/>
    <s v="India"/>
    <s v="India"/>
    <x v="0"/>
    <m/>
    <s v="india"/>
    <x v="0"/>
    <x v="0"/>
    <x v="0"/>
  </r>
  <r>
    <s v="ID0443"/>
    <s v="26 May 2012, 2:43 AM"/>
    <n v="1100000"/>
    <n v="1100000"/>
    <s v="INR"/>
    <n v="19588.708360000001"/>
    <s v="manager - MIS &amp; operations planning"/>
    <x v="3"/>
    <s v="India"/>
    <s v="India"/>
    <x v="0"/>
    <m/>
    <s v="india"/>
    <x v="0"/>
    <x v="0"/>
    <x v="0"/>
  </r>
  <r>
    <s v="ID0444"/>
    <s v="26 May 2012, 2:46 AM"/>
    <n v="80000"/>
    <n v="80000"/>
    <s v="USD"/>
    <n v="80000"/>
    <s v="web analyst"/>
    <x v="0"/>
    <s v="USA"/>
    <s v="USA"/>
    <x v="0"/>
    <m/>
    <s v="usa"/>
    <x v="2"/>
    <x v="0"/>
    <x v="2"/>
  </r>
  <r>
    <s v="ID0445"/>
    <s v="26 May 2012, 2:46 AM"/>
    <s v="INR 30,00,000"/>
    <n v="3000000"/>
    <s v="INR"/>
    <n v="53423.750059999998"/>
    <s v="Management Consultant"/>
    <x v="3"/>
    <s v="India"/>
    <s v="India"/>
    <x v="0"/>
    <m/>
    <s v="india"/>
    <x v="0"/>
    <x v="0"/>
    <x v="0"/>
  </r>
  <r>
    <s v="ID0446"/>
    <s v="26 May 2012, 2:48 AM"/>
    <n v="110000"/>
    <n v="110000"/>
    <s v="CAD"/>
    <n v="108169.7675"/>
    <s v="Continuos improvment"/>
    <x v="1"/>
    <s v="Canad"/>
    <s v="Canada"/>
    <x v="2"/>
    <m/>
    <s v="canada"/>
    <x v="2"/>
    <x v="0"/>
    <x v="17"/>
  </r>
  <r>
    <s v="ID0447"/>
    <s v="26 May 2012, 2:49 AM"/>
    <n v="51000"/>
    <n v="51000"/>
    <s v="USD"/>
    <n v="51000"/>
    <s v="Direct marketing manager"/>
    <x v="3"/>
    <s v="USA"/>
    <s v="USA"/>
    <x v="2"/>
    <m/>
    <s v="usa"/>
    <x v="2"/>
    <x v="0"/>
    <x v="2"/>
  </r>
  <r>
    <s v="ID0448"/>
    <s v="26 May 2012, 2:50 AM"/>
    <n v="5000"/>
    <n v="5000"/>
    <s v="USD"/>
    <n v="5000"/>
    <s v="mis"/>
    <x v="7"/>
    <s v="India"/>
    <s v="India"/>
    <x v="0"/>
    <m/>
    <s v="india"/>
    <x v="0"/>
    <x v="0"/>
    <x v="0"/>
  </r>
  <r>
    <s v="ID0449"/>
    <s v="26 May 2012, 2:53 AM"/>
    <n v="74000"/>
    <n v="74000"/>
    <s v="USD"/>
    <n v="74000"/>
    <s v="Engineer"/>
    <x v="2"/>
    <s v="USA"/>
    <s v="USA"/>
    <x v="0"/>
    <m/>
    <s v="usa"/>
    <x v="2"/>
    <x v="0"/>
    <x v="2"/>
  </r>
  <r>
    <s v="ID0450"/>
    <s v="26 May 2012, 2:53 AM"/>
    <s v="ô?60000"/>
    <n v="60000"/>
    <s v="GBP"/>
    <n v="94570.696320000003"/>
    <s v="Excel Consultant"/>
    <x v="8"/>
    <s v="UK"/>
    <s v="UK"/>
    <x v="0"/>
    <m/>
    <s v="uk"/>
    <x v="1"/>
    <x v="0"/>
    <x v="14"/>
  </r>
  <r>
    <s v="ID0451"/>
    <s v="26 May 2012, 2:55 AM"/>
    <n v="50000"/>
    <n v="50000"/>
    <s v="USD"/>
    <n v="50000"/>
    <s v="Wine Analyst"/>
    <x v="0"/>
    <s v="USA"/>
    <s v="USA"/>
    <x v="0"/>
    <m/>
    <s v="usa"/>
    <x v="2"/>
    <x v="0"/>
    <x v="2"/>
  </r>
  <r>
    <s v="ID0452"/>
    <s v="26 May 2012, 2:55 AM"/>
    <s v="500000 rupees"/>
    <n v="500000"/>
    <s v="INR"/>
    <n v="8903.9583440000006"/>
    <s v="Business Analyst"/>
    <x v="0"/>
    <s v="India"/>
    <s v="India"/>
    <x v="0"/>
    <m/>
    <s v="india"/>
    <x v="0"/>
    <x v="0"/>
    <x v="0"/>
  </r>
  <r>
    <s v="ID0453"/>
    <s v="26 May 2012, 2:57 AM"/>
    <n v="78000"/>
    <n v="78000"/>
    <s v="USD"/>
    <n v="78000"/>
    <s v="FinanceManager"/>
    <x v="3"/>
    <s v="Somalia"/>
    <s v="Somalia"/>
    <x v="0"/>
    <m/>
    <s v="somalia"/>
    <x v="3"/>
    <x v="0"/>
    <x v="41"/>
  </r>
  <r>
    <s v="ID0454"/>
    <s v="26 May 2012, 2:57 AM"/>
    <n v="900000"/>
    <n v="900000"/>
    <s v="INR"/>
    <n v="16027.125019999999"/>
    <s v="Regional Manager"/>
    <x v="3"/>
    <s v="India"/>
    <s v="India"/>
    <x v="3"/>
    <m/>
    <s v="india"/>
    <x v="0"/>
    <x v="0"/>
    <x v="0"/>
  </r>
  <r>
    <s v="ID0455"/>
    <s v="26 May 2012, 3:01 AM"/>
    <s v="7500 USD"/>
    <n v="7500"/>
    <s v="USD"/>
    <n v="7500"/>
    <s v="HR reporting analyst"/>
    <x v="0"/>
    <s v="Romania"/>
    <s v="Romania"/>
    <x v="1"/>
    <m/>
    <s v="romania"/>
    <x v="1"/>
    <x v="0"/>
    <x v="36"/>
  </r>
  <r>
    <s v="ID0456"/>
    <s v="26 May 2012, 3:01 AM"/>
    <n v="60000"/>
    <n v="60000"/>
    <s v="USD"/>
    <n v="60000"/>
    <s v="Finalcial Reporting Analyst"/>
    <x v="0"/>
    <s v="USA"/>
    <s v="USA"/>
    <x v="1"/>
    <m/>
    <s v="usa"/>
    <x v="2"/>
    <x v="0"/>
    <x v="2"/>
  </r>
  <r>
    <s v="ID0457"/>
    <s v="26 May 2012, 3:02 AM"/>
    <s v="800000 rupees"/>
    <n v="800000"/>
    <s v="INR"/>
    <n v="14246.333350000001"/>
    <s v="Partner"/>
    <x v="4"/>
    <s v="India"/>
    <s v="India"/>
    <x v="1"/>
    <m/>
    <s v="india"/>
    <x v="0"/>
    <x v="0"/>
    <x v="0"/>
  </r>
  <r>
    <s v="ID0458"/>
    <s v="26 May 2012, 3:03 AM"/>
    <n v="80000"/>
    <n v="80000"/>
    <s v="USD"/>
    <n v="80000"/>
    <s v="operations tech"/>
    <x v="3"/>
    <s v="USA"/>
    <s v="USA"/>
    <x v="3"/>
    <m/>
    <s v="usa"/>
    <x v="2"/>
    <x v="0"/>
    <x v="2"/>
  </r>
  <r>
    <s v="ID0459"/>
    <s v="26 May 2012, 3:03 AM"/>
    <s v="ô?38000"/>
    <n v="38000"/>
    <s v="GBP"/>
    <n v="59894.774340000004"/>
    <s v="Commercial Accountant"/>
    <x v="5"/>
    <s v="UK"/>
    <s v="UK"/>
    <x v="0"/>
    <m/>
    <s v="uk"/>
    <x v="1"/>
    <x v="0"/>
    <x v="14"/>
  </r>
  <r>
    <s v="ID0460"/>
    <s v="26 May 2012, 3:04 AM"/>
    <s v="52,000 Cdn"/>
    <n v="52000"/>
    <s v="CAD"/>
    <n v="51134.799200000001"/>
    <s v="Office Manager"/>
    <x v="3"/>
    <s v="Canada"/>
    <s v="Canada"/>
    <x v="0"/>
    <m/>
    <s v="canada"/>
    <x v="2"/>
    <x v="0"/>
    <x v="17"/>
  </r>
  <r>
    <s v="ID0461"/>
    <s v="26 May 2012, 3:06 AM"/>
    <n v="125000"/>
    <n v="125000"/>
    <s v="USD"/>
    <n v="125000"/>
    <s v="Prod Mgr"/>
    <x v="3"/>
    <s v="USA"/>
    <s v="USA"/>
    <x v="2"/>
    <m/>
    <s v="usa"/>
    <x v="2"/>
    <x v="0"/>
    <x v="2"/>
  </r>
  <r>
    <s v="ID0462"/>
    <s v="26 May 2012, 3:06 AM"/>
    <n v="52000"/>
    <n v="52000"/>
    <s v="USD"/>
    <n v="52000"/>
    <s v="Graphics/Web Document Designer"/>
    <x v="0"/>
    <s v="USA"/>
    <s v="USA"/>
    <x v="2"/>
    <m/>
    <s v="usa"/>
    <x v="2"/>
    <x v="0"/>
    <x v="2"/>
  </r>
  <r>
    <s v="ID0463"/>
    <s v="26 May 2012, 3:07 AM"/>
    <n v="45000"/>
    <n v="45000"/>
    <s v="USD"/>
    <n v="45000"/>
    <s v="Analyst"/>
    <x v="0"/>
    <s v="USA"/>
    <s v="USA"/>
    <x v="0"/>
    <m/>
    <s v="usa"/>
    <x v="2"/>
    <x v="0"/>
    <x v="2"/>
  </r>
  <r>
    <s v="ID0464"/>
    <s v="26 May 2012, 3:08 AM"/>
    <n v="25000"/>
    <n v="25000"/>
    <s v="GBP"/>
    <n v="39404.4568"/>
    <s v="Analyst"/>
    <x v="0"/>
    <s v="UK"/>
    <s v="UK"/>
    <x v="0"/>
    <m/>
    <s v="uk"/>
    <x v="1"/>
    <x v="0"/>
    <x v="14"/>
  </r>
  <r>
    <s v="ID0465"/>
    <s v="26 May 2012, 3:09 AM"/>
    <n v="60000"/>
    <n v="60000"/>
    <s v="USD"/>
    <n v="60000"/>
    <s v="Business intelligence manager"/>
    <x v="3"/>
    <s v="USA"/>
    <s v="USA"/>
    <x v="1"/>
    <m/>
    <s v="usa"/>
    <x v="2"/>
    <x v="0"/>
    <x v="2"/>
  </r>
  <r>
    <s v="ID0466"/>
    <s v="26 May 2012, 3:09 AM"/>
    <s v="CDN $70,000"/>
    <n v="70000"/>
    <s v="CAD"/>
    <n v="68835.30661"/>
    <s v="Program Manager"/>
    <x v="3"/>
    <s v="Canada"/>
    <s v="Canada"/>
    <x v="3"/>
    <m/>
    <s v="canada"/>
    <x v="2"/>
    <x v="0"/>
    <x v="17"/>
  </r>
  <r>
    <s v="ID0467"/>
    <s v="26 May 2012, 3:11 AM"/>
    <n v="5250"/>
    <n v="5250"/>
    <s v="USD"/>
    <n v="5250"/>
    <s v="Treasure Specialist"/>
    <x v="6"/>
    <s v="Republic of Georgia"/>
    <s v="Republic of Georgia"/>
    <x v="0"/>
    <m/>
    <s v="republic of georgia"/>
    <x v="1"/>
    <x v="0"/>
    <x v="42"/>
  </r>
  <r>
    <s v="ID0468"/>
    <s v="26 May 2012, 3:11 AM"/>
    <n v="87000"/>
    <n v="87000"/>
    <s v="CAD"/>
    <n v="85552.452499999999"/>
    <s v="Business Manager"/>
    <x v="3"/>
    <s v="Canada"/>
    <s v="Canada"/>
    <x v="0"/>
    <m/>
    <s v="canada"/>
    <x v="2"/>
    <x v="0"/>
    <x v="17"/>
  </r>
  <r>
    <s v="ID0469"/>
    <s v="26 May 2012, 3:13 AM"/>
    <n v="125000"/>
    <n v="125000"/>
    <s v="INR"/>
    <n v="2225.9895860000001"/>
    <s v="clerk"/>
    <x v="0"/>
    <s v="India"/>
    <s v="India"/>
    <x v="0"/>
    <m/>
    <s v="india"/>
    <x v="0"/>
    <x v="0"/>
    <x v="0"/>
  </r>
  <r>
    <s v="ID0470"/>
    <s v="26 May 2012, 3:14 AM"/>
    <n v="150000"/>
    <n v="150000"/>
    <s v="USD"/>
    <n v="150000"/>
    <s v="CFO"/>
    <x v="4"/>
    <s v="USA"/>
    <s v="USA"/>
    <x v="2"/>
    <m/>
    <s v="usa"/>
    <x v="2"/>
    <x v="0"/>
    <x v="2"/>
  </r>
  <r>
    <s v="ID0471"/>
    <s v="26 May 2012, 3:15 AM"/>
    <n v="50000"/>
    <n v="50000"/>
    <s v="USD"/>
    <n v="50000"/>
    <s v="Researcher &amp; Data Analyst"/>
    <x v="0"/>
    <s v="USA"/>
    <s v="USA"/>
    <x v="0"/>
    <m/>
    <s v="usa"/>
    <x v="2"/>
    <x v="0"/>
    <x v="2"/>
  </r>
  <r>
    <s v="ID0472"/>
    <s v="26 May 2012, 3:15 AM"/>
    <n v="70000"/>
    <n v="70000"/>
    <s v="USD"/>
    <n v="70000"/>
    <s v="Analyst"/>
    <x v="0"/>
    <s v="USA"/>
    <s v="USA"/>
    <x v="0"/>
    <m/>
    <s v="usa"/>
    <x v="2"/>
    <x v="0"/>
    <x v="2"/>
  </r>
  <r>
    <s v="ID0473"/>
    <s v="26 May 2012, 3:15 AM"/>
    <s v="ô?28500"/>
    <n v="28500"/>
    <s v="GBP"/>
    <n v="44921.080750000001"/>
    <s v="Data Quality &amp; Analysis Manager"/>
    <x v="3"/>
    <s v="UK"/>
    <s v="UK"/>
    <x v="2"/>
    <m/>
    <s v="uk"/>
    <x v="1"/>
    <x v="0"/>
    <x v="14"/>
  </r>
  <r>
    <s v="ID0474"/>
    <s v="26 May 2012, 3:15 AM"/>
    <n v="20000"/>
    <n v="20000"/>
    <s v="USD"/>
    <n v="20000"/>
    <s v="Specialist"/>
    <x v="6"/>
    <s v="India"/>
    <s v="India"/>
    <x v="0"/>
    <m/>
    <s v="india"/>
    <x v="0"/>
    <x v="0"/>
    <x v="0"/>
  </r>
  <r>
    <s v="ID0476"/>
    <s v="26 May 2012, 3:16 AM"/>
    <n v="12000"/>
    <n v="12000"/>
    <s v="USD"/>
    <n v="12000"/>
    <s v="Resource managment Analyst"/>
    <x v="0"/>
    <s v="Estonia"/>
    <s v="Estonia"/>
    <x v="1"/>
    <m/>
    <s v="estonia"/>
    <x v="1"/>
    <x v="0"/>
    <x v="43"/>
  </r>
  <r>
    <s v="ID0477"/>
    <s v="26 May 2012, 3:17 AM"/>
    <n v="1250000"/>
    <n v="1250000"/>
    <s v="CAD"/>
    <n v="1229201.9040000001"/>
    <s v="Account Executive"/>
    <x v="5"/>
    <s v="Canada"/>
    <s v="Canada"/>
    <x v="0"/>
    <m/>
    <s v="canada"/>
    <x v="2"/>
    <x v="0"/>
    <x v="17"/>
  </r>
  <r>
    <s v="ID0478"/>
    <s v="26 May 2012, 3:19 AM"/>
    <n v="30000"/>
    <n v="30000"/>
    <s v="USD"/>
    <n v="30000"/>
    <s v="video production"/>
    <x v="0"/>
    <s v="USA"/>
    <s v="USA"/>
    <x v="4"/>
    <m/>
    <s v="usa"/>
    <x v="2"/>
    <x v="0"/>
    <x v="2"/>
  </r>
  <r>
    <s v="ID0479"/>
    <s v="26 May 2012, 3:21 AM"/>
    <n v="2000"/>
    <n v="24000"/>
    <s v="USD"/>
    <n v="24000"/>
    <s v="engineer"/>
    <x v="2"/>
    <s v="mozambique"/>
    <s v="mozambique"/>
    <x v="2"/>
    <m/>
    <s v="mozambique"/>
    <x v="3"/>
    <x v="0"/>
    <x v="44"/>
  </r>
  <r>
    <s v="ID0480"/>
    <s v="26 May 2012, 3:21 AM"/>
    <n v="92000"/>
    <n v="92000"/>
    <s v="USD"/>
    <n v="92000"/>
    <s v="principal engineer"/>
    <x v="2"/>
    <s v="USA"/>
    <s v="USA"/>
    <x v="3"/>
    <m/>
    <s v="usa"/>
    <x v="2"/>
    <x v="0"/>
    <x v="2"/>
  </r>
  <r>
    <s v="ID0481"/>
    <s v="26 May 2012, 3:22 AM"/>
    <n v="52000"/>
    <n v="52000"/>
    <s v="USD"/>
    <n v="52000"/>
    <s v="budget analyst"/>
    <x v="0"/>
    <s v="USA"/>
    <s v="USA"/>
    <x v="0"/>
    <m/>
    <s v="usa"/>
    <x v="2"/>
    <x v="0"/>
    <x v="2"/>
  </r>
  <r>
    <s v="ID0482"/>
    <s v="26 May 2012, 3:23 AM"/>
    <s v="US$169,000"/>
    <n v="169000"/>
    <s v="USD"/>
    <n v="169000"/>
    <s v="Category Director (Marketing)"/>
    <x v="4"/>
    <s v="USA"/>
    <s v="USA"/>
    <x v="2"/>
    <m/>
    <s v="usa"/>
    <x v="2"/>
    <x v="0"/>
    <x v="2"/>
  </r>
  <r>
    <s v="ID0484"/>
    <s v="26 May 2012, 3:25 AM"/>
    <n v="110000"/>
    <n v="110000"/>
    <s v="USD"/>
    <n v="110000"/>
    <s v="Senior consultant accounting"/>
    <x v="5"/>
    <s v="Norway"/>
    <s v="Norway"/>
    <x v="2"/>
    <m/>
    <s v="norway"/>
    <x v="1"/>
    <x v="0"/>
    <x v="45"/>
  </r>
  <r>
    <s v="ID0485"/>
    <s v="26 May 2012, 3:27 AM"/>
    <s v="Zar 1080000"/>
    <n v="1080000"/>
    <s v="ZAR"/>
    <n v="131675.52230000001"/>
    <s v="Finance manager"/>
    <x v="3"/>
    <s v="South africa"/>
    <s v="South Africa"/>
    <x v="2"/>
    <m/>
    <s v="south africa"/>
    <x v="3"/>
    <x v="0"/>
    <x v="11"/>
  </r>
  <r>
    <s v="ID0486"/>
    <s v="26 May 2012, 3:30 AM"/>
    <s v="GB Sterling 59k"/>
    <n v="59000"/>
    <s v="GBP"/>
    <n v="92994.518049999999"/>
    <s v="Health and safety advisor"/>
    <x v="8"/>
    <s v="UK"/>
    <s v="UK"/>
    <x v="2"/>
    <m/>
    <s v="uk"/>
    <x v="1"/>
    <x v="0"/>
    <x v="14"/>
  </r>
  <r>
    <s v="ID0487"/>
    <s v="26 May 2012, 3:31 AM"/>
    <n v="50000"/>
    <n v="50000"/>
    <s v="USD"/>
    <n v="50000"/>
    <s v="Workforce Analyst"/>
    <x v="0"/>
    <s v="USA"/>
    <s v="USA"/>
    <x v="0"/>
    <m/>
    <s v="usa"/>
    <x v="2"/>
    <x v="0"/>
    <x v="2"/>
  </r>
  <r>
    <s v="ID0488"/>
    <s v="26 May 2012, 3:32 AM"/>
    <n v="65000"/>
    <n v="65000"/>
    <s v="USD"/>
    <n v="65000"/>
    <s v="Business Systems Analyst"/>
    <x v="0"/>
    <s v="USA"/>
    <s v="USA"/>
    <x v="2"/>
    <m/>
    <s v="usa"/>
    <x v="2"/>
    <x v="0"/>
    <x v="2"/>
  </r>
  <r>
    <s v="ID0489"/>
    <s v="26 May 2012, 3:32 AM"/>
    <n v="46000"/>
    <n v="46000"/>
    <s v="CAD"/>
    <n v="45234.630060000003"/>
    <s v="Sr. Marketing Solutions Analyst"/>
    <x v="0"/>
    <s v="Canada"/>
    <s v="Canada"/>
    <x v="1"/>
    <m/>
    <s v="canada"/>
    <x v="2"/>
    <x v="0"/>
    <x v="17"/>
  </r>
  <r>
    <s v="ID0490"/>
    <s v="26 May 2012, 3:33 AM"/>
    <n v="55000"/>
    <n v="55000"/>
    <s v="USD"/>
    <n v="55000"/>
    <s v="Analyst"/>
    <x v="0"/>
    <s v="USA"/>
    <s v="USA"/>
    <x v="2"/>
    <m/>
    <s v="usa"/>
    <x v="2"/>
    <x v="0"/>
    <x v="2"/>
  </r>
  <r>
    <s v="ID0491"/>
    <s v="26 May 2012, 3:34 AM"/>
    <s v="20000 US$"/>
    <n v="20000"/>
    <s v="USD"/>
    <n v="20000"/>
    <s v="Consultant"/>
    <x v="8"/>
    <s v="India"/>
    <s v="India"/>
    <x v="2"/>
    <m/>
    <s v="india"/>
    <x v="0"/>
    <x v="0"/>
    <x v="0"/>
  </r>
  <r>
    <s v="ID0492"/>
    <s v="26 May 2012, 3:34 AM"/>
    <n v="6000"/>
    <n v="6000"/>
    <s v="USD"/>
    <n v="6000"/>
    <s v="MIS"/>
    <x v="7"/>
    <s v="India"/>
    <s v="India"/>
    <x v="1"/>
    <m/>
    <s v="india"/>
    <x v="0"/>
    <x v="0"/>
    <x v="0"/>
  </r>
  <r>
    <s v="ID0493"/>
    <s v="26 May 2012, 3:37 AM"/>
    <n v="190000"/>
    <n v="190000"/>
    <s v="GBP"/>
    <n v="299473.87170000002"/>
    <s v="Managing Partner"/>
    <x v="4"/>
    <s v="UK"/>
    <s v="UK"/>
    <x v="0"/>
    <m/>
    <s v="uk"/>
    <x v="1"/>
    <x v="0"/>
    <x v="14"/>
  </r>
  <r>
    <s v="ID0494"/>
    <s v="26 May 2012, 3:37 AM"/>
    <n v="28164"/>
    <n v="28164"/>
    <s v="GBP"/>
    <n v="44391.484850000001"/>
    <s v="Administration Officer"/>
    <x v="3"/>
    <s v="UK"/>
    <s v="UK"/>
    <x v="0"/>
    <m/>
    <s v="uk"/>
    <x v="1"/>
    <x v="0"/>
    <x v="14"/>
  </r>
  <r>
    <s v="ID0495"/>
    <s v="26 May 2012, 3:40 AM"/>
    <n v="40000"/>
    <n v="40000"/>
    <s v="USD"/>
    <n v="40000"/>
    <s v="BAS"/>
    <x v="0"/>
    <s v="USA"/>
    <s v="USA"/>
    <x v="2"/>
    <m/>
    <s v="usa"/>
    <x v="2"/>
    <x v="0"/>
    <x v="2"/>
  </r>
  <r>
    <s v="ID0496"/>
    <s v="26 May 2012, 3:48 AM"/>
    <s v="USD 108,000"/>
    <n v="108000"/>
    <s v="USD"/>
    <n v="108000"/>
    <s v="Manager"/>
    <x v="3"/>
    <s v="Norway"/>
    <s v="Norway"/>
    <x v="0"/>
    <m/>
    <s v="norway"/>
    <x v="1"/>
    <x v="0"/>
    <x v="45"/>
  </r>
  <r>
    <s v="ID0497"/>
    <s v="26 May 2012, 3:49 AM"/>
    <s v="200000 Rupees"/>
    <n v="200000"/>
    <s v="INR"/>
    <n v="3561.583337"/>
    <s v="chemist"/>
    <x v="0"/>
    <s v="India"/>
    <s v="India"/>
    <x v="2"/>
    <m/>
    <s v="india"/>
    <x v="0"/>
    <x v="0"/>
    <x v="0"/>
  </r>
  <r>
    <s v="ID0498"/>
    <s v="26 May 2012, 3:50 AM"/>
    <n v="84000"/>
    <n v="84000"/>
    <s v="USD"/>
    <n v="84000"/>
    <s v="Senior Analyst"/>
    <x v="0"/>
    <s v="USA"/>
    <s v="USA"/>
    <x v="1"/>
    <m/>
    <s v="usa"/>
    <x v="2"/>
    <x v="0"/>
    <x v="2"/>
  </r>
  <r>
    <s v="ID0499"/>
    <s v="26 May 2012, 3:52 AM"/>
    <n v="33000"/>
    <n v="33000"/>
    <s v="GBP"/>
    <n v="52013.882980000002"/>
    <s v="LOGISTIC MANAGER"/>
    <x v="3"/>
    <s v="UK"/>
    <s v="UK"/>
    <x v="0"/>
    <m/>
    <s v="uk"/>
    <x v="1"/>
    <x v="0"/>
    <x v="14"/>
  </r>
  <r>
    <s v="ID0500"/>
    <s v="26 May 2012, 3:53 AM"/>
    <s v="Rs. 7,20,000/-"/>
    <n v="720000"/>
    <s v="INR"/>
    <n v="12821.70001"/>
    <s v="Manager Finance"/>
    <x v="3"/>
    <s v="India"/>
    <s v="India"/>
    <x v="2"/>
    <m/>
    <s v="india"/>
    <x v="0"/>
    <x v="0"/>
    <x v="0"/>
  </r>
  <r>
    <s v="ID0501"/>
    <s v="26 May 2012, 4:00 AM"/>
    <n v="68500"/>
    <n v="68500"/>
    <s v="CAD"/>
    <n v="67360.264330000005"/>
    <s v="Financial Analyst"/>
    <x v="0"/>
    <s v="Canada"/>
    <s v="Canada"/>
    <x v="0"/>
    <m/>
    <s v="canada"/>
    <x v="2"/>
    <x v="0"/>
    <x v="17"/>
  </r>
  <r>
    <s v="ID0502"/>
    <s v="26 May 2012, 4:01 AM"/>
    <s v="23000 USD"/>
    <n v="23000"/>
    <s v="USD"/>
    <n v="23000"/>
    <s v="IT solutions coordinator"/>
    <x v="3"/>
    <s v="Hungary"/>
    <s v="Hungary"/>
    <x v="0"/>
    <m/>
    <s v="hungary"/>
    <x v="1"/>
    <x v="0"/>
    <x v="9"/>
  </r>
  <r>
    <s v="ID0503"/>
    <s v="26 May 2012, 4:01 AM"/>
    <n v="58000"/>
    <n v="58000"/>
    <s v="GBP"/>
    <n v="91418.339779999995"/>
    <s v="Business Modeller"/>
    <x v="3"/>
    <s v="UK"/>
    <s v="UK"/>
    <x v="1"/>
    <m/>
    <s v="uk"/>
    <x v="1"/>
    <x v="0"/>
    <x v="14"/>
  </r>
  <r>
    <s v="ID0504"/>
    <s v="26 May 2012, 4:03 AM"/>
    <n v="77000"/>
    <n v="77000"/>
    <s v="USD"/>
    <n v="77000"/>
    <s v="Senior Financial Analyst"/>
    <x v="0"/>
    <s v="USA"/>
    <s v="USA"/>
    <x v="1"/>
    <m/>
    <s v="usa"/>
    <x v="2"/>
    <x v="0"/>
    <x v="2"/>
  </r>
  <r>
    <s v="ID0505"/>
    <s v="26 May 2012, 4:05 AM"/>
    <n v="100000"/>
    <n v="100000"/>
    <s v="USD"/>
    <n v="100000"/>
    <s v="Analyst"/>
    <x v="0"/>
    <s v="USA"/>
    <s v="USA"/>
    <x v="0"/>
    <m/>
    <s v="usa"/>
    <x v="2"/>
    <x v="0"/>
    <x v="2"/>
  </r>
  <r>
    <s v="ID0506"/>
    <s v="26 May 2012, 4:10 AM"/>
    <n v="55500"/>
    <n v="55500"/>
    <s v="USD"/>
    <n v="55500"/>
    <s v="Sr QS"/>
    <x v="1"/>
    <s v="UAE"/>
    <s v="UAE"/>
    <x v="0"/>
    <m/>
    <s v="uae"/>
    <x v="0"/>
    <x v="0"/>
    <x v="21"/>
  </r>
  <r>
    <s v="ID0507"/>
    <s v="26 May 2012, 4:12 AM"/>
    <s v="15000 Ÿ?¦"/>
    <n v="15000"/>
    <s v="EUR"/>
    <n v="19055.991580000002"/>
    <s v="Report Analyst"/>
    <x v="0"/>
    <s v="Spain"/>
    <s v="Spain"/>
    <x v="1"/>
    <m/>
    <s v="spain"/>
    <x v="1"/>
    <x v="0"/>
    <x v="46"/>
  </r>
  <r>
    <s v="ID0508"/>
    <s v="26 May 2012, 4:13 AM"/>
    <s v="Rs 6L"/>
    <n v="600000"/>
    <s v="INR"/>
    <n v="10684.75001"/>
    <s v="Business Co ordinator"/>
    <x v="3"/>
    <s v="India"/>
    <s v="India"/>
    <x v="0"/>
    <m/>
    <s v="india"/>
    <x v="0"/>
    <x v="0"/>
    <x v="0"/>
  </r>
  <r>
    <s v="ID0509"/>
    <s v="26 May 2012, 4:14 AM"/>
    <n v="8400"/>
    <n v="8400"/>
    <s v="USD"/>
    <n v="8400"/>
    <s v="Manager"/>
    <x v="3"/>
    <s v="India"/>
    <s v="India"/>
    <x v="0"/>
    <m/>
    <s v="india"/>
    <x v="0"/>
    <x v="0"/>
    <x v="0"/>
  </r>
  <r>
    <s v="ID0510"/>
    <s v="26 May 2012, 4:16 AM"/>
    <s v="Rs 500000"/>
    <n v="500000"/>
    <s v="INR"/>
    <n v="8903.9583440000006"/>
    <s v="duty manager"/>
    <x v="3"/>
    <s v="India"/>
    <s v="India"/>
    <x v="2"/>
    <m/>
    <s v="india"/>
    <x v="0"/>
    <x v="0"/>
    <x v="0"/>
  </r>
  <r>
    <s v="ID0511"/>
    <s v="26 May 2012, 4:17 AM"/>
    <n v="12000"/>
    <n v="12000"/>
    <s v="USD"/>
    <n v="12000"/>
    <s v="Report Analyst"/>
    <x v="0"/>
    <s v="Brazil"/>
    <s v="Brasil"/>
    <x v="1"/>
    <m/>
    <s v="brasil"/>
    <x v="5"/>
    <x v="0"/>
    <x v="20"/>
  </r>
  <r>
    <s v="ID0512"/>
    <s v="26 May 2012, 4:18 AM"/>
    <n v="65000"/>
    <n v="65000"/>
    <s v="USD"/>
    <n v="65000"/>
    <s v="Retail Store Manager"/>
    <x v="3"/>
    <s v="USA"/>
    <s v="USA"/>
    <x v="1"/>
    <m/>
    <s v="usa"/>
    <x v="2"/>
    <x v="0"/>
    <x v="2"/>
  </r>
  <r>
    <s v="ID0513"/>
    <s v="26 May 2012, 4:19 AM"/>
    <s v="ô?16400"/>
    <n v="16400"/>
    <s v="GBP"/>
    <n v="25849.323659999998"/>
    <s v="Job Build analyst"/>
    <x v="0"/>
    <s v="UK"/>
    <s v="UK"/>
    <x v="0"/>
    <m/>
    <s v="uk"/>
    <x v="1"/>
    <x v="0"/>
    <x v="14"/>
  </r>
  <r>
    <s v="ID0514"/>
    <s v="26 May 2012, 4:20 AM"/>
    <n v="78000"/>
    <n v="78000"/>
    <s v="GBP"/>
    <n v="122941.90519999999"/>
    <s v="Associate"/>
    <x v="0"/>
    <s v="UK"/>
    <s v="UK"/>
    <x v="3"/>
    <m/>
    <s v="uk"/>
    <x v="1"/>
    <x v="0"/>
    <x v="14"/>
  </r>
  <r>
    <s v="ID0515"/>
    <s v="26 May 2012, 4:25 AM"/>
    <n v="76000"/>
    <n v="76000"/>
    <s v="USD"/>
    <n v="76000"/>
    <s v="Accounting Manager"/>
    <x v="3"/>
    <s v="USA"/>
    <s v="USA"/>
    <x v="2"/>
    <m/>
    <s v="usa"/>
    <x v="2"/>
    <x v="0"/>
    <x v="2"/>
  </r>
  <r>
    <s v="ID0516"/>
    <s v="26 May 2012, 4:26 AM"/>
    <s v="$150000pa"/>
    <n v="150000"/>
    <s v="USD"/>
    <n v="150000"/>
    <s v="Consultant"/>
    <x v="8"/>
    <s v="USA"/>
    <s v="USA"/>
    <x v="1"/>
    <m/>
    <s v="usa"/>
    <x v="2"/>
    <x v="0"/>
    <x v="2"/>
  </r>
  <r>
    <s v="ID0517"/>
    <s v="26 May 2012, 4:27 AM"/>
    <n v="54000"/>
    <n v="54000"/>
    <s v="USD"/>
    <n v="54000"/>
    <s v="Business Analyst"/>
    <x v="0"/>
    <s v="USA"/>
    <s v="USA"/>
    <x v="0"/>
    <m/>
    <s v="usa"/>
    <x v="2"/>
    <x v="0"/>
    <x v="2"/>
  </r>
  <r>
    <s v="ID0518"/>
    <s v="26 May 2012, 4:33 AM"/>
    <s v="57000 USD"/>
    <n v="57000"/>
    <s v="USD"/>
    <n v="57000"/>
    <s v="project finance manager"/>
    <x v="3"/>
    <s v="israel"/>
    <s v="Israel"/>
    <x v="0"/>
    <m/>
    <s v="israel"/>
    <x v="0"/>
    <x v="0"/>
    <x v="33"/>
  </r>
  <r>
    <s v="ID0519"/>
    <s v="26 May 2012, 4:33 AM"/>
    <n v="61000"/>
    <n v="61000"/>
    <s v="USD"/>
    <n v="61000"/>
    <s v="Senior Accountant"/>
    <x v="5"/>
    <s v="USA"/>
    <s v="USA"/>
    <x v="0"/>
    <m/>
    <s v="usa"/>
    <x v="2"/>
    <x v="0"/>
    <x v="2"/>
  </r>
  <r>
    <s v="ID0520"/>
    <s v="26 May 2012, 4:34 AM"/>
    <n v="70000"/>
    <n v="70000"/>
    <s v="USD"/>
    <n v="70000"/>
    <s v="Metrics Analyst"/>
    <x v="0"/>
    <s v="USA"/>
    <s v="USA"/>
    <x v="1"/>
    <m/>
    <s v="usa"/>
    <x v="2"/>
    <x v="0"/>
    <x v="2"/>
  </r>
  <r>
    <s v="ID0521"/>
    <s v="26 May 2012, 4:36 AM"/>
    <n v="15000"/>
    <n v="15000"/>
    <s v="USD"/>
    <n v="15000"/>
    <s v="Asst.Manager"/>
    <x v="3"/>
    <s v="India"/>
    <s v="India"/>
    <x v="0"/>
    <m/>
    <s v="india"/>
    <x v="0"/>
    <x v="0"/>
    <x v="0"/>
  </r>
  <r>
    <s v="ID0522"/>
    <s v="26 May 2012, 4:39 AM"/>
    <n v="87550"/>
    <n v="87550"/>
    <s v="CAD"/>
    <n v="86093.301340000005"/>
    <s v="Manager"/>
    <x v="3"/>
    <s v="Canada"/>
    <s v="Canada"/>
    <x v="0"/>
    <m/>
    <s v="canada"/>
    <x v="2"/>
    <x v="0"/>
    <x v="17"/>
  </r>
  <r>
    <s v="ID0523"/>
    <s v="26 May 2012, 4:40 AM"/>
    <n v="72600"/>
    <n v="72600"/>
    <s v="USD"/>
    <n v="72600"/>
    <s v="Accounting Operations Manager"/>
    <x v="3"/>
    <s v="USA"/>
    <s v="USA"/>
    <x v="2"/>
    <m/>
    <s v="usa"/>
    <x v="2"/>
    <x v="0"/>
    <x v="2"/>
  </r>
  <r>
    <s v="ID0524"/>
    <s v="26 May 2012, 4:41 AM"/>
    <n v="100000"/>
    <n v="100000"/>
    <s v="USD"/>
    <n v="100000"/>
    <s v="Director"/>
    <x v="4"/>
    <s v="USA"/>
    <s v="USA"/>
    <x v="2"/>
    <m/>
    <s v="usa"/>
    <x v="2"/>
    <x v="0"/>
    <x v="2"/>
  </r>
  <r>
    <s v="ID0525"/>
    <s v="26 May 2012, 4:44 AM"/>
    <n v="104000"/>
    <n v="104000"/>
    <s v="USD"/>
    <n v="104000"/>
    <s v="Vice President, Analyst"/>
    <x v="0"/>
    <s v="USA"/>
    <s v="USA"/>
    <x v="0"/>
    <m/>
    <s v="usa"/>
    <x v="2"/>
    <x v="0"/>
    <x v="2"/>
  </r>
  <r>
    <s v="ID0526"/>
    <s v="26 May 2012, 4:48 AM"/>
    <n v="600000"/>
    <n v="600000"/>
    <s v="INR"/>
    <n v="10684.75001"/>
    <s v="Project Manager"/>
    <x v="3"/>
    <s v="India"/>
    <s v="India"/>
    <x v="0"/>
    <m/>
    <s v="india"/>
    <x v="0"/>
    <x v="0"/>
    <x v="0"/>
  </r>
  <r>
    <s v="ID0527"/>
    <s v="26 May 2012, 4:48 AM"/>
    <n v="200000"/>
    <n v="200000"/>
    <s v="USD"/>
    <n v="200000"/>
    <s v="COO"/>
    <x v="4"/>
    <s v="USA"/>
    <s v="USA"/>
    <x v="2"/>
    <m/>
    <s v="usa"/>
    <x v="2"/>
    <x v="0"/>
    <x v="2"/>
  </r>
  <r>
    <s v="ID0528"/>
    <s v="26 May 2012, 4:50 AM"/>
    <s v="EUR 49248"/>
    <n v="49248"/>
    <s v="EUR"/>
    <n v="62564.631569999998"/>
    <s v="Financial Advisor"/>
    <x v="5"/>
    <s v="Netherlands"/>
    <s v="Netherlands"/>
    <x v="1"/>
    <m/>
    <s v="netherlands"/>
    <x v="1"/>
    <x v="0"/>
    <x v="18"/>
  </r>
  <r>
    <s v="ID0529"/>
    <s v="26 May 2012, 4:50 AM"/>
    <n v="36500"/>
    <n v="36500"/>
    <s v="GBP"/>
    <n v="57530.506930000003"/>
    <s v="Production Manager"/>
    <x v="3"/>
    <s v="UK"/>
    <s v="UK"/>
    <x v="2"/>
    <m/>
    <s v="uk"/>
    <x v="1"/>
    <x v="0"/>
    <x v="14"/>
  </r>
  <r>
    <s v="ID0530"/>
    <s v="26 May 2012, 5:00 AM"/>
    <n v="82300"/>
    <n v="82300"/>
    <s v="USD"/>
    <n v="82300"/>
    <s v="Manager - Finance"/>
    <x v="3"/>
    <s v="USA"/>
    <s v="USA"/>
    <x v="2"/>
    <m/>
    <s v="usa"/>
    <x v="2"/>
    <x v="0"/>
    <x v="2"/>
  </r>
  <r>
    <s v="ID0531"/>
    <s v="26 May 2012, 5:04 AM"/>
    <n v="95000"/>
    <n v="95000"/>
    <s v="USD"/>
    <n v="95000"/>
    <s v="Process Design Consultant"/>
    <x v="8"/>
    <s v="USA"/>
    <s v="USA"/>
    <x v="0"/>
    <m/>
    <s v="usa"/>
    <x v="2"/>
    <x v="0"/>
    <x v="2"/>
  </r>
  <r>
    <s v="ID0532"/>
    <s v="26 May 2012, 5:07 AM"/>
    <n v="140000"/>
    <n v="140000"/>
    <s v="GBP"/>
    <n v="220664.95809999999"/>
    <s v="vba specialist"/>
    <x v="6"/>
    <s v="UK"/>
    <s v="UK"/>
    <x v="1"/>
    <m/>
    <s v="uk"/>
    <x v="1"/>
    <x v="0"/>
    <x v="14"/>
  </r>
  <r>
    <s v="ID0533"/>
    <s v="26 May 2012, 5:13 AM"/>
    <n v="72000"/>
    <n v="72000"/>
    <s v="USD"/>
    <n v="72000"/>
    <s v="Analytical Department Director"/>
    <x v="0"/>
    <s v="Russia"/>
    <s v="Russia"/>
    <x v="2"/>
    <m/>
    <s v="russia"/>
    <x v="1"/>
    <x v="0"/>
    <x v="13"/>
  </r>
  <r>
    <s v="ID0534"/>
    <s v="26 May 2012, 5:15 AM"/>
    <n v="60000"/>
    <n v="60000"/>
    <s v="AUD"/>
    <n v="61194.579380000003"/>
    <s v="Analyst"/>
    <x v="0"/>
    <s v="Australia"/>
    <s v="Australia"/>
    <x v="2"/>
    <m/>
    <s v="australia"/>
    <x v="4"/>
    <x v="0"/>
    <x v="16"/>
  </r>
  <r>
    <s v="ID0535"/>
    <s v="26 May 2012, 5:18 AM"/>
    <s v="120k"/>
    <n v="120000"/>
    <s v="USD"/>
    <n v="120000"/>
    <s v="manager"/>
    <x v="3"/>
    <s v="nz"/>
    <s v="New Zealand"/>
    <x v="2"/>
    <m/>
    <s v="new zealand"/>
    <x v="4"/>
    <x v="0"/>
    <x v="47"/>
  </r>
  <r>
    <s v="ID0536"/>
    <s v="26 May 2012, 5:18 AM"/>
    <s v="US$95K"/>
    <n v="95000"/>
    <s v="USD"/>
    <n v="95000"/>
    <s v="Director of Supply Chain"/>
    <x v="4"/>
    <s v="Central America"/>
    <s v="Central America"/>
    <x v="2"/>
    <m/>
    <s v="central america"/>
    <x v="5"/>
    <x v="0"/>
    <x v="48"/>
  </r>
  <r>
    <s v="ID0537"/>
    <s v="26 May 2012, 5:20 AM"/>
    <n v="50000"/>
    <n v="50000"/>
    <s v="USD"/>
    <n v="50000"/>
    <s v="Research Assistant"/>
    <x v="0"/>
    <s v="USA"/>
    <s v="USA"/>
    <x v="2"/>
    <m/>
    <s v="usa"/>
    <x v="2"/>
    <x v="0"/>
    <x v="2"/>
  </r>
  <r>
    <s v="ID0538"/>
    <s v="26 May 2012, 5:23 AM"/>
    <s v="73,000 GBP"/>
    <n v="73000"/>
    <s v="GBP"/>
    <n v="115061.01390000001"/>
    <s v="Finance Manager"/>
    <x v="3"/>
    <s v="UK"/>
    <s v="UK"/>
    <x v="0"/>
    <m/>
    <s v="uk"/>
    <x v="1"/>
    <x v="0"/>
    <x v="14"/>
  </r>
  <r>
    <s v="ID0539"/>
    <s v="26 May 2012, 5:24 AM"/>
    <n v="50000"/>
    <n v="50000"/>
    <s v="USD"/>
    <n v="50000"/>
    <s v="Excel professional"/>
    <x v="0"/>
    <s v="self-employed"/>
    <s v="self-employed"/>
    <x v="0"/>
    <m/>
    <s v="self-employed"/>
    <x v="2"/>
    <x v="0"/>
    <x v="49"/>
  </r>
  <r>
    <s v="ID0540"/>
    <s v="26 May 2012, 5:27 AM"/>
    <n v="46000"/>
    <n v="46000"/>
    <s v="USD"/>
    <n v="46000"/>
    <s v="Research Analyst"/>
    <x v="0"/>
    <s v="USA"/>
    <s v="USA"/>
    <x v="2"/>
    <m/>
    <s v="usa"/>
    <x v="2"/>
    <x v="0"/>
    <x v="2"/>
  </r>
  <r>
    <s v="ID0541"/>
    <s v="26 May 2012, 5:27 AM"/>
    <s v="PKR 50,000"/>
    <n v="600000"/>
    <s v="PKR"/>
    <n v="6368.4532300000001"/>
    <s v="Trainer"/>
    <x v="8"/>
    <s v="Pakistan"/>
    <s v="Pakistan"/>
    <x v="0"/>
    <m/>
    <s v="pakistan"/>
    <x v="0"/>
    <x v="0"/>
    <x v="3"/>
  </r>
  <r>
    <s v="ID0543"/>
    <s v="26 May 2012, 5:28 AM"/>
    <n v="85000"/>
    <n v="85000"/>
    <s v="AUD"/>
    <n v="86692.320789999998"/>
    <s v="Business analyst"/>
    <x v="0"/>
    <s v="Australia"/>
    <s v="Australia"/>
    <x v="0"/>
    <m/>
    <s v="australia"/>
    <x v="4"/>
    <x v="0"/>
    <x v="16"/>
  </r>
  <r>
    <s v="ID0544"/>
    <s v="26 May 2012, 5:29 AM"/>
    <n v="450000"/>
    <n v="450000"/>
    <s v="INR"/>
    <n v="8013.5625090000003"/>
    <s v="deputy manager"/>
    <x v="3"/>
    <s v="India"/>
    <s v="India"/>
    <x v="1"/>
    <m/>
    <s v="india"/>
    <x v="0"/>
    <x v="0"/>
    <x v="0"/>
  </r>
  <r>
    <s v="ID0545"/>
    <s v="26 May 2012, 5:29 AM"/>
    <n v="43000"/>
    <n v="43000"/>
    <s v="USD"/>
    <n v="43000"/>
    <s v="Accountant"/>
    <x v="5"/>
    <s v="USA"/>
    <s v="USA"/>
    <x v="1"/>
    <m/>
    <s v="usa"/>
    <x v="2"/>
    <x v="0"/>
    <x v="2"/>
  </r>
  <r>
    <s v="ID0546"/>
    <s v="26 May 2012, 5:30 AM"/>
    <n v="1500"/>
    <n v="18000"/>
    <s v="USD"/>
    <n v="18000"/>
    <s v="Engineer"/>
    <x v="2"/>
    <s v="Brazil"/>
    <s v="Brasil"/>
    <x v="0"/>
    <m/>
    <s v="brasil"/>
    <x v="5"/>
    <x v="0"/>
    <x v="20"/>
  </r>
  <r>
    <s v="ID0547"/>
    <s v="26 May 2012, 5:31 AM"/>
    <n v="55000"/>
    <n v="55000"/>
    <s v="USD"/>
    <n v="55000"/>
    <s v="Marketing"/>
    <x v="0"/>
    <s v="USA"/>
    <s v="USA"/>
    <x v="2"/>
    <m/>
    <s v="usa"/>
    <x v="2"/>
    <x v="0"/>
    <x v="2"/>
  </r>
  <r>
    <s v="ID0548"/>
    <s v="26 May 2012, 5:31 AM"/>
    <n v="500000"/>
    <n v="500000"/>
    <s v="INR"/>
    <n v="8903.9583440000006"/>
    <s v="Research Associate"/>
    <x v="0"/>
    <s v="India"/>
    <s v="India"/>
    <x v="1"/>
    <m/>
    <s v="india"/>
    <x v="0"/>
    <x v="0"/>
    <x v="0"/>
  </r>
  <r>
    <s v="ID0549"/>
    <s v="26 May 2012, 5:33 AM"/>
    <n v="45000"/>
    <n v="45000"/>
    <s v="USD"/>
    <n v="45000"/>
    <s v="Reports Coordinator"/>
    <x v="7"/>
    <s v="USA"/>
    <s v="USA"/>
    <x v="1"/>
    <m/>
    <s v="usa"/>
    <x v="2"/>
    <x v="0"/>
    <x v="2"/>
  </r>
  <r>
    <s v="ID0550"/>
    <s v="26 May 2012, 5:35 AM"/>
    <n v="50000"/>
    <n v="50000"/>
    <s v="USD"/>
    <n v="50000"/>
    <s v="Quality Compliance Manager"/>
    <x v="3"/>
    <s v="USA"/>
    <s v="USA"/>
    <x v="0"/>
    <m/>
    <s v="usa"/>
    <x v="2"/>
    <x v="0"/>
    <x v="2"/>
  </r>
  <r>
    <s v="ID0551"/>
    <s v="26 May 2012, 5:44 AM"/>
    <s v="80,000 USD"/>
    <n v="80000"/>
    <s v="USD"/>
    <n v="80000"/>
    <s v="Cost Analyst"/>
    <x v="0"/>
    <s v="USA"/>
    <s v="USA"/>
    <x v="1"/>
    <m/>
    <s v="usa"/>
    <x v="2"/>
    <x v="0"/>
    <x v="2"/>
  </r>
  <r>
    <s v="ID0552"/>
    <s v="26 May 2012, 5:46 AM"/>
    <n v="67000"/>
    <n v="67000"/>
    <s v="USD"/>
    <n v="67000"/>
    <s v="Management Analyst"/>
    <x v="0"/>
    <s v="USA"/>
    <s v="USA"/>
    <x v="0"/>
    <m/>
    <s v="usa"/>
    <x v="2"/>
    <x v="0"/>
    <x v="2"/>
  </r>
  <r>
    <s v="ID0553"/>
    <s v="26 May 2012, 5:46 AM"/>
    <n v="111000"/>
    <n v="111000"/>
    <s v="USD"/>
    <n v="111000"/>
    <s v="Senior Financial Analyst"/>
    <x v="0"/>
    <s v="Japan"/>
    <s v="Japan"/>
    <x v="1"/>
    <m/>
    <s v="japan"/>
    <x v="0"/>
    <x v="0"/>
    <x v="50"/>
  </r>
  <r>
    <s v="ID0554"/>
    <s v="26 May 2012, 5:48 AM"/>
    <n v="120000"/>
    <n v="120000"/>
    <s v="USD"/>
    <n v="120000"/>
    <s v="Director"/>
    <x v="4"/>
    <s v="USA"/>
    <s v="USA"/>
    <x v="0"/>
    <m/>
    <s v="usa"/>
    <x v="2"/>
    <x v="0"/>
    <x v="2"/>
  </r>
  <r>
    <s v="ID0555"/>
    <s v="26 May 2012, 5:48 AM"/>
    <s v="ô?20000"/>
    <n v="20000"/>
    <s v="GBP"/>
    <n v="31523.565439999998"/>
    <s v="IT Consultant"/>
    <x v="8"/>
    <s v="UK"/>
    <s v="UK"/>
    <x v="0"/>
    <m/>
    <s v="uk"/>
    <x v="1"/>
    <x v="0"/>
    <x v="14"/>
  </r>
  <r>
    <s v="ID0556"/>
    <s v="26 May 2012, 5:50 AM"/>
    <n v="77000"/>
    <n v="77000"/>
    <s v="AUD"/>
    <n v="78533.043539999999"/>
    <s v="Intelligence Analyst"/>
    <x v="0"/>
    <s v="Australia"/>
    <s v="Australia"/>
    <x v="2"/>
    <m/>
    <s v="australia"/>
    <x v="4"/>
    <x v="0"/>
    <x v="16"/>
  </r>
  <r>
    <s v="ID0557"/>
    <s v="26 May 2012, 5:50 AM"/>
    <n v="60000"/>
    <n v="60000"/>
    <s v="USD"/>
    <n v="60000"/>
    <s v="Marketing Specialist"/>
    <x v="6"/>
    <s v="USA"/>
    <s v="USA"/>
    <x v="3"/>
    <m/>
    <s v="usa"/>
    <x v="2"/>
    <x v="0"/>
    <x v="2"/>
  </r>
  <r>
    <s v="ID0558"/>
    <s v="26 May 2012, 5:50 AM"/>
    <n v="35000"/>
    <n v="35000"/>
    <s v="USD"/>
    <n v="35000"/>
    <s v="Analyst"/>
    <x v="0"/>
    <s v="USA"/>
    <s v="USA"/>
    <x v="2"/>
    <m/>
    <s v="usa"/>
    <x v="2"/>
    <x v="0"/>
    <x v="2"/>
  </r>
  <r>
    <s v="ID0559"/>
    <s v="26 May 2012, 5:52 AM"/>
    <n v="50000"/>
    <n v="50000"/>
    <s v="EUR"/>
    <n v="63519.971949999999"/>
    <s v="Proyect Manager"/>
    <x v="3"/>
    <s v="Panama"/>
    <s v="Panama"/>
    <x v="2"/>
    <m/>
    <s v="panama"/>
    <x v="2"/>
    <x v="0"/>
    <x v="23"/>
  </r>
  <r>
    <s v="ID0560"/>
    <s v="26 May 2012, 5:55 AM"/>
    <n v="54000"/>
    <n v="54000"/>
    <s v="USD"/>
    <n v="54000"/>
    <s v="IT Specialist"/>
    <x v="6"/>
    <s v="USA"/>
    <s v="USA"/>
    <x v="1"/>
    <n v="5"/>
    <s v="usa"/>
    <x v="2"/>
    <x v="1"/>
    <x v="2"/>
  </r>
  <r>
    <s v="ID0561"/>
    <s v="26 May 2012, 6:01 AM"/>
    <n v="1300"/>
    <n v="15600"/>
    <s v="USD"/>
    <n v="15600"/>
    <s v="CONTROLLER"/>
    <x v="1"/>
    <s v="BRA"/>
    <s v="Brasil"/>
    <x v="0"/>
    <n v="20"/>
    <s v="brasil"/>
    <x v="5"/>
    <x v="2"/>
    <x v="20"/>
  </r>
  <r>
    <s v="ID0562"/>
    <s v="26 May 2012, 6:08 AM"/>
    <n v="35000"/>
    <n v="35000"/>
    <s v="USD"/>
    <n v="35000"/>
    <s v="Technical Support Technician"/>
    <x v="0"/>
    <s v="USA"/>
    <s v="USA"/>
    <x v="3"/>
    <n v="7"/>
    <s v="usa"/>
    <x v="2"/>
    <x v="3"/>
    <x v="2"/>
  </r>
  <r>
    <s v="ID0563"/>
    <s v="26 May 2012, 6:10 AM"/>
    <n v="188000"/>
    <n v="188000"/>
    <s v="USD"/>
    <n v="188000"/>
    <s v="Director, Supply Chain Operations"/>
    <x v="4"/>
    <s v="USA"/>
    <s v="USA"/>
    <x v="3"/>
    <n v="20"/>
    <s v="usa"/>
    <x v="2"/>
    <x v="2"/>
    <x v="2"/>
  </r>
  <r>
    <s v="ID0564"/>
    <s v="26 May 2012, 6:14 AM"/>
    <n v="27500"/>
    <n v="27500"/>
    <s v="USD"/>
    <n v="27500"/>
    <s v="Associate"/>
    <x v="0"/>
    <s v="USA"/>
    <s v="USA"/>
    <x v="1"/>
    <n v="1"/>
    <s v="usa"/>
    <x v="2"/>
    <x v="4"/>
    <x v="2"/>
  </r>
  <r>
    <s v="ID0565"/>
    <s v="26 May 2012, 6:20 AM"/>
    <n v="140000"/>
    <n v="140000"/>
    <s v="USD"/>
    <n v="140000"/>
    <s v="controller"/>
    <x v="1"/>
    <s v="USA"/>
    <s v="USA"/>
    <x v="2"/>
    <n v="10"/>
    <s v="usa"/>
    <x v="2"/>
    <x v="5"/>
    <x v="2"/>
  </r>
  <r>
    <s v="ID0566"/>
    <s v="26 May 2012, 6:24 AM"/>
    <n v="55000"/>
    <n v="55000"/>
    <s v="EUR"/>
    <n v="69871.969140000001"/>
    <s v="Business analyst"/>
    <x v="0"/>
    <s v="Netherlands"/>
    <s v="Netherlands"/>
    <x v="1"/>
    <n v="6"/>
    <s v="netherlands"/>
    <x v="1"/>
    <x v="6"/>
    <x v="18"/>
  </r>
  <r>
    <s v="ID0567"/>
    <s v="26 May 2012, 6:40 AM"/>
    <n v="45000"/>
    <n v="45000"/>
    <s v="USD"/>
    <n v="45000"/>
    <s v="Workflow Analyst"/>
    <x v="0"/>
    <s v="USA"/>
    <s v="USA"/>
    <x v="0"/>
    <n v="2"/>
    <s v="usa"/>
    <x v="2"/>
    <x v="7"/>
    <x v="2"/>
  </r>
  <r>
    <s v="ID0568"/>
    <s v="26 May 2012, 6:46 AM"/>
    <s v="95000 USD"/>
    <n v="95000"/>
    <s v="USD"/>
    <n v="95000"/>
    <s v="Business Analyst"/>
    <x v="0"/>
    <s v="Australia"/>
    <s v="Australia"/>
    <x v="2"/>
    <n v="11"/>
    <s v="australia"/>
    <x v="4"/>
    <x v="8"/>
    <x v="16"/>
  </r>
  <r>
    <s v="ID0569"/>
    <s v="26 May 2012, 6:47 AM"/>
    <s v="AUD $155,000"/>
    <n v="155000"/>
    <s v="AUD"/>
    <n v="158085.99669999999"/>
    <s v="Finance Manager Business Services"/>
    <x v="3"/>
    <s v="Australia"/>
    <s v="Australia"/>
    <x v="0"/>
    <n v="20"/>
    <s v="australia"/>
    <x v="4"/>
    <x v="2"/>
    <x v="16"/>
  </r>
  <r>
    <s v="ID0570"/>
    <s v="26 May 2012, 6:47 AM"/>
    <s v="NZ $80,000"/>
    <n v="80000"/>
    <s v="NZD"/>
    <n v="63807.047489999997"/>
    <s v="Accountant/Analyst"/>
    <x v="0"/>
    <s v="New Zealand"/>
    <s v="New Zealand"/>
    <x v="0"/>
    <n v="23"/>
    <s v="new zealand"/>
    <x v="4"/>
    <x v="9"/>
    <x v="47"/>
  </r>
  <r>
    <s v="ID0572"/>
    <s v="26 May 2012, 6:50 AM"/>
    <n v="38000"/>
    <n v="38000"/>
    <s v="USD"/>
    <n v="38000"/>
    <s v="Costing Analysis"/>
    <x v="0"/>
    <s v="USA"/>
    <s v="USA"/>
    <x v="1"/>
    <n v="11"/>
    <s v="usa"/>
    <x v="2"/>
    <x v="8"/>
    <x v="2"/>
  </r>
  <r>
    <s v="ID0573"/>
    <s v="26 May 2012, 6:54 AM"/>
    <n v="90000"/>
    <n v="90000"/>
    <s v="USD"/>
    <n v="90000"/>
    <s v="Sales Operations Supervisor"/>
    <x v="3"/>
    <s v="USA"/>
    <s v="USA"/>
    <x v="0"/>
    <n v="6"/>
    <s v="usa"/>
    <x v="2"/>
    <x v="6"/>
    <x v="2"/>
  </r>
  <r>
    <s v="ID0574"/>
    <s v="26 May 2012, 6:57 AM"/>
    <s v="ô?28800"/>
    <n v="28800"/>
    <s v="GBP"/>
    <n v="45393.934240000002"/>
    <s v="Finance Manager"/>
    <x v="3"/>
    <s v="UK"/>
    <s v="UK"/>
    <x v="0"/>
    <n v="27"/>
    <s v="uk"/>
    <x v="1"/>
    <x v="10"/>
    <x v="14"/>
  </r>
  <r>
    <s v="ID0575"/>
    <s v="26 May 2012, 7:01 AM"/>
    <s v="ô?21000"/>
    <n v="21000"/>
    <s v="GBP"/>
    <n v="33099.743710000002"/>
    <s v="Sales Analyst"/>
    <x v="0"/>
    <s v="UK"/>
    <s v="UK"/>
    <x v="1"/>
    <n v="10"/>
    <s v="uk"/>
    <x v="1"/>
    <x v="5"/>
    <x v="14"/>
  </r>
  <r>
    <s v="ID0576"/>
    <s v="26 May 2012, 7:06 AM"/>
    <s v="USD 4285.00"/>
    <n v="4285"/>
    <s v="USD"/>
    <n v="4285"/>
    <s v="Assistant"/>
    <x v="0"/>
    <s v="India"/>
    <s v="India"/>
    <x v="1"/>
    <n v="6"/>
    <s v="india"/>
    <x v="0"/>
    <x v="6"/>
    <x v="0"/>
  </r>
  <r>
    <s v="ID0577"/>
    <s v="26 May 2012, 7:14 AM"/>
    <n v="6000"/>
    <n v="6000"/>
    <s v="USD"/>
    <n v="6000"/>
    <s v="In Charge"/>
    <x v="3"/>
    <s v="Guyana"/>
    <s v="Guyana"/>
    <x v="3"/>
    <n v="20"/>
    <s v="guyana"/>
    <x v="5"/>
    <x v="2"/>
    <x v="51"/>
  </r>
  <r>
    <s v="ID0578"/>
    <s v="26 May 2012, 7:15 AM"/>
    <s v="$22,000 AUD"/>
    <n v="22000"/>
    <s v="AUD"/>
    <n v="22438.012439999999"/>
    <s v="Sales Analyst"/>
    <x v="0"/>
    <s v="Australia"/>
    <s v="Australia"/>
    <x v="0"/>
    <n v="8"/>
    <s v="australia"/>
    <x v="4"/>
    <x v="11"/>
    <x v="16"/>
  </r>
  <r>
    <s v="ID0579"/>
    <s v="26 May 2012, 7:18 AM"/>
    <n v="90000"/>
    <n v="90000"/>
    <s v="USD"/>
    <n v="90000"/>
    <s v="Manager"/>
    <x v="3"/>
    <s v="USA"/>
    <s v="USA"/>
    <x v="2"/>
    <n v="15"/>
    <s v="usa"/>
    <x v="2"/>
    <x v="12"/>
    <x v="2"/>
  </r>
  <r>
    <s v="ID0580"/>
    <s v="26 May 2012, 7:23 AM"/>
    <n v="150000"/>
    <n v="150000"/>
    <s v="USD"/>
    <n v="150000"/>
    <s v="CFO"/>
    <x v="4"/>
    <s v="USA"/>
    <s v="USA"/>
    <x v="0"/>
    <n v="22"/>
    <s v="usa"/>
    <x v="2"/>
    <x v="13"/>
    <x v="2"/>
  </r>
  <r>
    <s v="ID0581"/>
    <s v="26 May 2012, 7:32 AM"/>
    <n v="130000"/>
    <n v="130000"/>
    <s v="AUD"/>
    <n v="132588.25529999999"/>
    <s v="Accountant"/>
    <x v="5"/>
    <s v="Australia"/>
    <s v="Australia"/>
    <x v="2"/>
    <n v="27"/>
    <s v="australia"/>
    <x v="4"/>
    <x v="10"/>
    <x v="16"/>
  </r>
  <r>
    <s v="ID0582"/>
    <s v="26 May 2012, 7:36 AM"/>
    <n v="45000"/>
    <n v="45000"/>
    <s v="USD"/>
    <n v="45000"/>
    <s v="business analyst"/>
    <x v="0"/>
    <s v="USA"/>
    <s v="USA"/>
    <x v="0"/>
    <n v="3"/>
    <s v="usa"/>
    <x v="2"/>
    <x v="14"/>
    <x v="2"/>
  </r>
  <r>
    <s v="ID0583"/>
    <s v="26 May 2012, 7:37 AM"/>
    <n v="50000"/>
    <n v="50000"/>
    <s v="USD"/>
    <n v="50000"/>
    <s v="IT Specialist"/>
    <x v="6"/>
    <s v="USA"/>
    <s v="USA"/>
    <x v="2"/>
    <n v="10"/>
    <s v="usa"/>
    <x v="2"/>
    <x v="5"/>
    <x v="2"/>
  </r>
  <r>
    <s v="ID0584"/>
    <s v="26 May 2012, 7:44 AM"/>
    <n v="300000"/>
    <n v="300000"/>
    <s v="USD"/>
    <n v="300000"/>
    <s v="CEO"/>
    <x v="4"/>
    <s v="USA"/>
    <s v="USA"/>
    <x v="2"/>
    <n v="30"/>
    <s v="usa"/>
    <x v="2"/>
    <x v="15"/>
    <x v="2"/>
  </r>
  <r>
    <s v="ID0585"/>
    <s v="26 May 2012, 7:48 AM"/>
    <n v="102000"/>
    <n v="102000"/>
    <s v="AUD"/>
    <n v="104030.785"/>
    <s v="coordinator lismore regional airport"/>
    <x v="3"/>
    <s v="Australia"/>
    <s v="Australia"/>
    <x v="3"/>
    <n v="10"/>
    <s v="australia"/>
    <x v="4"/>
    <x v="5"/>
    <x v="16"/>
  </r>
  <r>
    <s v="ID0586"/>
    <s v="26 May 2012, 7:50 AM"/>
    <n v="115000"/>
    <n v="115000"/>
    <s v="USD"/>
    <n v="115000"/>
    <s v="Mgr Op Excellence"/>
    <x v="3"/>
    <s v="USA"/>
    <s v="USA"/>
    <x v="0"/>
    <n v="15"/>
    <s v="usa"/>
    <x v="2"/>
    <x v="12"/>
    <x v="2"/>
  </r>
  <r>
    <s v="ID0587"/>
    <s v="26 May 2012, 7:53 AM"/>
    <n v="70000"/>
    <n v="70000"/>
    <s v="USD"/>
    <n v="70000"/>
    <s v="Financial Analyst"/>
    <x v="0"/>
    <s v="USA"/>
    <s v="USA"/>
    <x v="0"/>
    <n v="3"/>
    <s v="usa"/>
    <x v="2"/>
    <x v="14"/>
    <x v="2"/>
  </r>
  <r>
    <s v="ID0588"/>
    <s v="26 May 2012, 7:57 AM"/>
    <n v="106000"/>
    <n v="106000"/>
    <s v="AUD"/>
    <n v="108110.42359999999"/>
    <s v="Pricing and Strategy Specialist"/>
    <x v="6"/>
    <s v="Australia"/>
    <s v="Australia"/>
    <x v="0"/>
    <n v="16"/>
    <s v="australia"/>
    <x v="4"/>
    <x v="16"/>
    <x v="16"/>
  </r>
  <r>
    <s v="ID0589"/>
    <s v="26 May 2012, 8:01 AM"/>
    <n v="75000"/>
    <n v="75000"/>
    <s v="USD"/>
    <n v="75000"/>
    <s v="Sr. Human Resources Analyst"/>
    <x v="0"/>
    <s v="USA"/>
    <s v="USA"/>
    <x v="2"/>
    <n v="25"/>
    <s v="usa"/>
    <x v="2"/>
    <x v="17"/>
    <x v="2"/>
  </r>
  <r>
    <s v="ID0590"/>
    <s v="26 May 2012, 8:05 AM"/>
    <n v="40414"/>
    <n v="40414"/>
    <s v="USD"/>
    <n v="40414"/>
    <s v="Performance Improvement Analyst"/>
    <x v="0"/>
    <s v="USA"/>
    <s v="USA"/>
    <x v="0"/>
    <n v="8"/>
    <s v="usa"/>
    <x v="2"/>
    <x v="11"/>
    <x v="2"/>
  </r>
  <r>
    <s v="ID0591"/>
    <s v="26 May 2012, 8:05 AM"/>
    <n v="65000"/>
    <n v="65000"/>
    <s v="USD"/>
    <n v="65000"/>
    <s v="Data Analyst"/>
    <x v="0"/>
    <s v="USA"/>
    <s v="USA"/>
    <x v="0"/>
    <n v="3"/>
    <s v="usa"/>
    <x v="2"/>
    <x v="14"/>
    <x v="2"/>
  </r>
  <r>
    <s v="ID0592"/>
    <s v="26 May 2012, 8:08 AM"/>
    <n v="120000"/>
    <n v="120000"/>
    <s v="USD"/>
    <n v="120000"/>
    <s v="Sr. Analyst"/>
    <x v="0"/>
    <s v="USA"/>
    <s v="USA"/>
    <x v="1"/>
    <n v="7"/>
    <s v="usa"/>
    <x v="2"/>
    <x v="3"/>
    <x v="2"/>
  </r>
  <r>
    <s v="ID0593"/>
    <s v="26 May 2012, 8:10 AM"/>
    <n v="8000"/>
    <n v="96000"/>
    <s v="CNY"/>
    <n v="15092.18021"/>
    <s v="finance"/>
    <x v="5"/>
    <s v="china"/>
    <s v="China"/>
    <x v="0"/>
    <n v="10"/>
    <s v="china"/>
    <x v="0"/>
    <x v="5"/>
    <x v="52"/>
  </r>
  <r>
    <s v="ID0594"/>
    <s v="26 May 2012, 8:17 AM"/>
    <s v="$36 000"/>
    <n v="36000"/>
    <s v="USD"/>
    <n v="36000"/>
    <s v="Consulting"/>
    <x v="8"/>
    <s v="Russia"/>
    <s v="Russia"/>
    <x v="1"/>
    <n v="10"/>
    <s v="russia"/>
    <x v="1"/>
    <x v="5"/>
    <x v="13"/>
  </r>
  <r>
    <s v="ID0595"/>
    <s v="26 May 2012, 8:30 AM"/>
    <s v="Ÿ?¦ 50000"/>
    <n v="50000"/>
    <s v="EUR"/>
    <n v="63519.971949999999"/>
    <s v="Analyst"/>
    <x v="0"/>
    <s v="Germany"/>
    <s v="Germany"/>
    <x v="2"/>
    <n v="4"/>
    <s v="germany"/>
    <x v="1"/>
    <x v="18"/>
    <x v="5"/>
  </r>
  <r>
    <s v="ID0596"/>
    <s v="26 May 2012, 8:43 AM"/>
    <n v="108000"/>
    <n v="108000"/>
    <s v="USD"/>
    <n v="108000"/>
    <s v="Technology consultant"/>
    <x v="8"/>
    <s v="USA"/>
    <s v="USA"/>
    <x v="2"/>
    <n v="7"/>
    <s v="usa"/>
    <x v="2"/>
    <x v="3"/>
    <x v="2"/>
  </r>
  <r>
    <s v="ID0597"/>
    <s v="26 May 2012, 8:45 AM"/>
    <n v="75000"/>
    <n v="75000"/>
    <s v="USD"/>
    <n v="75000"/>
    <s v="Financial Analyst"/>
    <x v="0"/>
    <s v="USA"/>
    <s v="USA"/>
    <x v="0"/>
    <n v="5"/>
    <s v="usa"/>
    <x v="2"/>
    <x v="1"/>
    <x v="2"/>
  </r>
  <r>
    <s v="ID0598"/>
    <s v="26 May 2012, 8:51 AM"/>
    <s v="4,00,000"/>
    <n v="400000"/>
    <s v="INR"/>
    <n v="7123.1666750000004"/>
    <s v="BPO"/>
    <x v="3"/>
    <s v="India"/>
    <s v="India"/>
    <x v="3"/>
    <n v="3"/>
    <s v="india"/>
    <x v="0"/>
    <x v="14"/>
    <x v="0"/>
  </r>
  <r>
    <s v="ID0599"/>
    <s v="26 May 2012, 8:52 AM"/>
    <n v="50000"/>
    <n v="50000"/>
    <s v="USD"/>
    <n v="50000"/>
    <s v="General manager"/>
    <x v="3"/>
    <s v="India"/>
    <s v="India"/>
    <x v="3"/>
    <n v="25"/>
    <s v="india"/>
    <x v="0"/>
    <x v="17"/>
    <x v="0"/>
  </r>
  <r>
    <s v="ID0600"/>
    <s v="26 May 2012, 8:55 AM"/>
    <n v="45000"/>
    <n v="45000"/>
    <s v="USD"/>
    <n v="45000"/>
    <s v="Technical Analyst"/>
    <x v="0"/>
    <s v="USA"/>
    <s v="USA"/>
    <x v="0"/>
    <n v="15"/>
    <s v="usa"/>
    <x v="2"/>
    <x v="12"/>
    <x v="2"/>
  </r>
  <r>
    <s v="ID0601"/>
    <s v="26 May 2012, 8:55 AM"/>
    <n v="45000"/>
    <n v="45000"/>
    <s v="USD"/>
    <n v="45000"/>
    <s v="Head Accounts"/>
    <x v="5"/>
    <s v="USA"/>
    <s v="USA"/>
    <x v="0"/>
    <n v="7"/>
    <s v="usa"/>
    <x v="2"/>
    <x v="3"/>
    <x v="2"/>
  </r>
  <r>
    <s v="ID0602"/>
    <s v="26 May 2012, 8:56 AM"/>
    <s v="90 k"/>
    <n v="90000"/>
    <s v="USD"/>
    <n v="90000"/>
    <s v="Operations"/>
    <x v="3"/>
    <s v="USA"/>
    <s v="USA"/>
    <x v="2"/>
    <n v="20"/>
    <s v="usa"/>
    <x v="2"/>
    <x v="2"/>
    <x v="2"/>
  </r>
  <r>
    <s v="ID0603"/>
    <s v="26 May 2012, 8:58 AM"/>
    <n v="20000"/>
    <n v="240000"/>
    <s v="INR"/>
    <n v="4273.9000050000004"/>
    <s v="Talati"/>
    <x v="0"/>
    <s v="India"/>
    <s v="India"/>
    <x v="2"/>
    <n v="5"/>
    <s v="india"/>
    <x v="0"/>
    <x v="1"/>
    <x v="0"/>
  </r>
  <r>
    <s v="ID0604"/>
    <s v="26 May 2012, 9:28 AM"/>
    <n v="50000"/>
    <n v="50000"/>
    <s v="USD"/>
    <n v="50000"/>
    <s v="Product manager"/>
    <x v="3"/>
    <s v="India"/>
    <s v="India"/>
    <x v="3"/>
    <n v="10"/>
    <s v="india"/>
    <x v="0"/>
    <x v="5"/>
    <x v="0"/>
  </r>
  <r>
    <s v="ID0605"/>
    <s v="26 May 2012, 9:28 AM"/>
    <n v="65000"/>
    <n v="65000"/>
    <s v="USD"/>
    <n v="65000"/>
    <s v="Helicopter Mechanic"/>
    <x v="0"/>
    <s v="USA"/>
    <s v="USA"/>
    <x v="2"/>
    <n v="17"/>
    <s v="usa"/>
    <x v="2"/>
    <x v="19"/>
    <x v="2"/>
  </r>
  <r>
    <s v="ID0606"/>
    <s v="26 May 2012, 9:36 AM"/>
    <n v="70000"/>
    <n v="70000"/>
    <s v="USD"/>
    <n v="70000"/>
    <s v="Program/Mgt Analyst"/>
    <x v="0"/>
    <s v="USA"/>
    <s v="USA"/>
    <x v="2"/>
    <n v="18"/>
    <s v="usa"/>
    <x v="2"/>
    <x v="20"/>
    <x v="2"/>
  </r>
  <r>
    <s v="ID0608"/>
    <s v="26 May 2012, 9:51 AM"/>
    <n v="160000"/>
    <n v="160000"/>
    <s v="USD"/>
    <n v="160000"/>
    <s v="Director, Analytics"/>
    <x v="0"/>
    <s v="USA"/>
    <s v="USA"/>
    <x v="0"/>
    <n v="5"/>
    <s v="usa"/>
    <x v="2"/>
    <x v="1"/>
    <x v="2"/>
  </r>
  <r>
    <s v="ID0609"/>
    <s v="26 May 2012, 9:52 AM"/>
    <n v="100000"/>
    <n v="100000"/>
    <s v="AUD"/>
    <n v="101990.9656"/>
    <s v="Purchasing Manager"/>
    <x v="3"/>
    <s v="Australia"/>
    <s v="Australia"/>
    <x v="2"/>
    <n v="20"/>
    <s v="australia"/>
    <x v="4"/>
    <x v="2"/>
    <x v="16"/>
  </r>
  <r>
    <s v="ID0611"/>
    <s v="26 May 2012, 10:01 AM"/>
    <n v="380000"/>
    <n v="380000"/>
    <s v="INR"/>
    <n v="6767.0083409999997"/>
    <s v="Incharge"/>
    <x v="3"/>
    <s v="India"/>
    <s v="India"/>
    <x v="0"/>
    <n v="10"/>
    <s v="india"/>
    <x v="0"/>
    <x v="5"/>
    <x v="0"/>
  </r>
  <r>
    <s v="ID0612"/>
    <s v="26 May 2012, 10:20 AM"/>
    <n v="30000"/>
    <n v="30000"/>
    <s v="USD"/>
    <n v="30000"/>
    <s v="Sales Assistant"/>
    <x v="0"/>
    <s v="USA"/>
    <s v="USA"/>
    <x v="2"/>
    <n v="8"/>
    <s v="usa"/>
    <x v="2"/>
    <x v="11"/>
    <x v="2"/>
  </r>
  <r>
    <s v="ID0613"/>
    <s v="26 May 2012, 10:22 AM"/>
    <s v="INR 420000"/>
    <n v="420000"/>
    <s v="INR"/>
    <n v="7479.3250090000001"/>
    <s v="Assistant EDP"/>
    <x v="0"/>
    <s v="India"/>
    <s v="India"/>
    <x v="0"/>
    <n v="3"/>
    <s v="india"/>
    <x v="0"/>
    <x v="14"/>
    <x v="0"/>
  </r>
  <r>
    <s v="ID0614"/>
    <s v="26 May 2012, 10:31 AM"/>
    <n v="61000"/>
    <n v="61000"/>
    <s v="USD"/>
    <n v="61000"/>
    <s v="Sales ops"/>
    <x v="3"/>
    <s v="USA"/>
    <s v="USA"/>
    <x v="0"/>
    <n v="5"/>
    <s v="usa"/>
    <x v="2"/>
    <x v="1"/>
    <x v="2"/>
  </r>
  <r>
    <s v="ID0615"/>
    <s v="26 May 2012, 10:32 AM"/>
    <n v="1150"/>
    <n v="13800"/>
    <s v="USD"/>
    <n v="13800"/>
    <s v="QS"/>
    <x v="1"/>
    <s v="Sri Lanka"/>
    <s v="Sri Lanka"/>
    <x v="0"/>
    <n v="20"/>
    <s v="sri lanka"/>
    <x v="0"/>
    <x v="2"/>
    <x v="53"/>
  </r>
  <r>
    <s v="ID0616"/>
    <s v="26 May 2012, 10:41 AM"/>
    <s v="INR 850,000"/>
    <n v="850000"/>
    <s v="INR"/>
    <n v="15136.72918"/>
    <s v="Sales Analyst"/>
    <x v="0"/>
    <s v="India"/>
    <s v="India"/>
    <x v="0"/>
    <n v="6"/>
    <s v="india"/>
    <x v="0"/>
    <x v="6"/>
    <x v="0"/>
  </r>
  <r>
    <s v="ID0617"/>
    <s v="26 May 2012, 10:43 AM"/>
    <n v="1800000"/>
    <n v="1800000"/>
    <s v="INR"/>
    <n v="32054.250039999999"/>
    <s v="AGM Finance"/>
    <x v="3"/>
    <s v="India"/>
    <s v="India"/>
    <x v="2"/>
    <n v="10"/>
    <s v="india"/>
    <x v="0"/>
    <x v="5"/>
    <x v="0"/>
  </r>
  <r>
    <s v="ID0618"/>
    <s v="26 May 2012, 10:51 AM"/>
    <n v="80000"/>
    <n v="80000"/>
    <s v="USD"/>
    <n v="80000"/>
    <s v="Sales Controller"/>
    <x v="1"/>
    <s v="USA"/>
    <s v="USA"/>
    <x v="0"/>
    <n v="15"/>
    <s v="usa"/>
    <x v="2"/>
    <x v="12"/>
    <x v="2"/>
  </r>
  <r>
    <s v="ID0619"/>
    <s v="26 May 2012, 10:54 AM"/>
    <n v="21000"/>
    <n v="21000"/>
    <s v="USD"/>
    <n v="21000"/>
    <s v="Manager"/>
    <x v="3"/>
    <s v="India"/>
    <s v="India"/>
    <x v="1"/>
    <n v="23"/>
    <s v="india"/>
    <x v="0"/>
    <x v="9"/>
    <x v="0"/>
  </r>
  <r>
    <s v="ID0620"/>
    <s v="26 May 2012, 10:59 AM"/>
    <n v="250000"/>
    <n v="250000"/>
    <s v="CAD"/>
    <n v="245840.38080000001"/>
    <s v="Business Analyst"/>
    <x v="0"/>
    <s v="Canada"/>
    <s v="Canada"/>
    <x v="0"/>
    <n v="32"/>
    <s v="canada"/>
    <x v="2"/>
    <x v="21"/>
    <x v="17"/>
  </r>
  <r>
    <s v="ID0621"/>
    <s v="26 May 2012, 10:59 AM"/>
    <s v="1 lakh 60 thousand INR/Year"/>
    <n v="160000"/>
    <s v="INR"/>
    <n v="2849.26667"/>
    <s v="MIS Executive"/>
    <x v="7"/>
    <s v="India"/>
    <s v="India"/>
    <x v="1"/>
    <n v="3"/>
    <s v="india"/>
    <x v="0"/>
    <x v="14"/>
    <x v="0"/>
  </r>
  <r>
    <s v="ID0622"/>
    <s v="26 May 2012, 11:01 AM"/>
    <n v="700"/>
    <n v="8400"/>
    <s v="USD"/>
    <n v="8400"/>
    <s v="SYSTEM MANAGER"/>
    <x v="3"/>
    <s v="India"/>
    <s v="India"/>
    <x v="1"/>
    <n v="26"/>
    <s v="india"/>
    <x v="0"/>
    <x v="22"/>
    <x v="0"/>
  </r>
  <r>
    <s v="ID0623"/>
    <s v="26 May 2012, 11:03 AM"/>
    <s v="A$85000"/>
    <n v="85000"/>
    <s v="AUD"/>
    <n v="86692.320789999998"/>
    <s v="Trainer"/>
    <x v="8"/>
    <s v="Australia"/>
    <s v="Australia"/>
    <x v="3"/>
    <n v="20"/>
    <s v="australia"/>
    <x v="4"/>
    <x v="2"/>
    <x v="16"/>
  </r>
  <r>
    <s v="ID0624"/>
    <s v="26 May 2012, 11:03 AM"/>
    <n v="50000"/>
    <n v="50000"/>
    <s v="USD"/>
    <n v="50000"/>
    <s v="Project coordinator"/>
    <x v="3"/>
    <s v="USA"/>
    <s v="USA"/>
    <x v="0"/>
    <n v="20"/>
    <s v="usa"/>
    <x v="2"/>
    <x v="2"/>
    <x v="2"/>
  </r>
  <r>
    <s v="ID0625"/>
    <s v="26 May 2012, 11:03 AM"/>
    <n v="4000"/>
    <n v="4000"/>
    <s v="USD"/>
    <n v="4000"/>
    <s v="MIS Executive"/>
    <x v="7"/>
    <s v="India"/>
    <s v="India"/>
    <x v="1"/>
    <n v="6"/>
    <s v="india"/>
    <x v="0"/>
    <x v="6"/>
    <x v="0"/>
  </r>
  <r>
    <s v="ID0626"/>
    <s v="26 May 2012, 11:05 AM"/>
    <n v="100000"/>
    <n v="100000"/>
    <s v="AUD"/>
    <n v="101990.9656"/>
    <s v="Business Analyst"/>
    <x v="0"/>
    <s v="Australia"/>
    <s v="Australia"/>
    <x v="1"/>
    <n v="1"/>
    <s v="australia"/>
    <x v="4"/>
    <x v="4"/>
    <x v="16"/>
  </r>
  <r>
    <s v="ID0627"/>
    <s v="26 May 2012, 11:05 AM"/>
    <n v="95000"/>
    <n v="95000"/>
    <s v="USD"/>
    <n v="95000"/>
    <s v="Program Manager"/>
    <x v="3"/>
    <s v="USA"/>
    <s v="USA"/>
    <x v="3"/>
    <n v="10"/>
    <s v="usa"/>
    <x v="2"/>
    <x v="5"/>
    <x v="2"/>
  </r>
  <r>
    <s v="ID0628"/>
    <s v="26 May 2012, 11:07 AM"/>
    <n v="10000"/>
    <n v="10000"/>
    <s v="USD"/>
    <n v="10000"/>
    <s v="executive"/>
    <x v="3"/>
    <s v="Indonesia"/>
    <s v="Indonesia"/>
    <x v="2"/>
    <n v="5"/>
    <s v="indonesia"/>
    <x v="0"/>
    <x v="1"/>
    <x v="54"/>
  </r>
  <r>
    <s v="ID0629"/>
    <s v="26 May 2012, 11:09 AM"/>
    <n v="4200"/>
    <n v="4200"/>
    <s v="USD"/>
    <n v="4200"/>
    <s v="MIS Executive"/>
    <x v="7"/>
    <s v="India"/>
    <s v="India"/>
    <x v="1"/>
    <n v="4"/>
    <s v="india"/>
    <x v="0"/>
    <x v="18"/>
    <x v="0"/>
  </r>
  <r>
    <s v="ID0630"/>
    <s v="26 May 2012, 11:10 AM"/>
    <s v="Rs60000"/>
    <n v="720000"/>
    <s v="INR"/>
    <n v="12821.70001"/>
    <s v="Quantity Surveyor"/>
    <x v="3"/>
    <s v="India"/>
    <s v="India"/>
    <x v="0"/>
    <n v="12"/>
    <s v="india"/>
    <x v="0"/>
    <x v="23"/>
    <x v="0"/>
  </r>
  <r>
    <s v="ID0631"/>
    <s v="26 May 2012, 11:17 AM"/>
    <n v="39000"/>
    <n v="39000"/>
    <s v="USD"/>
    <n v="39000"/>
    <s v="Content Analyst"/>
    <x v="0"/>
    <s v="USA"/>
    <s v="USA"/>
    <x v="1"/>
    <n v="3"/>
    <s v="usa"/>
    <x v="2"/>
    <x v="14"/>
    <x v="2"/>
  </r>
  <r>
    <s v="ID0632"/>
    <s v="26 May 2012, 11:26 AM"/>
    <n v="60000"/>
    <n v="60000"/>
    <s v="USD"/>
    <n v="60000"/>
    <s v="business analyst"/>
    <x v="0"/>
    <s v="USA"/>
    <s v="USA"/>
    <x v="0"/>
    <n v="12"/>
    <s v="usa"/>
    <x v="2"/>
    <x v="23"/>
    <x v="2"/>
  </r>
  <r>
    <s v="ID0633"/>
    <s v="26 May 2012, 11:30 AM"/>
    <s v="A$170000"/>
    <n v="170000"/>
    <s v="AUD"/>
    <n v="173384.6416"/>
    <s v="senior business analyst"/>
    <x v="0"/>
    <s v="Australia"/>
    <s v="Australia"/>
    <x v="1"/>
    <n v="10"/>
    <s v="australia"/>
    <x v="4"/>
    <x v="5"/>
    <x v="16"/>
  </r>
  <r>
    <s v="ID0634"/>
    <s v="26 May 2012, 11:31 AM"/>
    <n v="125000"/>
    <n v="125000"/>
    <s v="USD"/>
    <n v="125000"/>
    <s v="Analyst"/>
    <x v="0"/>
    <s v="USA"/>
    <s v="USA"/>
    <x v="2"/>
    <n v="20"/>
    <s v="usa"/>
    <x v="2"/>
    <x v="2"/>
    <x v="2"/>
  </r>
  <r>
    <s v="ID0635"/>
    <s v="26 May 2012, 11:31 AM"/>
    <n v="78000"/>
    <n v="78000"/>
    <s v="AUD"/>
    <n v="79552.953200000004"/>
    <s v="Corporate Accountant"/>
    <x v="5"/>
    <s v="Australia"/>
    <s v="Australia"/>
    <x v="1"/>
    <n v="4"/>
    <s v="australia"/>
    <x v="4"/>
    <x v="18"/>
    <x v="16"/>
  </r>
  <r>
    <s v="ID0636"/>
    <s v="26 May 2012, 11:36 AM"/>
    <n v="200000"/>
    <n v="200000"/>
    <s v="INR"/>
    <n v="3561.583337"/>
    <s v="Auditor"/>
    <x v="5"/>
    <s v="India"/>
    <s v="India"/>
    <x v="0"/>
    <n v="3"/>
    <s v="india"/>
    <x v="0"/>
    <x v="14"/>
    <x v="0"/>
  </r>
  <r>
    <s v="ID0637"/>
    <s v="26 May 2012, 11:37 AM"/>
    <n v="80000"/>
    <n v="80000"/>
    <s v="USD"/>
    <n v="80000"/>
    <s v="program coordinator - automotive"/>
    <x v="3"/>
    <s v="USA"/>
    <s v="USA"/>
    <x v="0"/>
    <n v="8"/>
    <s v="usa"/>
    <x v="2"/>
    <x v="11"/>
    <x v="2"/>
  </r>
  <r>
    <s v="ID0638"/>
    <s v="26 May 2012, 11:37 AM"/>
    <n v="600000"/>
    <n v="600000"/>
    <s v="INR"/>
    <n v="10684.75001"/>
    <s v="Financial Analyst"/>
    <x v="0"/>
    <s v="India"/>
    <s v="India"/>
    <x v="2"/>
    <n v="3"/>
    <s v="india"/>
    <x v="0"/>
    <x v="14"/>
    <x v="0"/>
  </r>
  <r>
    <s v="ID0639"/>
    <s v="26 May 2012, 11:39 AM"/>
    <s v="Rs 300000"/>
    <n v="300000"/>
    <s v="INR"/>
    <n v="5342.3750060000002"/>
    <s v="Planning Engineer"/>
    <x v="2"/>
    <s v="India"/>
    <s v="India"/>
    <x v="1"/>
    <n v="2"/>
    <s v="india"/>
    <x v="0"/>
    <x v="7"/>
    <x v="0"/>
  </r>
  <r>
    <s v="ID0640"/>
    <s v="26 May 2012, 11:40 AM"/>
    <s v="4000000 INR"/>
    <n v="4000000"/>
    <s v="INR"/>
    <n v="71231.666750000004"/>
    <s v="Senior Executive"/>
    <x v="3"/>
    <s v="India"/>
    <s v="India"/>
    <x v="0"/>
    <n v="1.5"/>
    <s v="india"/>
    <x v="0"/>
    <x v="24"/>
    <x v="0"/>
  </r>
  <r>
    <s v="ID0641"/>
    <s v="26 May 2012, 11:45 AM"/>
    <s v="4500000 inr/pa"/>
    <n v="4500000"/>
    <s v="INR"/>
    <n v="80135.625090000001"/>
    <s v="cmo"/>
    <x v="4"/>
    <s v="India"/>
    <s v="India"/>
    <x v="3"/>
    <n v="6"/>
    <s v="india"/>
    <x v="0"/>
    <x v="6"/>
    <x v="0"/>
  </r>
  <r>
    <s v="ID0642"/>
    <s v="26 May 2012, 11:46 AM"/>
    <n v="55000"/>
    <n v="55000"/>
    <s v="CAD"/>
    <n v="54084.88377"/>
    <s v="Project coordinator"/>
    <x v="3"/>
    <s v="Canada"/>
    <s v="Canada"/>
    <x v="0"/>
    <n v="5"/>
    <s v="canada"/>
    <x v="2"/>
    <x v="1"/>
    <x v="17"/>
  </r>
  <r>
    <s v="ID0643"/>
    <s v="26 May 2012, 11:47 AM"/>
    <n v="53000"/>
    <n v="53000"/>
    <s v="USD"/>
    <n v="53000"/>
    <s v="Financial Analyst"/>
    <x v="0"/>
    <s v="USA"/>
    <s v="USA"/>
    <x v="0"/>
    <n v="30"/>
    <s v="usa"/>
    <x v="2"/>
    <x v="15"/>
    <x v="2"/>
  </r>
  <r>
    <s v="ID0644"/>
    <s v="26 May 2012, 11:47 AM"/>
    <s v="25000 INR"/>
    <n v="300000"/>
    <s v="INR"/>
    <n v="5342.3750060000002"/>
    <s v="MIS"/>
    <x v="7"/>
    <s v="India"/>
    <s v="India"/>
    <x v="0"/>
    <n v="1"/>
    <s v="india"/>
    <x v="0"/>
    <x v="4"/>
    <x v="0"/>
  </r>
  <r>
    <s v="ID0645"/>
    <s v="26 May 2012, 11:50 AM"/>
    <s v="Rs 4,00,000"/>
    <n v="400000"/>
    <s v="INR"/>
    <n v="7123.1666750000004"/>
    <s v="Sr Processor"/>
    <x v="3"/>
    <s v="India"/>
    <s v="India"/>
    <x v="3"/>
    <n v="5"/>
    <s v="india"/>
    <x v="0"/>
    <x v="1"/>
    <x v="0"/>
  </r>
  <r>
    <s v="ID0646"/>
    <s v="26 May 2012, 11:50 AM"/>
    <s v="6,00,000"/>
    <n v="600000"/>
    <s v="INR"/>
    <n v="10684.75001"/>
    <s v="Organiser"/>
    <x v="3"/>
    <s v="India"/>
    <s v="India"/>
    <x v="0"/>
    <n v="11"/>
    <s v="india"/>
    <x v="0"/>
    <x v="8"/>
    <x v="0"/>
  </r>
  <r>
    <s v="ID0647"/>
    <s v="26 May 2012, 11:55 AM"/>
    <n v="4000"/>
    <n v="4000"/>
    <s v="USD"/>
    <n v="4000"/>
    <s v="MIS Executive"/>
    <x v="7"/>
    <s v="India"/>
    <s v="India"/>
    <x v="1"/>
    <n v="4"/>
    <s v="india"/>
    <x v="0"/>
    <x v="18"/>
    <x v="0"/>
  </r>
  <r>
    <s v="ID0648"/>
    <s v="26 May 2012, 11:58 AM"/>
    <n v="8000"/>
    <n v="8000"/>
    <s v="USD"/>
    <n v="8000"/>
    <s v="Quality officer"/>
    <x v="3"/>
    <s v="bangkok"/>
    <s v="Thailand"/>
    <x v="1"/>
    <n v="1"/>
    <s v="thailand"/>
    <x v="0"/>
    <x v="4"/>
    <x v="31"/>
  </r>
  <r>
    <s v="ID0649"/>
    <s v="26 May 2012, 12:05 PM"/>
    <n v="150000"/>
    <n v="150000"/>
    <s v="INR"/>
    <n v="2671.1875030000001"/>
    <s v="Executive"/>
    <x v="3"/>
    <s v="India"/>
    <s v="India"/>
    <x v="2"/>
    <n v="5"/>
    <s v="india"/>
    <x v="0"/>
    <x v="1"/>
    <x v="0"/>
  </r>
  <r>
    <s v="ID0650"/>
    <s v="26 May 2012, 12:14 PM"/>
    <s v="Rs 800000"/>
    <n v="800000"/>
    <s v="INR"/>
    <n v="14246.333350000001"/>
    <s v="Engineer"/>
    <x v="2"/>
    <s v="India"/>
    <s v="India"/>
    <x v="2"/>
    <n v="3"/>
    <s v="india"/>
    <x v="0"/>
    <x v="14"/>
    <x v="0"/>
  </r>
  <r>
    <s v="ID0651"/>
    <s v="26 May 2012, 12:17 PM"/>
    <n v="480000"/>
    <n v="480000"/>
    <s v="INR"/>
    <n v="8547.8000100000008"/>
    <s v="BI Consultant"/>
    <x v="7"/>
    <s v="India"/>
    <s v="India"/>
    <x v="3"/>
    <n v="3"/>
    <s v="india"/>
    <x v="0"/>
    <x v="14"/>
    <x v="0"/>
  </r>
  <r>
    <s v="ID0652"/>
    <s v="26 May 2012, 12:19 PM"/>
    <s v="Rs. 4.32 Lakhs"/>
    <n v="432000"/>
    <s v="INR"/>
    <n v="7693.0200089999998"/>
    <s v="Assistant Manager - IT"/>
    <x v="3"/>
    <s v="India"/>
    <s v="India"/>
    <x v="2"/>
    <n v="5"/>
    <s v="india"/>
    <x v="0"/>
    <x v="1"/>
    <x v="0"/>
  </r>
  <r>
    <s v="ID0653"/>
    <s v="26 May 2012, 12:19 PM"/>
    <n v="4000"/>
    <n v="4000"/>
    <s v="USD"/>
    <n v="4000"/>
    <s v="Coordinator"/>
    <x v="3"/>
    <s v="India"/>
    <s v="India"/>
    <x v="1"/>
    <n v="8"/>
    <s v="india"/>
    <x v="0"/>
    <x v="11"/>
    <x v="0"/>
  </r>
  <r>
    <s v="ID0654"/>
    <s v="26 May 2012, 12:20 PM"/>
    <n v="450"/>
    <n v="5400"/>
    <s v="USD"/>
    <n v="5400"/>
    <s v="manager"/>
    <x v="3"/>
    <s v="India"/>
    <s v="India"/>
    <x v="1"/>
    <n v="3"/>
    <s v="india"/>
    <x v="0"/>
    <x v="14"/>
    <x v="0"/>
  </r>
  <r>
    <s v="ID0655"/>
    <s v="26 May 2012, 12:23 PM"/>
    <n v="10500000"/>
    <n v="10500000"/>
    <s v="INR"/>
    <n v="186983.12520000001"/>
    <s v="MANAGER"/>
    <x v="3"/>
    <s v="India"/>
    <s v="India"/>
    <x v="2"/>
    <n v="10"/>
    <s v="india"/>
    <x v="0"/>
    <x v="5"/>
    <x v="0"/>
  </r>
  <r>
    <s v="ID0657"/>
    <s v="26 May 2012, 12:25 PM"/>
    <n v="21500"/>
    <n v="21500"/>
    <s v="USD"/>
    <n v="21500"/>
    <s v="Asst Mgr"/>
    <x v="0"/>
    <s v="India"/>
    <s v="India"/>
    <x v="0"/>
    <n v="9"/>
    <s v="india"/>
    <x v="0"/>
    <x v="25"/>
    <x v="0"/>
  </r>
  <r>
    <s v="ID0658"/>
    <s v="26 May 2012, 12:26 PM"/>
    <n v="15000"/>
    <n v="15000"/>
    <s v="USD"/>
    <n v="15000"/>
    <s v="MIS Executive"/>
    <x v="7"/>
    <s v="India"/>
    <s v="India"/>
    <x v="1"/>
    <n v="2"/>
    <s v="india"/>
    <x v="0"/>
    <x v="7"/>
    <x v="0"/>
  </r>
  <r>
    <s v="ID0659"/>
    <s v="26 May 2012, 12:27 PM"/>
    <n v="200000"/>
    <n v="200000"/>
    <s v="PKR"/>
    <n v="2122.8177430000001"/>
    <s v="Accounts Officer"/>
    <x v="5"/>
    <s v="Pakistan"/>
    <s v="Pakistan"/>
    <x v="2"/>
    <n v="2"/>
    <s v="pakistan"/>
    <x v="0"/>
    <x v="7"/>
    <x v="3"/>
  </r>
  <r>
    <s v="ID0660"/>
    <s v="26 May 2012, 12:28 PM"/>
    <s v="INR 9,50,000"/>
    <n v="950000"/>
    <s v="INR"/>
    <n v="16917.520850000001"/>
    <s v="Investment Banker"/>
    <x v="3"/>
    <s v="India"/>
    <s v="India"/>
    <x v="0"/>
    <n v="3"/>
    <s v="india"/>
    <x v="0"/>
    <x v="14"/>
    <x v="0"/>
  </r>
  <r>
    <s v="ID0661"/>
    <s v="26 May 2012, 12:28 PM"/>
    <s v="INR 165000"/>
    <n v="165000"/>
    <s v="INR"/>
    <n v="2938.3062530000002"/>
    <s v="Co-operative bank"/>
    <x v="3"/>
    <s v="India"/>
    <s v="India"/>
    <x v="1"/>
    <n v="11"/>
    <s v="india"/>
    <x v="0"/>
    <x v="8"/>
    <x v="0"/>
  </r>
  <r>
    <s v="ID0662"/>
    <s v="26 May 2012, 12:30 PM"/>
    <n v="1400"/>
    <n v="16800"/>
    <s v="USD"/>
    <n v="16800"/>
    <s v="Assistant"/>
    <x v="0"/>
    <s v="Pakistan"/>
    <s v="Pakistan"/>
    <x v="0"/>
    <n v="12"/>
    <s v="pakistan"/>
    <x v="0"/>
    <x v="23"/>
    <x v="3"/>
  </r>
  <r>
    <s v="ID0663"/>
    <s v="26 May 2012, 12:31 PM"/>
    <n v="37000"/>
    <n v="37000"/>
    <s v="USD"/>
    <n v="37000"/>
    <s v="Cad Engineer"/>
    <x v="2"/>
    <s v="India"/>
    <s v="India"/>
    <x v="0"/>
    <n v="10"/>
    <s v="india"/>
    <x v="0"/>
    <x v="5"/>
    <x v="0"/>
  </r>
  <r>
    <s v="ID0664"/>
    <s v="26 May 2012, 12:33 PM"/>
    <s v="Rs 300000"/>
    <n v="300000"/>
    <s v="INR"/>
    <n v="5342.3750060000002"/>
    <s v="Mis Analyst"/>
    <x v="0"/>
    <s v="India"/>
    <s v="India"/>
    <x v="0"/>
    <n v="4.5"/>
    <s v="india"/>
    <x v="0"/>
    <x v="26"/>
    <x v="0"/>
  </r>
  <r>
    <s v="ID0665"/>
    <s v="26 May 2012, 12:35 PM"/>
    <s v="INR 2 l;acks"/>
    <n v="200000"/>
    <s v="INR"/>
    <n v="3561.583337"/>
    <s v="MIS EXECUTIVE"/>
    <x v="7"/>
    <s v="India"/>
    <s v="India"/>
    <x v="1"/>
    <n v="3"/>
    <s v="india"/>
    <x v="0"/>
    <x v="14"/>
    <x v="0"/>
  </r>
  <r>
    <s v="ID0666"/>
    <s v="26 May 2012, 12:36 PM"/>
    <s v="Rs 480000"/>
    <n v="480000"/>
    <s v="INR"/>
    <n v="8547.8000100000008"/>
    <s v="PMO"/>
    <x v="3"/>
    <s v="India"/>
    <s v="India"/>
    <x v="2"/>
    <n v="8"/>
    <s v="india"/>
    <x v="0"/>
    <x v="11"/>
    <x v="0"/>
  </r>
  <r>
    <s v="ID0667"/>
    <s v="26 May 2012, 12:46 PM"/>
    <n v="5800"/>
    <n v="5800"/>
    <s v="USD"/>
    <n v="5800"/>
    <s v="Asst. Manager(Commercial)"/>
    <x v="3"/>
    <s v="India"/>
    <s v="India"/>
    <x v="1"/>
    <n v="8"/>
    <s v="india"/>
    <x v="0"/>
    <x v="11"/>
    <x v="0"/>
  </r>
  <r>
    <s v="ID0668"/>
    <s v="26 May 2012, 12:48 PM"/>
    <s v="230000 INR"/>
    <n v="230000"/>
    <s v="INR"/>
    <n v="4095.8208380000001"/>
    <s v="MIS Executive"/>
    <x v="7"/>
    <s v="India"/>
    <s v="India"/>
    <x v="1"/>
    <n v="3"/>
    <s v="india"/>
    <x v="0"/>
    <x v="14"/>
    <x v="0"/>
  </r>
  <r>
    <s v="ID0669"/>
    <s v="26 May 2012, 12:50 PM"/>
    <s v="23000 Rupees"/>
    <n v="276000"/>
    <s v="INR"/>
    <n v="4914.9850059999999"/>
    <s v="Education Officer"/>
    <x v="3"/>
    <s v="Pakistan"/>
    <s v="Pakistan"/>
    <x v="3"/>
    <n v="3"/>
    <s v="pakistan"/>
    <x v="0"/>
    <x v="14"/>
    <x v="3"/>
  </r>
  <r>
    <s v="ID0670"/>
    <s v="26 May 2012, 12:52 PM"/>
    <n v="24000"/>
    <n v="24000"/>
    <s v="USD"/>
    <n v="24000"/>
    <s v="Management Accountant"/>
    <x v="3"/>
    <s v="Saudi Arabai"/>
    <s v="Saudi Arabia"/>
    <x v="0"/>
    <n v="12"/>
    <s v="saudi arabia"/>
    <x v="0"/>
    <x v="23"/>
    <x v="22"/>
  </r>
  <r>
    <s v="ID0671"/>
    <s v="26 May 2012, 12:53 PM"/>
    <s v="Us$24000"/>
    <n v="24000"/>
    <s v="USD"/>
    <n v="24000"/>
    <s v="Accountant"/>
    <x v="5"/>
    <s v="UAE"/>
    <s v="UAE"/>
    <x v="2"/>
    <n v="15"/>
    <s v="uae"/>
    <x v="0"/>
    <x v="12"/>
    <x v="21"/>
  </r>
  <r>
    <s v="ID0672"/>
    <s v="26 May 2012, 12:54 PM"/>
    <n v="8738"/>
    <n v="8738"/>
    <s v="USD"/>
    <n v="8738"/>
    <s v="Sales Coordinator"/>
    <x v="3"/>
    <s v="India"/>
    <s v="India"/>
    <x v="1"/>
    <n v="7.3"/>
    <s v="india"/>
    <x v="0"/>
    <x v="27"/>
    <x v="0"/>
  </r>
  <r>
    <s v="ID0673"/>
    <s v="26 May 2012, 12:54 PM"/>
    <n v="15000"/>
    <n v="15000"/>
    <s v="USD"/>
    <n v="15000"/>
    <s v="TA"/>
    <x v="0"/>
    <s v="Indonesia"/>
    <s v="Indonesia"/>
    <x v="0"/>
    <n v="1"/>
    <s v="indonesia"/>
    <x v="0"/>
    <x v="4"/>
    <x v="54"/>
  </r>
  <r>
    <s v="ID0674"/>
    <s v="26 May 2012, 12:55 PM"/>
    <n v="4700"/>
    <n v="56400"/>
    <s v="USD"/>
    <n v="56400"/>
    <s v="Finance Manager"/>
    <x v="3"/>
    <s v="UAE"/>
    <s v="UAE"/>
    <x v="2"/>
    <n v="6"/>
    <s v="uae"/>
    <x v="0"/>
    <x v="6"/>
    <x v="21"/>
  </r>
  <r>
    <s v="ID0675"/>
    <s v="26 May 2012, 12:59 PM"/>
    <n v="10200"/>
    <n v="10200"/>
    <s v="USD"/>
    <n v="10200"/>
    <s v="business analyst"/>
    <x v="0"/>
    <s v="India"/>
    <s v="India"/>
    <x v="0"/>
    <n v="4.5"/>
    <s v="india"/>
    <x v="0"/>
    <x v="26"/>
    <x v="0"/>
  </r>
  <r>
    <s v="ID0676"/>
    <s v="26 May 2012, 12:59 PM"/>
    <n v="325000"/>
    <n v="325000"/>
    <s v="INR"/>
    <n v="5787.5729229999997"/>
    <s v="MIS Executive"/>
    <x v="7"/>
    <s v="India"/>
    <s v="India"/>
    <x v="1"/>
    <n v="4.5"/>
    <s v="india"/>
    <x v="0"/>
    <x v="26"/>
    <x v="0"/>
  </r>
  <r>
    <s v="ID0677"/>
    <s v="26 May 2012, 1:01 PM"/>
    <n v="105000"/>
    <n v="105000"/>
    <s v="USD"/>
    <n v="105000"/>
    <s v="Senior Consultant"/>
    <x v="8"/>
    <s v="USA"/>
    <s v="USA"/>
    <x v="2"/>
    <n v="15"/>
    <s v="usa"/>
    <x v="2"/>
    <x v="12"/>
    <x v="2"/>
  </r>
  <r>
    <s v="ID0678"/>
    <s v="26 May 2012, 1:01 PM"/>
    <s v="2.5lakh"/>
    <n v="250000"/>
    <s v="INR"/>
    <n v="4451.9791720000003"/>
    <s v="ASM"/>
    <x v="3"/>
    <s v="India"/>
    <s v="India"/>
    <x v="2"/>
    <n v="5"/>
    <s v="india"/>
    <x v="0"/>
    <x v="1"/>
    <x v="0"/>
  </r>
  <r>
    <s v="ID0679"/>
    <s v="26 May 2012, 1:02 PM"/>
    <n v="470000"/>
    <n v="470000"/>
    <s v="INR"/>
    <n v="8369.7208429999991"/>
    <s v="Consultant"/>
    <x v="8"/>
    <s v="India"/>
    <s v="India"/>
    <x v="1"/>
    <n v="4"/>
    <s v="india"/>
    <x v="0"/>
    <x v="18"/>
    <x v="0"/>
  </r>
  <r>
    <s v="ID0680"/>
    <s v="26 May 2012, 1:03 PM"/>
    <n v="720000"/>
    <n v="720000"/>
    <s v="PHP"/>
    <n v="17067.637630000001"/>
    <s v="System Manager"/>
    <x v="3"/>
    <s v="Philippines"/>
    <s v="Philippines"/>
    <x v="0"/>
    <n v="9"/>
    <s v="philippines"/>
    <x v="0"/>
    <x v="25"/>
    <x v="32"/>
  </r>
  <r>
    <s v="ID0681"/>
    <s v="26 May 2012, 1:03 PM"/>
    <n v="100000"/>
    <n v="100000"/>
    <s v="AUD"/>
    <n v="101990.9656"/>
    <s v="principal developer"/>
    <x v="3"/>
    <s v="Australia"/>
    <s v="Australia"/>
    <x v="3"/>
    <n v="20"/>
    <s v="australia"/>
    <x v="4"/>
    <x v="2"/>
    <x v="16"/>
  </r>
  <r>
    <s v="ID0682"/>
    <s v="26 May 2012, 1:05 PM"/>
    <s v="220000 in INR"/>
    <n v="220000"/>
    <s v="INR"/>
    <n v="3917.7416710000002"/>
    <s v="Accounts Payable Analyst"/>
    <x v="0"/>
    <s v="India"/>
    <s v="India"/>
    <x v="2"/>
    <n v="3"/>
    <s v="india"/>
    <x v="0"/>
    <x v="14"/>
    <x v="0"/>
  </r>
  <r>
    <s v="ID0683"/>
    <s v="26 May 2012, 1:08 PM"/>
    <n v="52000"/>
    <n v="52000"/>
    <s v="USD"/>
    <n v="52000"/>
    <s v="Maint Sys Support Specialist"/>
    <x v="6"/>
    <s v="USA"/>
    <s v="USA"/>
    <x v="0"/>
    <n v="18"/>
    <s v="usa"/>
    <x v="2"/>
    <x v="20"/>
    <x v="2"/>
  </r>
  <r>
    <s v="ID0684"/>
    <s v="26 May 2012, 1:11 PM"/>
    <n v="260000"/>
    <n v="260000"/>
    <s v="INR"/>
    <n v="4630.0583390000002"/>
    <s v="Analyst"/>
    <x v="0"/>
    <s v="India"/>
    <s v="India"/>
    <x v="0"/>
    <n v="2"/>
    <s v="india"/>
    <x v="0"/>
    <x v="7"/>
    <x v="0"/>
  </r>
  <r>
    <s v="ID0685"/>
    <s v="26 May 2012, 1:12 PM"/>
    <s v="1,20,000 INR"/>
    <n v="120000"/>
    <s v="INR"/>
    <n v="2136.950002"/>
    <s v="Data Analyst"/>
    <x v="0"/>
    <s v="India"/>
    <s v="India"/>
    <x v="2"/>
    <n v="3"/>
    <s v="india"/>
    <x v="0"/>
    <x v="14"/>
    <x v="0"/>
  </r>
  <r>
    <s v="ID0686"/>
    <s v="26 May 2012, 1:16 PM"/>
    <n v="13000"/>
    <n v="13000"/>
    <s v="USD"/>
    <n v="13000"/>
    <s v="Analyst"/>
    <x v="0"/>
    <s v="India"/>
    <s v="India"/>
    <x v="3"/>
    <n v="4"/>
    <s v="india"/>
    <x v="0"/>
    <x v="18"/>
    <x v="0"/>
  </r>
  <r>
    <s v="ID0687"/>
    <s v="26 May 2012, 1:17 PM"/>
    <n v="144000"/>
    <n v="144000"/>
    <s v="INR"/>
    <n v="2564.3400029999998"/>
    <s v="Team Leader"/>
    <x v="3"/>
    <s v="India"/>
    <s v="India"/>
    <x v="2"/>
    <n v="7"/>
    <s v="india"/>
    <x v="0"/>
    <x v="3"/>
    <x v="0"/>
  </r>
  <r>
    <s v="ID0688"/>
    <s v="26 May 2012, 1:18 PM"/>
    <s v="inr 11.5"/>
    <n v="1150000"/>
    <s v="INR"/>
    <n v="20479.104189999998"/>
    <s v="manager portfolio monitoring"/>
    <x v="3"/>
    <s v="India"/>
    <s v="India"/>
    <x v="2"/>
    <n v="7"/>
    <s v="india"/>
    <x v="0"/>
    <x v="3"/>
    <x v="0"/>
  </r>
  <r>
    <s v="ID0689"/>
    <s v="26 May 2012, 1:18 PM"/>
    <s v="33,500 US $"/>
    <n v="33500"/>
    <s v="USD"/>
    <n v="33500"/>
    <s v="Sr. Executive Finance &amp; Accounts"/>
    <x v="5"/>
    <s v="Dubai"/>
    <s v="UAE"/>
    <x v="3"/>
    <n v="10"/>
    <s v="uae"/>
    <x v="0"/>
    <x v="5"/>
    <x v="21"/>
  </r>
  <r>
    <s v="ID0690"/>
    <s v="26 May 2012, 1:19 PM"/>
    <n v="50000"/>
    <n v="50000"/>
    <s v="USD"/>
    <n v="50000"/>
    <s v="AREA SALES MANAGER"/>
    <x v="3"/>
    <s v="India"/>
    <s v="India"/>
    <x v="2"/>
    <n v="20"/>
    <s v="india"/>
    <x v="0"/>
    <x v="2"/>
    <x v="0"/>
  </r>
  <r>
    <s v="ID0691"/>
    <s v="26 May 2012, 1:22 PM"/>
    <n v="300000"/>
    <n v="300000"/>
    <s v="INR"/>
    <n v="5342.3750060000002"/>
    <s v="govt"/>
    <x v="3"/>
    <s v="India"/>
    <s v="India"/>
    <x v="2"/>
    <n v="3"/>
    <s v="india"/>
    <x v="0"/>
    <x v="14"/>
    <x v="0"/>
  </r>
  <r>
    <s v="ID0692"/>
    <s v="26 May 2012, 1:24 PM"/>
    <s v="4500 rs. per month"/>
    <n v="648000"/>
    <s v="INR"/>
    <n v="11539.53001"/>
    <s v="COMPUTER OPERATOR"/>
    <x v="0"/>
    <s v="India"/>
    <s v="India"/>
    <x v="1"/>
    <n v="2"/>
    <s v="india"/>
    <x v="0"/>
    <x v="7"/>
    <x v="0"/>
  </r>
  <r>
    <s v="ID0693"/>
    <s v="26 May 2012, 1:24 PM"/>
    <n v="7000"/>
    <n v="7000"/>
    <s v="USD"/>
    <n v="7000"/>
    <s v="Business Executive"/>
    <x v="3"/>
    <s v="India"/>
    <s v="India"/>
    <x v="0"/>
    <n v="23"/>
    <s v="india"/>
    <x v="0"/>
    <x v="9"/>
    <x v="0"/>
  </r>
  <r>
    <s v="ID0694"/>
    <s v="26 May 2012, 1:24 PM"/>
    <n v="380000"/>
    <n v="380000"/>
    <s v="INR"/>
    <n v="6767.0083409999997"/>
    <s v="Team Lead Mis"/>
    <x v="7"/>
    <s v="India"/>
    <s v="India"/>
    <x v="2"/>
    <n v="6"/>
    <s v="india"/>
    <x v="0"/>
    <x v="6"/>
    <x v="0"/>
  </r>
  <r>
    <s v="ID0695"/>
    <s v="26 May 2012, 1:29 PM"/>
    <n v="3000"/>
    <n v="3000"/>
    <s v="USD"/>
    <n v="3000"/>
    <s v="Call Centre Consultant"/>
    <x v="8"/>
    <s v="Cambodia"/>
    <s v="Cambodia"/>
    <x v="2"/>
    <n v="2"/>
    <s v="cambodia"/>
    <x v="0"/>
    <x v="7"/>
    <x v="55"/>
  </r>
  <r>
    <s v="ID0696"/>
    <s v="26 May 2012, 1:29 PM"/>
    <s v="250000 rupees"/>
    <n v="250000"/>
    <s v="INR"/>
    <n v="4451.9791720000003"/>
    <s v="MIS executive"/>
    <x v="7"/>
    <s v="India"/>
    <s v="India"/>
    <x v="1"/>
    <n v="4"/>
    <s v="india"/>
    <x v="0"/>
    <x v="18"/>
    <x v="0"/>
  </r>
  <r>
    <s v="ID0697"/>
    <s v="26 May 2012, 1:31 PM"/>
    <n v="150000"/>
    <n v="150000"/>
    <s v="INR"/>
    <n v="2671.1875030000001"/>
    <s v="Oprations head"/>
    <x v="4"/>
    <s v="India"/>
    <s v="India"/>
    <x v="0"/>
    <n v="4.5"/>
    <s v="india"/>
    <x v="0"/>
    <x v="26"/>
    <x v="0"/>
  </r>
  <r>
    <s v="ID0698"/>
    <s v="26 May 2012, 1:37 PM"/>
    <n v="278400"/>
    <n v="278400"/>
    <s v="INR"/>
    <n v="4957.7240060000004"/>
    <s v="Asst. Manager"/>
    <x v="3"/>
    <s v="India"/>
    <s v="India"/>
    <x v="0"/>
    <n v="5"/>
    <s v="india"/>
    <x v="0"/>
    <x v="1"/>
    <x v="0"/>
  </r>
  <r>
    <s v="ID0699"/>
    <s v="26 May 2012, 1:42 PM"/>
    <n v="180000"/>
    <n v="180000"/>
    <s v="INR"/>
    <n v="3205.4250040000002"/>
    <s v="accounts"/>
    <x v="5"/>
    <s v="India"/>
    <s v="India"/>
    <x v="2"/>
    <n v="14"/>
    <s v="india"/>
    <x v="0"/>
    <x v="28"/>
    <x v="0"/>
  </r>
  <r>
    <s v="ID0700"/>
    <s v="26 May 2012, 1:42 PM"/>
    <n v="800000"/>
    <n v="800000"/>
    <s v="INR"/>
    <n v="14246.333350000001"/>
    <s v="Manager"/>
    <x v="3"/>
    <s v="India"/>
    <s v="India"/>
    <x v="0"/>
    <n v="7"/>
    <s v="india"/>
    <x v="0"/>
    <x v="3"/>
    <x v="0"/>
  </r>
  <r>
    <s v="ID0701"/>
    <s v="26 May 2012, 1:44 PM"/>
    <s v="25000 rupess"/>
    <n v="300000"/>
    <s v="INR"/>
    <n v="5342.3750060000002"/>
    <s v="Analyst"/>
    <x v="0"/>
    <s v="India"/>
    <s v="India"/>
    <x v="1"/>
    <n v="7"/>
    <s v="india"/>
    <x v="0"/>
    <x v="3"/>
    <x v="0"/>
  </r>
  <r>
    <s v="ID0702"/>
    <s v="26 May 2012, 1:46 PM"/>
    <s v="370000 inr"/>
    <n v="370000"/>
    <s v="INR"/>
    <n v="6588.9291739999999"/>
    <s v="Operations Analyst"/>
    <x v="0"/>
    <s v="India"/>
    <s v="India"/>
    <x v="1"/>
    <n v="2"/>
    <s v="india"/>
    <x v="0"/>
    <x v="7"/>
    <x v="0"/>
  </r>
  <r>
    <s v="ID0703"/>
    <s v="26 May 2012, 1:47 PM"/>
    <s v="370000 inr"/>
    <n v="370000"/>
    <s v="INR"/>
    <n v="6588.9291739999999"/>
    <s v="Operations Analyst"/>
    <x v="0"/>
    <s v="India"/>
    <s v="India"/>
    <x v="1"/>
    <n v="2"/>
    <s v="india"/>
    <x v="0"/>
    <x v="7"/>
    <x v="0"/>
  </r>
  <r>
    <s v="ID0704"/>
    <s v="26 May 2012, 1:49 PM"/>
    <n v="35000"/>
    <n v="35000"/>
    <s v="USD"/>
    <n v="35000"/>
    <s v="IT Specialist"/>
    <x v="6"/>
    <s v="USA"/>
    <s v="USA"/>
    <x v="0"/>
    <n v="10"/>
    <s v="usa"/>
    <x v="2"/>
    <x v="5"/>
    <x v="2"/>
  </r>
  <r>
    <s v="ID0705"/>
    <s v="26 May 2012, 1:57 PM"/>
    <n v="720000"/>
    <n v="720000"/>
    <s v="INR"/>
    <n v="12821.70001"/>
    <s v="Cost Accountant"/>
    <x v="5"/>
    <s v="India"/>
    <s v="India"/>
    <x v="0"/>
    <n v="4"/>
    <s v="india"/>
    <x v="0"/>
    <x v="18"/>
    <x v="0"/>
  </r>
  <r>
    <s v="ID0706"/>
    <s v="26 May 2012, 2:01 PM"/>
    <n v="600000"/>
    <n v="600000"/>
    <s v="INR"/>
    <n v="10684.75001"/>
    <s v="senior executive"/>
    <x v="3"/>
    <s v="India"/>
    <s v="India"/>
    <x v="3"/>
    <n v="2"/>
    <s v="india"/>
    <x v="0"/>
    <x v="7"/>
    <x v="0"/>
  </r>
  <r>
    <s v="ID0707"/>
    <s v="26 May 2012, 2:01 PM"/>
    <n v="10000"/>
    <n v="10000"/>
    <s v="USD"/>
    <n v="10000"/>
    <s v="Executive"/>
    <x v="3"/>
    <s v="India"/>
    <s v="India"/>
    <x v="0"/>
    <n v="2"/>
    <s v="india"/>
    <x v="0"/>
    <x v="7"/>
    <x v="0"/>
  </r>
  <r>
    <s v="ID0708"/>
    <s v="26 May 2012, 2:04 PM"/>
    <s v="Rs 10000"/>
    <n v="120000"/>
    <s v="INR"/>
    <n v="2136.950002"/>
    <s v="Intern"/>
    <x v="0"/>
    <s v="India"/>
    <s v="India"/>
    <x v="3"/>
    <n v="0"/>
    <s v="india"/>
    <x v="0"/>
    <x v="29"/>
    <x v="0"/>
  </r>
  <r>
    <s v="ID0709"/>
    <s v="26 May 2012, 2:10 PM"/>
    <s v="4,80,000 Ruppes"/>
    <n v="480000"/>
    <s v="INR"/>
    <n v="8547.8000100000008"/>
    <s v="Business Analyst"/>
    <x v="0"/>
    <s v="India"/>
    <s v="India"/>
    <x v="0"/>
    <n v="4"/>
    <s v="india"/>
    <x v="0"/>
    <x v="18"/>
    <x v="0"/>
  </r>
  <r>
    <s v="ID0710"/>
    <s v="26 May 2012, 2:11 PM"/>
    <s v="Re. 4.5 Lacs Per Annum"/>
    <n v="450000"/>
    <s v="INR"/>
    <n v="8013.5625090000003"/>
    <s v="Data Analyst"/>
    <x v="0"/>
    <s v="India"/>
    <s v="India"/>
    <x v="1"/>
    <n v="8"/>
    <s v="india"/>
    <x v="0"/>
    <x v="11"/>
    <x v="0"/>
  </r>
  <r>
    <s v="ID0711"/>
    <s v="26 May 2012, 2:14 PM"/>
    <n v="400000"/>
    <n v="400000"/>
    <s v="INR"/>
    <n v="7123.1666750000004"/>
    <s v="Consultant"/>
    <x v="8"/>
    <s v="India"/>
    <s v="India"/>
    <x v="0"/>
    <n v="0"/>
    <s v="india"/>
    <x v="0"/>
    <x v="29"/>
    <x v="0"/>
  </r>
  <r>
    <s v="ID0712"/>
    <s v="26 May 2012, 2:16 PM"/>
    <s v="inr 2300000"/>
    <n v="2300000"/>
    <s v="INR"/>
    <n v="40958.208379999996"/>
    <s v="analyst"/>
    <x v="0"/>
    <s v="India"/>
    <s v="India"/>
    <x v="1"/>
    <n v="5"/>
    <s v="india"/>
    <x v="0"/>
    <x v="1"/>
    <x v="0"/>
  </r>
  <r>
    <s v="ID0713"/>
    <s v="26 May 2012, 2:18 PM"/>
    <n v="636000"/>
    <n v="636000"/>
    <s v="INR"/>
    <n v="11325.835010000001"/>
    <s v="Audit Manager"/>
    <x v="3"/>
    <s v="India"/>
    <s v="India"/>
    <x v="0"/>
    <n v="2"/>
    <s v="india"/>
    <x v="0"/>
    <x v="7"/>
    <x v="0"/>
  </r>
  <r>
    <s v="ID0714"/>
    <s v="26 May 2012, 2:20 PM"/>
    <s v="15000 USD"/>
    <n v="15000"/>
    <s v="USD"/>
    <n v="15000"/>
    <s v="Audit - senior assistant"/>
    <x v="5"/>
    <s v="Lithuania"/>
    <s v="Lithuania"/>
    <x v="0"/>
    <n v="2"/>
    <s v="lithuania"/>
    <x v="1"/>
    <x v="7"/>
    <x v="56"/>
  </r>
  <r>
    <s v="ID0715"/>
    <s v="26 May 2012, 2:22 PM"/>
    <n v="1000"/>
    <n v="12000"/>
    <s v="USD"/>
    <n v="12000"/>
    <s v="tech operator (oil)"/>
    <x v="0"/>
    <s v="uae"/>
    <s v="UAE"/>
    <x v="0"/>
    <n v="12"/>
    <s v="uae"/>
    <x v="0"/>
    <x v="23"/>
    <x v="21"/>
  </r>
  <r>
    <s v="ID0716"/>
    <s v="26 May 2012, 2:23 PM"/>
    <n v="500000"/>
    <n v="500000"/>
    <s v="INR"/>
    <n v="8903.9583440000006"/>
    <s v="mis"/>
    <x v="7"/>
    <s v="India"/>
    <s v="India"/>
    <x v="2"/>
    <n v="1"/>
    <s v="india"/>
    <x v="0"/>
    <x v="4"/>
    <x v="0"/>
  </r>
  <r>
    <s v="ID0717"/>
    <s v="26 May 2012, 2:33 PM"/>
    <n v="500000"/>
    <n v="500000"/>
    <s v="INR"/>
    <n v="8903.9583440000006"/>
    <s v="Engineer"/>
    <x v="2"/>
    <s v="India"/>
    <s v="India"/>
    <x v="1"/>
    <n v="2"/>
    <s v="india"/>
    <x v="0"/>
    <x v="7"/>
    <x v="0"/>
  </r>
  <r>
    <s v="ID0718"/>
    <s v="26 May 2012, 2:35 PM"/>
    <s v="Inr 60000"/>
    <n v="720000"/>
    <s v="INR"/>
    <n v="12821.70001"/>
    <s v="Asstt manager"/>
    <x v="3"/>
    <s v="India"/>
    <s v="India"/>
    <x v="1"/>
    <n v="10"/>
    <s v="india"/>
    <x v="0"/>
    <x v="5"/>
    <x v="0"/>
  </r>
  <r>
    <s v="ID0719"/>
    <s v="26 May 2012, 2:41 PM"/>
    <s v="Rs 15000"/>
    <n v="180000"/>
    <s v="INR"/>
    <n v="3205.4250040000002"/>
    <s v="Import &amp; Export Documentation Executive"/>
    <x v="3"/>
    <s v="India"/>
    <s v="India"/>
    <x v="1"/>
    <n v="7"/>
    <s v="india"/>
    <x v="0"/>
    <x v="3"/>
    <x v="0"/>
  </r>
  <r>
    <s v="ID0720"/>
    <s v="26 May 2012, 2:46 PM"/>
    <n v="375000"/>
    <n v="375000"/>
    <s v="INR"/>
    <n v="6677.968758"/>
    <s v="Team Lead"/>
    <x v="3"/>
    <s v="India"/>
    <s v="India"/>
    <x v="2"/>
    <n v="6"/>
    <s v="india"/>
    <x v="0"/>
    <x v="6"/>
    <x v="0"/>
  </r>
  <r>
    <s v="ID0721"/>
    <s v="26 May 2012, 2:51 PM"/>
    <n v="85000"/>
    <n v="85000"/>
    <s v="NZD"/>
    <n v="67794.987959999999"/>
    <s v="Systems Manager"/>
    <x v="3"/>
    <s v="New Zealand"/>
    <s v="New Zealand"/>
    <x v="0"/>
    <n v="15"/>
    <s v="new zealand"/>
    <x v="4"/>
    <x v="12"/>
    <x v="47"/>
  </r>
  <r>
    <s v="ID0722"/>
    <s v="26 May 2012, 2:57 PM"/>
    <n v="31250"/>
    <n v="31250"/>
    <s v="USD"/>
    <n v="31250"/>
    <s v="Program management"/>
    <x v="3"/>
    <s v="India"/>
    <s v="India"/>
    <x v="2"/>
    <n v="6"/>
    <s v="india"/>
    <x v="0"/>
    <x v="6"/>
    <x v="0"/>
  </r>
  <r>
    <s v="ID0723"/>
    <s v="26 May 2012, 2:57 PM"/>
    <s v="PKR 17000"/>
    <n v="204000"/>
    <s v="PKR"/>
    <n v="2165.2740979999999"/>
    <s v="Accounts Manager"/>
    <x v="3"/>
    <s v="Pakistan"/>
    <s v="Pakistan"/>
    <x v="1"/>
    <n v="2"/>
    <s v="pakistan"/>
    <x v="0"/>
    <x v="7"/>
    <x v="3"/>
  </r>
  <r>
    <s v="ID0724"/>
    <s v="26 May 2012, 2:58 PM"/>
    <s v="Rs.4lk"/>
    <n v="400000"/>
    <s v="INR"/>
    <n v="7123.1666750000004"/>
    <s v="sr. mis executive"/>
    <x v="7"/>
    <s v="India"/>
    <s v="India"/>
    <x v="1"/>
    <n v="4"/>
    <s v="india"/>
    <x v="0"/>
    <x v="18"/>
    <x v="0"/>
  </r>
  <r>
    <s v="ID0725"/>
    <s v="26 May 2012, 3:01 PM"/>
    <s v="USD130000"/>
    <n v="130000"/>
    <s v="USD"/>
    <n v="130000"/>
    <s v="Modeller"/>
    <x v="3"/>
    <s v="Australia"/>
    <s v="Australia"/>
    <x v="0"/>
    <n v="3"/>
    <s v="australia"/>
    <x v="4"/>
    <x v="14"/>
    <x v="16"/>
  </r>
  <r>
    <s v="ID0726"/>
    <s v="26 May 2012, 3:01 PM"/>
    <n v="250000"/>
    <n v="250000"/>
    <s v="INR"/>
    <n v="4451.9791720000003"/>
    <s v="Asst. Manager"/>
    <x v="3"/>
    <s v="India"/>
    <s v="India"/>
    <x v="0"/>
    <n v="6"/>
    <s v="india"/>
    <x v="0"/>
    <x v="6"/>
    <x v="0"/>
  </r>
  <r>
    <s v="ID0727"/>
    <s v="26 May 2012, 3:02 PM"/>
    <n v="800"/>
    <n v="9600"/>
    <s v="USD"/>
    <n v="9600"/>
    <s v="Admin"/>
    <x v="0"/>
    <s v="South Africa"/>
    <s v="South Africa"/>
    <x v="0"/>
    <n v="2"/>
    <s v="south africa"/>
    <x v="3"/>
    <x v="7"/>
    <x v="11"/>
  </r>
  <r>
    <s v="ID0728"/>
    <s v="26 May 2012, 3:04 PM"/>
    <s v="INR 390000 PA"/>
    <n v="390000"/>
    <s v="INR"/>
    <n v="6945.0875079999996"/>
    <s v="Business Analyst"/>
    <x v="0"/>
    <s v="India"/>
    <s v="India"/>
    <x v="0"/>
    <n v="1"/>
    <s v="india"/>
    <x v="0"/>
    <x v="4"/>
    <x v="0"/>
  </r>
  <r>
    <s v="ID0729"/>
    <s v="26 May 2012, 3:05 PM"/>
    <n v="600000"/>
    <n v="600000"/>
    <s v="INR"/>
    <n v="10684.75001"/>
    <s v="Sr Financial Execative"/>
    <x v="5"/>
    <s v="India"/>
    <s v="India"/>
    <x v="1"/>
    <n v="7"/>
    <s v="india"/>
    <x v="0"/>
    <x v="3"/>
    <x v="0"/>
  </r>
  <r>
    <s v="ID0730"/>
    <s v="26 May 2012, 3:06 PM"/>
    <n v="4.8"/>
    <n v="480000"/>
    <s v="INR"/>
    <n v="8547.8000100000008"/>
    <s v="Asst Mngr"/>
    <x v="0"/>
    <s v="India"/>
    <s v="India"/>
    <x v="2"/>
    <n v="3.5"/>
    <s v="india"/>
    <x v="0"/>
    <x v="30"/>
    <x v="0"/>
  </r>
  <r>
    <s v="ID0731"/>
    <s v="26 May 2012, 3:07 PM"/>
    <n v="35000"/>
    <n v="35000"/>
    <s v="USD"/>
    <n v="35000"/>
    <s v="Associate"/>
    <x v="0"/>
    <s v="India"/>
    <s v="India"/>
    <x v="0"/>
    <n v="10"/>
    <s v="india"/>
    <x v="0"/>
    <x v="5"/>
    <x v="0"/>
  </r>
  <r>
    <s v="ID0732"/>
    <s v="26 May 2012, 3:09 PM"/>
    <s v="Ind Rs.10,00,000.00"/>
    <n v="1000000"/>
    <s v="INR"/>
    <n v="17807.916689999998"/>
    <s v="Sr Associate"/>
    <x v="0"/>
    <s v="India"/>
    <s v="India"/>
    <x v="2"/>
    <n v="12"/>
    <s v="india"/>
    <x v="0"/>
    <x v="23"/>
    <x v="0"/>
  </r>
  <r>
    <s v="ID0733"/>
    <s v="26 May 2012, 3:21 PM"/>
    <n v="180000"/>
    <n v="180000"/>
    <s v="INR"/>
    <n v="3205.4250040000002"/>
    <s v="Accountant"/>
    <x v="5"/>
    <s v="India"/>
    <s v="India"/>
    <x v="1"/>
    <n v="4"/>
    <s v="india"/>
    <x v="0"/>
    <x v="18"/>
    <x v="0"/>
  </r>
  <r>
    <s v="ID0734"/>
    <s v="26 May 2012, 3:24 PM"/>
    <n v="5000"/>
    <n v="60000"/>
    <s v="USD"/>
    <n v="60000"/>
    <s v="Manager"/>
    <x v="3"/>
    <s v="Russia"/>
    <s v="Russia"/>
    <x v="0"/>
    <n v="10"/>
    <s v="russia"/>
    <x v="1"/>
    <x v="5"/>
    <x v="13"/>
  </r>
  <r>
    <s v="ID0735"/>
    <s v="26 May 2012, 3:27 PM"/>
    <s v="8 Lakhs"/>
    <n v="800000"/>
    <s v="INR"/>
    <n v="14246.333350000001"/>
    <s v="Manager"/>
    <x v="3"/>
    <s v="India"/>
    <s v="India"/>
    <x v="2"/>
    <n v="13"/>
    <s v="india"/>
    <x v="0"/>
    <x v="31"/>
    <x v="0"/>
  </r>
  <r>
    <s v="ID0736"/>
    <s v="26 May 2012, 3:30 PM"/>
    <s v="6 Lac Rs"/>
    <n v="600000"/>
    <s v="INR"/>
    <n v="10684.75001"/>
    <s v="ERP Co-Ordinator"/>
    <x v="3"/>
    <s v="India"/>
    <s v="India"/>
    <x v="2"/>
    <n v="8"/>
    <s v="india"/>
    <x v="0"/>
    <x v="11"/>
    <x v="0"/>
  </r>
  <r>
    <s v="ID0737"/>
    <s v="26 May 2012, 3:35 PM"/>
    <n v="40000"/>
    <n v="40000"/>
    <s v="USD"/>
    <n v="40000"/>
    <s v="Revenue Manager"/>
    <x v="3"/>
    <s v="India"/>
    <s v="India"/>
    <x v="1"/>
    <n v="15"/>
    <s v="india"/>
    <x v="0"/>
    <x v="12"/>
    <x v="0"/>
  </r>
  <r>
    <s v="ID0738"/>
    <s v="26 May 2012, 3:44 PM"/>
    <n v="5022"/>
    <n v="5022"/>
    <s v="USD"/>
    <n v="5022"/>
    <s v="Accounts analyst"/>
    <x v="0"/>
    <s v="Pakistan"/>
    <s v="Pakistan"/>
    <x v="0"/>
    <n v="15"/>
    <s v="pakistan"/>
    <x v="0"/>
    <x v="12"/>
    <x v="3"/>
  </r>
  <r>
    <s v="ID0739"/>
    <s v="26 May 2012, 3:51 PM"/>
    <n v="410000"/>
    <n v="410000"/>
    <s v="INR"/>
    <n v="7301.2458420000003"/>
    <s v="MIS Analyst"/>
    <x v="0"/>
    <s v="India"/>
    <s v="India"/>
    <x v="1"/>
    <n v="5"/>
    <s v="india"/>
    <x v="0"/>
    <x v="1"/>
    <x v="0"/>
  </r>
  <r>
    <s v="ID0740"/>
    <s v="26 May 2012, 3:53 PM"/>
    <n v="10000"/>
    <n v="120000"/>
    <s v="EGYPT"/>
    <n v="19831.432820000002"/>
    <s v="Estimator"/>
    <x v="0"/>
    <s v="Egypt"/>
    <s v="Egypt"/>
    <x v="1"/>
    <n v="5"/>
    <s v="egypt"/>
    <x v="3"/>
    <x v="1"/>
    <x v="57"/>
  </r>
  <r>
    <s v="ID0741"/>
    <s v="26 May 2012, 3:54 PM"/>
    <s v="50 k per month"/>
    <n v="600000"/>
    <s v="INR"/>
    <n v="10684.75001"/>
    <s v="Finance Manager"/>
    <x v="3"/>
    <s v="India"/>
    <s v="India"/>
    <x v="0"/>
    <n v="5"/>
    <s v="india"/>
    <x v="0"/>
    <x v="1"/>
    <x v="0"/>
  </r>
  <r>
    <s v="ID0742"/>
    <s v="26 May 2012, 3:56 PM"/>
    <n v="4800"/>
    <n v="4800"/>
    <s v="USD"/>
    <n v="4800"/>
    <s v="Data Analysis"/>
    <x v="0"/>
    <s v="Bhutan"/>
    <s v="Bhutan"/>
    <x v="0"/>
    <n v="2"/>
    <s v="bhutan"/>
    <x v="0"/>
    <x v="7"/>
    <x v="58"/>
  </r>
  <r>
    <s v="ID0743"/>
    <s v="26 May 2012, 3:59 PM"/>
    <s v="66000 Ÿ?¦"/>
    <n v="66000"/>
    <s v="EUR"/>
    <n v="83846.362970000002"/>
    <s v="Logistics Analyst"/>
    <x v="0"/>
    <s v="germany"/>
    <s v="Germany"/>
    <x v="0"/>
    <n v="7"/>
    <s v="germany"/>
    <x v="1"/>
    <x v="3"/>
    <x v="5"/>
  </r>
  <r>
    <s v="ID0744"/>
    <s v="26 May 2012, 4:01 PM"/>
    <n v="15000"/>
    <n v="15000"/>
    <s v="USD"/>
    <n v="15000"/>
    <s v="PROCSS ASOCIATE"/>
    <x v="1"/>
    <s v="India"/>
    <s v="India"/>
    <x v="2"/>
    <n v="2"/>
    <s v="india"/>
    <x v="0"/>
    <x v="7"/>
    <x v="0"/>
  </r>
  <r>
    <s v="ID0745"/>
    <s v="26 May 2012, 4:05 PM"/>
    <n v="10000"/>
    <n v="10000"/>
    <s v="USD"/>
    <n v="10000"/>
    <s v="Reporting Analyst"/>
    <x v="0"/>
    <s v="India"/>
    <s v="India"/>
    <x v="0"/>
    <n v="12"/>
    <s v="india"/>
    <x v="0"/>
    <x v="23"/>
    <x v="0"/>
  </r>
  <r>
    <s v="ID0746"/>
    <s v="26 May 2012, 4:10 PM"/>
    <n v="74000"/>
    <n v="74000"/>
    <s v="GBP"/>
    <n v="116637.1921"/>
    <s v="Corporate Finance Manager"/>
    <x v="3"/>
    <s v="UK"/>
    <s v="UK"/>
    <x v="0"/>
    <n v="5"/>
    <s v="uk"/>
    <x v="1"/>
    <x v="1"/>
    <x v="14"/>
  </r>
  <r>
    <s v="ID0747"/>
    <s v="26 May 2012, 4:12 PM"/>
    <s v="GBP21798"/>
    <n v="21798"/>
    <s v="GBP"/>
    <n v="34357.533969999997"/>
    <s v="Data Analyst"/>
    <x v="0"/>
    <s v="UK"/>
    <s v="UK"/>
    <x v="1"/>
    <n v="1.5"/>
    <s v="uk"/>
    <x v="1"/>
    <x v="24"/>
    <x v="14"/>
  </r>
  <r>
    <s v="ID0748"/>
    <s v="26 May 2012, 4:16 PM"/>
    <n v="65000"/>
    <n v="65000"/>
    <s v="GBP"/>
    <n v="102451.5877"/>
    <s v="compliance manager"/>
    <x v="3"/>
    <s v="UK"/>
    <s v="UK"/>
    <x v="0"/>
    <n v="15"/>
    <s v="uk"/>
    <x v="1"/>
    <x v="12"/>
    <x v="14"/>
  </r>
  <r>
    <s v="ID0749"/>
    <s v="26 May 2012, 4:23 PM"/>
    <n v="16000"/>
    <n v="16000"/>
    <s v="USD"/>
    <n v="16000"/>
    <s v="Engineer"/>
    <x v="2"/>
    <s v="India"/>
    <s v="India"/>
    <x v="2"/>
    <n v="5"/>
    <s v="india"/>
    <x v="0"/>
    <x v="1"/>
    <x v="0"/>
  </r>
  <r>
    <s v="ID0750"/>
    <s v="26 May 2012, 4:25 PM"/>
    <n v="6000"/>
    <n v="6000"/>
    <s v="USD"/>
    <n v="6000"/>
    <s v="Merchandiser"/>
    <x v="3"/>
    <s v="India"/>
    <s v="India"/>
    <x v="2"/>
    <n v="6"/>
    <s v="india"/>
    <x v="0"/>
    <x v="6"/>
    <x v="0"/>
  </r>
  <r>
    <s v="ID0751"/>
    <s v="26 May 2012, 4:26 PM"/>
    <s v="INR 30000"/>
    <n v="360000"/>
    <s v="INR"/>
    <n v="6410.850007"/>
    <s v="Project Lead"/>
    <x v="3"/>
    <s v="India"/>
    <s v="India"/>
    <x v="1"/>
    <n v="6"/>
    <s v="india"/>
    <x v="0"/>
    <x v="6"/>
    <x v="0"/>
  </r>
  <r>
    <s v="ID0752"/>
    <s v="26 May 2012, 4:29 PM"/>
    <n v="36000"/>
    <n v="36000"/>
    <s v="USD"/>
    <n v="36000"/>
    <s v="ENGINEER"/>
    <x v="2"/>
    <s v="uae"/>
    <s v="UAE"/>
    <x v="3"/>
    <n v="7"/>
    <s v="uae"/>
    <x v="0"/>
    <x v="3"/>
    <x v="21"/>
  </r>
  <r>
    <s v="ID0753"/>
    <s v="26 May 2012, 4:33 PM"/>
    <n v="20000"/>
    <n v="20000"/>
    <s v="USD"/>
    <n v="20000"/>
    <s v="engineer"/>
    <x v="2"/>
    <s v="India"/>
    <s v="India"/>
    <x v="3"/>
    <n v="7"/>
    <s v="india"/>
    <x v="0"/>
    <x v="3"/>
    <x v="0"/>
  </r>
  <r>
    <s v="ID0754"/>
    <s v="26 May 2012, 4:34 PM"/>
    <s v="INR240000"/>
    <n v="240000"/>
    <s v="INR"/>
    <n v="4273.9000050000004"/>
    <s v="SR. ACCOUNTS EXECUTIVE"/>
    <x v="5"/>
    <s v="India"/>
    <s v="India"/>
    <x v="0"/>
    <n v="8"/>
    <s v="india"/>
    <x v="0"/>
    <x v="11"/>
    <x v="0"/>
  </r>
  <r>
    <s v="ID0755"/>
    <s v="26 May 2012, 4:34 PM"/>
    <s v="ô? 24000"/>
    <n v="24000"/>
    <s v="GBP"/>
    <n v="37828.278530000003"/>
    <s v="Business Support Specialist"/>
    <x v="6"/>
    <s v="UK"/>
    <s v="UK"/>
    <x v="1"/>
    <n v="8"/>
    <s v="uk"/>
    <x v="1"/>
    <x v="11"/>
    <x v="14"/>
  </r>
  <r>
    <s v="ID0756"/>
    <s v="26 May 2012, 4:50 PM"/>
    <s v="US $ 11,000"/>
    <n v="11000"/>
    <s v="USD"/>
    <n v="11000"/>
    <s v="Assistant Manager - Group MIS"/>
    <x v="3"/>
    <s v="Sri Lanka"/>
    <s v="Sri Lanka"/>
    <x v="1"/>
    <n v="4.5"/>
    <s v="sri lanka"/>
    <x v="0"/>
    <x v="26"/>
    <x v="53"/>
  </r>
  <r>
    <s v="ID0757"/>
    <s v="26 May 2012, 4:50 PM"/>
    <n v="8000"/>
    <n v="8000"/>
    <s v="USD"/>
    <n v="8000"/>
    <s v="Business Analyst"/>
    <x v="0"/>
    <s v="India"/>
    <s v="India"/>
    <x v="2"/>
    <n v="6"/>
    <s v="india"/>
    <x v="0"/>
    <x v="6"/>
    <x v="0"/>
  </r>
  <r>
    <s v="ID0758"/>
    <s v="26 May 2012, 5:02 PM"/>
    <n v="225000"/>
    <n v="225000"/>
    <s v="INR"/>
    <n v="4006.7812549999999"/>
    <s v="MIS Executive"/>
    <x v="7"/>
    <s v="India"/>
    <s v="India"/>
    <x v="1"/>
    <n v="5.5"/>
    <s v="india"/>
    <x v="0"/>
    <x v="32"/>
    <x v="0"/>
  </r>
  <r>
    <s v="ID0759"/>
    <s v="26 May 2012, 5:03 PM"/>
    <n v="1488000"/>
    <n v="1488000"/>
    <s v="NAIRA"/>
    <n v="9171.032357"/>
    <s v="Company Systems Integration Manager"/>
    <x v="3"/>
    <s v="Nigeria"/>
    <s v="Nigeria"/>
    <x v="2"/>
    <n v="5"/>
    <s v="nigeria"/>
    <x v="3"/>
    <x v="1"/>
    <x v="59"/>
  </r>
  <r>
    <s v="ID0760"/>
    <s v="26 May 2012, 5:03 PM"/>
    <s v="INR 20000"/>
    <n v="240000"/>
    <s v="INR"/>
    <n v="4273.9000050000004"/>
    <s v="EXECUTIVE"/>
    <x v="0"/>
    <s v="India"/>
    <s v="India"/>
    <x v="2"/>
    <n v="20"/>
    <s v="india"/>
    <x v="0"/>
    <x v="2"/>
    <x v="0"/>
  </r>
  <r>
    <s v="ID0761"/>
    <s v="26 May 2012, 5:04 PM"/>
    <s v="INR 700000"/>
    <n v="700000"/>
    <s v="INR"/>
    <n v="12465.54168"/>
    <s v="Sales Management Analyst"/>
    <x v="0"/>
    <s v="India"/>
    <s v="India"/>
    <x v="1"/>
    <n v="5"/>
    <s v="india"/>
    <x v="0"/>
    <x v="1"/>
    <x v="0"/>
  </r>
  <r>
    <s v="ID0762"/>
    <s v="26 May 2012, 5:06 PM"/>
    <n v="2000"/>
    <n v="24000"/>
    <s v="USD"/>
    <n v="24000"/>
    <s v="Asst Production Planner"/>
    <x v="0"/>
    <s v="India"/>
    <s v="India"/>
    <x v="2"/>
    <n v="1"/>
    <s v="india"/>
    <x v="0"/>
    <x v="4"/>
    <x v="0"/>
  </r>
  <r>
    <s v="ID0763"/>
    <s v="26 May 2012, 5:07 PM"/>
    <n v="20000"/>
    <n v="20000"/>
    <s v="USD"/>
    <n v="20000"/>
    <s v="Consultat"/>
    <x v="8"/>
    <s v="Denmark"/>
    <s v="Denmark"/>
    <x v="2"/>
    <n v="15"/>
    <s v="denmark"/>
    <x v="1"/>
    <x v="12"/>
    <x v="60"/>
  </r>
  <r>
    <s v="ID0764"/>
    <s v="26 May 2012, 5:08 PM"/>
    <n v="62000"/>
    <n v="62000"/>
    <s v="USD"/>
    <n v="62000"/>
    <s v="System Analyst"/>
    <x v="0"/>
    <s v="USA"/>
    <s v="USA"/>
    <x v="2"/>
    <n v="20"/>
    <s v="usa"/>
    <x v="2"/>
    <x v="2"/>
    <x v="2"/>
  </r>
  <r>
    <s v="ID0765"/>
    <s v="26 May 2012, 5:09 PM"/>
    <n v="14960"/>
    <n v="14960"/>
    <s v="USD"/>
    <n v="14960"/>
    <s v="Stock Controller"/>
    <x v="1"/>
    <s v="Saudi Arabia"/>
    <s v="Saudi Arabia"/>
    <x v="1"/>
    <n v="2"/>
    <s v="saudi arabia"/>
    <x v="0"/>
    <x v="7"/>
    <x v="22"/>
  </r>
  <r>
    <s v="ID0766"/>
    <s v="26 May 2012, 5:10 PM"/>
    <n v="120000"/>
    <n v="120000"/>
    <s v="INR"/>
    <n v="2136.950002"/>
    <s v="ACCOUNTANT"/>
    <x v="5"/>
    <s v="India"/>
    <s v="India"/>
    <x v="2"/>
    <n v="2"/>
    <s v="india"/>
    <x v="0"/>
    <x v="7"/>
    <x v="0"/>
  </r>
  <r>
    <s v="ID0767"/>
    <s v="26 May 2012, 5:24 PM"/>
    <n v="30232"/>
    <n v="30232"/>
    <s v="USD"/>
    <n v="30232"/>
    <s v="Accounts Supervisor"/>
    <x v="5"/>
    <s v="KSA"/>
    <s v="USA"/>
    <x v="2"/>
    <n v="5"/>
    <s v="usa"/>
    <x v="2"/>
    <x v="1"/>
    <x v="2"/>
  </r>
  <r>
    <s v="ID0768"/>
    <s v="26 May 2012, 5:24 PM"/>
    <n v="41000"/>
    <n v="41000"/>
    <s v="USD"/>
    <n v="41000"/>
    <s v="Business Analyst"/>
    <x v="0"/>
    <s v="USA"/>
    <s v="USA"/>
    <x v="1"/>
    <n v="4"/>
    <s v="usa"/>
    <x v="2"/>
    <x v="18"/>
    <x v="2"/>
  </r>
  <r>
    <s v="ID0769"/>
    <s v="26 May 2012, 5:31 PM"/>
    <s v="95000 AUD"/>
    <n v="95000"/>
    <s v="AUD"/>
    <n v="96891.417360000007"/>
    <s v="Data Analyst - Report Writer"/>
    <x v="0"/>
    <s v="Australia"/>
    <s v="Australia"/>
    <x v="2"/>
    <n v="11"/>
    <s v="australia"/>
    <x v="4"/>
    <x v="8"/>
    <x v="16"/>
  </r>
  <r>
    <s v="ID0770"/>
    <s v="26 May 2012, 5:44 PM"/>
    <s v="Rs 1200000"/>
    <n v="1200000"/>
    <s v="INR"/>
    <n v="21369.500019999999"/>
    <s v="Regional Formwork Head"/>
    <x v="3"/>
    <s v="India"/>
    <s v="India"/>
    <x v="1"/>
    <n v="14"/>
    <s v="india"/>
    <x v="0"/>
    <x v="28"/>
    <x v="0"/>
  </r>
  <r>
    <s v="ID0771"/>
    <s v="26 May 2012, 5:47 PM"/>
    <n v="205000"/>
    <n v="205000"/>
    <s v="INR"/>
    <n v="3650.6229210000001"/>
    <s v="BRANCH ACCOUNTANT"/>
    <x v="5"/>
    <s v="India"/>
    <s v="India"/>
    <x v="1"/>
    <n v="10"/>
    <s v="india"/>
    <x v="0"/>
    <x v="5"/>
    <x v="0"/>
  </r>
  <r>
    <s v="ID0772"/>
    <s v="26 May 2012, 5:47 PM"/>
    <s v="$1,589.00/per month"/>
    <n v="19068"/>
    <s v="USD"/>
    <n v="19068"/>
    <s v="Accounting Head"/>
    <x v="5"/>
    <s v="Philippines"/>
    <s v="Philippines"/>
    <x v="1"/>
    <n v="20"/>
    <s v="philippines"/>
    <x v="0"/>
    <x v="2"/>
    <x v="32"/>
  </r>
  <r>
    <s v="ID0773"/>
    <s v="26 May 2012, 5:49 PM"/>
    <n v="300000"/>
    <n v="300000"/>
    <s v="INR"/>
    <n v="5342.3750060000002"/>
    <s v="OPEX CONTROL"/>
    <x v="1"/>
    <s v="India"/>
    <s v="India"/>
    <x v="1"/>
    <n v="4"/>
    <s v="india"/>
    <x v="0"/>
    <x v="18"/>
    <x v="0"/>
  </r>
  <r>
    <s v="ID0774"/>
    <s v="26 May 2012, 5:51 PM"/>
    <n v="48000"/>
    <n v="48000"/>
    <s v="USD"/>
    <n v="48000"/>
    <s v="Consultant"/>
    <x v="8"/>
    <s v="Singapore"/>
    <s v="Singapore"/>
    <x v="1"/>
    <n v="3"/>
    <s v="singapore"/>
    <x v="0"/>
    <x v="14"/>
    <x v="29"/>
  </r>
  <r>
    <s v="ID0775"/>
    <s v="26 May 2012, 6:19 PM"/>
    <s v="2.2 lakhs per annum"/>
    <n v="220000"/>
    <s v="INR"/>
    <n v="3917.7416710000002"/>
    <s v="Associate Software Engineer"/>
    <x v="2"/>
    <s v="India"/>
    <s v="India"/>
    <x v="0"/>
    <n v="2"/>
    <s v="india"/>
    <x v="0"/>
    <x v="7"/>
    <x v="0"/>
  </r>
  <r>
    <s v="ID0776"/>
    <s v="26 May 2012, 6:29 PM"/>
    <n v="13500"/>
    <n v="13500"/>
    <s v="USD"/>
    <n v="13500"/>
    <s v="MIS"/>
    <x v="7"/>
    <s v="India"/>
    <s v="India"/>
    <x v="1"/>
    <n v="2.5"/>
    <s v="india"/>
    <x v="0"/>
    <x v="33"/>
    <x v="0"/>
  </r>
  <r>
    <s v="ID0777"/>
    <s v="26 May 2012, 6:35 PM"/>
    <n v="45000"/>
    <n v="45000"/>
    <s v="USD"/>
    <n v="45000"/>
    <s v="AGM"/>
    <x v="3"/>
    <s v="India"/>
    <s v="India"/>
    <x v="3"/>
    <n v="15"/>
    <s v="india"/>
    <x v="0"/>
    <x v="12"/>
    <x v="0"/>
  </r>
  <r>
    <s v="ID0778"/>
    <s v="26 May 2012, 6:38 PM"/>
    <n v="55000"/>
    <n v="55000"/>
    <s v="EUR"/>
    <n v="69871.969140000001"/>
    <s v="CFO"/>
    <x v="4"/>
    <s v="italy"/>
    <s v="italy"/>
    <x v="2"/>
    <n v="18"/>
    <s v="italy"/>
    <x v="1"/>
    <x v="20"/>
    <x v="61"/>
  </r>
  <r>
    <s v="ID0779"/>
    <s v="26 May 2012, 6:41 PM"/>
    <s v="Rs 40000"/>
    <n v="480000"/>
    <s v="INR"/>
    <n v="8547.8000100000008"/>
    <s v="Banker"/>
    <x v="3"/>
    <s v="India"/>
    <s v="India"/>
    <x v="0"/>
    <n v="11"/>
    <s v="india"/>
    <x v="0"/>
    <x v="8"/>
    <x v="0"/>
  </r>
  <r>
    <s v="ID0780"/>
    <s v="26 May 2012, 6:44 PM"/>
    <s v="Dhs 2800 + Accomodation"/>
    <n v="33600"/>
    <s v="AED"/>
    <n v="9146.5655459999998"/>
    <s v="Accountant"/>
    <x v="5"/>
    <s v="Dubai"/>
    <s v="UAE"/>
    <x v="3"/>
    <n v="7"/>
    <s v="uae"/>
    <x v="0"/>
    <x v="3"/>
    <x v="21"/>
  </r>
  <r>
    <s v="ID0781"/>
    <s v="26 May 2012, 6:56 PM"/>
    <n v="570000"/>
    <n v="570000"/>
    <s v="INR"/>
    <n v="10150.51251"/>
    <s v="Analyst"/>
    <x v="0"/>
    <s v="India"/>
    <s v="India"/>
    <x v="1"/>
    <n v="2.4"/>
    <s v="india"/>
    <x v="0"/>
    <x v="34"/>
    <x v="0"/>
  </r>
  <r>
    <s v="ID0782"/>
    <s v="26 May 2012, 7:07 PM"/>
    <n v="636000"/>
    <n v="636000"/>
    <s v="INR"/>
    <n v="11325.835010000001"/>
    <s v="Program Manager"/>
    <x v="3"/>
    <s v="India"/>
    <s v="India"/>
    <x v="0"/>
    <n v="7"/>
    <s v="india"/>
    <x v="0"/>
    <x v="3"/>
    <x v="0"/>
  </r>
  <r>
    <s v="ID0783"/>
    <s v="26 May 2012, 7:13 PM"/>
    <s v="180000 PKR"/>
    <n v="180000"/>
    <s v="PKR"/>
    <n v="1910.535969"/>
    <s v="S&amp;D Reporting &amp; Analysis Team Leader"/>
    <x v="7"/>
    <s v="Pakistan"/>
    <s v="Pakistan"/>
    <x v="1"/>
    <n v="7"/>
    <s v="pakistan"/>
    <x v="0"/>
    <x v="3"/>
    <x v="3"/>
  </r>
  <r>
    <s v="ID0784"/>
    <s v="26 May 2012, 7:22 PM"/>
    <s v="AUS$36000"/>
    <n v="36000"/>
    <s v="USD"/>
    <n v="36000"/>
    <s v="Key Expert User"/>
    <x v="3"/>
    <s v="Australia"/>
    <s v="Australia"/>
    <x v="2"/>
    <n v="12"/>
    <s v="australia"/>
    <x v="4"/>
    <x v="23"/>
    <x v="16"/>
  </r>
  <r>
    <s v="ID0785"/>
    <s v="26 May 2012, 7:29 PM"/>
    <s v="2.25 lakhs per year(prof income)"/>
    <n v="2250000"/>
    <s v="INR"/>
    <n v="40067.812550000002"/>
    <s v="company secretary"/>
    <x v="5"/>
    <s v="India"/>
    <s v="India"/>
    <x v="3"/>
    <n v="5"/>
    <s v="india"/>
    <x v="0"/>
    <x v="1"/>
    <x v="0"/>
  </r>
  <r>
    <s v="ID0786"/>
    <s v="26 May 2012, 7:29 PM"/>
    <n v="16000"/>
    <n v="16000"/>
    <s v="USD"/>
    <n v="16000"/>
    <s v="Mis executiv"/>
    <x v="7"/>
    <s v="India"/>
    <s v="India"/>
    <x v="1"/>
    <n v="1"/>
    <s v="india"/>
    <x v="0"/>
    <x v="4"/>
    <x v="0"/>
  </r>
  <r>
    <s v="ID0787"/>
    <s v="26 May 2012, 7:34 PM"/>
    <n v="240000"/>
    <n v="240000"/>
    <s v="INR"/>
    <n v="4273.9000050000004"/>
    <s v="Analyst"/>
    <x v="0"/>
    <s v="India"/>
    <s v="India"/>
    <x v="1"/>
    <n v="4"/>
    <s v="india"/>
    <x v="0"/>
    <x v="18"/>
    <x v="0"/>
  </r>
  <r>
    <s v="ID0788"/>
    <s v="26 May 2012, 7:43 PM"/>
    <s v="INR 400000"/>
    <n v="400000"/>
    <s v="INR"/>
    <n v="7123.1666750000004"/>
    <s v="Asst.Manager"/>
    <x v="3"/>
    <s v="India"/>
    <s v="India"/>
    <x v="0"/>
    <n v="7"/>
    <s v="india"/>
    <x v="0"/>
    <x v="3"/>
    <x v="0"/>
  </r>
  <r>
    <s v="ID0789"/>
    <s v="26 May 2012, 8:08 PM"/>
    <n v="10000"/>
    <n v="10000"/>
    <s v="USD"/>
    <n v="10000"/>
    <s v="BDM"/>
    <x v="3"/>
    <s v="India"/>
    <s v="India"/>
    <x v="3"/>
    <n v="12"/>
    <s v="india"/>
    <x v="0"/>
    <x v="23"/>
    <x v="0"/>
  </r>
  <r>
    <s v="ID0790"/>
    <s v="26 May 2012, 8:16 PM"/>
    <n v="66000"/>
    <n v="66000"/>
    <s v="CAD"/>
    <n v="64901.860520000002"/>
    <s v="Programmer-analyst"/>
    <x v="0"/>
    <s v="Canada"/>
    <s v="Canada"/>
    <x v="2"/>
    <n v="20"/>
    <s v="canada"/>
    <x v="2"/>
    <x v="2"/>
    <x v="17"/>
  </r>
  <r>
    <s v="ID0791"/>
    <s v="26 May 2012, 8:19 PM"/>
    <n v="65000"/>
    <n v="65000"/>
    <s v="USD"/>
    <n v="65000"/>
    <s v="security analyst"/>
    <x v="0"/>
    <s v="USA"/>
    <s v="USA"/>
    <x v="2"/>
    <n v="10"/>
    <s v="usa"/>
    <x v="2"/>
    <x v="5"/>
    <x v="2"/>
  </r>
  <r>
    <s v="ID0792"/>
    <s v="26 May 2012, 8:20 PM"/>
    <s v="Rs 450000"/>
    <n v="450000"/>
    <s v="INR"/>
    <n v="8013.5625090000003"/>
    <s v="Material Planner"/>
    <x v="3"/>
    <s v="India"/>
    <s v="India"/>
    <x v="1"/>
    <n v="1.5"/>
    <s v="india"/>
    <x v="0"/>
    <x v="24"/>
    <x v="0"/>
  </r>
  <r>
    <s v="ID0793"/>
    <s v="26 May 2012, 8:27 PM"/>
    <n v="100000"/>
    <n v="100000"/>
    <s v="CAD"/>
    <n v="98336.152300000002"/>
    <s v="VP Infrastructure"/>
    <x v="4"/>
    <s v="Canada"/>
    <s v="Canada"/>
    <x v="0"/>
    <n v="5"/>
    <s v="canada"/>
    <x v="2"/>
    <x v="1"/>
    <x v="17"/>
  </r>
  <r>
    <s v="ID0794"/>
    <s v="26 May 2012, 8:31 PM"/>
    <s v="ONE LACK FIFTY THOUSAND(INR)"/>
    <n v="150000"/>
    <s v="INR"/>
    <n v="2671.1875030000001"/>
    <s v="WORKING WITH PRODUCT TEAM OF MAKEMYTRIP.COM"/>
    <x v="0"/>
    <s v="India"/>
    <s v="India"/>
    <x v="0"/>
    <n v="2"/>
    <s v="india"/>
    <x v="0"/>
    <x v="7"/>
    <x v="0"/>
  </r>
  <r>
    <s v="ID0795"/>
    <s v="26 May 2012, 8:50 PM"/>
    <n v="96000"/>
    <n v="96000"/>
    <s v="USD"/>
    <n v="96000"/>
    <s v="MIS Executive"/>
    <x v="7"/>
    <s v="India"/>
    <s v="India"/>
    <x v="1"/>
    <n v="8"/>
    <s v="india"/>
    <x v="0"/>
    <x v="11"/>
    <x v="0"/>
  </r>
  <r>
    <s v="ID0796"/>
    <s v="26 May 2012, 8:57 PM"/>
    <n v="8000"/>
    <n v="1152000"/>
    <s v="INR"/>
    <n v="20514.720020000001"/>
    <s v="Cashier"/>
    <x v="5"/>
    <s v="India"/>
    <s v="India"/>
    <x v="0"/>
    <n v="6"/>
    <s v="india"/>
    <x v="0"/>
    <x v="6"/>
    <x v="0"/>
  </r>
  <r>
    <s v="ID0797"/>
    <s v="26 May 2012, 8:57 PM"/>
    <n v="15000"/>
    <n v="15000"/>
    <s v="EUR"/>
    <n v="19055.991580000002"/>
    <s v="Technician"/>
    <x v="0"/>
    <s v="Spain"/>
    <s v="Spain"/>
    <x v="2"/>
    <n v="10"/>
    <s v="spain"/>
    <x v="1"/>
    <x v="5"/>
    <x v="46"/>
  </r>
  <r>
    <s v="ID0798"/>
    <s v="26 May 2012, 9:00 PM"/>
    <s v="Aud 65000"/>
    <n v="65000"/>
    <s v="AUD"/>
    <n v="66294.127670000002"/>
    <s v="Market analyst"/>
    <x v="0"/>
    <s v="Australia"/>
    <s v="Australia"/>
    <x v="1"/>
    <n v="10"/>
    <s v="australia"/>
    <x v="4"/>
    <x v="5"/>
    <x v="16"/>
  </r>
  <r>
    <s v="ID0799"/>
    <s v="26 May 2012, 9:05 PM"/>
    <n v="377000"/>
    <n v="377000"/>
    <s v="INR"/>
    <n v="6713.5845909999998"/>
    <s v="Team Developer"/>
    <x v="0"/>
    <s v="India"/>
    <s v="India"/>
    <x v="3"/>
    <n v="7"/>
    <s v="india"/>
    <x v="0"/>
    <x v="3"/>
    <x v="0"/>
  </r>
  <r>
    <s v="ID0800"/>
    <s v="26 May 2012, 9:07 PM"/>
    <s v="ô?29000"/>
    <n v="29000"/>
    <s v="GBP"/>
    <n v="45709.169889999997"/>
    <s v="Reporting Assistant"/>
    <x v="7"/>
    <s v="UK"/>
    <s v="UK"/>
    <x v="2"/>
    <n v="15"/>
    <s v="uk"/>
    <x v="1"/>
    <x v="12"/>
    <x v="14"/>
  </r>
  <r>
    <s v="ID0801"/>
    <s v="26 May 2012, 9:10 PM"/>
    <n v="48500"/>
    <n v="48500"/>
    <s v="USD"/>
    <n v="48500"/>
    <s v="Loss Prevention Finance Coordinator"/>
    <x v="3"/>
    <s v="USA"/>
    <s v="USA"/>
    <x v="2"/>
    <n v="10"/>
    <s v="usa"/>
    <x v="2"/>
    <x v="5"/>
    <x v="2"/>
  </r>
  <r>
    <s v="ID0802"/>
    <s v="26 May 2012, 9:13 PM"/>
    <n v="600000"/>
    <n v="600000"/>
    <s v="INR"/>
    <n v="10684.75001"/>
    <s v="MIS Analyst"/>
    <x v="0"/>
    <s v="India"/>
    <s v="India"/>
    <x v="1"/>
    <n v="4"/>
    <s v="india"/>
    <x v="0"/>
    <x v="18"/>
    <x v="0"/>
  </r>
  <r>
    <s v="ID0803"/>
    <s v="26 May 2012, 9:13 PM"/>
    <n v="33900"/>
    <n v="33900"/>
    <s v="USD"/>
    <n v="33900"/>
    <s v="Administrative Assistant"/>
    <x v="0"/>
    <s v="USA"/>
    <s v="USA"/>
    <x v="2"/>
    <n v="10"/>
    <s v="usa"/>
    <x v="2"/>
    <x v="5"/>
    <x v="2"/>
  </r>
  <r>
    <s v="ID0804"/>
    <s v="26 May 2012, 9:24 PM"/>
    <s v="ZAR900,000"/>
    <n v="900000"/>
    <s v="ZAR"/>
    <n v="109729.60189999999"/>
    <s v="Business Analyst"/>
    <x v="0"/>
    <s v="South Africa"/>
    <s v="South Africa"/>
    <x v="1"/>
    <n v="40"/>
    <s v="south africa"/>
    <x v="3"/>
    <x v="35"/>
    <x v="11"/>
  </r>
  <r>
    <s v="ID0805"/>
    <s v="26 May 2012, 9:27 PM"/>
    <n v="850000"/>
    <n v="850000"/>
    <s v="INR"/>
    <n v="15136.72918"/>
    <s v="Senior Research Analyst"/>
    <x v="0"/>
    <s v="India"/>
    <s v="India"/>
    <x v="0"/>
    <n v="2"/>
    <s v="india"/>
    <x v="0"/>
    <x v="7"/>
    <x v="0"/>
  </r>
  <r>
    <s v="ID0806"/>
    <s v="26 May 2012, 9:27 PM"/>
    <n v="85000"/>
    <n v="85000"/>
    <s v="USD"/>
    <n v="85000"/>
    <s v="Director, IT/Operations"/>
    <x v="4"/>
    <s v="USA"/>
    <s v="USA"/>
    <x v="0"/>
    <n v="15"/>
    <s v="usa"/>
    <x v="2"/>
    <x v="12"/>
    <x v="2"/>
  </r>
  <r>
    <s v="ID0807"/>
    <s v="26 May 2012, 9:40 PM"/>
    <n v="450000"/>
    <n v="450000"/>
    <s v="INR"/>
    <n v="8013.5625090000003"/>
    <s v="Sr. Executive"/>
    <x v="3"/>
    <s v="India"/>
    <s v="India"/>
    <x v="0"/>
    <n v="6"/>
    <s v="india"/>
    <x v="0"/>
    <x v="6"/>
    <x v="0"/>
  </r>
  <r>
    <s v="ID0808"/>
    <s v="26 May 2012, 9:43 PM"/>
    <n v="48000"/>
    <n v="48000"/>
    <s v="USD"/>
    <n v="48000"/>
    <s v="Operations Support Coordinator"/>
    <x v="3"/>
    <s v="USA"/>
    <s v="USA"/>
    <x v="2"/>
    <n v="16"/>
    <s v="usa"/>
    <x v="2"/>
    <x v="16"/>
    <x v="2"/>
  </r>
  <r>
    <s v="ID0809"/>
    <s v="26 May 2012, 9:56 PM"/>
    <n v="170000"/>
    <n v="170000"/>
    <s v="INR"/>
    <n v="3027.3458369999998"/>
    <s v="Sr. Executive MIS"/>
    <x v="7"/>
    <s v="India"/>
    <s v="India"/>
    <x v="0"/>
    <n v="2"/>
    <s v="india"/>
    <x v="0"/>
    <x v="7"/>
    <x v="0"/>
  </r>
  <r>
    <s v="ID0810"/>
    <s v="26 May 2012, 9:56 PM"/>
    <n v="13100"/>
    <n v="13100"/>
    <s v="USD"/>
    <n v="13100"/>
    <s v="accountant"/>
    <x v="5"/>
    <s v="India"/>
    <s v="India"/>
    <x v="2"/>
    <n v="5"/>
    <s v="india"/>
    <x v="0"/>
    <x v="1"/>
    <x v="0"/>
  </r>
  <r>
    <s v="ID0811"/>
    <s v="26 May 2012, 10:02 PM"/>
    <n v="5000"/>
    <n v="60000"/>
    <s v="USD"/>
    <n v="60000"/>
    <s v="Audit Manager"/>
    <x v="3"/>
    <s v="UAE"/>
    <s v="UAE"/>
    <x v="2"/>
    <n v="15"/>
    <s v="uae"/>
    <x v="0"/>
    <x v="12"/>
    <x v="21"/>
  </r>
  <r>
    <s v="ID0812"/>
    <s v="26 May 2012, 10:07 PM"/>
    <n v="24000"/>
    <n v="24000"/>
    <s v="USD"/>
    <n v="24000"/>
    <s v="Logistic KA Manager"/>
    <x v="3"/>
    <s v="Croatia"/>
    <s v="Croatia"/>
    <x v="2"/>
    <n v="5"/>
    <s v="croatia"/>
    <x v="1"/>
    <x v="1"/>
    <x v="1"/>
  </r>
  <r>
    <s v="ID0813"/>
    <s v="26 May 2012, 10:08 PM"/>
    <s v="Rs 20000"/>
    <n v="240000"/>
    <s v="INR"/>
    <n v="4273.9000050000004"/>
    <s v="MANAGER"/>
    <x v="3"/>
    <s v="India"/>
    <s v="India"/>
    <x v="2"/>
    <n v="3"/>
    <s v="india"/>
    <x v="0"/>
    <x v="14"/>
    <x v="0"/>
  </r>
  <r>
    <s v="ID0814"/>
    <s v="26 May 2012, 10:16 PM"/>
    <s v="INR 650000"/>
    <n v="650000"/>
    <s v="INR"/>
    <n v="11575.145850000001"/>
    <s v="Deputy Manager"/>
    <x v="3"/>
    <s v="India"/>
    <s v="India"/>
    <x v="2"/>
    <n v="5"/>
    <s v="india"/>
    <x v="0"/>
    <x v="1"/>
    <x v="0"/>
  </r>
  <r>
    <s v="ID0815"/>
    <s v="26 May 2012, 10:22 PM"/>
    <n v="95000"/>
    <n v="95000"/>
    <s v="USD"/>
    <n v="95000"/>
    <s v="Business Analyst"/>
    <x v="0"/>
    <s v="USA"/>
    <s v="USA"/>
    <x v="2"/>
    <n v="13"/>
    <s v="usa"/>
    <x v="2"/>
    <x v="31"/>
    <x v="2"/>
  </r>
  <r>
    <s v="ID0816"/>
    <s v="26 May 2012, 10:23 PM"/>
    <n v="516000"/>
    <n v="516000"/>
    <s v="INR"/>
    <n v="9188.8850110000003"/>
    <s v="Management Trainee"/>
    <x v="3"/>
    <s v="India"/>
    <s v="India"/>
    <x v="0"/>
    <n v="0"/>
    <s v="india"/>
    <x v="0"/>
    <x v="29"/>
    <x v="0"/>
  </r>
  <r>
    <s v="ID0817"/>
    <s v="26 May 2012, 10:29 PM"/>
    <s v="3500 Rs"/>
    <n v="504000"/>
    <s v="INR"/>
    <n v="8975.1900100000003"/>
    <s v="MNR"/>
    <x v="3"/>
    <s v="India"/>
    <s v="India"/>
    <x v="1"/>
    <n v="3"/>
    <s v="india"/>
    <x v="0"/>
    <x v="14"/>
    <x v="0"/>
  </r>
  <r>
    <s v="ID0818"/>
    <s v="26 May 2012, 10:29 PM"/>
    <n v="144000"/>
    <n v="144000"/>
    <s v="INR"/>
    <n v="2564.3400029999998"/>
    <s v="BPO information process enabler"/>
    <x v="0"/>
    <s v="India"/>
    <s v="India"/>
    <x v="1"/>
    <n v="1"/>
    <s v="india"/>
    <x v="0"/>
    <x v="4"/>
    <x v="0"/>
  </r>
  <r>
    <s v="ID0820"/>
    <s v="26 May 2012, 10:43 PM"/>
    <s v="ô?55000"/>
    <n v="55000"/>
    <s v="GBP"/>
    <n v="86689.804959999994"/>
    <s v="Financial controller"/>
    <x v="1"/>
    <s v="UK"/>
    <s v="UK"/>
    <x v="0"/>
    <n v="12"/>
    <s v="uk"/>
    <x v="1"/>
    <x v="23"/>
    <x v="14"/>
  </r>
  <r>
    <s v="ID0821"/>
    <s v="26 May 2012, 10:43 PM"/>
    <n v="15500"/>
    <n v="15500"/>
    <s v="USD"/>
    <n v="15500"/>
    <s v="Engineer"/>
    <x v="2"/>
    <s v="India"/>
    <s v="India"/>
    <x v="3"/>
    <n v="3"/>
    <s v="india"/>
    <x v="0"/>
    <x v="14"/>
    <x v="0"/>
  </r>
  <r>
    <s v="ID0822"/>
    <s v="26 May 2012, 10:45 PM"/>
    <s v="R$3.000,00"/>
    <n v="300000"/>
    <s v="BRL"/>
    <n v="148284.35010000001"/>
    <s v="Market Intelligence Analyst"/>
    <x v="0"/>
    <s v="Brazil"/>
    <s v="Brasil"/>
    <x v="1"/>
    <n v="3"/>
    <s v="brasil"/>
    <x v="5"/>
    <x v="14"/>
    <x v="20"/>
  </r>
  <r>
    <s v="ID0823"/>
    <s v="26 May 2012, 10:48 PM"/>
    <n v="600000"/>
    <n v="600000"/>
    <s v="INR"/>
    <n v="10684.75001"/>
    <s v="Reporting Analyst"/>
    <x v="0"/>
    <s v="India"/>
    <s v="India"/>
    <x v="1"/>
    <n v="5"/>
    <s v="india"/>
    <x v="0"/>
    <x v="1"/>
    <x v="0"/>
  </r>
  <r>
    <s v="ID0824"/>
    <s v="26 May 2012, 10:49 PM"/>
    <n v="75000"/>
    <n v="75000"/>
    <s v="USD"/>
    <n v="75000"/>
    <s v="sr financial analyst"/>
    <x v="0"/>
    <s v="USA"/>
    <s v="USA"/>
    <x v="2"/>
    <n v="27"/>
    <s v="usa"/>
    <x v="2"/>
    <x v="10"/>
    <x v="2"/>
  </r>
  <r>
    <s v="ID0825"/>
    <s v="26 May 2012, 10:53 PM"/>
    <n v="12000"/>
    <n v="12000"/>
    <s v="USD"/>
    <n v="12000"/>
    <s v="Investment manager"/>
    <x v="3"/>
    <s v="Ukraine"/>
    <s v="Ukraine"/>
    <x v="0"/>
    <n v="5"/>
    <s v="ukraine"/>
    <x v="1"/>
    <x v="1"/>
    <x v="6"/>
  </r>
  <r>
    <s v="ID0826"/>
    <s v="26 May 2012, 11:02 PM"/>
    <s v="INR 1700000"/>
    <n v="1700000"/>
    <s v="INR"/>
    <n v="30273.45837"/>
    <s v="Operations Lead"/>
    <x v="3"/>
    <s v="India"/>
    <s v="India"/>
    <x v="1"/>
    <n v="1.1000000000000001"/>
    <s v="india"/>
    <x v="0"/>
    <x v="36"/>
    <x v="0"/>
  </r>
  <r>
    <s v="ID0827"/>
    <s v="26 May 2012, 11:03 PM"/>
    <s v="US$30,000"/>
    <n v="30000"/>
    <s v="USD"/>
    <n v="30000"/>
    <s v="Financial Control Section Headm"/>
    <x v="1"/>
    <s v="Inonesia"/>
    <s v="Indonesia"/>
    <x v="0"/>
    <n v="7"/>
    <s v="indonesia"/>
    <x v="0"/>
    <x v="3"/>
    <x v="54"/>
  </r>
  <r>
    <s v="ID0828"/>
    <s v="26 May 2012, 11:03 PM"/>
    <s v="30000 Rs"/>
    <n v="360000"/>
    <s v="INR"/>
    <n v="6410.850007"/>
    <s v="Application Developer"/>
    <x v="0"/>
    <s v="India"/>
    <s v="India"/>
    <x v="1"/>
    <n v="4"/>
    <s v="india"/>
    <x v="0"/>
    <x v="18"/>
    <x v="0"/>
  </r>
  <r>
    <s v="ID0829"/>
    <s v="26 May 2012, 11:04 PM"/>
    <n v="100000"/>
    <n v="100000"/>
    <s v="USD"/>
    <n v="100000"/>
    <s v="director"/>
    <x v="4"/>
    <s v="USA"/>
    <s v="USA"/>
    <x v="0"/>
    <n v="10"/>
    <s v="usa"/>
    <x v="2"/>
    <x v="5"/>
    <x v="2"/>
  </r>
  <r>
    <s v="ID0830"/>
    <s v="26 May 2012, 11:04 PM"/>
    <n v="42000"/>
    <n v="42000"/>
    <s v="EUR"/>
    <n v="53356.776440000001"/>
    <s v="Project Engineer"/>
    <x v="2"/>
    <s v="The Netherlands"/>
    <s v="Netherlands"/>
    <x v="0"/>
    <n v="2"/>
    <s v="netherlands"/>
    <x v="1"/>
    <x v="7"/>
    <x v="18"/>
  </r>
  <r>
    <s v="ID0831"/>
    <s v="26 May 2012, 11:05 PM"/>
    <n v="40000"/>
    <n v="40000"/>
    <s v="USD"/>
    <n v="40000"/>
    <s v="High School Teacher"/>
    <x v="3"/>
    <s v="USA"/>
    <s v="USA"/>
    <x v="2"/>
    <n v="20"/>
    <s v="usa"/>
    <x v="2"/>
    <x v="2"/>
    <x v="2"/>
  </r>
  <r>
    <s v="ID0832"/>
    <s v="26 May 2012, 11:14 PM"/>
    <s v="5.5 lakhs"/>
    <n v="550000"/>
    <s v="INR"/>
    <n v="9794.3541779999996"/>
    <s v="web analyst"/>
    <x v="0"/>
    <s v="India"/>
    <s v="India"/>
    <x v="0"/>
    <n v="1"/>
    <s v="india"/>
    <x v="0"/>
    <x v="4"/>
    <x v="0"/>
  </r>
  <r>
    <s v="ID0833"/>
    <s v="26 May 2012, 11:15 PM"/>
    <s v="65000 ron"/>
    <n v="65000"/>
    <s v="RON"/>
    <n v="18499.860540000001"/>
    <s v="HR Planning Specialist"/>
    <x v="6"/>
    <s v="Romania"/>
    <s v="Romania"/>
    <x v="0"/>
    <n v="6"/>
    <s v="romania"/>
    <x v="1"/>
    <x v="6"/>
    <x v="36"/>
  </r>
  <r>
    <s v="ID0834"/>
    <s v="26 May 2012, 11:17 PM"/>
    <s v="15600 Ÿ?¦"/>
    <n v="15600"/>
    <s v="EUR"/>
    <n v="19818.231250000001"/>
    <s v="Managment controller"/>
    <x v="1"/>
    <s v="Portugal"/>
    <s v="Portugal"/>
    <x v="0"/>
    <n v="5"/>
    <s v="portugal"/>
    <x v="1"/>
    <x v="1"/>
    <x v="7"/>
  </r>
  <r>
    <s v="ID0835"/>
    <s v="26 May 2012, 11:21 PM"/>
    <s v="Rs.6,00,000/-"/>
    <n v="600000"/>
    <s v="INR"/>
    <n v="10684.75001"/>
    <s v="AO"/>
    <x v="3"/>
    <s v="India"/>
    <s v="India"/>
    <x v="1"/>
    <n v="20"/>
    <s v="india"/>
    <x v="0"/>
    <x v="2"/>
    <x v="0"/>
  </r>
  <r>
    <s v="ID0836"/>
    <s v="26 May 2012, 11:36 PM"/>
    <s v="Rs. 6,00,000"/>
    <n v="600000"/>
    <s v="INR"/>
    <n v="10684.75001"/>
    <s v="Project Manager"/>
    <x v="3"/>
    <s v="India"/>
    <s v="India"/>
    <x v="2"/>
    <n v="18"/>
    <s v="india"/>
    <x v="0"/>
    <x v="20"/>
    <x v="0"/>
  </r>
  <r>
    <s v="ID0837"/>
    <s v="26 May 2012, 11:38 PM"/>
    <n v="1000000"/>
    <n v="1000000"/>
    <s v="INR"/>
    <n v="17807.916689999998"/>
    <s v="business analyist"/>
    <x v="0"/>
    <s v="India"/>
    <s v="India"/>
    <x v="0"/>
    <n v="10"/>
    <s v="india"/>
    <x v="0"/>
    <x v="5"/>
    <x v="0"/>
  </r>
  <r>
    <s v="ID0838"/>
    <s v="26 May 2012, 11:47 PM"/>
    <s v="13000 USD"/>
    <n v="13000"/>
    <s v="USD"/>
    <n v="13000"/>
    <s v="Business Analyst"/>
    <x v="0"/>
    <s v="India"/>
    <s v="India"/>
    <x v="1"/>
    <n v="6"/>
    <s v="india"/>
    <x v="0"/>
    <x v="6"/>
    <x v="0"/>
  </r>
  <r>
    <s v="ID0839"/>
    <s v="26 May 2012, 11:58 PM"/>
    <s v="900000 Rs"/>
    <n v="900000"/>
    <s v="INR"/>
    <n v="16027.125019999999"/>
    <s v="Deputy Manager"/>
    <x v="3"/>
    <s v="India"/>
    <s v="India"/>
    <x v="3"/>
    <n v="9"/>
    <s v="india"/>
    <x v="0"/>
    <x v="25"/>
    <x v="0"/>
  </r>
  <r>
    <s v="ID0840"/>
    <s v="27 May 2012, 12:02 AM"/>
    <n v="85000"/>
    <n v="85000"/>
    <s v="USD"/>
    <n v="85000"/>
    <s v="actuary"/>
    <x v="5"/>
    <s v="USA"/>
    <s v="USA"/>
    <x v="1"/>
    <n v="1"/>
    <s v="usa"/>
    <x v="2"/>
    <x v="4"/>
    <x v="2"/>
  </r>
  <r>
    <s v="ID0841"/>
    <s v="27 May 2012, 12:07 AM"/>
    <n v="6000"/>
    <n v="6000"/>
    <s v="USD"/>
    <n v="6000"/>
    <s v="Analysis Quality"/>
    <x v="0"/>
    <s v="Colombia - South America"/>
    <s v="Colombia"/>
    <x v="3"/>
    <n v="10"/>
    <s v="colombia"/>
    <x v="5"/>
    <x v="5"/>
    <x v="27"/>
  </r>
  <r>
    <s v="ID0842"/>
    <s v="27 May 2012, 12:12 AM"/>
    <n v="30000"/>
    <n v="30000"/>
    <s v="USD"/>
    <n v="30000"/>
    <s v="MIS Executive"/>
    <x v="7"/>
    <s v="India"/>
    <s v="India"/>
    <x v="0"/>
    <n v="2"/>
    <s v="india"/>
    <x v="0"/>
    <x v="7"/>
    <x v="0"/>
  </r>
  <r>
    <s v="ID0844"/>
    <s v="27 May 2012, 12:19 AM"/>
    <n v="100000"/>
    <n v="100000"/>
    <s v="GBP"/>
    <n v="157617.8272"/>
    <s v="Financial Controller"/>
    <x v="1"/>
    <s v="UK"/>
    <s v="UK"/>
    <x v="2"/>
    <n v="20"/>
    <s v="uk"/>
    <x v="1"/>
    <x v="2"/>
    <x v="14"/>
  </r>
  <r>
    <s v="ID0845"/>
    <s v="27 May 2012, 12:33 AM"/>
    <s v="1200000 Rs"/>
    <n v="1200000"/>
    <s v="INR"/>
    <n v="21369.500019999999"/>
    <s v="project manager"/>
    <x v="3"/>
    <s v="India"/>
    <s v="India"/>
    <x v="3"/>
    <n v="18"/>
    <s v="india"/>
    <x v="0"/>
    <x v="20"/>
    <x v="0"/>
  </r>
  <r>
    <s v="ID0846"/>
    <s v="27 May 2012, 12:53 AM"/>
    <s v="2 lac"/>
    <n v="200000"/>
    <s v="INR"/>
    <n v="3561.583337"/>
    <s v="Bio-Statiscian"/>
    <x v="7"/>
    <s v="India"/>
    <s v="India"/>
    <x v="0"/>
    <n v="1"/>
    <s v="india"/>
    <x v="0"/>
    <x v="4"/>
    <x v="0"/>
  </r>
  <r>
    <s v="ID0847"/>
    <s v="27 May 2012, 1:04 AM"/>
    <n v="5000"/>
    <n v="5000"/>
    <s v="USD"/>
    <n v="5000"/>
    <s v="Management Intern"/>
    <x v="3"/>
    <s v="India"/>
    <s v="India"/>
    <x v="0"/>
    <n v="1"/>
    <s v="india"/>
    <x v="0"/>
    <x v="4"/>
    <x v="0"/>
  </r>
  <r>
    <s v="ID0848"/>
    <s v="27 May 2012, 1:22 AM"/>
    <s v="INR 2,00,000"/>
    <n v="200000"/>
    <s v="INR"/>
    <n v="3561.583337"/>
    <s v="Sales Analyst"/>
    <x v="0"/>
    <s v="India"/>
    <s v="India"/>
    <x v="0"/>
    <n v="2"/>
    <s v="india"/>
    <x v="0"/>
    <x v="7"/>
    <x v="0"/>
  </r>
  <r>
    <s v="ID0849"/>
    <s v="27 May 2012, 1:30 AM"/>
    <s v="30000 eur"/>
    <n v="30000"/>
    <s v="EUR"/>
    <n v="38111.98317"/>
    <s v="financialcotroller"/>
    <x v="5"/>
    <s v="portugal"/>
    <s v="Portugal"/>
    <x v="1"/>
    <n v="8"/>
    <s v="portugal"/>
    <x v="1"/>
    <x v="11"/>
    <x v="7"/>
  </r>
  <r>
    <s v="ID0850"/>
    <s v="27 May 2012, 1:41 AM"/>
    <s v="Rs. 10,00,000"/>
    <n v="1000000"/>
    <s v="INR"/>
    <n v="17807.916689999998"/>
    <s v="HR Analyst"/>
    <x v="0"/>
    <s v="India"/>
    <s v="India"/>
    <x v="0"/>
    <n v="6.5"/>
    <s v="india"/>
    <x v="0"/>
    <x v="37"/>
    <x v="0"/>
  </r>
  <r>
    <s v="ID0851"/>
    <s v="27 May 2012, 1:46 AM"/>
    <n v="650000"/>
    <n v="650000"/>
    <s v="INR"/>
    <n v="11575.145850000001"/>
    <s v="Financial Analyist"/>
    <x v="0"/>
    <s v="India"/>
    <s v="India"/>
    <x v="1"/>
    <n v="3.5"/>
    <s v="india"/>
    <x v="0"/>
    <x v="30"/>
    <x v="0"/>
  </r>
  <r>
    <s v="ID0852"/>
    <s v="27 May 2012, 2:33 AM"/>
    <n v="100000"/>
    <n v="100000"/>
    <s v="CAD"/>
    <n v="98336.152300000002"/>
    <s v="Marketing Manager"/>
    <x v="3"/>
    <s v="Canada"/>
    <s v="Canada"/>
    <x v="2"/>
    <n v="10"/>
    <s v="canada"/>
    <x v="2"/>
    <x v="5"/>
    <x v="17"/>
  </r>
  <r>
    <s v="ID0854"/>
    <s v="27 May 2012, 3:06 AM"/>
    <n v="92500"/>
    <n v="92500"/>
    <s v="USD"/>
    <n v="92500"/>
    <s v="Dir of Analytics"/>
    <x v="0"/>
    <s v="USA"/>
    <s v="USA"/>
    <x v="2"/>
    <n v="15"/>
    <s v="usa"/>
    <x v="2"/>
    <x v="12"/>
    <x v="2"/>
  </r>
  <r>
    <s v="ID0855"/>
    <s v="27 May 2012, 3:16 AM"/>
    <n v="550000"/>
    <n v="550000"/>
    <s v="INR"/>
    <n v="9794.3541779999996"/>
    <s v="Analyst"/>
    <x v="0"/>
    <s v="India"/>
    <s v="India"/>
    <x v="0"/>
    <n v="1"/>
    <s v="india"/>
    <x v="0"/>
    <x v="4"/>
    <x v="0"/>
  </r>
  <r>
    <s v="ID0856"/>
    <s v="27 May 2012, 3:19 AM"/>
    <n v="32000"/>
    <n v="32000"/>
    <s v="USD"/>
    <n v="32000"/>
    <s v="Reporting Manager"/>
    <x v="3"/>
    <s v="USA"/>
    <s v="USA"/>
    <x v="0"/>
    <n v="1"/>
    <s v="usa"/>
    <x v="2"/>
    <x v="4"/>
    <x v="2"/>
  </r>
  <r>
    <s v="ID0857"/>
    <s v="27 May 2012, 3:25 AM"/>
    <n v="55000"/>
    <n v="55000"/>
    <s v="USD"/>
    <n v="55000"/>
    <s v="Analyst"/>
    <x v="0"/>
    <s v="USA"/>
    <s v="USA"/>
    <x v="0"/>
    <n v="10"/>
    <s v="usa"/>
    <x v="2"/>
    <x v="5"/>
    <x v="2"/>
  </r>
  <r>
    <s v="ID0858"/>
    <s v="27 May 2012, 3:25 AM"/>
    <n v="40000"/>
    <n v="40000"/>
    <s v="USD"/>
    <n v="40000"/>
    <s v="Data Research Assistant"/>
    <x v="0"/>
    <s v="USA"/>
    <s v="USA"/>
    <x v="1"/>
    <n v="4"/>
    <s v="usa"/>
    <x v="2"/>
    <x v="18"/>
    <x v="2"/>
  </r>
  <r>
    <s v="ID0859"/>
    <s v="27 May 2012, 3:37 AM"/>
    <n v="3000"/>
    <n v="3000"/>
    <s v="USD"/>
    <n v="3000"/>
    <s v="Statistical Analyst"/>
    <x v="0"/>
    <s v="Pakistan"/>
    <s v="Pakistan"/>
    <x v="2"/>
    <n v="2"/>
    <s v="pakistan"/>
    <x v="0"/>
    <x v="7"/>
    <x v="3"/>
  </r>
  <r>
    <s v="ID0860"/>
    <s v="27 May 2012, 3:37 AM"/>
    <n v="43600"/>
    <n v="43600"/>
    <s v="USD"/>
    <n v="43600"/>
    <s v="Data Analyst"/>
    <x v="0"/>
    <s v="USA"/>
    <s v="USA"/>
    <x v="0"/>
    <n v="5"/>
    <s v="usa"/>
    <x v="2"/>
    <x v="1"/>
    <x v="2"/>
  </r>
  <r>
    <s v="ID0861"/>
    <s v="27 May 2012, 4:00 AM"/>
    <n v="45000"/>
    <n v="540000"/>
    <s v="INR"/>
    <n v="9616.2750109999997"/>
    <s v="Senior analyst"/>
    <x v="0"/>
    <s v="India"/>
    <s v="India"/>
    <x v="1"/>
    <n v="8"/>
    <s v="india"/>
    <x v="0"/>
    <x v="11"/>
    <x v="0"/>
  </r>
  <r>
    <s v="ID0862"/>
    <s v="27 May 2012, 4:05 AM"/>
    <n v="35000"/>
    <n v="35000"/>
    <s v="USD"/>
    <n v="35000"/>
    <s v="Purchasing Manager"/>
    <x v="3"/>
    <s v="Uruguay"/>
    <s v="Uruguay"/>
    <x v="1"/>
    <n v="10"/>
    <s v="uruguay"/>
    <x v="5"/>
    <x v="5"/>
    <x v="62"/>
  </r>
  <r>
    <s v="ID0863"/>
    <s v="27 May 2012, 4:07 AM"/>
    <n v="12000"/>
    <n v="12000"/>
    <s v="USD"/>
    <n v="12000"/>
    <s v="Guide for About.com"/>
    <x v="8"/>
    <s v="Spain"/>
    <s v="Spain"/>
    <x v="2"/>
    <n v="15"/>
    <s v="spain"/>
    <x v="1"/>
    <x v="12"/>
    <x v="46"/>
  </r>
  <r>
    <s v="ID0864"/>
    <s v="27 May 2012, 4:12 AM"/>
    <n v="5000"/>
    <n v="5000"/>
    <s v="USD"/>
    <n v="5000"/>
    <s v="Policy advisor"/>
    <x v="8"/>
    <s v="Aruba"/>
    <s v="Aruba"/>
    <x v="3"/>
    <n v="13"/>
    <s v="aruba"/>
    <x v="2"/>
    <x v="31"/>
    <x v="63"/>
  </r>
  <r>
    <s v="ID0865"/>
    <s v="27 May 2012, 4:31 AM"/>
    <s v="R134000"/>
    <n v="134000"/>
    <s v="ZAR"/>
    <n v="16337.5185"/>
    <s v="Data Analyst"/>
    <x v="0"/>
    <s v="South Africa"/>
    <s v="South Africa"/>
    <x v="0"/>
    <n v="2"/>
    <s v="south africa"/>
    <x v="3"/>
    <x v="7"/>
    <x v="11"/>
  </r>
  <r>
    <s v="ID0866"/>
    <s v="27 May 2012, 4:40 AM"/>
    <n v="65000"/>
    <n v="65000"/>
    <s v="USD"/>
    <n v="65000"/>
    <s v="Security Access Governance Analyst"/>
    <x v="0"/>
    <s v="USA"/>
    <s v="USA"/>
    <x v="3"/>
    <n v="8"/>
    <s v="usa"/>
    <x v="2"/>
    <x v="11"/>
    <x v="2"/>
  </r>
  <r>
    <s v="ID0867"/>
    <s v="27 May 2012, 6:17 AM"/>
    <n v="40000"/>
    <n v="40000"/>
    <s v="USD"/>
    <n v="40000"/>
    <s v="IT Capacity Planner"/>
    <x v="0"/>
    <s v="USA"/>
    <s v="USA"/>
    <x v="1"/>
    <n v="2"/>
    <s v="usa"/>
    <x v="2"/>
    <x v="7"/>
    <x v="2"/>
  </r>
  <r>
    <s v="ID0868"/>
    <s v="27 May 2012, 6:37 AM"/>
    <n v="98000"/>
    <n v="98000"/>
    <s v="USD"/>
    <n v="98000"/>
    <s v="supply chain manager"/>
    <x v="3"/>
    <s v="indonesia"/>
    <s v="Indonesia"/>
    <x v="2"/>
    <n v="14"/>
    <s v="indonesia"/>
    <x v="0"/>
    <x v="28"/>
    <x v="54"/>
  </r>
  <r>
    <s v="ID0869"/>
    <s v="27 May 2012, 6:37 AM"/>
    <n v="50000"/>
    <n v="50000"/>
    <s v="USD"/>
    <n v="50000"/>
    <s v="Boss"/>
    <x v="4"/>
    <s v="USA"/>
    <s v="USA"/>
    <x v="1"/>
    <n v="15"/>
    <s v="usa"/>
    <x v="2"/>
    <x v="12"/>
    <x v="2"/>
  </r>
  <r>
    <s v="ID0870"/>
    <s v="27 May 2012, 7:19 AM"/>
    <n v="135000"/>
    <n v="135000"/>
    <s v="USD"/>
    <n v="135000"/>
    <s v="Director, P&amp;A"/>
    <x v="4"/>
    <s v="USA"/>
    <s v="USA"/>
    <x v="0"/>
    <n v="25"/>
    <s v="usa"/>
    <x v="2"/>
    <x v="17"/>
    <x v="2"/>
  </r>
  <r>
    <s v="ID0871"/>
    <s v="27 May 2012, 8:07 AM"/>
    <n v="125"/>
    <n v="125000"/>
    <s v="USD"/>
    <n v="125000"/>
    <s v="Project controls manager"/>
    <x v="3"/>
    <s v="Norway"/>
    <s v="Norway"/>
    <x v="0"/>
    <n v="6"/>
    <s v="norway"/>
    <x v="1"/>
    <x v="6"/>
    <x v="45"/>
  </r>
  <r>
    <s v="ID0872"/>
    <s v="27 May 2012, 8:54 AM"/>
    <n v="4500"/>
    <n v="4500"/>
    <s v="USD"/>
    <n v="4500"/>
    <s v="senior associate"/>
    <x v="0"/>
    <s v="indonesia"/>
    <s v="Indonesia"/>
    <x v="2"/>
    <n v="4"/>
    <s v="indonesia"/>
    <x v="0"/>
    <x v="18"/>
    <x v="54"/>
  </r>
  <r>
    <s v="ID0873"/>
    <s v="27 May 2012, 8:55 AM"/>
    <n v="115000"/>
    <n v="115000"/>
    <s v="USD"/>
    <n v="115000"/>
    <s v="Principal Financial Analyst"/>
    <x v="0"/>
    <s v="USA"/>
    <s v="USA"/>
    <x v="0"/>
    <n v="10"/>
    <s v="usa"/>
    <x v="2"/>
    <x v="5"/>
    <x v="2"/>
  </r>
  <r>
    <s v="ID0874"/>
    <s v="27 May 2012, 9:17 AM"/>
    <n v="70000"/>
    <n v="70000"/>
    <s v="USD"/>
    <n v="70000"/>
    <s v="Financial Analyst"/>
    <x v="0"/>
    <s v="USA"/>
    <s v="USA"/>
    <x v="1"/>
    <n v="15"/>
    <s v="usa"/>
    <x v="2"/>
    <x v="12"/>
    <x v="2"/>
  </r>
  <r>
    <s v="ID0875"/>
    <s v="27 May 2012, 9:49 AM"/>
    <n v="5000"/>
    <n v="60000"/>
    <s v="USD"/>
    <n v="60000"/>
    <s v="Store keeper"/>
    <x v="0"/>
    <s v="USA"/>
    <s v="USA"/>
    <x v="2"/>
    <n v="8"/>
    <s v="usa"/>
    <x v="2"/>
    <x v="11"/>
    <x v="2"/>
  </r>
  <r>
    <s v="ID0876"/>
    <s v="27 May 2012, 10:13 AM"/>
    <n v="87456"/>
    <n v="87456"/>
    <s v="USD"/>
    <n v="87456"/>
    <s v="qa team supervisor"/>
    <x v="3"/>
    <s v="USA"/>
    <s v="USA"/>
    <x v="2"/>
    <n v="12"/>
    <s v="usa"/>
    <x v="2"/>
    <x v="23"/>
    <x v="2"/>
  </r>
  <r>
    <s v="ID0877"/>
    <s v="27 May 2012, 11:32 AM"/>
    <n v="26400"/>
    <n v="26400"/>
    <s v="USD"/>
    <n v="26400"/>
    <s v="Supply Chain Administrator"/>
    <x v="0"/>
    <s v="UAE"/>
    <s v="UAE"/>
    <x v="1"/>
    <n v="6"/>
    <s v="uae"/>
    <x v="0"/>
    <x v="6"/>
    <x v="21"/>
  </r>
  <r>
    <s v="ID0878"/>
    <s v="27 May 2012, 11:50 AM"/>
    <n v="1000"/>
    <n v="12000"/>
    <s v="USD"/>
    <n v="12000"/>
    <s v="sup"/>
    <x v="3"/>
    <s v="UAE"/>
    <s v="UAE"/>
    <x v="1"/>
    <n v="18"/>
    <s v="uae"/>
    <x v="0"/>
    <x v="20"/>
    <x v="21"/>
  </r>
  <r>
    <s v="ID0879"/>
    <s v="27 May 2012, 12:03 PM"/>
    <n v="144000"/>
    <n v="144000"/>
    <s v="INR"/>
    <n v="2564.3400029999998"/>
    <s v="Cost Trainee"/>
    <x v="0"/>
    <s v="India"/>
    <s v="India"/>
    <x v="0"/>
    <n v="1"/>
    <s v="india"/>
    <x v="0"/>
    <x v="4"/>
    <x v="0"/>
  </r>
  <r>
    <s v="ID0880"/>
    <s v="27 May 2012, 12:32 PM"/>
    <s v="62000 USD"/>
    <n v="62000"/>
    <s v="USD"/>
    <n v="62000"/>
    <s v="Deputy Manager Finance"/>
    <x v="3"/>
    <s v="Qatar"/>
    <s v="Qatar"/>
    <x v="1"/>
    <n v="11"/>
    <s v="qatar"/>
    <x v="0"/>
    <x v="8"/>
    <x v="64"/>
  </r>
  <r>
    <s v="ID0881"/>
    <s v="27 May 2012, 12:35 PM"/>
    <s v="3 lacs P.A"/>
    <n v="300000"/>
    <s v="INR"/>
    <n v="5342.3750060000002"/>
    <s v="Sales"/>
    <x v="0"/>
    <s v="India"/>
    <s v="India"/>
    <x v="3"/>
    <n v="10"/>
    <s v="india"/>
    <x v="0"/>
    <x v="5"/>
    <x v="0"/>
  </r>
  <r>
    <s v="ID0882"/>
    <s v="27 May 2012, 12:37 PM"/>
    <n v="40000"/>
    <n v="40000"/>
    <s v="EUR"/>
    <n v="50815.977559999999"/>
    <s v="Medical information analist"/>
    <x v="0"/>
    <s v="Netherlands"/>
    <s v="Netherlands"/>
    <x v="0"/>
    <n v="4"/>
    <s v="netherlands"/>
    <x v="1"/>
    <x v="18"/>
    <x v="18"/>
  </r>
  <r>
    <s v="ID0883"/>
    <s v="27 May 2012, 12:41 PM"/>
    <s v="US 2130"/>
    <n v="25560"/>
    <s v="USD"/>
    <n v="25560"/>
    <s v="Training Coordinator"/>
    <x v="3"/>
    <s v="saudi arabia"/>
    <s v="Saudi Arabia"/>
    <x v="0"/>
    <n v="3"/>
    <s v="saudi arabia"/>
    <x v="0"/>
    <x v="14"/>
    <x v="22"/>
  </r>
  <r>
    <s v="ID0884"/>
    <s v="27 May 2012, 12:57 PM"/>
    <s v="Rs.60000/-"/>
    <n v="720000"/>
    <s v="INR"/>
    <n v="12821.70001"/>
    <s v="Article (Internship) - CA"/>
    <x v="5"/>
    <s v="India"/>
    <s v="India"/>
    <x v="0"/>
    <n v="3"/>
    <s v="india"/>
    <x v="0"/>
    <x v="14"/>
    <x v="0"/>
  </r>
  <r>
    <s v="ID0885"/>
    <s v="27 May 2012, 1:06 PM"/>
    <n v="600000"/>
    <n v="600000"/>
    <s v="INR"/>
    <n v="10684.75001"/>
    <s v="Asst Manager"/>
    <x v="3"/>
    <s v="India"/>
    <s v="India"/>
    <x v="1"/>
    <n v="5"/>
    <s v="india"/>
    <x v="0"/>
    <x v="1"/>
    <x v="0"/>
  </r>
  <r>
    <s v="ID0886"/>
    <s v="27 May 2012, 1:27 PM"/>
    <n v="35000"/>
    <n v="420000"/>
    <s v="PKR"/>
    <n v="4457.9172609999996"/>
    <s v="Assistant Manager"/>
    <x v="3"/>
    <s v="Pakistan"/>
    <s v="Pakistan"/>
    <x v="1"/>
    <n v="4"/>
    <s v="pakistan"/>
    <x v="0"/>
    <x v="18"/>
    <x v="3"/>
  </r>
  <r>
    <s v="ID0887"/>
    <s v="27 May 2012, 1:29 PM"/>
    <s v="$125000 / a excl bonus"/>
    <n v="125000"/>
    <s v="USD"/>
    <n v="125000"/>
    <s v="Commercial Director"/>
    <x v="4"/>
    <s v="South Africa"/>
    <s v="South Africa"/>
    <x v="0"/>
    <n v="20"/>
    <s v="south africa"/>
    <x v="3"/>
    <x v="2"/>
    <x v="11"/>
  </r>
  <r>
    <s v="ID0888"/>
    <s v="27 May 2012, 1:34 PM"/>
    <n v="43000"/>
    <n v="43000"/>
    <s v="USD"/>
    <n v="43000"/>
    <s v="Financial Analyst"/>
    <x v="0"/>
    <s v="USA"/>
    <s v="USA"/>
    <x v="0"/>
    <n v="1"/>
    <s v="usa"/>
    <x v="2"/>
    <x v="4"/>
    <x v="2"/>
  </r>
  <r>
    <s v="ID0889"/>
    <s v="27 May 2012, 1:41 PM"/>
    <s v="400000 Rs"/>
    <n v="400000"/>
    <s v="INR"/>
    <n v="7123.1666750000004"/>
    <s v="engineer"/>
    <x v="2"/>
    <s v="India"/>
    <s v="India"/>
    <x v="2"/>
    <n v="6"/>
    <s v="india"/>
    <x v="0"/>
    <x v="6"/>
    <x v="0"/>
  </r>
  <r>
    <s v="ID0890"/>
    <s v="27 May 2012, 1:41 PM"/>
    <n v="10000"/>
    <n v="10000"/>
    <s v="USD"/>
    <n v="10000"/>
    <s v="Finance Staff"/>
    <x v="5"/>
    <s v="Viet Nam"/>
    <s v="Vietnam"/>
    <x v="0"/>
    <n v="4"/>
    <s v="vietnam"/>
    <x v="0"/>
    <x v="18"/>
    <x v="65"/>
  </r>
  <r>
    <s v="ID0891"/>
    <s v="27 May 2012, 1:42 PM"/>
    <s v="inr 500000"/>
    <n v="500000"/>
    <s v="INR"/>
    <n v="8903.9583440000006"/>
    <s v="team coach"/>
    <x v="3"/>
    <s v="India"/>
    <s v="India"/>
    <x v="3"/>
    <n v="5"/>
    <s v="india"/>
    <x v="0"/>
    <x v="1"/>
    <x v="0"/>
  </r>
  <r>
    <s v="ID0892"/>
    <s v="27 May 2012, 1:45 PM"/>
    <n v="36500"/>
    <n v="36500"/>
    <s v="USD"/>
    <n v="36500"/>
    <s v="Accountant"/>
    <x v="5"/>
    <s v="Saudi Arabia"/>
    <s v="Saudi Arabia"/>
    <x v="0"/>
    <n v="15"/>
    <s v="saudi arabia"/>
    <x v="0"/>
    <x v="12"/>
    <x v="22"/>
  </r>
  <r>
    <s v="ID0893"/>
    <s v="27 May 2012, 1:52 PM"/>
    <s v="100,000 usd"/>
    <n v="100000"/>
    <s v="USD"/>
    <n v="100000"/>
    <s v="Director"/>
    <x v="4"/>
    <s v="M€÷xico"/>
    <s v="Mexico"/>
    <x v="1"/>
    <n v="10"/>
    <s v="mexico"/>
    <x v="2"/>
    <x v="5"/>
    <x v="25"/>
  </r>
  <r>
    <s v="ID0894"/>
    <s v="27 May 2012, 2:04 PM"/>
    <n v="400000"/>
    <n v="400000"/>
    <s v="INR"/>
    <n v="7123.1666750000004"/>
    <s v="Accountancy"/>
    <x v="5"/>
    <s v="India"/>
    <s v="India"/>
    <x v="2"/>
    <n v="8"/>
    <s v="india"/>
    <x v="0"/>
    <x v="11"/>
    <x v="0"/>
  </r>
  <r>
    <s v="ID0895"/>
    <s v="27 May 2012, 2:22 PM"/>
    <s v="INR 23 L"/>
    <n v="2300000"/>
    <s v="INR"/>
    <n v="40958.208379999996"/>
    <s v="Manager - Business Planning &amp; Reporting"/>
    <x v="3"/>
    <s v="India"/>
    <s v="India"/>
    <x v="2"/>
    <n v="8"/>
    <s v="india"/>
    <x v="0"/>
    <x v="11"/>
    <x v="0"/>
  </r>
  <r>
    <s v="ID0896"/>
    <s v="27 May 2012, 2:27 PM"/>
    <s v="rs 100000"/>
    <n v="1200000"/>
    <s v="INR"/>
    <n v="21369.500019999999"/>
    <s v="ASST VICE PREDISDENT"/>
    <x v="4"/>
    <s v="India"/>
    <s v="India"/>
    <x v="0"/>
    <n v="17"/>
    <s v="india"/>
    <x v="0"/>
    <x v="19"/>
    <x v="0"/>
  </r>
  <r>
    <s v="ID0897"/>
    <s v="27 May 2012, 2:47 PM"/>
    <n v="120000"/>
    <n v="120000"/>
    <s v="INR"/>
    <n v="2136.950002"/>
    <s v="co ordinator"/>
    <x v="3"/>
    <s v="India"/>
    <s v="India"/>
    <x v="0"/>
    <n v="5"/>
    <s v="india"/>
    <x v="0"/>
    <x v="1"/>
    <x v="0"/>
  </r>
  <r>
    <s v="ID0898"/>
    <s v="27 May 2012, 2:49 PM"/>
    <s v="5,00,000 INR"/>
    <n v="500000"/>
    <s v="INR"/>
    <n v="8903.9583440000006"/>
    <s v="Planning Engineer"/>
    <x v="2"/>
    <s v="India"/>
    <s v="India"/>
    <x v="2"/>
    <n v="3"/>
    <s v="india"/>
    <x v="0"/>
    <x v="14"/>
    <x v="0"/>
  </r>
  <r>
    <s v="ID0899"/>
    <s v="27 May 2012, 2:50 PM"/>
    <n v="1000000"/>
    <n v="1000000"/>
    <s v="INR"/>
    <n v="17807.916689999998"/>
    <s v="Engagement Lead"/>
    <x v="3"/>
    <s v="India"/>
    <s v="India"/>
    <x v="0"/>
    <n v="5"/>
    <s v="india"/>
    <x v="0"/>
    <x v="1"/>
    <x v="0"/>
  </r>
  <r>
    <s v="ID0900"/>
    <s v="27 May 2012, 2:55 PM"/>
    <s v="INR 850,000"/>
    <n v="850000"/>
    <s v="INR"/>
    <n v="15136.72918"/>
    <s v="Assistant Manager"/>
    <x v="3"/>
    <s v="India"/>
    <s v="India"/>
    <x v="2"/>
    <n v="3"/>
    <s v="india"/>
    <x v="0"/>
    <x v="14"/>
    <x v="0"/>
  </r>
  <r>
    <s v="ID0901"/>
    <s v="27 May 2012, 3:01 PM"/>
    <n v="168000"/>
    <n v="168000"/>
    <s v="PHP"/>
    <n v="3982.4487789999998"/>
    <s v="Clerk"/>
    <x v="0"/>
    <s v="Philippines"/>
    <s v="Philippines"/>
    <x v="0"/>
    <n v="10"/>
    <s v="philippines"/>
    <x v="0"/>
    <x v="5"/>
    <x v="32"/>
  </r>
  <r>
    <s v="ID0903"/>
    <s v="27 May 2012, 3:25 PM"/>
    <n v="1300"/>
    <n v="15600"/>
    <s v="USD"/>
    <n v="15600"/>
    <s v="Document controller"/>
    <x v="1"/>
    <s v="Kuwait"/>
    <s v="Kuwait"/>
    <x v="0"/>
    <n v="13"/>
    <s v="kuwait"/>
    <x v="0"/>
    <x v="31"/>
    <x v="66"/>
  </r>
  <r>
    <s v="ID0904"/>
    <s v="27 May 2012, 3:26 PM"/>
    <s v="180000 INR"/>
    <n v="180000"/>
    <s v="INR"/>
    <n v="3205.4250040000002"/>
    <s v="Executive"/>
    <x v="0"/>
    <s v="India"/>
    <s v="India"/>
    <x v="2"/>
    <n v="3.5"/>
    <s v="india"/>
    <x v="0"/>
    <x v="30"/>
    <x v="0"/>
  </r>
  <r>
    <s v="ID0905"/>
    <s v="27 May 2012, 3:32 PM"/>
    <n v="10000"/>
    <n v="10000"/>
    <s v="USD"/>
    <n v="10000"/>
    <s v="Planner"/>
    <x v="3"/>
    <s v="India"/>
    <s v="India"/>
    <x v="0"/>
    <n v="6"/>
    <s v="india"/>
    <x v="0"/>
    <x v="6"/>
    <x v="0"/>
  </r>
  <r>
    <s v="ID0906"/>
    <s v="27 May 2012, 3:44 PM"/>
    <n v="75010"/>
    <n v="75010"/>
    <s v="USD"/>
    <n v="75010"/>
    <s v="Senior Business Analyst"/>
    <x v="0"/>
    <s v="USA"/>
    <s v="USA"/>
    <x v="2"/>
    <n v="6"/>
    <s v="usa"/>
    <x v="2"/>
    <x v="6"/>
    <x v="2"/>
  </r>
  <r>
    <s v="ID0907"/>
    <s v="27 May 2012, 3:44 PM"/>
    <s v="Rs 600000/-"/>
    <n v="600000"/>
    <s v="INR"/>
    <n v="10684.75001"/>
    <s v="Manager"/>
    <x v="3"/>
    <s v="India"/>
    <s v="India"/>
    <x v="1"/>
    <n v="9"/>
    <s v="india"/>
    <x v="0"/>
    <x v="25"/>
    <x v="0"/>
  </r>
  <r>
    <s v="ID0908"/>
    <s v="27 May 2012, 3:48 PM"/>
    <n v="16350"/>
    <n v="16350"/>
    <s v="USD"/>
    <n v="16350"/>
    <s v="Estimator"/>
    <x v="3"/>
    <s v="India"/>
    <s v="India"/>
    <x v="0"/>
    <n v="5"/>
    <s v="india"/>
    <x v="0"/>
    <x v="1"/>
    <x v="0"/>
  </r>
  <r>
    <s v="ID0909"/>
    <s v="27 May 2012, 4:10 PM"/>
    <n v="80000"/>
    <n v="80000"/>
    <s v="GBP"/>
    <n v="126094.26179999999"/>
    <s v="Financial Modeller"/>
    <x v="5"/>
    <s v="UK"/>
    <s v="UK"/>
    <x v="0"/>
    <n v="10"/>
    <s v="uk"/>
    <x v="1"/>
    <x v="5"/>
    <x v="14"/>
  </r>
  <r>
    <s v="ID0910"/>
    <s v="27 May 2012, 4:10 PM"/>
    <n v="60000"/>
    <n v="60000"/>
    <s v="USD"/>
    <n v="60000"/>
    <s v="Cost accountant"/>
    <x v="5"/>
    <s v="Singapore"/>
    <s v="Singapore"/>
    <x v="1"/>
    <n v="10"/>
    <s v="singapore"/>
    <x v="0"/>
    <x v="5"/>
    <x v="29"/>
  </r>
  <r>
    <s v="ID0911"/>
    <s v="27 May 2012, 4:24 PM"/>
    <n v="1300000"/>
    <n v="1300000"/>
    <s v="INR"/>
    <n v="23150.291689999998"/>
    <s v="banker"/>
    <x v="3"/>
    <s v="India"/>
    <s v="India"/>
    <x v="3"/>
    <n v="3"/>
    <s v="india"/>
    <x v="0"/>
    <x v="14"/>
    <x v="0"/>
  </r>
  <r>
    <s v="ID0912"/>
    <s v="27 May 2012, 4:30 PM"/>
    <n v="775000"/>
    <n v="775000"/>
    <s v="INR"/>
    <n v="13801.13543"/>
    <s v="Analyst"/>
    <x v="0"/>
    <s v="India"/>
    <s v="India"/>
    <x v="0"/>
    <n v="2"/>
    <s v="india"/>
    <x v="0"/>
    <x v="7"/>
    <x v="0"/>
  </r>
  <r>
    <s v="ID0913"/>
    <s v="27 May 2012, 4:50 PM"/>
    <s v="1050000 INR"/>
    <n v="1050000"/>
    <s v="INR"/>
    <n v="18698.312519999999"/>
    <s v="Manager Market Reesrach"/>
    <x v="3"/>
    <s v="India"/>
    <s v="India"/>
    <x v="1"/>
    <n v="5"/>
    <s v="india"/>
    <x v="0"/>
    <x v="1"/>
    <x v="0"/>
  </r>
  <r>
    <s v="ID0914"/>
    <s v="27 May 2012, 5:10 PM"/>
    <n v="36000"/>
    <n v="36000"/>
    <s v="USD"/>
    <n v="36000"/>
    <s v="QA Supervisor"/>
    <x v="1"/>
    <s v="Czech Republic"/>
    <s v="Czech Republic"/>
    <x v="2"/>
    <n v="9"/>
    <s v="czech republic"/>
    <x v="1"/>
    <x v="25"/>
    <x v="67"/>
  </r>
  <r>
    <s v="ID0915"/>
    <s v="27 May 2012, 5:16 PM"/>
    <s v="486000 INR"/>
    <n v="486000"/>
    <s v="INR"/>
    <n v="8654.6475100000007"/>
    <s v="Assistant manager"/>
    <x v="3"/>
    <s v="India"/>
    <s v="India"/>
    <x v="1"/>
    <n v="6"/>
    <s v="india"/>
    <x v="0"/>
    <x v="6"/>
    <x v="0"/>
  </r>
  <r>
    <s v="ID0916"/>
    <s v="27 May 2012, 5:17 PM"/>
    <s v="ô?65000"/>
    <n v="65000"/>
    <s v="GBP"/>
    <n v="102451.5877"/>
    <s v="Manager"/>
    <x v="3"/>
    <s v="UK"/>
    <s v="UK"/>
    <x v="3"/>
    <n v="15"/>
    <s v="uk"/>
    <x v="1"/>
    <x v="12"/>
    <x v="14"/>
  </r>
  <r>
    <s v="ID0917"/>
    <s v="27 May 2012, 5:24 PM"/>
    <n v="36400"/>
    <n v="36400"/>
    <s v="USD"/>
    <n v="36400"/>
    <s v="Analyst"/>
    <x v="0"/>
    <s v="Zimbabwe"/>
    <s v="Zimbabwe"/>
    <x v="0"/>
    <n v="20"/>
    <s v="zimbabwe"/>
    <x v="3"/>
    <x v="2"/>
    <x v="68"/>
  </r>
  <r>
    <s v="ID0918"/>
    <s v="27 May 2012, 6:19 PM"/>
    <n v="64210.1"/>
    <n v="64210"/>
    <s v="GBP"/>
    <n v="101206.4068"/>
    <s v="HR Advisor - Systems &amp; MI"/>
    <x v="8"/>
    <s v="UK"/>
    <s v="UK"/>
    <x v="0"/>
    <n v="16"/>
    <s v="uk"/>
    <x v="1"/>
    <x v="16"/>
    <x v="14"/>
  </r>
  <r>
    <s v="ID0919"/>
    <s v="27 May 2012, 6:33 PM"/>
    <s v="300000RS"/>
    <n v="300000"/>
    <s v="INR"/>
    <n v="5342.3750060000002"/>
    <s v="ANALYST"/>
    <x v="0"/>
    <s v="India"/>
    <s v="India"/>
    <x v="0"/>
    <n v="0.5"/>
    <s v="india"/>
    <x v="0"/>
    <x v="38"/>
    <x v="0"/>
  </r>
  <r>
    <s v="ID0920"/>
    <s v="27 May 2012, 7:39 PM"/>
    <n v="104000"/>
    <n v="104000"/>
    <s v="AED"/>
    <n v="28310.798119999999"/>
    <s v="Financial Analyst"/>
    <x v="0"/>
    <s v="UAE"/>
    <s v="UAE"/>
    <x v="0"/>
    <n v="11"/>
    <s v="uae"/>
    <x v="0"/>
    <x v="8"/>
    <x v="21"/>
  </r>
  <r>
    <s v="ID0921"/>
    <s v="27 May 2012, 7:41 PM"/>
    <n v="20500"/>
    <n v="20500"/>
    <s v="EUR"/>
    <n v="26043.1885"/>
    <s v="C&amp;B Manager"/>
    <x v="3"/>
    <s v="Poland"/>
    <s v="Poland"/>
    <x v="0"/>
    <n v="8"/>
    <s v="poland"/>
    <x v="1"/>
    <x v="11"/>
    <x v="15"/>
  </r>
  <r>
    <s v="ID0922"/>
    <s v="27 May 2012, 8:18 PM"/>
    <s v="95000 AUD"/>
    <n v="95000"/>
    <s v="AUD"/>
    <n v="96891.417360000007"/>
    <s v="Senior Marketing Analyst"/>
    <x v="0"/>
    <s v="Australia"/>
    <s v="Australia"/>
    <x v="3"/>
    <n v="7"/>
    <s v="australia"/>
    <x v="4"/>
    <x v="3"/>
    <x v="16"/>
  </r>
  <r>
    <s v="ID0923"/>
    <s v="27 May 2012, 8:43 PM"/>
    <n v="144000"/>
    <n v="144000"/>
    <s v="INR"/>
    <n v="2564.3400029999998"/>
    <s v="operation supervisor"/>
    <x v="1"/>
    <s v="India"/>
    <s v="India"/>
    <x v="0"/>
    <n v="4"/>
    <s v="india"/>
    <x v="0"/>
    <x v="18"/>
    <x v="0"/>
  </r>
  <r>
    <s v="ID0924"/>
    <s v="27 May 2012, 8:51 PM"/>
    <n v="180000"/>
    <n v="180000"/>
    <s v="INR"/>
    <n v="3205.4250040000002"/>
    <s v="MIS TEAM MEMBER"/>
    <x v="7"/>
    <s v="India"/>
    <s v="India"/>
    <x v="1"/>
    <n v="8"/>
    <s v="india"/>
    <x v="0"/>
    <x v="11"/>
    <x v="0"/>
  </r>
  <r>
    <s v="ID0925"/>
    <s v="27 May 2012, 9:04 PM"/>
    <n v="600000"/>
    <n v="600000"/>
    <s v="INR"/>
    <n v="10684.75001"/>
    <s v="Sales Analyst"/>
    <x v="0"/>
    <s v="India"/>
    <s v="India"/>
    <x v="1"/>
    <n v="8"/>
    <s v="india"/>
    <x v="0"/>
    <x v="11"/>
    <x v="0"/>
  </r>
  <r>
    <s v="ID0927"/>
    <s v="27 May 2012, 9:21 PM"/>
    <n v="150000"/>
    <n v="150000"/>
    <s v="USD"/>
    <n v="150000"/>
    <s v="Controller"/>
    <x v="1"/>
    <s v="USA"/>
    <s v="USA"/>
    <x v="0"/>
    <n v="25"/>
    <s v="usa"/>
    <x v="2"/>
    <x v="17"/>
    <x v="2"/>
  </r>
  <r>
    <s v="ID0928"/>
    <s v="27 May 2012, 9:24 PM"/>
    <s v="7 Lakhs"/>
    <n v="700000"/>
    <s v="INR"/>
    <n v="12465.54168"/>
    <s v="Business Support Executive"/>
    <x v="3"/>
    <s v="India"/>
    <s v="India"/>
    <x v="0"/>
    <n v="3"/>
    <s v="india"/>
    <x v="0"/>
    <x v="14"/>
    <x v="0"/>
  </r>
  <r>
    <s v="ID0929"/>
    <s v="27 May 2012, 9:44 PM"/>
    <s v="15000 Ÿ?¦"/>
    <n v="15000"/>
    <s v="EUR"/>
    <n v="19055.991580000002"/>
    <s v="analytic"/>
    <x v="0"/>
    <s v="Slovenia"/>
    <s v="Slovenia"/>
    <x v="0"/>
    <n v="4"/>
    <s v="slovenia"/>
    <x v="1"/>
    <x v="18"/>
    <x v="69"/>
  </r>
  <r>
    <s v="ID0930"/>
    <s v="27 May 2012, 9:49 PM"/>
    <n v="105000"/>
    <n v="105000"/>
    <s v="USD"/>
    <n v="105000"/>
    <s v="business analyst"/>
    <x v="0"/>
    <s v="USA"/>
    <s v="USA"/>
    <x v="0"/>
    <n v="20"/>
    <s v="usa"/>
    <x v="2"/>
    <x v="2"/>
    <x v="2"/>
  </r>
  <r>
    <s v="ID0931"/>
    <s v="27 May 2012, 10:05 PM"/>
    <n v="24000"/>
    <n v="24000"/>
    <s v="USD"/>
    <n v="24000"/>
    <s v="business analyst"/>
    <x v="0"/>
    <s v="India"/>
    <s v="India"/>
    <x v="0"/>
    <n v="3"/>
    <s v="india"/>
    <x v="0"/>
    <x v="14"/>
    <x v="0"/>
  </r>
  <r>
    <s v="ID0932"/>
    <s v="27 May 2012, 10:22 PM"/>
    <s v="50000 GBP"/>
    <n v="50000"/>
    <s v="GBP"/>
    <n v="78808.9136"/>
    <s v="Finance Analyst"/>
    <x v="0"/>
    <s v="UK"/>
    <s v="UK"/>
    <x v="1"/>
    <n v="10"/>
    <s v="uk"/>
    <x v="1"/>
    <x v="5"/>
    <x v="14"/>
  </r>
  <r>
    <s v="ID0933"/>
    <s v="27 May 2012, 10:35 PM"/>
    <n v="42000"/>
    <n v="42000"/>
    <s v="USD"/>
    <n v="42000"/>
    <s v="Credit Controller"/>
    <x v="1"/>
    <s v="Saudi Arabia"/>
    <s v="Saudi Arabia"/>
    <x v="1"/>
    <n v="15"/>
    <s v="saudi arabia"/>
    <x v="0"/>
    <x v="12"/>
    <x v="22"/>
  </r>
  <r>
    <s v="ID0934"/>
    <s v="27 May 2012, 10:40 PM"/>
    <s v="R$ 19.200,00"/>
    <n v="19200"/>
    <s v="BRL"/>
    <n v="9490.1984040000007"/>
    <s v="Programmer"/>
    <x v="0"/>
    <s v="Brazil"/>
    <s v="Brasil"/>
    <x v="1"/>
    <n v="8"/>
    <s v="brasil"/>
    <x v="5"/>
    <x v="11"/>
    <x v="20"/>
  </r>
  <r>
    <s v="ID0935"/>
    <s v="27 May 2012, 10:58 PM"/>
    <n v="60000"/>
    <n v="60000"/>
    <s v="USD"/>
    <n v="60000"/>
    <s v="Consultant"/>
    <x v="8"/>
    <s v="Singapore"/>
    <s v="Singapore"/>
    <x v="0"/>
    <n v="5"/>
    <s v="singapore"/>
    <x v="0"/>
    <x v="1"/>
    <x v="29"/>
  </r>
  <r>
    <s v="ID0936"/>
    <s v="27 May 2012, 11:03 PM"/>
    <n v="1000000"/>
    <n v="1000000"/>
    <s v="INR"/>
    <n v="17807.916689999998"/>
    <s v="business"/>
    <x v="3"/>
    <s v="India"/>
    <s v="India"/>
    <x v="1"/>
    <n v="8"/>
    <s v="india"/>
    <x v="0"/>
    <x v="11"/>
    <x v="0"/>
  </r>
  <r>
    <s v="ID0937"/>
    <s v="27 May 2012, 11:10 PM"/>
    <s v="Rs.7,00,000"/>
    <n v="700000"/>
    <s v="INR"/>
    <n v="12465.54168"/>
    <s v="Business Analyst"/>
    <x v="0"/>
    <s v="India"/>
    <s v="India"/>
    <x v="1"/>
    <n v="1"/>
    <s v="india"/>
    <x v="0"/>
    <x v="4"/>
    <x v="0"/>
  </r>
  <r>
    <s v="ID0938"/>
    <s v="27 May 2012, 11:32 PM"/>
    <n v="20571"/>
    <n v="20571"/>
    <s v="USD"/>
    <n v="20571"/>
    <s v="CFO"/>
    <x v="4"/>
    <s v="Albania"/>
    <s v="Albania"/>
    <x v="0"/>
    <n v="8"/>
    <s v="albania"/>
    <x v="1"/>
    <x v="11"/>
    <x v="70"/>
  </r>
  <r>
    <s v="ID0939"/>
    <s v="27 May 2012, 11:43 PM"/>
    <n v="290"/>
    <n v="3480"/>
    <s v="USD"/>
    <n v="3480"/>
    <s v="Reconciliation Manager in Textile Mill"/>
    <x v="3"/>
    <s v="Pakistan"/>
    <s v="Pakistan"/>
    <x v="1"/>
    <n v="6"/>
    <s v="pakistan"/>
    <x v="0"/>
    <x v="6"/>
    <x v="3"/>
  </r>
  <r>
    <s v="ID0940"/>
    <s v="27 May 2012, 11:46 PM"/>
    <n v="18060"/>
    <n v="18060"/>
    <s v="USD"/>
    <n v="18060"/>
    <s v="Reporting Supervisor"/>
    <x v="7"/>
    <s v="Philippines"/>
    <s v="Philippines"/>
    <x v="0"/>
    <n v="12"/>
    <s v="philippines"/>
    <x v="0"/>
    <x v="23"/>
    <x v="32"/>
  </r>
  <r>
    <s v="ID0941"/>
    <s v="27 May 2012, 11:47 PM"/>
    <n v="30000"/>
    <n v="30000"/>
    <s v="USD"/>
    <n v="30000"/>
    <s v="Financial Expert"/>
    <x v="5"/>
    <s v="Iran"/>
    <s v="iran"/>
    <x v="2"/>
    <n v="30"/>
    <s v="iran"/>
    <x v="0"/>
    <x v="15"/>
    <x v="38"/>
  </r>
  <r>
    <s v="ID0943"/>
    <s v="27 May 2012, 11:52 PM"/>
    <s v="usd 2000 per month"/>
    <n v="24000"/>
    <s v="USD"/>
    <n v="24000"/>
    <s v="sr manager"/>
    <x v="3"/>
    <s v="India"/>
    <s v="India"/>
    <x v="0"/>
    <n v="10"/>
    <s v="india"/>
    <x v="0"/>
    <x v="5"/>
    <x v="0"/>
  </r>
  <r>
    <s v="ID0944"/>
    <s v="28 May 2012, 12:10 AM"/>
    <n v="63200"/>
    <n v="63200"/>
    <s v="EUR"/>
    <n v="80289.24454"/>
    <s v="Consultant"/>
    <x v="8"/>
    <s v="France"/>
    <s v="France"/>
    <x v="0"/>
    <n v="3"/>
    <s v="france"/>
    <x v="1"/>
    <x v="14"/>
    <x v="19"/>
  </r>
  <r>
    <s v="ID0945"/>
    <s v="28 May 2012, 12:17 AM"/>
    <n v="70000"/>
    <n v="70000"/>
    <s v="USD"/>
    <n v="70000"/>
    <s v="Client Manager"/>
    <x v="3"/>
    <s v="USA"/>
    <s v="USA"/>
    <x v="0"/>
    <n v="4"/>
    <s v="usa"/>
    <x v="2"/>
    <x v="18"/>
    <x v="2"/>
  </r>
  <r>
    <s v="ID0946"/>
    <s v="28 May 2012, 12:28 AM"/>
    <s v="Rs 40000"/>
    <n v="480000"/>
    <s v="INR"/>
    <n v="8547.8000100000008"/>
    <s v="Manager"/>
    <x v="3"/>
    <s v="India"/>
    <s v="India"/>
    <x v="2"/>
    <n v="2"/>
    <s v="india"/>
    <x v="0"/>
    <x v="7"/>
    <x v="0"/>
  </r>
  <r>
    <s v="ID0948"/>
    <s v="28 May 2012, 12:36 AM"/>
    <s v="INR 600K"/>
    <n v="600000"/>
    <s v="INR"/>
    <n v="10684.75001"/>
    <s v="Asst. Mgr. Finance"/>
    <x v="0"/>
    <s v="India"/>
    <s v="India"/>
    <x v="0"/>
    <n v="11"/>
    <s v="india"/>
    <x v="0"/>
    <x v="8"/>
    <x v="0"/>
  </r>
  <r>
    <s v="ID0949"/>
    <s v="28 May 2012, 12:43 AM"/>
    <s v="600000 INR"/>
    <n v="600000"/>
    <s v="INR"/>
    <n v="10684.75001"/>
    <s v="Executive"/>
    <x v="0"/>
    <s v="India"/>
    <s v="India"/>
    <x v="2"/>
    <n v="4"/>
    <s v="india"/>
    <x v="0"/>
    <x v="18"/>
    <x v="0"/>
  </r>
  <r>
    <s v="ID0950"/>
    <s v="28 May 2012, 12:48 AM"/>
    <n v="20000"/>
    <n v="20000"/>
    <s v="USD"/>
    <n v="20000"/>
    <s v="Financial Modeller"/>
    <x v="5"/>
    <s v="Zambia"/>
    <s v="Zambia"/>
    <x v="1"/>
    <n v="2"/>
    <s v="zambia"/>
    <x v="3"/>
    <x v="7"/>
    <x v="71"/>
  </r>
  <r>
    <s v="ID0951"/>
    <s v="28 May 2012, 1:17 AM"/>
    <s v="42000 Ÿ?¦"/>
    <n v="42000"/>
    <s v="EUR"/>
    <n v="53356.776440000001"/>
    <s v="Consultant"/>
    <x v="8"/>
    <s v="Germany"/>
    <s v="Germany"/>
    <x v="2"/>
    <n v="3"/>
    <s v="germany"/>
    <x v="1"/>
    <x v="14"/>
    <x v="5"/>
  </r>
  <r>
    <s v="ID0952"/>
    <s v="28 May 2012, 1:29 AM"/>
    <n v="3000"/>
    <n v="36000"/>
    <s v="USD"/>
    <n v="36000"/>
    <s v="Accountant"/>
    <x v="5"/>
    <s v="United Arab Emirates"/>
    <s v="UAE"/>
    <x v="0"/>
    <n v="4.5"/>
    <s v="uae"/>
    <x v="0"/>
    <x v="26"/>
    <x v="21"/>
  </r>
  <r>
    <s v="ID0953"/>
    <s v="28 May 2012, 1:30 AM"/>
    <n v="57000"/>
    <n v="57000"/>
    <s v="USD"/>
    <n v="57000"/>
    <s v="Construction Engineer"/>
    <x v="2"/>
    <s v="USA"/>
    <s v="USA"/>
    <x v="2"/>
    <n v="4"/>
    <s v="usa"/>
    <x v="2"/>
    <x v="18"/>
    <x v="2"/>
  </r>
  <r>
    <s v="ID0954"/>
    <s v="28 May 2012, 1:47 AM"/>
    <n v="135000"/>
    <n v="135000"/>
    <s v="USD"/>
    <n v="135000"/>
    <s v="Marketing Insights Manager"/>
    <x v="3"/>
    <s v="USA"/>
    <s v="USA"/>
    <x v="1"/>
    <n v="15"/>
    <s v="usa"/>
    <x v="2"/>
    <x v="12"/>
    <x v="2"/>
  </r>
  <r>
    <s v="ID0955"/>
    <s v="28 May 2012, 2:25 AM"/>
    <n v="75000"/>
    <n v="75000"/>
    <s v="EUR"/>
    <n v="95279.957920000001"/>
    <s v="Risk analyst"/>
    <x v="0"/>
    <s v="Netherlands"/>
    <s v="Netherlands"/>
    <x v="0"/>
    <n v="4"/>
    <s v="netherlands"/>
    <x v="1"/>
    <x v="18"/>
    <x v="18"/>
  </r>
  <r>
    <s v="ID0957"/>
    <s v="28 May 2012, 3:34 AM"/>
    <n v="45000"/>
    <n v="45000"/>
    <s v="EUR"/>
    <n v="57167.974750000001"/>
    <s v="data analist"/>
    <x v="0"/>
    <s v="netherlands"/>
    <s v="Netherlands"/>
    <x v="2"/>
    <n v="10"/>
    <s v="netherlands"/>
    <x v="1"/>
    <x v="5"/>
    <x v="18"/>
  </r>
  <r>
    <s v="ID0958"/>
    <s v="28 May 2012, 3:44 AM"/>
    <s v="2,000,000 Naira"/>
    <n v="2000000"/>
    <s v="NAIRA"/>
    <n v="12326.65639"/>
    <s v="Head Business Advisory"/>
    <x v="3"/>
    <s v="Nigeria"/>
    <s v="Nigeria"/>
    <x v="0"/>
    <n v="5"/>
    <s v="nigeria"/>
    <x v="3"/>
    <x v="1"/>
    <x v="59"/>
  </r>
  <r>
    <s v="ID0959"/>
    <s v="28 May 2012, 4:05 AM"/>
    <n v="8000"/>
    <n v="8000"/>
    <s v="USD"/>
    <n v="8000"/>
    <s v="IT Analyst"/>
    <x v="0"/>
    <s v="India"/>
    <s v="India"/>
    <x v="3"/>
    <n v="5"/>
    <s v="india"/>
    <x v="0"/>
    <x v="1"/>
    <x v="0"/>
  </r>
  <r>
    <s v="ID0960"/>
    <s v="28 May 2012, 4:40 AM"/>
    <n v="48000"/>
    <n v="48000"/>
    <s v="USD"/>
    <n v="48000"/>
    <s v="Merchandise planner"/>
    <x v="3"/>
    <s v="France"/>
    <s v="France"/>
    <x v="0"/>
    <n v="5"/>
    <s v="france"/>
    <x v="1"/>
    <x v="1"/>
    <x v="19"/>
  </r>
  <r>
    <s v="ID0961"/>
    <s v="28 May 2012, 5:07 AM"/>
    <n v="40000"/>
    <n v="40000"/>
    <s v="USD"/>
    <n v="40000"/>
    <s v="analyst"/>
    <x v="0"/>
    <s v="NZ"/>
    <s v="New Zealand"/>
    <x v="0"/>
    <n v="5"/>
    <s v="new zealand"/>
    <x v="4"/>
    <x v="1"/>
    <x v="47"/>
  </r>
  <r>
    <s v="ID0962"/>
    <s v="28 May 2012, 5:09 AM"/>
    <s v="NZ$ 75000"/>
    <n v="75000"/>
    <s v="NZD"/>
    <n v="59819.107020000003"/>
    <s v="Information Analyst"/>
    <x v="0"/>
    <s v="New  Zealand"/>
    <s v="New Zealand"/>
    <x v="0"/>
    <n v="10"/>
    <s v="new zealand"/>
    <x v="4"/>
    <x v="5"/>
    <x v="47"/>
  </r>
  <r>
    <s v="ID0963"/>
    <s v="28 May 2012, 5:12 AM"/>
    <n v="150000"/>
    <n v="150000"/>
    <s v="USD"/>
    <n v="150000"/>
    <s v="Software Tester"/>
    <x v="0"/>
    <s v="Switzerland"/>
    <s v="Switzerland"/>
    <x v="3"/>
    <n v="20"/>
    <s v="switzerland"/>
    <x v="1"/>
    <x v="2"/>
    <x v="10"/>
  </r>
  <r>
    <s v="ID0964"/>
    <s v="28 May 2012, 5:20 AM"/>
    <n v="80000"/>
    <n v="80000"/>
    <s v="AUD"/>
    <n v="81592.772509999995"/>
    <s v="Billing manager"/>
    <x v="3"/>
    <s v="Australia"/>
    <s v="Australia"/>
    <x v="0"/>
    <n v="25"/>
    <s v="australia"/>
    <x v="4"/>
    <x v="17"/>
    <x v="16"/>
  </r>
  <r>
    <s v="ID0965"/>
    <s v="28 May 2012, 5:48 AM"/>
    <n v="95000"/>
    <n v="95000"/>
    <s v="AUD"/>
    <n v="96891.417360000007"/>
    <s v="financial analyst"/>
    <x v="0"/>
    <s v="Australia"/>
    <s v="Australia"/>
    <x v="2"/>
    <n v="20"/>
    <s v="australia"/>
    <x v="4"/>
    <x v="2"/>
    <x v="16"/>
  </r>
  <r>
    <s v="ID0966"/>
    <s v="28 May 2012, 5:51 AM"/>
    <s v="AUD90000"/>
    <n v="90000"/>
    <s v="AUD"/>
    <n v="91791.869080000004"/>
    <s v="Senior Research Analyst"/>
    <x v="0"/>
    <s v="Australia"/>
    <s v="Australia"/>
    <x v="0"/>
    <n v="13"/>
    <s v="australia"/>
    <x v="4"/>
    <x v="31"/>
    <x v="16"/>
  </r>
  <r>
    <s v="ID0967"/>
    <s v="28 May 2012, 5:51 AM"/>
    <n v="15000"/>
    <n v="15000"/>
    <s v="USD"/>
    <n v="15000"/>
    <s v="Quality Executive"/>
    <x v="0"/>
    <s v="India"/>
    <s v="India"/>
    <x v="2"/>
    <n v="2"/>
    <s v="india"/>
    <x v="0"/>
    <x v="7"/>
    <x v="0"/>
  </r>
  <r>
    <s v="ID0968"/>
    <s v="28 May 2012, 6:25 AM"/>
    <s v="AU$65"/>
    <n v="65000"/>
    <s v="AUD"/>
    <n v="66294.127670000002"/>
    <s v="Business Support"/>
    <x v="3"/>
    <s v="Australia"/>
    <s v="Australia"/>
    <x v="2"/>
    <n v="5"/>
    <s v="australia"/>
    <x v="4"/>
    <x v="1"/>
    <x v="16"/>
  </r>
  <r>
    <s v="ID0969"/>
    <s v="28 May 2012, 6:35 AM"/>
    <n v="100000"/>
    <n v="100000"/>
    <s v="AUD"/>
    <n v="101990.9656"/>
    <s v="Senior Consultant"/>
    <x v="8"/>
    <s v="Australia"/>
    <s v="Australia"/>
    <x v="1"/>
    <n v="6"/>
    <s v="australia"/>
    <x v="4"/>
    <x v="6"/>
    <x v="16"/>
  </r>
  <r>
    <s v="ID0970"/>
    <s v="28 May 2012, 6:51 AM"/>
    <n v="60000"/>
    <n v="60000"/>
    <s v="USD"/>
    <n v="60000"/>
    <s v="Sales Manager"/>
    <x v="3"/>
    <s v="USA"/>
    <s v="USA"/>
    <x v="2"/>
    <n v="3"/>
    <s v="usa"/>
    <x v="2"/>
    <x v="14"/>
    <x v="2"/>
  </r>
  <r>
    <s v="ID0971"/>
    <s v="28 May 2012, 6:52 AM"/>
    <n v="43000"/>
    <n v="43000"/>
    <s v="AUD"/>
    <n v="43856.115230000003"/>
    <s v="Finance Officer"/>
    <x v="3"/>
    <s v="Australia"/>
    <s v="Australia"/>
    <x v="1"/>
    <n v="1"/>
    <s v="australia"/>
    <x v="4"/>
    <x v="4"/>
    <x v="16"/>
  </r>
  <r>
    <s v="ID0972"/>
    <s v="28 May 2012, 6:52 AM"/>
    <n v="45616"/>
    <n v="45616"/>
    <s v="USD"/>
    <n v="45616"/>
    <s v="Assistant Fleet Analyst"/>
    <x v="0"/>
    <s v="Australia"/>
    <s v="Australia"/>
    <x v="0"/>
    <n v="1.5"/>
    <s v="australia"/>
    <x v="4"/>
    <x v="24"/>
    <x v="16"/>
  </r>
  <r>
    <s v="ID0973"/>
    <s v="28 May 2012, 7:00 AM"/>
    <n v="95000"/>
    <n v="95000"/>
    <s v="NZD"/>
    <n v="75770.868889999998"/>
    <s v="Cost Accountant"/>
    <x v="5"/>
    <s v="New Zealand"/>
    <s v="New Zealand"/>
    <x v="0"/>
    <n v="20"/>
    <s v="new zealand"/>
    <x v="4"/>
    <x v="2"/>
    <x v="47"/>
  </r>
  <r>
    <s v="ID0974"/>
    <s v="28 May 2012, 7:21 AM"/>
    <n v="56600"/>
    <n v="56600"/>
    <s v="AUD"/>
    <n v="57726.886550000003"/>
    <s v="Operations Coordinator"/>
    <x v="3"/>
    <s v="Australia"/>
    <s v="Australia"/>
    <x v="2"/>
    <n v="2"/>
    <s v="australia"/>
    <x v="4"/>
    <x v="7"/>
    <x v="16"/>
  </r>
  <r>
    <s v="ID0975"/>
    <s v="28 May 2012, 7:23 AM"/>
    <n v="20000"/>
    <n v="20000"/>
    <s v="USD"/>
    <n v="20000"/>
    <s v="data analyst"/>
    <x v="0"/>
    <s v="Australia"/>
    <s v="Australia"/>
    <x v="2"/>
    <n v="2"/>
    <s v="australia"/>
    <x v="4"/>
    <x v="7"/>
    <x v="16"/>
  </r>
  <r>
    <s v="ID0976"/>
    <s v="28 May 2012, 7:28 AM"/>
    <s v="AUD$200,000"/>
    <n v="200000"/>
    <s v="AUD"/>
    <n v="203981.9313"/>
    <s v="Corporate Finance Manager"/>
    <x v="3"/>
    <s v="Australia"/>
    <s v="Australia"/>
    <x v="0"/>
    <n v="15"/>
    <s v="australia"/>
    <x v="4"/>
    <x v="12"/>
    <x v="16"/>
  </r>
  <r>
    <s v="ID0977"/>
    <s v="28 May 2012, 7:28 AM"/>
    <n v="50000"/>
    <n v="50000"/>
    <s v="AUD"/>
    <n v="50995.482819999997"/>
    <s v="Operations"/>
    <x v="1"/>
    <s v="Australia"/>
    <s v="Australia"/>
    <x v="3"/>
    <n v="5"/>
    <s v="australia"/>
    <x v="4"/>
    <x v="1"/>
    <x v="16"/>
  </r>
  <r>
    <s v="ID0978"/>
    <s v="28 May 2012, 7:29 AM"/>
    <n v="125000"/>
    <n v="125000"/>
    <s v="AUD"/>
    <n v="127488.7071"/>
    <s v="Director, Informatics"/>
    <x v="4"/>
    <s v="Australia"/>
    <s v="Australia"/>
    <x v="0"/>
    <n v="15"/>
    <s v="australia"/>
    <x v="4"/>
    <x v="12"/>
    <x v="16"/>
  </r>
  <r>
    <s v="ID0979"/>
    <s v="28 May 2012, 7:33 AM"/>
    <n v="65000"/>
    <n v="65000"/>
    <s v="AUD"/>
    <n v="66294.127670000002"/>
    <s v="Data Analyst"/>
    <x v="0"/>
    <s v="Australia"/>
    <s v="Australia"/>
    <x v="0"/>
    <n v="4"/>
    <s v="australia"/>
    <x v="4"/>
    <x v="18"/>
    <x v="16"/>
  </r>
  <r>
    <s v="ID0980"/>
    <s v="28 May 2012, 7:39 AM"/>
    <n v="62000"/>
    <n v="62000"/>
    <s v="AUD"/>
    <n v="63234.398699999998"/>
    <s v="Business Analyst"/>
    <x v="0"/>
    <s v="Australia"/>
    <s v="Australia"/>
    <x v="0"/>
    <n v="3"/>
    <s v="australia"/>
    <x v="4"/>
    <x v="14"/>
    <x v="16"/>
  </r>
  <r>
    <s v="ID0981"/>
    <s v="28 May 2012, 7:46 AM"/>
    <n v="260000"/>
    <n v="260000"/>
    <s v="USD"/>
    <n v="260000"/>
    <s v="CFO"/>
    <x v="4"/>
    <s v="USA"/>
    <s v="USA"/>
    <x v="2"/>
    <n v="10"/>
    <s v="usa"/>
    <x v="2"/>
    <x v="5"/>
    <x v="2"/>
  </r>
  <r>
    <s v="ID0983"/>
    <s v="28 May 2012, 7:59 AM"/>
    <n v="110000"/>
    <n v="110000"/>
    <s v="AUD"/>
    <n v="112190.0622"/>
    <s v="Sustainability Strategy Advisor"/>
    <x v="3"/>
    <s v="Australia"/>
    <s v="Australia"/>
    <x v="2"/>
    <n v="8"/>
    <s v="australia"/>
    <x v="4"/>
    <x v="11"/>
    <x v="16"/>
  </r>
  <r>
    <s v="ID0984"/>
    <s v="28 May 2012, 8:03 AM"/>
    <s v="AUD$70,000"/>
    <n v="70000"/>
    <s v="AUD"/>
    <n v="71393.675950000004"/>
    <s v="Business Development"/>
    <x v="3"/>
    <s v="Australia"/>
    <s v="Australia"/>
    <x v="0"/>
    <n v="7"/>
    <s v="australia"/>
    <x v="4"/>
    <x v="3"/>
    <x v="16"/>
  </r>
  <r>
    <s v="ID0985"/>
    <s v="28 May 2012, 8:22 AM"/>
    <s v="USD 85000.00"/>
    <n v="85000"/>
    <s v="USD"/>
    <n v="85000"/>
    <s v="Reporting and DB Analyist"/>
    <x v="7"/>
    <s v="Australia"/>
    <s v="Australia"/>
    <x v="0"/>
    <n v="8"/>
    <s v="australia"/>
    <x v="4"/>
    <x v="11"/>
    <x v="16"/>
  </r>
  <r>
    <s v="ID0986"/>
    <s v="28 May 2012, 8:26 AM"/>
    <n v="94000"/>
    <n v="94000"/>
    <s v="AUD"/>
    <n v="95871.507700000002"/>
    <s v="Business Analyst"/>
    <x v="0"/>
    <s v="Australia"/>
    <s v="Australia"/>
    <x v="2"/>
    <n v="2.5"/>
    <s v="australia"/>
    <x v="4"/>
    <x v="33"/>
    <x v="16"/>
  </r>
  <r>
    <s v="ID0987"/>
    <s v="28 May 2012, 8:35 AM"/>
    <s v="A$107000"/>
    <n v="107000"/>
    <s v="AUD"/>
    <n v="109130.33319999999"/>
    <s v="Management Accountant"/>
    <x v="3"/>
    <s v="Australia"/>
    <s v="Australia"/>
    <x v="0"/>
    <n v="35"/>
    <s v="australia"/>
    <x v="4"/>
    <x v="39"/>
    <x v="16"/>
  </r>
  <r>
    <s v="ID0988"/>
    <s v="28 May 2012, 8:39 AM"/>
    <n v="3000"/>
    <n v="36000"/>
    <s v="USD"/>
    <n v="36000"/>
    <s v="Project manager"/>
    <x v="3"/>
    <s v="malaysia"/>
    <s v="malaysia"/>
    <x v="3"/>
    <n v="3"/>
    <s v="malaysia"/>
    <x v="0"/>
    <x v="14"/>
    <x v="72"/>
  </r>
  <r>
    <s v="ID0989"/>
    <s v="28 May 2012, 8:41 AM"/>
    <n v="120000"/>
    <n v="120000"/>
    <s v="AUD"/>
    <n v="122389.1588"/>
    <s v="analyst"/>
    <x v="0"/>
    <s v="Australia"/>
    <s v="Australia"/>
    <x v="0"/>
    <n v="2"/>
    <s v="australia"/>
    <x v="4"/>
    <x v="7"/>
    <x v="16"/>
  </r>
  <r>
    <s v="ID0990"/>
    <s v="28 May 2012, 8:47 AM"/>
    <s v="AU$52.000"/>
    <n v="52000"/>
    <s v="AUD"/>
    <n v="53035.302129999996"/>
    <s v="Shipping Administrator"/>
    <x v="0"/>
    <s v="Australia"/>
    <s v="Australia"/>
    <x v="0"/>
    <n v="4"/>
    <s v="australia"/>
    <x v="4"/>
    <x v="18"/>
    <x v="16"/>
  </r>
  <r>
    <s v="ID0991"/>
    <s v="28 May 2012, 8:48 AM"/>
    <n v="125000"/>
    <n v="125000"/>
    <s v="USD"/>
    <n v="125000"/>
    <s v="VP, Operational Analytics"/>
    <x v="4"/>
    <s v="USA"/>
    <s v="USA"/>
    <x v="0"/>
    <n v="10"/>
    <s v="usa"/>
    <x v="2"/>
    <x v="5"/>
    <x v="2"/>
  </r>
  <r>
    <s v="ID0992"/>
    <s v="28 May 2012, 9:03 AM"/>
    <n v="19000"/>
    <n v="19000"/>
    <s v="USD"/>
    <n v="19000"/>
    <s v="Finance analyst"/>
    <x v="0"/>
    <s v="China"/>
    <s v="China"/>
    <x v="0"/>
    <n v="6"/>
    <s v="china"/>
    <x v="0"/>
    <x v="6"/>
    <x v="52"/>
  </r>
  <r>
    <s v="ID0993"/>
    <s v="28 May 2012, 9:12 AM"/>
    <n v="92000"/>
    <n v="92000"/>
    <s v="AUD"/>
    <n v="93831.688389999996"/>
    <s v="Finance analyst"/>
    <x v="0"/>
    <s v="Australia"/>
    <s v="Australia"/>
    <x v="1"/>
    <n v="6"/>
    <s v="australia"/>
    <x v="4"/>
    <x v="6"/>
    <x v="16"/>
  </r>
  <r>
    <s v="ID0994"/>
    <s v="28 May 2012, 9:21 AM"/>
    <n v="100000"/>
    <n v="100000"/>
    <s v="AUD"/>
    <n v="101990.9656"/>
    <s v="Reporting Analyst"/>
    <x v="0"/>
    <s v="Australia"/>
    <s v="Australia"/>
    <x v="0"/>
    <n v="20"/>
    <s v="australia"/>
    <x v="4"/>
    <x v="2"/>
    <x v="16"/>
  </r>
  <r>
    <s v="ID0995"/>
    <s v="28 May 2012, 9:26 AM"/>
    <n v="120000"/>
    <n v="120000"/>
    <s v="AUD"/>
    <n v="122389.1588"/>
    <s v="HSLP Data Analyst"/>
    <x v="0"/>
    <s v="Australia"/>
    <s v="Australia"/>
    <x v="0"/>
    <n v="5"/>
    <s v="australia"/>
    <x v="4"/>
    <x v="1"/>
    <x v="16"/>
  </r>
  <r>
    <s v="ID0996"/>
    <s v="28 May 2012, 9:38 AM"/>
    <n v="35000"/>
    <n v="35000"/>
    <s v="CAD"/>
    <n v="34417.653310000002"/>
    <s v="Reporting Analyst"/>
    <x v="0"/>
    <s v="Canada"/>
    <s v="Canada"/>
    <x v="1"/>
    <n v="4"/>
    <s v="canada"/>
    <x v="2"/>
    <x v="18"/>
    <x v="17"/>
  </r>
  <r>
    <s v="ID0997"/>
    <s v="28 May 2012, 9:40 AM"/>
    <s v="US$12,000/year"/>
    <n v="12000"/>
    <s v="USD"/>
    <n v="12000"/>
    <s v="Manager"/>
    <x v="3"/>
    <s v="Asia"/>
    <s v="Asia"/>
    <x v="1"/>
    <n v="3"/>
    <s v="asia"/>
    <x v="0"/>
    <x v="14"/>
    <x v="73"/>
  </r>
  <r>
    <s v="ID0998"/>
    <s v="28 May 2012, 9:41 AM"/>
    <n v="204000"/>
    <n v="204000"/>
    <s v="INR"/>
    <n v="3632.815004"/>
    <s v="Retired Government Officer, having knowledge in excel."/>
    <x v="3"/>
    <s v="India"/>
    <s v="India"/>
    <x v="0"/>
    <n v="0"/>
    <s v="india"/>
    <x v="0"/>
    <x v="29"/>
    <x v="0"/>
  </r>
  <r>
    <s v="ID0999"/>
    <s v="28 May 2012, 9:43 AM"/>
    <s v="1200000 INR"/>
    <n v="1200000"/>
    <s v="INR"/>
    <n v="21369.500019999999"/>
    <s v="Senior Consultant"/>
    <x v="8"/>
    <s v="India"/>
    <s v="India"/>
    <x v="1"/>
    <n v="6"/>
    <s v="india"/>
    <x v="0"/>
    <x v="6"/>
    <x v="0"/>
  </r>
  <r>
    <s v="ID1000"/>
    <s v="28 May 2012, 9:51 AM"/>
    <n v="500000"/>
    <n v="500000"/>
    <s v="INR"/>
    <n v="8903.9583440000006"/>
    <s v="Business Analyst"/>
    <x v="0"/>
    <s v="India"/>
    <s v="India"/>
    <x v="0"/>
    <n v="7"/>
    <s v="india"/>
    <x v="0"/>
    <x v="3"/>
    <x v="0"/>
  </r>
  <r>
    <s v="ID1001"/>
    <s v="28 May 2012, 10:15 AM"/>
    <s v="RM48,000"/>
    <n v="48000"/>
    <s v="MYR"/>
    <n v="15206.427250000001"/>
    <s v="Credit Risk Manager"/>
    <x v="3"/>
    <s v="Malaysia"/>
    <s v="malaysia"/>
    <x v="0"/>
    <n v="2"/>
    <s v="malaysia"/>
    <x v="0"/>
    <x v="7"/>
    <x v="72"/>
  </r>
  <r>
    <s v="ID1002"/>
    <s v="28 May 2012, 10:21 AM"/>
    <s v="NZD 180000"/>
    <n v="180000"/>
    <s v="NZD"/>
    <n v="143565.85680000001"/>
    <s v="Commercial Manager"/>
    <x v="3"/>
    <s v="New Zealand"/>
    <s v="New Zealand"/>
    <x v="0"/>
    <n v="25"/>
    <s v="new zealand"/>
    <x v="4"/>
    <x v="17"/>
    <x v="47"/>
  </r>
  <r>
    <s v="ID1003"/>
    <s v="28 May 2012, 10:25 AM"/>
    <s v="Rs.5,45,000"/>
    <n v="545000"/>
    <s v="INR"/>
    <n v="9705.3145949999998"/>
    <s v="Assistant Manager"/>
    <x v="3"/>
    <s v="India"/>
    <s v="India"/>
    <x v="2"/>
    <n v="6"/>
    <s v="india"/>
    <x v="0"/>
    <x v="6"/>
    <x v="0"/>
  </r>
  <r>
    <s v="ID1004"/>
    <s v="28 May 2012, 10:27 AM"/>
    <s v="Rs.10,00,000"/>
    <n v="1000000"/>
    <s v="INR"/>
    <n v="17807.916689999998"/>
    <s v="Credit Manager - Loans"/>
    <x v="3"/>
    <s v="India"/>
    <s v="India"/>
    <x v="1"/>
    <n v="8"/>
    <s v="india"/>
    <x v="0"/>
    <x v="11"/>
    <x v="0"/>
  </r>
  <r>
    <s v="ID1005"/>
    <s v="28 May 2012, 10:27 AM"/>
    <n v="180000"/>
    <n v="180000"/>
    <s v="INR"/>
    <n v="3205.4250040000002"/>
    <s v="Audit executive"/>
    <x v="0"/>
    <s v="INDIA"/>
    <s v="India"/>
    <x v="0"/>
    <n v="10"/>
    <s v="india"/>
    <x v="0"/>
    <x v="5"/>
    <x v="0"/>
  </r>
  <r>
    <s v="ID1006"/>
    <s v="28 May 2012, 10:29 AM"/>
    <s v="$45,000  USD"/>
    <n v="45000"/>
    <s v="USD"/>
    <n v="45000"/>
    <s v="Staff accountant -- Auditing"/>
    <x v="5"/>
    <s v="USA"/>
    <s v="USA"/>
    <x v="1"/>
    <n v="3"/>
    <s v="usa"/>
    <x v="2"/>
    <x v="14"/>
    <x v="2"/>
  </r>
  <r>
    <s v="ID1007"/>
    <s v="28 May 2012, 10:38 AM"/>
    <n v="700000"/>
    <n v="700000"/>
    <s v="INR"/>
    <n v="12465.54168"/>
    <s v="Asst Manager - Quality"/>
    <x v="3"/>
    <s v="India"/>
    <s v="India"/>
    <x v="2"/>
    <n v="7"/>
    <s v="india"/>
    <x v="0"/>
    <x v="3"/>
    <x v="0"/>
  </r>
  <r>
    <s v="ID1008"/>
    <s v="28 May 2012, 10:41 AM"/>
    <n v="94000"/>
    <n v="94000"/>
    <s v="AUD"/>
    <n v="95871.507700000002"/>
    <s v="Principal Analyst"/>
    <x v="0"/>
    <s v="Australia"/>
    <s v="Australia"/>
    <x v="2"/>
    <n v="14"/>
    <s v="australia"/>
    <x v="4"/>
    <x v="28"/>
    <x v="16"/>
  </r>
  <r>
    <s v="ID1009"/>
    <s v="28 May 2012, 10:42 AM"/>
    <n v="170000"/>
    <n v="170000"/>
    <s v="AUD"/>
    <n v="173384.6416"/>
    <s v="Business Consultant"/>
    <x v="8"/>
    <s v="Australia"/>
    <s v="Australia"/>
    <x v="2"/>
    <n v="8"/>
    <s v="australia"/>
    <x v="4"/>
    <x v="11"/>
    <x v="16"/>
  </r>
  <r>
    <s v="ID1010"/>
    <s v="28 May 2012, 11:11 AM"/>
    <n v="650000"/>
    <n v="650000"/>
    <s v="INR"/>
    <n v="11575.145850000001"/>
    <s v="Ass Research  Manager"/>
    <x v="3"/>
    <s v="India"/>
    <s v="India"/>
    <x v="2"/>
    <n v="1"/>
    <s v="india"/>
    <x v="0"/>
    <x v="4"/>
    <x v="0"/>
  </r>
  <r>
    <s v="ID1011"/>
    <s v="28 May 2012, 11:31 AM"/>
    <n v="18000"/>
    <n v="18000"/>
    <s v="USD"/>
    <n v="18000"/>
    <s v="Data Specialist"/>
    <x v="6"/>
    <s v="India"/>
    <s v="India"/>
    <x v="1"/>
    <n v="8"/>
    <s v="india"/>
    <x v="0"/>
    <x v="11"/>
    <x v="0"/>
  </r>
  <r>
    <s v="ID1012"/>
    <s v="28 May 2012, 11:33 AM"/>
    <s v="AUD$70,000"/>
    <n v="70000"/>
    <s v="AUD"/>
    <n v="71393.675950000004"/>
    <s v="Director"/>
    <x v="4"/>
    <s v="Australia"/>
    <s v="Australia"/>
    <x v="1"/>
    <n v="2"/>
    <s v="australia"/>
    <x v="4"/>
    <x v="7"/>
    <x v="16"/>
  </r>
  <r>
    <s v="ID1013"/>
    <s v="28 May 2012, 11:33 AM"/>
    <s v="350000 Rs"/>
    <n v="350000"/>
    <s v="INR"/>
    <n v="6232.7708409999996"/>
    <s v="Data Analyst"/>
    <x v="0"/>
    <s v="India"/>
    <s v="India"/>
    <x v="0"/>
    <n v="2.5"/>
    <s v="india"/>
    <x v="0"/>
    <x v="33"/>
    <x v="0"/>
  </r>
  <r>
    <s v="ID1014"/>
    <s v="28 May 2012, 11:37 AM"/>
    <s v="LKR 240000"/>
    <n v="240000"/>
    <s v="LKR"/>
    <n v="1805.773962"/>
    <s v="Management Trainee"/>
    <x v="3"/>
    <s v="Sri Lanka"/>
    <s v="Sri Lanka"/>
    <x v="0"/>
    <n v="3"/>
    <s v="sri lanka"/>
    <x v="0"/>
    <x v="14"/>
    <x v="53"/>
  </r>
  <r>
    <s v="ID1015"/>
    <s v="28 May 2012, 11:39 AM"/>
    <s v="Rs.6.4 lakhs"/>
    <n v="640000"/>
    <s v="INR"/>
    <n v="11397.06668"/>
    <s v="Sr.Analyst - Process Excellence"/>
    <x v="0"/>
    <s v="India"/>
    <s v="India"/>
    <x v="1"/>
    <n v="6"/>
    <s v="india"/>
    <x v="0"/>
    <x v="6"/>
    <x v="0"/>
  </r>
  <r>
    <s v="ID1016"/>
    <s v="28 May 2012, 11:41 AM"/>
    <n v="15000"/>
    <n v="15000"/>
    <s v="USD"/>
    <n v="15000"/>
    <s v="Operations Management"/>
    <x v="3"/>
    <s v="India"/>
    <s v="India"/>
    <x v="0"/>
    <n v="4"/>
    <s v="india"/>
    <x v="0"/>
    <x v="18"/>
    <x v="0"/>
  </r>
  <r>
    <s v="ID1017"/>
    <s v="28 May 2012, 11:58 AM"/>
    <s v="R308 500"/>
    <n v="308500"/>
    <s v="ZAR"/>
    <n v="37612.86909"/>
    <s v="Management Information Consultant"/>
    <x v="3"/>
    <s v="South Africa"/>
    <s v="South Africa"/>
    <x v="1"/>
    <n v="3"/>
    <s v="south africa"/>
    <x v="3"/>
    <x v="14"/>
    <x v="11"/>
  </r>
  <r>
    <s v="ID1018"/>
    <s v="28 May 2012, 12:00 PM"/>
    <n v="3.65"/>
    <n v="365000"/>
    <s v="INR"/>
    <n v="6499.8895910000001"/>
    <s v="associate analyst"/>
    <x v="0"/>
    <s v="India"/>
    <s v="India"/>
    <x v="0"/>
    <n v="3"/>
    <s v="india"/>
    <x v="0"/>
    <x v="14"/>
    <x v="0"/>
  </r>
  <r>
    <s v="ID1019"/>
    <s v="28 May 2012, 12:09 PM"/>
    <s v="usd 20.000"/>
    <n v="20000"/>
    <s v="USD"/>
    <n v="20000"/>
    <s v="Head of Financial Reporting"/>
    <x v="7"/>
    <s v="Paraguay"/>
    <s v="Paraguay"/>
    <x v="1"/>
    <n v="6"/>
    <s v="paraguay"/>
    <x v="5"/>
    <x v="6"/>
    <x v="74"/>
  </r>
  <r>
    <s v="ID1020"/>
    <s v="28 May 2012, 12:10 PM"/>
    <n v="7265"/>
    <n v="7265"/>
    <s v="USD"/>
    <n v="7265"/>
    <s v="Softwar Engineer"/>
    <x v="2"/>
    <s v="India"/>
    <s v="India"/>
    <x v="0"/>
    <n v="6"/>
    <s v="india"/>
    <x v="0"/>
    <x v="6"/>
    <x v="0"/>
  </r>
  <r>
    <s v="ID1021"/>
    <s v="28 May 2012, 12:15 PM"/>
    <s v="SGD92,000"/>
    <n v="92000"/>
    <s v="SGD"/>
    <n v="72571.8027"/>
    <s v="Finance Manager"/>
    <x v="3"/>
    <s v="Singapore"/>
    <s v="Singapore"/>
    <x v="1"/>
    <n v="15"/>
    <s v="singapore"/>
    <x v="0"/>
    <x v="12"/>
    <x v="29"/>
  </r>
  <r>
    <s v="ID1023"/>
    <s v="28 May 2012, 12:20 PM"/>
    <s v="INR 4.5 Lac"/>
    <n v="450000"/>
    <s v="INR"/>
    <n v="8013.5625090000003"/>
    <s v="Asst. Manager"/>
    <x v="3"/>
    <s v="India"/>
    <s v="India"/>
    <x v="1"/>
    <n v="15"/>
    <s v="india"/>
    <x v="0"/>
    <x v="12"/>
    <x v="0"/>
  </r>
  <r>
    <s v="ID1024"/>
    <s v="28 May 2012, 12:26 PM"/>
    <s v="Rs.5.7 lacs"/>
    <n v="570000"/>
    <s v="INR"/>
    <n v="10150.51251"/>
    <s v="MIS &amp; Analysis"/>
    <x v="0"/>
    <s v="India"/>
    <s v="India"/>
    <x v="0"/>
    <n v="5"/>
    <s v="india"/>
    <x v="0"/>
    <x v="1"/>
    <x v="0"/>
  </r>
  <r>
    <s v="ID1025"/>
    <s v="28 May 2012, 12:26 PM"/>
    <n v="65000"/>
    <n v="65000"/>
    <s v="USD"/>
    <n v="65000"/>
    <s v="Controller"/>
    <x v="1"/>
    <s v="USA"/>
    <s v="USA"/>
    <x v="0"/>
    <n v="9"/>
    <s v="usa"/>
    <x v="2"/>
    <x v="25"/>
    <x v="2"/>
  </r>
  <r>
    <s v="ID1026"/>
    <s v="28 May 2012, 12:32 PM"/>
    <n v="300000"/>
    <n v="300000"/>
    <s v="PKR"/>
    <n v="3184.226615"/>
    <s v="Banker"/>
    <x v="3"/>
    <s v="Pakistan"/>
    <s v="Pakistan"/>
    <x v="0"/>
    <n v="4"/>
    <s v="pakistan"/>
    <x v="0"/>
    <x v="18"/>
    <x v="3"/>
  </r>
  <r>
    <s v="ID1027"/>
    <s v="28 May 2012, 12:35 PM"/>
    <s v="Net- 56000Rs, Gross - 61000Rs"/>
    <n v="612000"/>
    <s v="INR"/>
    <n v="10898.445009999999"/>
    <s v="Asst. Manager"/>
    <x v="3"/>
    <s v="India"/>
    <s v="India"/>
    <x v="2"/>
    <n v="13"/>
    <s v="india"/>
    <x v="0"/>
    <x v="31"/>
    <x v="0"/>
  </r>
  <r>
    <s v="ID1028"/>
    <s v="28 May 2012, 12:40 PM"/>
    <n v="900"/>
    <n v="10800"/>
    <s v="USD"/>
    <n v="10800"/>
    <s v="Project Managment Office"/>
    <x v="3"/>
    <s v="Pakistan"/>
    <s v="Pakistan"/>
    <x v="1"/>
    <n v="5"/>
    <s v="pakistan"/>
    <x v="0"/>
    <x v="1"/>
    <x v="3"/>
  </r>
  <r>
    <s v="ID1029"/>
    <s v="28 May 2012, 12:47 PM"/>
    <n v="120000"/>
    <n v="120000"/>
    <s v="INR"/>
    <n v="2136.950002"/>
    <s v="Audit Assistant"/>
    <x v="0"/>
    <s v="India"/>
    <s v="India"/>
    <x v="2"/>
    <n v="3.5"/>
    <s v="india"/>
    <x v="0"/>
    <x v="30"/>
    <x v="0"/>
  </r>
  <r>
    <s v="ID1030"/>
    <s v="28 May 2012, 12:51 PM"/>
    <n v="45000"/>
    <n v="45000"/>
    <s v="USD"/>
    <n v="45000"/>
    <s v="Engineer"/>
    <x v="2"/>
    <s v="singapore"/>
    <s v="Singapore"/>
    <x v="2"/>
    <n v="4"/>
    <s v="singapore"/>
    <x v="0"/>
    <x v="18"/>
    <x v="29"/>
  </r>
  <r>
    <s v="ID1031"/>
    <s v="28 May 2012, 12:57 PM"/>
    <s v="Rs. 4,00,000/-"/>
    <n v="400000"/>
    <s v="INR"/>
    <n v="7123.1666750000004"/>
    <s v="Sr. Executive"/>
    <x v="3"/>
    <s v="India"/>
    <s v="India"/>
    <x v="2"/>
    <n v="5"/>
    <s v="india"/>
    <x v="0"/>
    <x v="1"/>
    <x v="0"/>
  </r>
  <r>
    <s v="ID1032"/>
    <s v="28 May 2012, 12:58 PM"/>
    <s v="3 Lakh"/>
    <n v="300000"/>
    <s v="INR"/>
    <n v="5342.3750060000002"/>
    <s v="ACCOUNTS"/>
    <x v="5"/>
    <s v="India"/>
    <s v="India"/>
    <x v="2"/>
    <n v="5"/>
    <s v="india"/>
    <x v="0"/>
    <x v="1"/>
    <x v="0"/>
  </r>
  <r>
    <s v="ID1033"/>
    <s v="28 May 2012, 12:59 PM"/>
    <n v="18000"/>
    <n v="18000"/>
    <s v="USD"/>
    <n v="18000"/>
    <s v="Area Sales Manager"/>
    <x v="3"/>
    <s v="India"/>
    <s v="India"/>
    <x v="2"/>
    <n v="4.5999999999999996"/>
    <s v="india"/>
    <x v="0"/>
    <x v="40"/>
    <x v="0"/>
  </r>
  <r>
    <s v="ID1034"/>
    <s v="28 May 2012, 1:01 PM"/>
    <s v="PK RS 456000"/>
    <n v="456000"/>
    <s v="PKR"/>
    <n v="4840.0244549999998"/>
    <s v="Strategic Planning Executive"/>
    <x v="3"/>
    <s v="Pakistan"/>
    <s v="Pakistan"/>
    <x v="0"/>
    <n v="2"/>
    <s v="pakistan"/>
    <x v="0"/>
    <x v="7"/>
    <x v="3"/>
  </r>
  <r>
    <s v="ID1035"/>
    <s v="28 May 2012, 1:02 PM"/>
    <s v="Rs 4,20,000 "/>
    <n v="420000"/>
    <s v="INR"/>
    <n v="7479.3250090000001"/>
    <s v="Analyst"/>
    <x v="0"/>
    <s v="India"/>
    <s v="India"/>
    <x v="2"/>
    <n v="10"/>
    <s v="india"/>
    <x v="0"/>
    <x v="5"/>
    <x v="0"/>
  </r>
  <r>
    <s v="ID1036"/>
    <s v="28 May 2012, 1:05 PM"/>
    <n v="210000"/>
    <n v="210000"/>
    <s v="INR"/>
    <n v="3739.6625039999999"/>
    <s v="MIS executive"/>
    <x v="7"/>
    <s v="India"/>
    <s v="India"/>
    <x v="1"/>
    <n v="3.5"/>
    <s v="india"/>
    <x v="0"/>
    <x v="30"/>
    <x v="0"/>
  </r>
  <r>
    <s v="ID1037"/>
    <s v="28 May 2012, 1:06 PM"/>
    <n v="3500"/>
    <n v="42000"/>
    <s v="USD"/>
    <n v="42000"/>
    <s v="Category Operations Supv."/>
    <x v="3"/>
    <s v="Kuwait"/>
    <s v="Kuwait"/>
    <x v="1"/>
    <n v="5"/>
    <s v="kuwait"/>
    <x v="0"/>
    <x v="1"/>
    <x v="66"/>
  </r>
  <r>
    <s v="ID1038"/>
    <s v="28 May 2012, 1:10 PM"/>
    <n v="28000"/>
    <n v="28000"/>
    <s v="USD"/>
    <n v="28000"/>
    <s v="BI"/>
    <x v="7"/>
    <s v="India"/>
    <s v="India"/>
    <x v="2"/>
    <n v="3"/>
    <s v="india"/>
    <x v="0"/>
    <x v="14"/>
    <x v="0"/>
  </r>
  <r>
    <s v="ID1039"/>
    <s v="28 May 2012, 1:11 PM"/>
    <n v="6000"/>
    <n v="6000"/>
    <s v="USD"/>
    <n v="6000"/>
    <s v="Manager"/>
    <x v="3"/>
    <s v="India"/>
    <s v="India"/>
    <x v="0"/>
    <n v="5"/>
    <s v="india"/>
    <x v="0"/>
    <x v="1"/>
    <x v="0"/>
  </r>
  <r>
    <s v="ID1040"/>
    <s v="28 May 2012, 1:26 PM"/>
    <n v="55"/>
    <n v="55000"/>
    <s v="NZD"/>
    <n v="43867.345150000001"/>
    <s v="Financial Analyst"/>
    <x v="0"/>
    <s v="New Zealand"/>
    <s v="New Zealand"/>
    <x v="1"/>
    <n v="10"/>
    <s v="new zealand"/>
    <x v="4"/>
    <x v="5"/>
    <x v="47"/>
  </r>
  <r>
    <s v="ID1041"/>
    <s v="28 May 2012, 1:27 PM"/>
    <s v="10 Lakh"/>
    <n v="1000000"/>
    <s v="INR"/>
    <n v="17807.916689999998"/>
    <s v="Teaching"/>
    <x v="0"/>
    <s v="India"/>
    <s v="India"/>
    <x v="3"/>
    <n v="25"/>
    <s v="india"/>
    <x v="0"/>
    <x v="17"/>
    <x v="0"/>
  </r>
  <r>
    <s v="ID1042"/>
    <s v="28 May 2012, 1:37 PM"/>
    <n v="600000"/>
    <n v="600000"/>
    <s v="INR"/>
    <n v="10684.75001"/>
    <s v="Business Analyst"/>
    <x v="0"/>
    <s v="India"/>
    <s v="India"/>
    <x v="1"/>
    <n v="12"/>
    <s v="india"/>
    <x v="0"/>
    <x v="23"/>
    <x v="0"/>
  </r>
  <r>
    <s v="ID1043"/>
    <s v="28 May 2012, 1:40 PM"/>
    <s v="USD 60000"/>
    <n v="60000"/>
    <s v="USD"/>
    <n v="60000"/>
    <s v="Excel Developer"/>
    <x v="8"/>
    <s v="Finland"/>
    <s v="Finland"/>
    <x v="1"/>
    <n v="5"/>
    <s v="finland"/>
    <x v="1"/>
    <x v="1"/>
    <x v="39"/>
  </r>
  <r>
    <s v="ID1044"/>
    <s v="28 May 2012, 1:41 PM"/>
    <n v="476000"/>
    <n v="476000"/>
    <s v="INR"/>
    <n v="8476.5683430000008"/>
    <s v="Report Specialist"/>
    <x v="7"/>
    <s v="India"/>
    <s v="India"/>
    <x v="0"/>
    <n v="8"/>
    <s v="india"/>
    <x v="0"/>
    <x v="11"/>
    <x v="0"/>
  </r>
  <r>
    <s v="ID1045"/>
    <s v="28 May 2012, 1:42 PM"/>
    <n v="725"/>
    <n v="8700"/>
    <s v="USD"/>
    <n v="8700"/>
    <s v="Project Controlling (MIS Reports)"/>
    <x v="1"/>
    <s v="India"/>
    <s v="India"/>
    <x v="2"/>
    <n v="7"/>
    <s v="india"/>
    <x v="0"/>
    <x v="3"/>
    <x v="0"/>
  </r>
  <r>
    <s v="ID1046"/>
    <s v="28 May 2012, 1:42 PM"/>
    <s v="2,00,000 INR"/>
    <n v="200000"/>
    <s v="INR"/>
    <n v="3561.583337"/>
    <s v="Monitoring &amp; evaluation officer"/>
    <x v="3"/>
    <s v="India"/>
    <s v="India"/>
    <x v="1"/>
    <n v="8"/>
    <s v="india"/>
    <x v="0"/>
    <x v="11"/>
    <x v="0"/>
  </r>
  <r>
    <s v="ID1047"/>
    <s v="28 May 2012, 1:43 PM"/>
    <n v="1.8"/>
    <n v="180000"/>
    <s v="INR"/>
    <n v="3205.4250040000002"/>
    <s v="MIS EXCUTIVE"/>
    <x v="7"/>
    <s v="India"/>
    <s v="India"/>
    <x v="1"/>
    <n v="4"/>
    <s v="india"/>
    <x v="0"/>
    <x v="18"/>
    <x v="0"/>
  </r>
  <r>
    <s v="ID1048"/>
    <s v="28 May 2012, 1:46 PM"/>
    <n v="252000"/>
    <n v="252000"/>
    <s v="INR"/>
    <n v="4487.5950050000001"/>
    <s v="Accounts Exec"/>
    <x v="5"/>
    <s v="India"/>
    <s v="India"/>
    <x v="3"/>
    <n v="5"/>
    <s v="india"/>
    <x v="0"/>
    <x v="1"/>
    <x v="0"/>
  </r>
  <r>
    <s v="ID1049"/>
    <s v="28 May 2012, 1:54 PM"/>
    <n v="700000"/>
    <n v="700000"/>
    <s v="INR"/>
    <n v="12465.54168"/>
    <s v="Credit Analyst"/>
    <x v="0"/>
    <s v="India"/>
    <s v="India"/>
    <x v="0"/>
    <n v="5"/>
    <s v="india"/>
    <x v="0"/>
    <x v="1"/>
    <x v="0"/>
  </r>
  <r>
    <s v="ID1050"/>
    <s v="28 May 2012, 2:00 PM"/>
    <n v="194"/>
    <n v="2400"/>
    <s v="USD"/>
    <n v="2400"/>
    <s v="Accounts Officer"/>
    <x v="5"/>
    <s v="Pakistan"/>
    <s v="Pakistan"/>
    <x v="2"/>
    <n v="15"/>
    <s v="pakistan"/>
    <x v="0"/>
    <x v="12"/>
    <x v="3"/>
  </r>
  <r>
    <s v="ID1051"/>
    <s v="28 May 2012, 2:11 PM"/>
    <s v="55000 usd"/>
    <n v="55000"/>
    <s v="USD"/>
    <n v="55000"/>
    <s v="Economist"/>
    <x v="7"/>
    <s v="Israel"/>
    <s v="Israel"/>
    <x v="0"/>
    <n v="6"/>
    <s v="israel"/>
    <x v="0"/>
    <x v="6"/>
    <x v="33"/>
  </r>
  <r>
    <s v="ID1052"/>
    <s v="28 May 2012, 2:12 PM"/>
    <n v="12000"/>
    <n v="12000"/>
    <s v="USD"/>
    <n v="12000"/>
    <s v="planning &amp; Sales Control emploee"/>
    <x v="1"/>
    <s v="Iran"/>
    <s v="iran"/>
    <x v="0"/>
    <n v="3"/>
    <s v="iran"/>
    <x v="0"/>
    <x v="14"/>
    <x v="38"/>
  </r>
  <r>
    <s v="ID1053"/>
    <s v="28 May 2012, 2:12 PM"/>
    <n v="43500"/>
    <n v="43500"/>
    <s v="EUR"/>
    <n v="55262.375599999999"/>
    <s v="RRHH"/>
    <x v="3"/>
    <s v="SPAIN"/>
    <s v="Spain"/>
    <x v="2"/>
    <n v="10"/>
    <s v="spain"/>
    <x v="1"/>
    <x v="5"/>
    <x v="46"/>
  </r>
  <r>
    <s v="ID1054"/>
    <s v="28 May 2012, 2:12 PM"/>
    <n v="1200000"/>
    <n v="1200000"/>
    <s v="INR"/>
    <n v="21369.500019999999"/>
    <s v="Management Trainee"/>
    <x v="3"/>
    <s v="India"/>
    <s v="India"/>
    <x v="2"/>
    <n v="2"/>
    <s v="india"/>
    <x v="0"/>
    <x v="7"/>
    <x v="0"/>
  </r>
  <r>
    <s v="ID1055"/>
    <s v="28 May 2012, 2:18 PM"/>
    <n v="26000"/>
    <n v="26000"/>
    <s v="GBP"/>
    <n v="40980.635069999997"/>
    <s v="Consultant"/>
    <x v="8"/>
    <s v="UK"/>
    <s v="UK"/>
    <x v="1"/>
    <n v="8"/>
    <s v="uk"/>
    <x v="1"/>
    <x v="11"/>
    <x v="14"/>
  </r>
  <r>
    <s v="ID1056"/>
    <s v="28 May 2012, 2:21 PM"/>
    <n v="50000"/>
    <n v="50000"/>
    <s v="AUD"/>
    <n v="50995.482819999997"/>
    <s v="BA"/>
    <x v="0"/>
    <s v="Australia"/>
    <s v="Australia"/>
    <x v="0"/>
    <n v="4"/>
    <s v="australia"/>
    <x v="4"/>
    <x v="18"/>
    <x v="16"/>
  </r>
  <r>
    <s v="ID1057"/>
    <s v="28 May 2012, 2:22 PM"/>
    <s v="16000 euro"/>
    <n v="16000"/>
    <s v="EUR"/>
    <n v="20326.391019999999"/>
    <s v="Management Information Systems"/>
    <x v="3"/>
    <s v="Greece"/>
    <s v="Greece"/>
    <x v="1"/>
    <n v="16"/>
    <s v="greece"/>
    <x v="1"/>
    <x v="16"/>
    <x v="26"/>
  </r>
  <r>
    <s v="ID1058"/>
    <s v="28 May 2012, 2:23 PM"/>
    <n v="1000"/>
    <n v="12000"/>
    <s v="USD"/>
    <n v="12000"/>
    <s v="consultant"/>
    <x v="8"/>
    <s v="India"/>
    <s v="India"/>
    <x v="2"/>
    <n v="8"/>
    <s v="india"/>
    <x v="0"/>
    <x v="11"/>
    <x v="0"/>
  </r>
  <r>
    <s v="ID1059"/>
    <s v="28 May 2012, 2:30 PM"/>
    <s v="ZAR240000"/>
    <n v="240000"/>
    <s v="ZAR"/>
    <n v="29261.227169999998"/>
    <s v="Bookkeeper"/>
    <x v="5"/>
    <s v="South Africa"/>
    <s v="South Africa"/>
    <x v="2"/>
    <n v="20"/>
    <s v="south africa"/>
    <x v="3"/>
    <x v="2"/>
    <x v="11"/>
  </r>
  <r>
    <s v="ID1060"/>
    <s v="28 May 2012, 2:32 PM"/>
    <n v="120000"/>
    <n v="120000"/>
    <s v="ZAR"/>
    <n v="14630.613579999999"/>
    <s v="VP"/>
    <x v="4"/>
    <s v="South Africa"/>
    <s v="South Africa"/>
    <x v="0"/>
    <n v="10"/>
    <s v="south africa"/>
    <x v="3"/>
    <x v="5"/>
    <x v="11"/>
  </r>
  <r>
    <s v="ID1061"/>
    <s v="28 May 2012, 2:34 PM"/>
    <n v="408000"/>
    <n v="408000"/>
    <s v="INR"/>
    <n v="7265.6300080000001"/>
    <s v="Sr Exec - Finance"/>
    <x v="5"/>
    <s v="India"/>
    <s v="India"/>
    <x v="1"/>
    <n v="5"/>
    <s v="india"/>
    <x v="0"/>
    <x v="1"/>
    <x v="0"/>
  </r>
  <r>
    <s v="ID1062"/>
    <s v="28 May 2012, 2:34 PM"/>
    <s v="ô?28000"/>
    <n v="28000"/>
    <s v="GBP"/>
    <n v="44132.991620000001"/>
    <s v="Modeller"/>
    <x v="0"/>
    <s v="UK"/>
    <s v="UK"/>
    <x v="2"/>
    <n v="16"/>
    <s v="uk"/>
    <x v="1"/>
    <x v="16"/>
    <x v="14"/>
  </r>
  <r>
    <s v="ID1063"/>
    <s v="28 May 2012, 2:40 PM"/>
    <s v="INR 530000"/>
    <n v="530000"/>
    <s v="INR"/>
    <n v="9438.1958439999999"/>
    <s v="Project Administrator"/>
    <x v="0"/>
    <s v="India"/>
    <s v="India"/>
    <x v="2"/>
    <n v="7"/>
    <s v="india"/>
    <x v="0"/>
    <x v="3"/>
    <x v="0"/>
  </r>
  <r>
    <s v="ID1064"/>
    <s v="28 May 2012, 2:43 PM"/>
    <n v="1500"/>
    <n v="18000"/>
    <s v="USD"/>
    <n v="18000"/>
    <s v="Analyst"/>
    <x v="0"/>
    <s v="Poland"/>
    <s v="Poland"/>
    <x v="0"/>
    <n v="7"/>
    <s v="poland"/>
    <x v="1"/>
    <x v="3"/>
    <x v="15"/>
  </r>
  <r>
    <s v="ID1065"/>
    <s v="28 May 2012, 2:44 PM"/>
    <s v="Rs 200000"/>
    <n v="200000"/>
    <s v="INR"/>
    <n v="3561.583337"/>
    <s v="Business Development Executive"/>
    <x v="3"/>
    <s v="India"/>
    <s v="India"/>
    <x v="2"/>
    <n v="5"/>
    <s v="india"/>
    <x v="0"/>
    <x v="1"/>
    <x v="0"/>
  </r>
  <r>
    <s v="ID1066"/>
    <s v="28 May 2012, 2:45 PM"/>
    <s v="2LAKHS"/>
    <n v="200000"/>
    <s v="INR"/>
    <n v="3561.583337"/>
    <s v="MIS Executive"/>
    <x v="7"/>
    <s v="India"/>
    <s v="India"/>
    <x v="0"/>
    <n v="3"/>
    <s v="india"/>
    <x v="0"/>
    <x v="14"/>
    <x v="0"/>
  </r>
  <r>
    <s v="ID1067"/>
    <s v="28 May 2012, 2:46 PM"/>
    <n v="5100"/>
    <n v="5100"/>
    <s v="USD"/>
    <n v="5100"/>
    <s v="MIS Executive"/>
    <x v="7"/>
    <s v="India"/>
    <s v="India"/>
    <x v="1"/>
    <n v="8"/>
    <s v="india"/>
    <x v="0"/>
    <x v="11"/>
    <x v="0"/>
  </r>
  <r>
    <s v="ID1068"/>
    <s v="28 May 2012, 2:50 PM"/>
    <n v="100000"/>
    <n v="1200000"/>
    <s v="INR"/>
    <n v="21369.500019999999"/>
    <s v="executive"/>
    <x v="0"/>
    <s v="India"/>
    <s v="India"/>
    <x v="0"/>
    <n v="7"/>
    <s v="india"/>
    <x v="0"/>
    <x v="3"/>
    <x v="0"/>
  </r>
  <r>
    <s v="ID1069"/>
    <s v="28 May 2012, 2:52 PM"/>
    <n v="25000"/>
    <n v="300000"/>
    <s v="INR"/>
    <n v="5342.3750060000002"/>
    <s v="Professional consultant-Finance"/>
    <x v="8"/>
    <s v="India"/>
    <s v="India"/>
    <x v="2"/>
    <n v="1"/>
    <s v="india"/>
    <x v="0"/>
    <x v="4"/>
    <x v="0"/>
  </r>
  <r>
    <s v="ID1070"/>
    <s v="28 May 2012, 2:53 PM"/>
    <n v="50000"/>
    <n v="50000"/>
    <s v="USD"/>
    <n v="50000"/>
    <s v="Managing Partner"/>
    <x v="4"/>
    <s v="India"/>
    <s v="India"/>
    <x v="3"/>
    <n v="26"/>
    <s v="india"/>
    <x v="0"/>
    <x v="22"/>
    <x v="0"/>
  </r>
  <r>
    <s v="ID1071"/>
    <s v="28 May 2012, 2:53 PM"/>
    <s v="1600000Rs"/>
    <n v="1600000"/>
    <s v="INR"/>
    <n v="28492.666700000002"/>
    <s v="Manager Fin"/>
    <x v="3"/>
    <s v="India"/>
    <s v="India"/>
    <x v="1"/>
    <n v="9"/>
    <s v="india"/>
    <x v="0"/>
    <x v="25"/>
    <x v="0"/>
  </r>
  <r>
    <s v="ID1072"/>
    <s v="28 May 2012, 2:56 PM"/>
    <n v="15600"/>
    <n v="15600"/>
    <s v="GBP"/>
    <n v="24588.38104"/>
    <s v="business data analyst"/>
    <x v="0"/>
    <s v="UK"/>
    <s v="UK"/>
    <x v="1"/>
    <n v="0"/>
    <s v="uk"/>
    <x v="1"/>
    <x v="29"/>
    <x v="14"/>
  </r>
  <r>
    <s v="ID1074"/>
    <s v="28 May 2012, 3:12 PM"/>
    <n v="7000"/>
    <n v="7000"/>
    <s v="USD"/>
    <n v="7000"/>
    <s v="MIS Executive"/>
    <x v="7"/>
    <s v="India"/>
    <s v="India"/>
    <x v="1"/>
    <n v="5"/>
    <s v="india"/>
    <x v="0"/>
    <x v="1"/>
    <x v="0"/>
  </r>
  <r>
    <s v="ID1075"/>
    <s v="28 May 2012, 3:16 PM"/>
    <n v="438000"/>
    <n v="438000"/>
    <s v="INR"/>
    <n v="7799.8675089999997"/>
    <s v="Assistant Professor"/>
    <x v="0"/>
    <s v="India"/>
    <s v="India"/>
    <x v="3"/>
    <n v="10"/>
    <s v="india"/>
    <x v="0"/>
    <x v="5"/>
    <x v="0"/>
  </r>
  <r>
    <s v="ID1076"/>
    <s v="28 May 2012, 3:21 PM"/>
    <s v="ô?50"/>
    <n v="50000"/>
    <s v="GBP"/>
    <n v="78808.9136"/>
    <s v="Production manager"/>
    <x v="3"/>
    <s v="UK"/>
    <s v="UK"/>
    <x v="2"/>
    <n v="12"/>
    <s v="uk"/>
    <x v="1"/>
    <x v="23"/>
    <x v="14"/>
  </r>
  <r>
    <s v="ID1077"/>
    <s v="28 May 2012, 3:27 PM"/>
    <n v="560"/>
    <n v="6720"/>
    <s v="USD"/>
    <n v="6720"/>
    <s v="MIS Executive"/>
    <x v="7"/>
    <s v="India"/>
    <s v="India"/>
    <x v="0"/>
    <n v="6"/>
    <s v="india"/>
    <x v="0"/>
    <x v="6"/>
    <x v="0"/>
  </r>
  <r>
    <s v="ID1078"/>
    <s v="28 May 2012, 3:29 PM"/>
    <s v="INR 2.5 Lakh"/>
    <n v="250000"/>
    <s v="INR"/>
    <n v="4451.9791720000003"/>
    <s v="SR. MIS"/>
    <x v="7"/>
    <s v="India"/>
    <s v="India"/>
    <x v="1"/>
    <n v="3.5"/>
    <s v="india"/>
    <x v="0"/>
    <x v="30"/>
    <x v="0"/>
  </r>
  <r>
    <s v="ID1079"/>
    <s v="28 May 2012, 3:29 PM"/>
    <s v="ô?30000"/>
    <n v="30000"/>
    <s v="GBP"/>
    <n v="47285.348160000001"/>
    <s v="Data Analyst"/>
    <x v="0"/>
    <s v="UK"/>
    <s v="UK"/>
    <x v="1"/>
    <n v="15"/>
    <s v="uk"/>
    <x v="1"/>
    <x v="12"/>
    <x v="14"/>
  </r>
  <r>
    <s v="ID1080"/>
    <s v="28 May 2012, 3:33 PM"/>
    <n v="600"/>
    <n v="7200"/>
    <s v="USD"/>
    <n v="7200"/>
    <s v="Data Entry Operator"/>
    <x v="0"/>
    <s v="India"/>
    <s v="India"/>
    <x v="1"/>
    <n v="10"/>
    <s v="india"/>
    <x v="0"/>
    <x v="5"/>
    <x v="0"/>
  </r>
  <r>
    <s v="ID1081"/>
    <s v="28 May 2012, 3:33 PM"/>
    <s v="INR 2500000"/>
    <n v="2500000"/>
    <s v="INR"/>
    <n v="44519.791720000001"/>
    <s v="Vice President"/>
    <x v="4"/>
    <s v="India"/>
    <s v="India"/>
    <x v="0"/>
    <n v="9"/>
    <s v="india"/>
    <x v="0"/>
    <x v="25"/>
    <x v="0"/>
  </r>
  <r>
    <s v="ID1082"/>
    <s v="28 May 2012, 3:34 PM"/>
    <n v="140000"/>
    <n v="140000"/>
    <s v="INR"/>
    <n v="2493.1083359999998"/>
    <s v="Accountant"/>
    <x v="5"/>
    <s v="India"/>
    <s v="India"/>
    <x v="0"/>
    <n v="4"/>
    <s v="india"/>
    <x v="0"/>
    <x v="18"/>
    <x v="0"/>
  </r>
  <r>
    <s v="ID1083"/>
    <s v="28 May 2012, 3:35 PM"/>
    <n v="20000"/>
    <n v="20000"/>
    <s v="GBP"/>
    <n v="31523.565439999998"/>
    <s v="finance assistant"/>
    <x v="0"/>
    <s v="UK"/>
    <s v="UK"/>
    <x v="0"/>
    <n v="1"/>
    <s v="uk"/>
    <x v="1"/>
    <x v="4"/>
    <x v="14"/>
  </r>
  <r>
    <s v="ID1084"/>
    <s v="28 May 2012, 3:37 PM"/>
    <n v="1200000"/>
    <n v="1200000"/>
    <s v="INR"/>
    <n v="21369.500019999999"/>
    <s v="finance controller"/>
    <x v="1"/>
    <s v="India"/>
    <s v="India"/>
    <x v="0"/>
    <n v="8"/>
    <s v="india"/>
    <x v="0"/>
    <x v="11"/>
    <x v="0"/>
  </r>
  <r>
    <s v="ID1085"/>
    <s v="28 May 2012, 3:42 PM"/>
    <n v="80000"/>
    <n v="80000"/>
    <s v="GBP"/>
    <n v="126094.26179999999"/>
    <s v="Manufacturing consultant"/>
    <x v="8"/>
    <s v="UK"/>
    <s v="UK"/>
    <x v="0"/>
    <n v="10"/>
    <s v="uk"/>
    <x v="1"/>
    <x v="5"/>
    <x v="14"/>
  </r>
  <r>
    <s v="ID1086"/>
    <s v="28 May 2012, 3:44 PM"/>
    <s v="ô?63000"/>
    <n v="63000"/>
    <s v="GBP"/>
    <n v="99299.231140000004"/>
    <s v="Business Improvement Specialist"/>
    <x v="6"/>
    <s v="UK"/>
    <s v="UK"/>
    <x v="2"/>
    <n v="1"/>
    <s v="uk"/>
    <x v="1"/>
    <x v="4"/>
    <x v="14"/>
  </r>
  <r>
    <s v="ID1087"/>
    <s v="28 May 2012, 3:47 PM"/>
    <s v="ô?55000"/>
    <n v="55000"/>
    <s v="GBP"/>
    <n v="86689.804959999994"/>
    <s v="Finance Director"/>
    <x v="4"/>
    <s v="UK"/>
    <s v="UK"/>
    <x v="2"/>
    <n v="22"/>
    <s v="uk"/>
    <x v="1"/>
    <x v="13"/>
    <x v="14"/>
  </r>
  <r>
    <s v="ID1088"/>
    <s v="28 May 2012, 3:48 PM"/>
    <s v="50000 US $ per year"/>
    <n v="50000"/>
    <s v="USD"/>
    <n v="50000"/>
    <s v="Sr. Manager MIS"/>
    <x v="3"/>
    <s v="India"/>
    <s v="India"/>
    <x v="2"/>
    <n v="30"/>
    <s v="india"/>
    <x v="0"/>
    <x v="15"/>
    <x v="0"/>
  </r>
  <r>
    <s v="ID1089"/>
    <s v="28 May 2012, 3:49 PM"/>
    <n v="240000"/>
    <n v="240000"/>
    <s v="INR"/>
    <n v="4273.9000050000004"/>
    <s v="Executive"/>
    <x v="0"/>
    <s v="India"/>
    <s v="India"/>
    <x v="2"/>
    <n v="3"/>
    <s v="india"/>
    <x v="0"/>
    <x v="14"/>
    <x v="0"/>
  </r>
  <r>
    <s v="ID1090"/>
    <s v="28 May 2012, 3:49 PM"/>
    <n v="250000"/>
    <n v="250000"/>
    <s v="INR"/>
    <n v="4451.9791720000003"/>
    <s v="MIS Executive"/>
    <x v="7"/>
    <s v="India"/>
    <s v="India"/>
    <x v="2"/>
    <n v="3"/>
    <s v="india"/>
    <x v="0"/>
    <x v="14"/>
    <x v="0"/>
  </r>
  <r>
    <s v="ID1091"/>
    <s v="28 May 2012, 3:51 PM"/>
    <s v="50000 INR"/>
    <n v="600000"/>
    <s v="INR"/>
    <n v="10684.75001"/>
    <s v="Sr.Supervisor"/>
    <x v="0"/>
    <s v="India"/>
    <s v="India"/>
    <x v="0"/>
    <n v="10"/>
    <s v="india"/>
    <x v="0"/>
    <x v="5"/>
    <x v="0"/>
  </r>
  <r>
    <s v="ID1092"/>
    <s v="28 May 2012, 3:59 PM"/>
    <n v="40500"/>
    <n v="40500"/>
    <s v="GBP"/>
    <n v="63835.220020000001"/>
    <s v="Policy, Performance and Research Officer"/>
    <x v="3"/>
    <s v="UK"/>
    <s v="UK"/>
    <x v="2"/>
    <n v="25"/>
    <s v="uk"/>
    <x v="1"/>
    <x v="17"/>
    <x v="14"/>
  </r>
  <r>
    <s v="ID1093"/>
    <s v="28 May 2012, 4:01 PM"/>
    <s v="ô?23000"/>
    <n v="23000"/>
    <s v="GBP"/>
    <n v="36252.100259999999"/>
    <s v="Data Analyst"/>
    <x v="0"/>
    <s v="UK"/>
    <s v="UK"/>
    <x v="1"/>
    <n v="5"/>
    <s v="uk"/>
    <x v="1"/>
    <x v="1"/>
    <x v="14"/>
  </r>
  <r>
    <s v="ID1094"/>
    <s v="28 May 2012, 4:03 PM"/>
    <n v="7960"/>
    <n v="7960"/>
    <s v="USD"/>
    <n v="7960"/>
    <s v="Team Leader"/>
    <x v="3"/>
    <s v="India"/>
    <s v="India"/>
    <x v="0"/>
    <n v="7"/>
    <s v="india"/>
    <x v="0"/>
    <x v="3"/>
    <x v="0"/>
  </r>
  <r>
    <s v="ID1095"/>
    <s v="28 May 2012, 4:03 PM"/>
    <s v="Rs500000"/>
    <n v="500000"/>
    <s v="INR"/>
    <n v="8903.9583440000006"/>
    <s v="Executive"/>
    <x v="0"/>
    <s v="India"/>
    <s v="India"/>
    <x v="2"/>
    <n v="23"/>
    <s v="india"/>
    <x v="0"/>
    <x v="9"/>
    <x v="0"/>
  </r>
  <r>
    <s v="ID1096"/>
    <s v="28 May 2012, 4:05 PM"/>
    <s v="40000 euro"/>
    <n v="40000"/>
    <s v="EUR"/>
    <n v="50815.977559999999"/>
    <s v="Accounting analyst"/>
    <x v="0"/>
    <s v="Netherlands"/>
    <s v="Netherlands"/>
    <x v="0"/>
    <n v="3"/>
    <s v="netherlands"/>
    <x v="1"/>
    <x v="14"/>
    <x v="18"/>
  </r>
  <r>
    <s v="ID1097"/>
    <s v="28 May 2012, 4:07 PM"/>
    <s v="ô?30000"/>
    <n v="30000"/>
    <s v="GBP"/>
    <n v="47285.348160000001"/>
    <s v="Information Analyst"/>
    <x v="0"/>
    <s v="UK"/>
    <s v="UK"/>
    <x v="0"/>
    <n v="4"/>
    <s v="uk"/>
    <x v="1"/>
    <x v="18"/>
    <x v="14"/>
  </r>
  <r>
    <s v="ID1098"/>
    <s v="28 May 2012, 4:07 PM"/>
    <n v="48000"/>
    <n v="48000"/>
    <s v="GBP"/>
    <n v="75656.557060000006"/>
    <s v="Business Operations Co-ordinator"/>
    <x v="3"/>
    <s v="UK"/>
    <s v="UK"/>
    <x v="2"/>
    <n v="10"/>
    <s v="uk"/>
    <x v="1"/>
    <x v="5"/>
    <x v="14"/>
  </r>
  <r>
    <s v="ID1099"/>
    <s v="28 May 2012, 4:10 PM"/>
    <n v="20000"/>
    <n v="240000"/>
    <s v="INR"/>
    <n v="4273.9000050000004"/>
    <s v="Accountant"/>
    <x v="5"/>
    <s v="India"/>
    <s v="India"/>
    <x v="1"/>
    <n v="20"/>
    <s v="india"/>
    <x v="0"/>
    <x v="2"/>
    <x v="0"/>
  </r>
  <r>
    <s v="ID1100"/>
    <s v="28 May 2012, 4:19 PM"/>
    <n v="37000"/>
    <n v="37000"/>
    <s v="EUR"/>
    <n v="47004.779240000003"/>
    <s v="Project Control Analyst"/>
    <x v="0"/>
    <s v="Spain"/>
    <s v="Spain"/>
    <x v="0"/>
    <n v="11"/>
    <s v="spain"/>
    <x v="1"/>
    <x v="8"/>
    <x v="46"/>
  </r>
  <r>
    <s v="ID1101"/>
    <s v="28 May 2012, 4:19 PM"/>
    <s v="ô?30000"/>
    <n v="30000"/>
    <s v="GBP"/>
    <n v="47285.348160000001"/>
    <s v="MDM Executive (Business Analyst)"/>
    <x v="0"/>
    <s v="UK"/>
    <s v="UK"/>
    <x v="1"/>
    <n v="10"/>
    <s v="uk"/>
    <x v="1"/>
    <x v="5"/>
    <x v="14"/>
  </r>
  <r>
    <s v="ID1102"/>
    <s v="28 May 2012, 4:20 PM"/>
    <n v="58000"/>
    <n v="58000"/>
    <s v="GBP"/>
    <n v="91418.339779999995"/>
    <s v="Data analyst"/>
    <x v="0"/>
    <s v="UK"/>
    <s v="UK"/>
    <x v="1"/>
    <n v="8"/>
    <s v="uk"/>
    <x v="1"/>
    <x v="11"/>
    <x v="14"/>
  </r>
  <r>
    <s v="ID1103"/>
    <s v="28 May 2012, 4:21 PM"/>
    <n v="79000"/>
    <n v="79000"/>
    <s v="GBP"/>
    <n v="124518.08349999999"/>
    <s v="Market Analyst"/>
    <x v="0"/>
    <s v="UK"/>
    <s v="UK"/>
    <x v="2"/>
    <n v="14"/>
    <s v="uk"/>
    <x v="1"/>
    <x v="28"/>
    <x v="14"/>
  </r>
  <r>
    <s v="ID1104"/>
    <s v="28 May 2012, 4:26 PM"/>
    <n v="43912.03"/>
    <n v="43912"/>
    <s v="GBP"/>
    <n v="69213.140280000007"/>
    <s v="Senior Data Analyst"/>
    <x v="0"/>
    <s v="UK"/>
    <s v="UK"/>
    <x v="1"/>
    <n v="3"/>
    <s v="uk"/>
    <x v="1"/>
    <x v="14"/>
    <x v="14"/>
  </r>
  <r>
    <s v="ID1105"/>
    <s v="28 May 2012, 4:28 PM"/>
    <n v="3500"/>
    <n v="3500"/>
    <s v="USD"/>
    <n v="3500"/>
    <s v="OFFICER"/>
    <x v="3"/>
    <s v="PAKISTAN"/>
    <s v="Pakistan"/>
    <x v="0"/>
    <n v="4"/>
    <s v="pakistan"/>
    <x v="0"/>
    <x v="18"/>
    <x v="3"/>
  </r>
  <r>
    <s v="ID1107"/>
    <s v="28 May 2012, 4:34 PM"/>
    <s v="ô?40000"/>
    <n v="40000"/>
    <s v="GBP"/>
    <n v="63047.130879999997"/>
    <s v="Buyer"/>
    <x v="3"/>
    <s v="UK"/>
    <s v="UK"/>
    <x v="3"/>
    <n v="20"/>
    <s v="uk"/>
    <x v="1"/>
    <x v="2"/>
    <x v="14"/>
  </r>
  <r>
    <s v="ID1108"/>
    <s v="28 May 2012, 4:35 PM"/>
    <n v="57000"/>
    <n v="57000"/>
    <s v="EUR"/>
    <n v="72412.768020000003"/>
    <s v="Spare Part Coordinator"/>
    <x v="3"/>
    <s v="Norway"/>
    <s v="Norway"/>
    <x v="3"/>
    <n v="15"/>
    <s v="norway"/>
    <x v="1"/>
    <x v="12"/>
    <x v="45"/>
  </r>
  <r>
    <s v="ID1109"/>
    <s v="28 May 2012, 4:41 PM"/>
    <n v="40000"/>
    <n v="40000"/>
    <s v="EUR"/>
    <n v="50815.977559999999"/>
    <s v="Actuary"/>
    <x v="5"/>
    <s v="Portugal"/>
    <s v="Portugal"/>
    <x v="2"/>
    <n v="10"/>
    <s v="portugal"/>
    <x v="1"/>
    <x v="5"/>
    <x v="7"/>
  </r>
  <r>
    <s v="ID1110"/>
    <s v="28 May 2012, 4:45 PM"/>
    <n v="100000"/>
    <n v="1200000"/>
    <s v="INR"/>
    <n v="21369.500019999999"/>
    <s v="coordinator"/>
    <x v="3"/>
    <s v="India"/>
    <s v="India"/>
    <x v="2"/>
    <n v="5"/>
    <s v="india"/>
    <x v="0"/>
    <x v="1"/>
    <x v="0"/>
  </r>
  <r>
    <s v="ID1111"/>
    <s v="28 May 2012, 4:45 PM"/>
    <s v="ô?35000"/>
    <n v="35000"/>
    <s v="GBP"/>
    <n v="55166.239520000003"/>
    <s v="Systems Analyst"/>
    <x v="0"/>
    <s v="UK"/>
    <s v="UK"/>
    <x v="2"/>
    <n v="6"/>
    <s v="uk"/>
    <x v="1"/>
    <x v="6"/>
    <x v="14"/>
  </r>
  <r>
    <s v="ID1112"/>
    <s v="28 May 2012, 4:53 PM"/>
    <n v="15000"/>
    <n v="180000"/>
    <s v="INR"/>
    <n v="3205.4250040000002"/>
    <s v="Logistics Operation Analyst"/>
    <x v="0"/>
    <s v="India"/>
    <s v="India"/>
    <x v="1"/>
    <n v="3"/>
    <s v="india"/>
    <x v="0"/>
    <x v="14"/>
    <x v="0"/>
  </r>
  <r>
    <s v="ID1113"/>
    <s v="28 May 2012, 4:58 PM"/>
    <n v="600000"/>
    <n v="600000"/>
    <s v="INR"/>
    <n v="10684.75001"/>
    <s v="Company Secretary"/>
    <x v="5"/>
    <s v="India"/>
    <s v="India"/>
    <x v="2"/>
    <n v="8"/>
    <s v="india"/>
    <x v="0"/>
    <x v="11"/>
    <x v="0"/>
  </r>
  <r>
    <s v="ID1114"/>
    <s v="28 May 2012, 4:59 PM"/>
    <s v="INR 300000"/>
    <n v="300000"/>
    <s v="INR"/>
    <n v="5342.3750060000002"/>
    <s v="Analyst"/>
    <x v="0"/>
    <s v="India"/>
    <s v="India"/>
    <x v="0"/>
    <n v="5"/>
    <s v="india"/>
    <x v="0"/>
    <x v="1"/>
    <x v="0"/>
  </r>
  <r>
    <s v="ID1115"/>
    <s v="28 May 2012, 5:02 PM"/>
    <n v="75000"/>
    <n v="75000"/>
    <s v="GBP"/>
    <n v="118213.3704"/>
    <s v="Management Consultant"/>
    <x v="3"/>
    <s v="UK"/>
    <s v="UK"/>
    <x v="2"/>
    <n v="10"/>
    <s v="uk"/>
    <x v="1"/>
    <x v="5"/>
    <x v="14"/>
  </r>
  <r>
    <s v="ID1116"/>
    <s v="28 May 2012, 5:04 PM"/>
    <s v="R100,000"/>
    <n v="100000"/>
    <s v="ZAR"/>
    <n v="12192.17799"/>
    <s v="Q.A.Officer"/>
    <x v="3"/>
    <s v="South Africa"/>
    <s v="South Africa"/>
    <x v="1"/>
    <n v="15"/>
    <s v="south africa"/>
    <x v="3"/>
    <x v="12"/>
    <x v="11"/>
  </r>
  <r>
    <s v="ID1117"/>
    <s v="28 May 2012, 5:05 PM"/>
    <s v="ô?45000"/>
    <n v="45000"/>
    <s v="GBP"/>
    <n v="70928.022240000006"/>
    <s v="Assistant Director - Performance Information"/>
    <x v="4"/>
    <s v="UK"/>
    <s v="UK"/>
    <x v="0"/>
    <n v="8"/>
    <s v="uk"/>
    <x v="1"/>
    <x v="11"/>
    <x v="14"/>
  </r>
  <r>
    <s v="ID1118"/>
    <s v="28 May 2012, 5:09 PM"/>
    <s v="ô?25000"/>
    <n v="25000"/>
    <s v="GBP"/>
    <n v="39404.4568"/>
    <s v="Developer"/>
    <x v="0"/>
    <s v="UK"/>
    <s v="UK"/>
    <x v="0"/>
    <n v="3"/>
    <s v="uk"/>
    <x v="1"/>
    <x v="14"/>
    <x v="14"/>
  </r>
  <r>
    <s v="ID1119"/>
    <s v="28 May 2012, 5:12 PM"/>
    <n v="18987"/>
    <n v="18987"/>
    <s v="USD"/>
    <n v="18987"/>
    <s v="Business Analyst"/>
    <x v="0"/>
    <s v="Nigeria"/>
    <s v="Nigeria"/>
    <x v="1"/>
    <n v="7"/>
    <s v="nigeria"/>
    <x v="3"/>
    <x v="3"/>
    <x v="59"/>
  </r>
  <r>
    <s v="ID1120"/>
    <s v="28 May 2012, 5:15 PM"/>
    <s v="ô?28500"/>
    <n v="28500"/>
    <s v="GBP"/>
    <n v="44921.080750000001"/>
    <s v="Development (Project &amp; Planning) Manager"/>
    <x v="3"/>
    <s v="UK"/>
    <s v="UK"/>
    <x v="3"/>
    <n v="15"/>
    <s v="uk"/>
    <x v="1"/>
    <x v="12"/>
    <x v="14"/>
  </r>
  <r>
    <s v="ID1121"/>
    <s v="28 May 2012, 5:17 PM"/>
    <n v="60000"/>
    <n v="60000"/>
    <s v="USD"/>
    <n v="60000"/>
    <s v="manager"/>
    <x v="3"/>
    <s v="India"/>
    <s v="India"/>
    <x v="1"/>
    <n v="14"/>
    <s v="india"/>
    <x v="0"/>
    <x v="28"/>
    <x v="0"/>
  </r>
  <r>
    <s v="ID1122"/>
    <s v="28 May 2012, 5:18 PM"/>
    <s v="GBP ô?45200"/>
    <n v="45200"/>
    <s v="GBP"/>
    <n v="71243.257899999997"/>
    <s v="Clinical audit manager"/>
    <x v="3"/>
    <s v="UK"/>
    <s v="UK"/>
    <x v="2"/>
    <n v="5"/>
    <s v="uk"/>
    <x v="1"/>
    <x v="1"/>
    <x v="14"/>
  </r>
  <r>
    <s v="ID1123"/>
    <s v="28 May 2012, 5:22 PM"/>
    <s v="252000 INR"/>
    <n v="252000"/>
    <s v="INR"/>
    <n v="4487.5950050000001"/>
    <s v="Inventory Manager"/>
    <x v="3"/>
    <s v="India"/>
    <s v="India"/>
    <x v="3"/>
    <n v="16"/>
    <s v="india"/>
    <x v="0"/>
    <x v="16"/>
    <x v="0"/>
  </r>
  <r>
    <s v="ID1124"/>
    <s v="28 May 2012, 5:34 PM"/>
    <n v="242304"/>
    <n v="242304"/>
    <s v="INR"/>
    <n v="4314.9294449999998"/>
    <s v="accountant"/>
    <x v="5"/>
    <s v="India"/>
    <s v="India"/>
    <x v="0"/>
    <n v="7"/>
    <s v="india"/>
    <x v="0"/>
    <x v="3"/>
    <x v="0"/>
  </r>
  <r>
    <s v="ID1125"/>
    <s v="28 May 2012, 5:38 PM"/>
    <n v="210000"/>
    <n v="210000"/>
    <s v="INR"/>
    <n v="3739.6625039999999"/>
    <s v="information Analyst"/>
    <x v="0"/>
    <s v="India"/>
    <s v="India"/>
    <x v="1"/>
    <n v="1"/>
    <s v="india"/>
    <x v="0"/>
    <x v="4"/>
    <x v="0"/>
  </r>
  <r>
    <s v="ID1126"/>
    <s v="28 May 2012, 5:42 PM"/>
    <n v="5000"/>
    <n v="60000"/>
    <s v="EUR"/>
    <n v="76223.966339999999"/>
    <s v="Development Manager"/>
    <x v="3"/>
    <s v="Finland"/>
    <s v="Finland"/>
    <x v="3"/>
    <n v="4"/>
    <s v="finland"/>
    <x v="1"/>
    <x v="18"/>
    <x v="39"/>
  </r>
  <r>
    <s v="ID1127"/>
    <s v="28 May 2012, 5:42 PM"/>
    <s v="AED 120000"/>
    <n v="120000"/>
    <s v="AED"/>
    <n v="32666.305520000002"/>
    <s v="Finance Manager"/>
    <x v="3"/>
    <s v="UAE"/>
    <s v="UAE"/>
    <x v="2"/>
    <n v="12"/>
    <s v="uae"/>
    <x v="0"/>
    <x v="23"/>
    <x v="21"/>
  </r>
  <r>
    <s v="ID1128"/>
    <s v="28 May 2012, 5:42 PM"/>
    <n v="19000"/>
    <n v="19000"/>
    <s v="USD"/>
    <n v="19000"/>
    <s v="MI Specialist"/>
    <x v="7"/>
    <s v="UK"/>
    <s v="UK"/>
    <x v="1"/>
    <n v="8"/>
    <s v="uk"/>
    <x v="1"/>
    <x v="11"/>
    <x v="14"/>
  </r>
  <r>
    <s v="ID1129"/>
    <s v="28 May 2012, 5:42 PM"/>
    <n v="50000"/>
    <n v="50000"/>
    <s v="EUR"/>
    <n v="63519.971949999999"/>
    <s v="Network Enginer"/>
    <x v="2"/>
    <s v="Portugal"/>
    <s v="Portugal"/>
    <x v="2"/>
    <n v="14"/>
    <s v="portugal"/>
    <x v="1"/>
    <x v="28"/>
    <x v="7"/>
  </r>
  <r>
    <s v="ID1130"/>
    <s v="28 May 2012, 5:53 PM"/>
    <n v="900000"/>
    <n v="900000"/>
    <s v="INR"/>
    <n v="16027.125019999999"/>
    <s v="officer"/>
    <x v="3"/>
    <s v="India"/>
    <s v="India"/>
    <x v="0"/>
    <n v="22"/>
    <s v="india"/>
    <x v="0"/>
    <x v="13"/>
    <x v="0"/>
  </r>
  <r>
    <s v="ID1131"/>
    <s v="28 May 2012, 6:02 PM"/>
    <s v="4,00,000"/>
    <n v="400000"/>
    <s v="INR"/>
    <n v="7123.1666750000004"/>
    <s v="Sr. Team Lead - MIS"/>
    <x v="7"/>
    <s v="India"/>
    <s v="India"/>
    <x v="0"/>
    <n v="9"/>
    <s v="india"/>
    <x v="0"/>
    <x v="25"/>
    <x v="0"/>
  </r>
  <r>
    <s v="ID1132"/>
    <s v="28 May 2012, 6:05 PM"/>
    <n v="150252"/>
    <n v="150252"/>
    <s v="INR"/>
    <n v="2675.6750980000002"/>
    <s v="KEY"/>
    <x v="3"/>
    <s v="India"/>
    <s v="India"/>
    <x v="2"/>
    <n v="5"/>
    <s v="india"/>
    <x v="0"/>
    <x v="1"/>
    <x v="0"/>
  </r>
  <r>
    <s v="ID1133"/>
    <s v="28 May 2012, 6:05 PM"/>
    <s v="ô?15000"/>
    <n v="15000"/>
    <s v="GBP"/>
    <n v="23642.674080000001"/>
    <s v="MI Specialist"/>
    <x v="7"/>
    <s v="UK"/>
    <s v="UK"/>
    <x v="1"/>
    <n v="2"/>
    <s v="uk"/>
    <x v="1"/>
    <x v="7"/>
    <x v="14"/>
  </r>
  <r>
    <s v="ID1134"/>
    <s v="28 May 2012, 6:11 PM"/>
    <s v="Ÿ?¦ 45000"/>
    <n v="45000"/>
    <s v="EUR"/>
    <n v="57167.974750000001"/>
    <s v="Sales Planning"/>
    <x v="3"/>
    <s v="Spain"/>
    <s v="Spain"/>
    <x v="0"/>
    <n v="14"/>
    <s v="spain"/>
    <x v="1"/>
    <x v="28"/>
    <x v="46"/>
  </r>
  <r>
    <s v="ID1135"/>
    <s v="28 May 2012, 6:30 PM"/>
    <s v="Rs 2400000"/>
    <n v="2400000"/>
    <s v="INR"/>
    <n v="42739.000050000002"/>
    <s v="GM Finance"/>
    <x v="3"/>
    <s v="India"/>
    <s v="India"/>
    <x v="1"/>
    <n v="10"/>
    <s v="india"/>
    <x v="0"/>
    <x v="5"/>
    <x v="0"/>
  </r>
  <r>
    <s v="ID1136"/>
    <s v="28 May 2012, 6:34 PM"/>
    <s v="PhP 216,000"/>
    <n v="216000"/>
    <s v="PHP"/>
    <n v="5120.2912880000003"/>
    <s v="Planner"/>
    <x v="3"/>
    <s v="Philippines"/>
    <s v="Philippines"/>
    <x v="0"/>
    <n v="2"/>
    <s v="philippines"/>
    <x v="0"/>
    <x v="7"/>
    <x v="32"/>
  </r>
  <r>
    <s v="ID1137"/>
    <s v="28 May 2012, 6:38 PM"/>
    <n v="100000"/>
    <n v="100000"/>
    <s v="EUR"/>
    <n v="127039.9439"/>
    <s v="Finance Director"/>
    <x v="4"/>
    <s v="Spain"/>
    <s v="Spain"/>
    <x v="3"/>
    <n v="20"/>
    <s v="spain"/>
    <x v="1"/>
    <x v="2"/>
    <x v="46"/>
  </r>
  <r>
    <s v="ID1138"/>
    <s v="28 May 2012, 6:39 PM"/>
    <n v="90000"/>
    <n v="90000"/>
    <s v="USD"/>
    <n v="90000"/>
    <s v="Performance manager"/>
    <x v="3"/>
    <s v="USA"/>
    <s v="USA"/>
    <x v="0"/>
    <n v="5"/>
    <s v="usa"/>
    <x v="2"/>
    <x v="1"/>
    <x v="2"/>
  </r>
  <r>
    <s v="ID1139"/>
    <s v="28 May 2012, 6:40 PM"/>
    <n v="400000"/>
    <n v="400000"/>
    <s v="INR"/>
    <n v="7123.1666750000004"/>
    <s v="software engineer"/>
    <x v="2"/>
    <s v="India"/>
    <s v="India"/>
    <x v="3"/>
    <n v="2"/>
    <s v="india"/>
    <x v="0"/>
    <x v="7"/>
    <x v="0"/>
  </r>
  <r>
    <s v="ID1140"/>
    <s v="28 May 2012, 6:45 PM"/>
    <n v="10000"/>
    <n v="10000"/>
    <s v="USD"/>
    <n v="10000"/>
    <s v="Business analyst"/>
    <x v="0"/>
    <s v="India"/>
    <s v="India"/>
    <x v="2"/>
    <n v="5"/>
    <s v="india"/>
    <x v="0"/>
    <x v="1"/>
    <x v="0"/>
  </r>
  <r>
    <s v="ID1141"/>
    <s v="28 May 2012, 6:50 PM"/>
    <n v="29000"/>
    <n v="29000"/>
    <s v="GBP"/>
    <n v="45709.169889999997"/>
    <s v="Financial Analyst"/>
    <x v="0"/>
    <s v="UK"/>
    <s v="UK"/>
    <x v="0"/>
    <n v="14"/>
    <s v="uk"/>
    <x v="1"/>
    <x v="28"/>
    <x v="14"/>
  </r>
  <r>
    <s v="ID1142"/>
    <s v="28 May 2012, 7:05 PM"/>
    <s v="200000 rupees"/>
    <n v="200000"/>
    <s v="INR"/>
    <n v="3561.583337"/>
    <s v="MIS Sr. Executive"/>
    <x v="7"/>
    <s v="India"/>
    <s v="India"/>
    <x v="1"/>
    <n v="5"/>
    <s v="india"/>
    <x v="0"/>
    <x v="1"/>
    <x v="0"/>
  </r>
  <r>
    <s v="ID1143"/>
    <s v="28 May 2012, 7:09 PM"/>
    <n v="30000"/>
    <n v="30000"/>
    <s v="EUR"/>
    <n v="38111.98317"/>
    <s v="Translator"/>
    <x v="0"/>
    <s v="Belgium"/>
    <s v="Belgium"/>
    <x v="3"/>
    <n v="15"/>
    <s v="belgium"/>
    <x v="1"/>
    <x v="12"/>
    <x v="12"/>
  </r>
  <r>
    <s v="ID1144"/>
    <s v="28 May 2012, 7:19 PM"/>
    <n v="5000"/>
    <n v="60000"/>
    <s v="USD"/>
    <n v="60000"/>
    <s v="Business Anaylyst"/>
    <x v="0"/>
    <s v="USA"/>
    <s v="USA"/>
    <x v="2"/>
    <n v="4"/>
    <s v="usa"/>
    <x v="2"/>
    <x v="18"/>
    <x v="2"/>
  </r>
  <r>
    <s v="ID1145"/>
    <s v="28 May 2012, 7:23 PM"/>
    <n v="40000"/>
    <n v="40000"/>
    <s v="USD"/>
    <n v="40000"/>
    <s v="Engineer"/>
    <x v="2"/>
    <s v="India"/>
    <s v="India"/>
    <x v="2"/>
    <n v="2"/>
    <s v="india"/>
    <x v="0"/>
    <x v="7"/>
    <x v="0"/>
  </r>
  <r>
    <s v="ID1146"/>
    <s v="28 May 2012, 7:25 PM"/>
    <s v="INR 853000"/>
    <n v="853000"/>
    <s v="INR"/>
    <n v="15190.15293"/>
    <s v="Lead Research Analyst"/>
    <x v="0"/>
    <s v="India"/>
    <s v="India"/>
    <x v="2"/>
    <n v="6"/>
    <s v="india"/>
    <x v="0"/>
    <x v="6"/>
    <x v="0"/>
  </r>
  <r>
    <s v="ID1147"/>
    <s v="28 May 2012, 7:25 PM"/>
    <n v="90000"/>
    <n v="90000"/>
    <s v="EUR"/>
    <n v="114335.9495"/>
    <s v="Management Information Manager"/>
    <x v="3"/>
    <s v="Continental Europe"/>
    <s v="Europe"/>
    <x v="2"/>
    <n v="20"/>
    <s v="europe"/>
    <x v="1"/>
    <x v="2"/>
    <x v="75"/>
  </r>
  <r>
    <s v="ID1148"/>
    <s v="28 May 2012, 7:32 PM"/>
    <s v="ô?23000"/>
    <n v="23000"/>
    <s v="GBP"/>
    <n v="36252.100259999999"/>
    <s v="Data Management Officer"/>
    <x v="3"/>
    <s v="UK"/>
    <s v="UK"/>
    <x v="0"/>
    <n v="10"/>
    <s v="uk"/>
    <x v="1"/>
    <x v="5"/>
    <x v="14"/>
  </r>
  <r>
    <s v="ID1149"/>
    <s v="28 May 2012, 7:53 PM"/>
    <s v="ô?30000"/>
    <n v="30000"/>
    <s v="GBP"/>
    <n v="47285.348160000001"/>
    <s v="Reporting Accountant"/>
    <x v="5"/>
    <s v="UK"/>
    <s v="UK"/>
    <x v="2"/>
    <n v="5"/>
    <s v="uk"/>
    <x v="1"/>
    <x v="1"/>
    <x v="14"/>
  </r>
  <r>
    <s v="ID1150"/>
    <s v="28 May 2012, 8:05 PM"/>
    <s v="Ÿ?¦70k"/>
    <n v="70000"/>
    <s v="EUR"/>
    <n v="88927.960730000006"/>
    <s v="Construction Planner"/>
    <x v="8"/>
    <s v="Ireland"/>
    <s v="Ireland"/>
    <x v="2"/>
    <n v="20"/>
    <s v="ireland"/>
    <x v="1"/>
    <x v="2"/>
    <x v="8"/>
  </r>
  <r>
    <s v="ID1151"/>
    <s v="28 May 2012, 8:19 PM"/>
    <n v="6000"/>
    <n v="6000"/>
    <s v="USD"/>
    <n v="6000"/>
    <s v="Assistant Accountant"/>
    <x v="5"/>
    <s v="Zambia"/>
    <s v="Zambia"/>
    <x v="1"/>
    <n v="5"/>
    <s v="zambia"/>
    <x v="3"/>
    <x v="1"/>
    <x v="71"/>
  </r>
  <r>
    <s v="ID1152"/>
    <s v="28 May 2012, 8:20 PM"/>
    <n v="35000"/>
    <n v="35000"/>
    <s v="USD"/>
    <n v="35000"/>
    <s v="BI Analyst"/>
    <x v="0"/>
    <s v="USA"/>
    <s v="USA"/>
    <x v="1"/>
    <n v="20"/>
    <s v="usa"/>
    <x v="2"/>
    <x v="2"/>
    <x v="2"/>
  </r>
  <r>
    <s v="ID1153"/>
    <s v="28 May 2012, 8:35 PM"/>
    <s v="ô?35000"/>
    <n v="35000"/>
    <s v="GBP"/>
    <n v="55166.239520000003"/>
    <s v="MI Analyst"/>
    <x v="0"/>
    <s v="UK"/>
    <s v="UK"/>
    <x v="0"/>
    <n v="10"/>
    <s v="uk"/>
    <x v="1"/>
    <x v="5"/>
    <x v="14"/>
  </r>
  <r>
    <s v="ID1154"/>
    <s v="28 May 2012, 8:43 PM"/>
    <n v="168000"/>
    <n v="168000"/>
    <s v="PKR"/>
    <n v="1783.1669039999999"/>
    <s v="Accounts Assistant"/>
    <x v="5"/>
    <s v="Pakistan"/>
    <s v="Pakistan"/>
    <x v="0"/>
    <n v="10"/>
    <s v="pakistan"/>
    <x v="0"/>
    <x v="5"/>
    <x v="3"/>
  </r>
  <r>
    <s v="ID1155"/>
    <s v="28 May 2012, 8:45 PM"/>
    <n v="13.5"/>
    <n v="13500"/>
    <s v="USD"/>
    <n v="13500"/>
    <s v="Project manager"/>
    <x v="3"/>
    <s v="Montenegro"/>
    <s v="Montenegro"/>
    <x v="0"/>
    <n v="13"/>
    <s v="montenegro"/>
    <x v="1"/>
    <x v="31"/>
    <x v="76"/>
  </r>
  <r>
    <s v="ID1156"/>
    <s v="28 May 2012, 8:51 PM"/>
    <s v="ô?37500"/>
    <n v="37500"/>
    <s v="GBP"/>
    <n v="59106.6852"/>
    <s v="Corporate Finance Executive"/>
    <x v="5"/>
    <s v="UK"/>
    <s v="UK"/>
    <x v="2"/>
    <n v="5"/>
    <s v="uk"/>
    <x v="1"/>
    <x v="1"/>
    <x v="14"/>
  </r>
  <r>
    <s v="ID1157"/>
    <s v="28 May 2012, 8:54 PM"/>
    <s v="Rs. 59,000 (Per Month)"/>
    <n v="708000"/>
    <s v="INR"/>
    <n v="12608.005010000001"/>
    <s v="Manager-Operation"/>
    <x v="3"/>
    <s v="India"/>
    <s v="India"/>
    <x v="0"/>
    <n v="5"/>
    <s v="india"/>
    <x v="0"/>
    <x v="1"/>
    <x v="0"/>
  </r>
  <r>
    <s v="ID1158"/>
    <s v="28 May 2012, 9:14 PM"/>
    <s v="R366252"/>
    <n v="366252"/>
    <s v="ZAR"/>
    <n v="44654.095719999998"/>
    <s v="Accountant"/>
    <x v="5"/>
    <s v="South Africa"/>
    <s v="South Africa"/>
    <x v="1"/>
    <n v="15"/>
    <s v="south africa"/>
    <x v="3"/>
    <x v="12"/>
    <x v="11"/>
  </r>
  <r>
    <s v="ID1159"/>
    <s v="28 May 2012, 9:17 PM"/>
    <n v="69000"/>
    <n v="69000"/>
    <s v="USD"/>
    <n v="69000"/>
    <s v="Financial Analysist"/>
    <x v="0"/>
    <s v="USA"/>
    <s v="USA"/>
    <x v="2"/>
    <n v="20"/>
    <s v="usa"/>
    <x v="2"/>
    <x v="2"/>
    <x v="2"/>
  </r>
  <r>
    <s v="ID1160"/>
    <s v="28 May 2012, 9:55 PM"/>
    <n v="500"/>
    <n v="6000"/>
    <s v="USD"/>
    <n v="6000"/>
    <s v="AM Ops"/>
    <x v="3"/>
    <s v="India"/>
    <s v="India"/>
    <x v="0"/>
    <n v="6"/>
    <s v="india"/>
    <x v="0"/>
    <x v="6"/>
    <x v="0"/>
  </r>
  <r>
    <s v="ID1161"/>
    <s v="28 May 2012, 10:08 PM"/>
    <s v="Rs.5,00,000"/>
    <n v="500000"/>
    <s v="INR"/>
    <n v="8903.9583440000006"/>
    <s v="Deputy Manager"/>
    <x v="3"/>
    <s v="India"/>
    <s v="India"/>
    <x v="3"/>
    <n v="25"/>
    <s v="india"/>
    <x v="0"/>
    <x v="17"/>
    <x v="0"/>
  </r>
  <r>
    <s v="ID1162"/>
    <s v="28 May 2012, 10:10 PM"/>
    <n v="30000"/>
    <n v="30000"/>
    <s v="USD"/>
    <n v="30000"/>
    <s v="pricing and cost manager"/>
    <x v="3"/>
    <s v="mexico"/>
    <s v="Mexico"/>
    <x v="1"/>
    <n v="17"/>
    <s v="mexico"/>
    <x v="2"/>
    <x v="19"/>
    <x v="25"/>
  </r>
  <r>
    <s v="ID1163"/>
    <s v="28 May 2012, 10:13 PM"/>
    <n v="8600"/>
    <n v="8600"/>
    <s v="USD"/>
    <n v="8600"/>
    <s v="Catlog associates"/>
    <x v="0"/>
    <s v="India"/>
    <s v="India"/>
    <x v="0"/>
    <n v="2"/>
    <s v="india"/>
    <x v="0"/>
    <x v="7"/>
    <x v="0"/>
  </r>
  <r>
    <s v="ID1164"/>
    <s v="28 May 2012, 10:25 PM"/>
    <s v="ô?51,000/$81,600"/>
    <n v="81600"/>
    <s v="USD"/>
    <n v="81600"/>
    <s v="Business Analyst - Central Finance"/>
    <x v="0"/>
    <s v="UK"/>
    <s v="UK"/>
    <x v="0"/>
    <n v="4"/>
    <s v="uk"/>
    <x v="1"/>
    <x v="18"/>
    <x v="14"/>
  </r>
  <r>
    <s v="ID1165"/>
    <s v="28 May 2012, 10:33 PM"/>
    <n v="600000"/>
    <n v="600000"/>
    <s v="DOP"/>
    <n v="15404.36457"/>
    <s v="Analista de Produccion"/>
    <x v="0"/>
    <s v="Republica Dominicana"/>
    <s v="Dominican Republic"/>
    <x v="1"/>
    <n v="3"/>
    <s v="dominican republic"/>
    <x v="2"/>
    <x v="14"/>
    <x v="40"/>
  </r>
  <r>
    <s v="ID1166"/>
    <s v="28 May 2012, 10:35 PM"/>
    <s v="CAD$65000"/>
    <n v="65000"/>
    <s v="CAD"/>
    <n v="63918.499000000003"/>
    <s v="IT Analyst (Reporting)"/>
    <x v="0"/>
    <s v="Canada"/>
    <s v="Canada"/>
    <x v="0"/>
    <n v="20"/>
    <s v="canada"/>
    <x v="2"/>
    <x v="2"/>
    <x v="17"/>
  </r>
  <r>
    <s v="ID1167"/>
    <s v="28 May 2012, 10:36 PM"/>
    <n v="75000"/>
    <n v="75000"/>
    <s v="USD"/>
    <n v="75000"/>
    <s v="Controller"/>
    <x v="1"/>
    <s v="USA"/>
    <s v="USA"/>
    <x v="2"/>
    <n v="20"/>
    <s v="usa"/>
    <x v="2"/>
    <x v="2"/>
    <x v="2"/>
  </r>
  <r>
    <s v="ID1168"/>
    <s v="28 May 2012, 10:36 PM"/>
    <n v="59000"/>
    <n v="59000"/>
    <s v="USD"/>
    <n v="59000"/>
    <s v="Management Analyst"/>
    <x v="0"/>
    <s v="USA"/>
    <s v="USA"/>
    <x v="0"/>
    <n v="14"/>
    <s v="usa"/>
    <x v="2"/>
    <x v="28"/>
    <x v="2"/>
  </r>
  <r>
    <s v="ID1169"/>
    <s v="28 May 2012, 10:38 PM"/>
    <s v="$50,000 U.S."/>
    <n v="50000"/>
    <s v="USD"/>
    <n v="50000"/>
    <s v="Program Manager"/>
    <x v="3"/>
    <s v="Canada"/>
    <s v="Canada"/>
    <x v="3"/>
    <n v="5"/>
    <s v="canada"/>
    <x v="2"/>
    <x v="1"/>
    <x v="17"/>
  </r>
  <r>
    <s v="ID1170"/>
    <s v="28 May 2012, 10:39 PM"/>
    <s v="ô?80000"/>
    <n v="80000"/>
    <s v="GBP"/>
    <n v="126094.26179999999"/>
    <s v="Financial Controller"/>
    <x v="1"/>
    <s v="UK"/>
    <s v="UK"/>
    <x v="0"/>
    <n v="15"/>
    <s v="uk"/>
    <x v="1"/>
    <x v="12"/>
    <x v="14"/>
  </r>
  <r>
    <s v="ID1171"/>
    <s v="28 May 2012, 10:41 PM"/>
    <n v="54000"/>
    <n v="54000"/>
    <s v="BRL"/>
    <n v="26691.183010000001"/>
    <s v="Logistics Coordinator"/>
    <x v="3"/>
    <s v="Brazil"/>
    <s v="Brasil"/>
    <x v="3"/>
    <n v="7"/>
    <s v="brasil"/>
    <x v="5"/>
    <x v="3"/>
    <x v="20"/>
  </r>
  <r>
    <s v="ID1172"/>
    <s v="28 May 2012, 10:41 PM"/>
    <n v="500000"/>
    <n v="500000"/>
    <s v="INR"/>
    <n v="8903.9583440000006"/>
    <s v="Business Analyst"/>
    <x v="0"/>
    <s v="India"/>
    <s v="India"/>
    <x v="0"/>
    <n v="0.8"/>
    <s v="india"/>
    <x v="0"/>
    <x v="41"/>
    <x v="0"/>
  </r>
  <r>
    <s v="ID1173"/>
    <s v="28 May 2012, 10:41 PM"/>
    <n v="8725"/>
    <n v="8725"/>
    <s v="USD"/>
    <n v="8725"/>
    <s v="Administration Officer"/>
    <x v="3"/>
    <s v="Pakistan"/>
    <s v="Pakistan"/>
    <x v="2"/>
    <n v="18"/>
    <s v="pakistan"/>
    <x v="0"/>
    <x v="20"/>
    <x v="3"/>
  </r>
  <r>
    <s v="ID1175"/>
    <s v="28 May 2012, 10:44 PM"/>
    <s v="ô?32000"/>
    <n v="32000"/>
    <s v="GBP"/>
    <n v="50437.704709999998"/>
    <s v="Service Analyst"/>
    <x v="0"/>
    <s v="UK"/>
    <s v="UK"/>
    <x v="0"/>
    <n v="4"/>
    <s v="uk"/>
    <x v="1"/>
    <x v="18"/>
    <x v="14"/>
  </r>
  <r>
    <s v="ID1176"/>
    <s v="28 May 2012, 10:45 PM"/>
    <s v="ô?43000"/>
    <n v="43000"/>
    <s v="GBP"/>
    <n v="67775.665699999998"/>
    <s v="Head of Finance"/>
    <x v="5"/>
    <s v="UK"/>
    <s v="UK"/>
    <x v="1"/>
    <n v="15"/>
    <s v="uk"/>
    <x v="1"/>
    <x v="12"/>
    <x v="14"/>
  </r>
  <r>
    <s v="ID1177"/>
    <s v="28 May 2012, 10:46 PM"/>
    <s v="CAD $53,000/-"/>
    <n v="53000"/>
    <s v="CAD"/>
    <n v="52118.16072"/>
    <s v="Data Analyst"/>
    <x v="0"/>
    <s v="Canada"/>
    <s v="Canada"/>
    <x v="0"/>
    <n v="6"/>
    <s v="canada"/>
    <x v="2"/>
    <x v="6"/>
    <x v="17"/>
  </r>
  <r>
    <s v="ID1178"/>
    <s v="28 May 2012, 10:48 PM"/>
    <s v="INR 20 Lakhs p.a."/>
    <n v="200000"/>
    <s v="INR"/>
    <n v="3561.583337"/>
    <s v="Associate"/>
    <x v="0"/>
    <s v="India"/>
    <s v="India"/>
    <x v="3"/>
    <n v="6"/>
    <s v="india"/>
    <x v="0"/>
    <x v="6"/>
    <x v="0"/>
  </r>
  <r>
    <s v="ID1179"/>
    <s v="28 May 2012, 10:49 PM"/>
    <s v="4.5 laks"/>
    <n v="450000"/>
    <s v="INR"/>
    <n v="8013.5625090000003"/>
    <s v="Production Manager"/>
    <x v="3"/>
    <s v="India"/>
    <s v="India"/>
    <x v="0"/>
    <n v="21"/>
    <s v="india"/>
    <x v="0"/>
    <x v="42"/>
    <x v="0"/>
  </r>
  <r>
    <s v="ID1180"/>
    <s v="28 May 2012, 10:50 PM"/>
    <n v="28000"/>
    <n v="28000"/>
    <s v="USD"/>
    <n v="28000"/>
    <s v="Business Intelligence Manager"/>
    <x v="3"/>
    <s v="Poland"/>
    <s v="Poland"/>
    <x v="0"/>
    <n v="5"/>
    <s v="poland"/>
    <x v="1"/>
    <x v="1"/>
    <x v="15"/>
  </r>
  <r>
    <s v="ID1181"/>
    <s v="28 May 2012, 10:51 PM"/>
    <n v="31763"/>
    <n v="31763"/>
    <s v="GBP"/>
    <n v="50064.150459999997"/>
    <s v="Network Administrator"/>
    <x v="0"/>
    <s v="UK"/>
    <s v="UK"/>
    <x v="2"/>
    <n v="2"/>
    <s v="uk"/>
    <x v="1"/>
    <x v="7"/>
    <x v="14"/>
  </r>
  <r>
    <s v="ID1182"/>
    <s v="28 May 2012, 10:52 PM"/>
    <s v="GBPô?32000"/>
    <n v="32000"/>
    <s v="GBP"/>
    <n v="50437.704709999998"/>
    <s v="Performance Analyst"/>
    <x v="0"/>
    <s v="Canada"/>
    <s v="Canada"/>
    <x v="0"/>
    <n v="9"/>
    <s v="canada"/>
    <x v="2"/>
    <x v="25"/>
    <x v="17"/>
  </r>
  <r>
    <s v="ID1183"/>
    <s v="28 May 2012, 10:53 PM"/>
    <n v="27840"/>
    <n v="27840"/>
    <s v="USD"/>
    <n v="27840"/>
    <s v="Data Entry Clerk III"/>
    <x v="0"/>
    <s v="USA"/>
    <s v="USA"/>
    <x v="2"/>
    <n v="1"/>
    <s v="usa"/>
    <x v="2"/>
    <x v="4"/>
    <x v="2"/>
  </r>
  <r>
    <s v="ID1184"/>
    <s v="28 May 2012, 10:54 PM"/>
    <n v="350000"/>
    <n v="350000"/>
    <s v="INR"/>
    <n v="6232.7708409999996"/>
    <s v="officer accounts"/>
    <x v="5"/>
    <s v="India"/>
    <s v="India"/>
    <x v="2"/>
    <n v="1.5"/>
    <s v="india"/>
    <x v="0"/>
    <x v="24"/>
    <x v="0"/>
  </r>
  <r>
    <s v="ID1185"/>
    <s v="28 May 2012, 10:55 PM"/>
    <s v="S$50000"/>
    <n v="50000"/>
    <s v="USD"/>
    <n v="50000"/>
    <s v="Engineer"/>
    <x v="2"/>
    <s v="Singapore"/>
    <s v="Singapore"/>
    <x v="2"/>
    <n v="25"/>
    <s v="singapore"/>
    <x v="0"/>
    <x v="17"/>
    <x v="29"/>
  </r>
  <r>
    <s v="ID1186"/>
    <s v="28 May 2012, 10:58 PM"/>
    <n v="48000"/>
    <n v="48000"/>
    <s v="USD"/>
    <n v="48000"/>
    <s v="Cost Controlling Executive"/>
    <x v="1"/>
    <s v="Qatar"/>
    <s v="Qatar"/>
    <x v="2"/>
    <n v="10"/>
    <s v="qatar"/>
    <x v="0"/>
    <x v="5"/>
    <x v="64"/>
  </r>
  <r>
    <s v="ID1187"/>
    <s v="28 May 2012, 10:59 PM"/>
    <n v="2000"/>
    <n v="24000"/>
    <s v="USD"/>
    <n v="24000"/>
    <s v="Administration Manager"/>
    <x v="3"/>
    <s v="Argentina"/>
    <s v="Argentina"/>
    <x v="0"/>
    <n v="21"/>
    <s v="argentina"/>
    <x v="5"/>
    <x v="42"/>
    <x v="77"/>
  </r>
  <r>
    <s v="ID1188"/>
    <s v="28 May 2012, 11:02 PM"/>
    <n v="75000"/>
    <n v="75000"/>
    <s v="USD"/>
    <n v="75000"/>
    <s v="Financial Analyst"/>
    <x v="0"/>
    <s v="USA"/>
    <s v="USA"/>
    <x v="0"/>
    <n v="12"/>
    <s v="usa"/>
    <x v="2"/>
    <x v="23"/>
    <x v="2"/>
  </r>
  <r>
    <s v="ID1189"/>
    <s v="28 May 2012, 11:05 PM"/>
    <s v="216000 AED"/>
    <n v="216000"/>
    <s v="AED"/>
    <n v="58799.34994"/>
    <s v="Financial analyst"/>
    <x v="0"/>
    <s v="Dubai"/>
    <s v="UAE"/>
    <x v="0"/>
    <n v="2"/>
    <s v="uae"/>
    <x v="0"/>
    <x v="7"/>
    <x v="21"/>
  </r>
  <r>
    <s v="ID1190"/>
    <s v="28 May 2012, 11:06 PM"/>
    <s v="Rupees : 2,000,000"/>
    <n v="2000000"/>
    <s v="PKR"/>
    <n v="21228.17743"/>
    <s v="Excel Corporate Trainer"/>
    <x v="8"/>
    <s v="Pakistan"/>
    <s v="Pakistan"/>
    <x v="1"/>
    <n v="8"/>
    <s v="pakistan"/>
    <x v="0"/>
    <x v="11"/>
    <x v="3"/>
  </r>
  <r>
    <s v="ID1191"/>
    <s v="28 May 2012, 11:13 PM"/>
    <n v="60000"/>
    <n v="60000"/>
    <s v="USD"/>
    <n v="60000"/>
    <s v="Quality Management"/>
    <x v="3"/>
    <s v="USA"/>
    <s v="USA"/>
    <x v="2"/>
    <n v="10"/>
    <s v="usa"/>
    <x v="2"/>
    <x v="5"/>
    <x v="2"/>
  </r>
  <r>
    <s v="ID1192"/>
    <s v="28 May 2012, 11:13 PM"/>
    <s v="5000  PLN   net"/>
    <n v="60000"/>
    <s v="PLN"/>
    <n v="18018.88379"/>
    <s v="Sales Analyst"/>
    <x v="0"/>
    <s v="Poland"/>
    <s v="Poland"/>
    <x v="1"/>
    <n v="10"/>
    <s v="poland"/>
    <x v="1"/>
    <x v="5"/>
    <x v="15"/>
  </r>
  <r>
    <s v="ID1193"/>
    <s v="28 May 2012, 11:17 PM"/>
    <s v="US$ 7,200"/>
    <n v="7200"/>
    <s v="USD"/>
    <n v="7200"/>
    <s v="Supervisor MIS"/>
    <x v="7"/>
    <s v="India"/>
    <s v="India"/>
    <x v="0"/>
    <n v="7"/>
    <s v="india"/>
    <x v="0"/>
    <x v="3"/>
    <x v="0"/>
  </r>
  <r>
    <s v="ID1194"/>
    <s v="28 May 2012, 11:17 PM"/>
    <n v="56000"/>
    <n v="56000"/>
    <s v="USD"/>
    <n v="56000"/>
    <s v="Analyst"/>
    <x v="0"/>
    <s v="USA"/>
    <s v="USA"/>
    <x v="3"/>
    <n v="2"/>
    <s v="usa"/>
    <x v="2"/>
    <x v="7"/>
    <x v="2"/>
  </r>
  <r>
    <s v="ID1195"/>
    <s v="28 May 2012, 11:19 PM"/>
    <s v="Rs 5,40,000"/>
    <n v="540000"/>
    <s v="INR"/>
    <n v="9616.2750109999997"/>
    <s v="Business Analyst - Solutions"/>
    <x v="0"/>
    <s v="India"/>
    <s v="India"/>
    <x v="0"/>
    <n v="7.9"/>
    <s v="india"/>
    <x v="0"/>
    <x v="43"/>
    <x v="0"/>
  </r>
  <r>
    <s v="ID1196"/>
    <s v="28 May 2012, 11:21 PM"/>
    <s v="KES 4.3 million"/>
    <n v="4300000"/>
    <s v="KENYA"/>
    <n v="51497.005989999998"/>
    <s v="Finance Manager"/>
    <x v="3"/>
    <s v="Kenya"/>
    <s v="Kenya"/>
    <x v="0"/>
    <n v="9"/>
    <s v="kenya"/>
    <x v="3"/>
    <x v="25"/>
    <x v="78"/>
  </r>
  <r>
    <s v="ID1197"/>
    <s v="28 May 2012, 11:25 PM"/>
    <s v="82.000 Euro (pre-tax)"/>
    <n v="82000"/>
    <s v="EUR"/>
    <n v="104172.754"/>
    <s v="Finance Project Manager"/>
    <x v="3"/>
    <s v="Netherlands"/>
    <s v="Netherlands"/>
    <x v="1"/>
    <n v="25"/>
    <s v="netherlands"/>
    <x v="1"/>
    <x v="17"/>
    <x v="18"/>
  </r>
  <r>
    <s v="ID1198"/>
    <s v="28 May 2012, 11:33 PM"/>
    <n v="88000"/>
    <n v="88000"/>
    <s v="USD"/>
    <n v="88000"/>
    <s v="Manager, Strategy &amp; Insights"/>
    <x v="3"/>
    <s v="USA"/>
    <s v="USA"/>
    <x v="0"/>
    <n v="2"/>
    <s v="usa"/>
    <x v="2"/>
    <x v="7"/>
    <x v="2"/>
  </r>
  <r>
    <s v="ID1199"/>
    <s v="28 May 2012, 11:38 PM"/>
    <n v="80000"/>
    <n v="80000"/>
    <s v="USD"/>
    <n v="80000"/>
    <s v="Financial/Data Analyst"/>
    <x v="0"/>
    <s v="USA"/>
    <s v="USA"/>
    <x v="0"/>
    <n v="6"/>
    <s v="usa"/>
    <x v="2"/>
    <x v="6"/>
    <x v="2"/>
  </r>
  <r>
    <s v="ID1200"/>
    <s v="28 May 2012, 11:47 PM"/>
    <n v="19000"/>
    <n v="19000"/>
    <s v="USD"/>
    <n v="19000"/>
    <s v="Accountant"/>
    <x v="5"/>
    <s v="UK"/>
    <s v="UK"/>
    <x v="0"/>
    <n v="20"/>
    <s v="uk"/>
    <x v="1"/>
    <x v="2"/>
    <x v="14"/>
  </r>
  <r>
    <s v="ID1201"/>
    <s v="28 May 2012, 11:51 PM"/>
    <s v="Euro 15.000"/>
    <n v="15000"/>
    <s v="EUR"/>
    <n v="19055.991580000002"/>
    <s v="business consultant"/>
    <x v="8"/>
    <s v="Italy"/>
    <s v="italy"/>
    <x v="0"/>
    <n v="3"/>
    <s v="italy"/>
    <x v="1"/>
    <x v="14"/>
    <x v="61"/>
  </r>
  <r>
    <s v="ID1202"/>
    <s v="28 May 2012, 11:52 PM"/>
    <n v="480000"/>
    <n v="480000"/>
    <s v="INR"/>
    <n v="8547.8000100000008"/>
    <s v="Documentation Consultant"/>
    <x v="8"/>
    <s v="India"/>
    <s v="India"/>
    <x v="1"/>
    <n v="15"/>
    <s v="india"/>
    <x v="0"/>
    <x v="12"/>
    <x v="0"/>
  </r>
  <r>
    <s v="ID1203"/>
    <s v="28 May 2012, 11:53 PM"/>
    <n v="1100000"/>
    <n v="1100000"/>
    <s v="INR"/>
    <n v="19588.708360000001"/>
    <s v="Sr. Consultant"/>
    <x v="8"/>
    <s v="India"/>
    <s v="India"/>
    <x v="1"/>
    <n v="13"/>
    <s v="india"/>
    <x v="0"/>
    <x v="31"/>
    <x v="0"/>
  </r>
  <r>
    <s v="ID1204"/>
    <s v="29 May 2012, 12:00 AM"/>
    <n v="61000"/>
    <n v="61000"/>
    <s v="USD"/>
    <n v="61000"/>
    <s v="Financial Analyst"/>
    <x v="0"/>
    <s v="USA"/>
    <s v="USA"/>
    <x v="0"/>
    <n v="1.5"/>
    <s v="usa"/>
    <x v="2"/>
    <x v="24"/>
    <x v="2"/>
  </r>
  <r>
    <s v="ID1205"/>
    <s v="29 May 2012, 12:03 AM"/>
    <n v="34000"/>
    <n v="34000"/>
    <s v="GBP"/>
    <n v="53590.061249999999"/>
    <s v="investment accountant"/>
    <x v="5"/>
    <s v="UK"/>
    <s v="UK"/>
    <x v="1"/>
    <n v="10"/>
    <s v="uk"/>
    <x v="1"/>
    <x v="5"/>
    <x v="14"/>
  </r>
  <r>
    <s v="ID1206"/>
    <s v="29 May 2012, 12:03 AM"/>
    <n v="34000"/>
    <n v="34000"/>
    <s v="GBP"/>
    <n v="53590.061249999999"/>
    <s v="investment accountant"/>
    <x v="5"/>
    <s v="UK"/>
    <s v="UK"/>
    <x v="1"/>
    <n v="10"/>
    <s v="uk"/>
    <x v="1"/>
    <x v="5"/>
    <x v="14"/>
  </r>
  <r>
    <s v="ID1207"/>
    <s v="29 May 2012, 12:07 AM"/>
    <n v="250000"/>
    <n v="250000"/>
    <s v="INR"/>
    <n v="4451.9791720000003"/>
    <s v="Officer Production"/>
    <x v="3"/>
    <s v="India"/>
    <s v="India"/>
    <x v="0"/>
    <n v="1"/>
    <s v="india"/>
    <x v="0"/>
    <x v="4"/>
    <x v="0"/>
  </r>
  <r>
    <s v="ID1208"/>
    <s v="29 May 2012, 12:07 AM"/>
    <n v="20000"/>
    <n v="20000"/>
    <s v="EUR"/>
    <n v="25407.98878"/>
    <s v="warehouse management"/>
    <x v="3"/>
    <s v="GREECE"/>
    <s v="Greece"/>
    <x v="3"/>
    <n v="12"/>
    <s v="greece"/>
    <x v="1"/>
    <x v="23"/>
    <x v="26"/>
  </r>
  <r>
    <s v="ID1209"/>
    <s v="29 May 2012, 12:12 AM"/>
    <n v="23000"/>
    <n v="23000"/>
    <s v="USD"/>
    <n v="23000"/>
    <s v="Chief Accountant"/>
    <x v="5"/>
    <s v="Saudi Arabia"/>
    <s v="Saudi Arabia"/>
    <x v="1"/>
    <n v="14"/>
    <s v="saudi arabia"/>
    <x v="0"/>
    <x v="28"/>
    <x v="22"/>
  </r>
  <r>
    <s v="ID1210"/>
    <s v="29 May 2012, 12:16 AM"/>
    <n v="900000"/>
    <n v="900000"/>
    <s v="INR"/>
    <n v="16027.125019999999"/>
    <s v="Manager F &amp; A"/>
    <x v="3"/>
    <s v="India"/>
    <s v="India"/>
    <x v="3"/>
    <n v="13"/>
    <s v="india"/>
    <x v="0"/>
    <x v="31"/>
    <x v="0"/>
  </r>
  <r>
    <s v="ID1211"/>
    <s v="29 May 2012, 12:25 AM"/>
    <n v="60000"/>
    <n v="60000"/>
    <s v="USD"/>
    <n v="60000"/>
    <s v="Quality Assurance Engineer"/>
    <x v="2"/>
    <s v="USA"/>
    <s v="USA"/>
    <x v="3"/>
    <n v="6"/>
    <s v="usa"/>
    <x v="2"/>
    <x v="6"/>
    <x v="2"/>
  </r>
  <r>
    <s v="ID1212"/>
    <s v="29 May 2012, 12:25 AM"/>
    <n v="800"/>
    <n v="4800"/>
    <s v="USD"/>
    <n v="4800"/>
    <s v="Financial Analyst"/>
    <x v="0"/>
    <s v="India"/>
    <s v="India"/>
    <x v="0"/>
    <n v="5"/>
    <s v="india"/>
    <x v="0"/>
    <x v="1"/>
    <x v="0"/>
  </r>
  <r>
    <s v="ID1213"/>
    <s v="29 May 2012, 12:26 AM"/>
    <s v="DKK 625000"/>
    <n v="625000"/>
    <s v="DKK"/>
    <n v="106815.1483"/>
    <s v="Manager Business Controlling"/>
    <x v="3"/>
    <s v="Denmark"/>
    <s v="Denmark"/>
    <x v="0"/>
    <n v="25"/>
    <s v="denmark"/>
    <x v="1"/>
    <x v="17"/>
    <x v="60"/>
  </r>
  <r>
    <s v="ID1214"/>
    <s v="29 May 2012, 12:28 AM"/>
    <n v="500000"/>
    <n v="500000"/>
    <s v="INR"/>
    <n v="8903.9583440000006"/>
    <s v="Consultant"/>
    <x v="8"/>
    <s v="India"/>
    <s v="India"/>
    <x v="2"/>
    <n v="3"/>
    <s v="india"/>
    <x v="0"/>
    <x v="14"/>
    <x v="0"/>
  </r>
  <r>
    <s v="ID1215"/>
    <s v="29 May 2012, 12:29 AM"/>
    <n v="60000"/>
    <n v="60000"/>
    <s v="USD"/>
    <n v="60000"/>
    <s v="sample manager"/>
    <x v="3"/>
    <s v="USA"/>
    <s v="USA"/>
    <x v="0"/>
    <n v="12"/>
    <s v="usa"/>
    <x v="2"/>
    <x v="23"/>
    <x v="2"/>
  </r>
  <r>
    <s v="ID1216"/>
    <s v="29 May 2012, 12:30 AM"/>
    <n v="2600000"/>
    <n v="2600000"/>
    <s v="INR"/>
    <n v="46300.58339"/>
    <s v="Practice Manager"/>
    <x v="3"/>
    <s v="India"/>
    <s v="India"/>
    <x v="0"/>
    <n v="4"/>
    <s v="india"/>
    <x v="0"/>
    <x v="18"/>
    <x v="0"/>
  </r>
  <r>
    <s v="ID1217"/>
    <s v="29 May 2012, 12:32 AM"/>
    <s v="INR 750,000"/>
    <n v="750000"/>
    <s v="INR"/>
    <n v="13355.937519999999"/>
    <s v="Assistant Manager"/>
    <x v="3"/>
    <s v="India"/>
    <s v="India"/>
    <x v="2"/>
    <n v="3"/>
    <s v="india"/>
    <x v="0"/>
    <x v="14"/>
    <x v="0"/>
  </r>
  <r>
    <s v="ID1218"/>
    <s v="29 May 2012, 12:36 AM"/>
    <n v="74000"/>
    <n v="74000"/>
    <s v="USD"/>
    <n v="74000"/>
    <s v="marketing specialist"/>
    <x v="6"/>
    <s v="USA"/>
    <s v="USA"/>
    <x v="0"/>
    <n v="10"/>
    <s v="usa"/>
    <x v="2"/>
    <x v="5"/>
    <x v="2"/>
  </r>
  <r>
    <s v="ID1219"/>
    <s v="29 May 2012, 12:47 AM"/>
    <n v="95856"/>
    <n v="95856"/>
    <s v="USD"/>
    <n v="95856"/>
    <s v="Analyst"/>
    <x v="0"/>
    <s v="USA"/>
    <s v="USA"/>
    <x v="2"/>
    <n v="13"/>
    <s v="usa"/>
    <x v="2"/>
    <x v="31"/>
    <x v="2"/>
  </r>
  <r>
    <s v="ID1220"/>
    <s v="29 May 2012, 1:03 AM"/>
    <s v="40,000 US"/>
    <n v="40000"/>
    <s v="USD"/>
    <n v="40000"/>
    <s v="Staff Accountant"/>
    <x v="5"/>
    <s v="USA"/>
    <s v="USA"/>
    <x v="2"/>
    <n v="15"/>
    <s v="usa"/>
    <x v="2"/>
    <x v="12"/>
    <x v="2"/>
  </r>
  <r>
    <s v="ID1221"/>
    <s v="29 May 2012, 1:06 AM"/>
    <n v="4400"/>
    <n v="4400"/>
    <s v="USD"/>
    <n v="4400"/>
    <s v="Manager Corporate Finance"/>
    <x v="3"/>
    <s v="Latin America"/>
    <s v="Latin America"/>
    <x v="2"/>
    <n v="5"/>
    <s v="latin america"/>
    <x v="5"/>
    <x v="1"/>
    <x v="79"/>
  </r>
  <r>
    <s v="ID1222"/>
    <s v="29 May 2012, 1:12 AM"/>
    <n v="90000"/>
    <n v="90000"/>
    <s v="USD"/>
    <n v="90000"/>
    <s v="Senior Analyst"/>
    <x v="0"/>
    <s v="USA"/>
    <s v="USA"/>
    <x v="0"/>
    <n v="30"/>
    <s v="usa"/>
    <x v="2"/>
    <x v="15"/>
    <x v="2"/>
  </r>
  <r>
    <s v="ID1223"/>
    <s v="29 May 2012, 1:19 AM"/>
    <s v="INR 450000"/>
    <n v="450000"/>
    <s v="INR"/>
    <n v="8013.5625090000003"/>
    <s v="ASSISTANT MANAGER"/>
    <x v="3"/>
    <s v="India"/>
    <s v="India"/>
    <x v="1"/>
    <n v="2"/>
    <s v="india"/>
    <x v="0"/>
    <x v="7"/>
    <x v="0"/>
  </r>
  <r>
    <s v="ID1224"/>
    <s v="29 May 2012, 1:22 AM"/>
    <s v="INR 1000000"/>
    <n v="1000000"/>
    <s v="INR"/>
    <n v="17807.916689999998"/>
    <s v="Asst Manager"/>
    <x v="3"/>
    <s v="India"/>
    <s v="India"/>
    <x v="0"/>
    <n v="8.5"/>
    <s v="india"/>
    <x v="0"/>
    <x v="44"/>
    <x v="0"/>
  </r>
  <r>
    <s v="ID1225"/>
    <s v="29 May 2012, 1:31 AM"/>
    <s v="700000 INR"/>
    <n v="700000"/>
    <s v="INR"/>
    <n v="12465.54168"/>
    <s v="Lead Executive MIS"/>
    <x v="7"/>
    <s v="India"/>
    <s v="India"/>
    <x v="0"/>
    <n v="6"/>
    <s v="india"/>
    <x v="0"/>
    <x v="6"/>
    <x v="0"/>
  </r>
  <r>
    <s v="ID1226"/>
    <s v="29 May 2012, 1:41 AM"/>
    <n v="80000"/>
    <n v="80000"/>
    <s v="USD"/>
    <n v="80000"/>
    <s v="Snr Business Analyst"/>
    <x v="0"/>
    <s v="Singapore"/>
    <s v="Singapore"/>
    <x v="3"/>
    <n v="6"/>
    <s v="singapore"/>
    <x v="0"/>
    <x v="6"/>
    <x v="29"/>
  </r>
  <r>
    <s v="ID1227"/>
    <s v="29 May 2012, 1:44 AM"/>
    <n v="100000"/>
    <n v="100000"/>
    <s v="USD"/>
    <n v="100000"/>
    <s v="Finance Manager"/>
    <x v="3"/>
    <s v="USA"/>
    <s v="USA"/>
    <x v="0"/>
    <n v="11"/>
    <s v="usa"/>
    <x v="2"/>
    <x v="8"/>
    <x v="2"/>
  </r>
  <r>
    <s v="ID1228"/>
    <s v="29 May 2012, 1:45 AM"/>
    <n v="4100"/>
    <n v="49200"/>
    <s v="USD"/>
    <n v="49200"/>
    <s v="Chief Accountant"/>
    <x v="5"/>
    <s v="QATAR"/>
    <s v="Qatar"/>
    <x v="2"/>
    <n v="25"/>
    <s v="qatar"/>
    <x v="0"/>
    <x v="17"/>
    <x v="64"/>
  </r>
  <r>
    <s v="ID1229"/>
    <s v="29 May 2012, 1:47 AM"/>
    <n v="750"/>
    <n v="9000"/>
    <s v="USD"/>
    <n v="9000"/>
    <s v="assurance manager"/>
    <x v="3"/>
    <s v="India"/>
    <s v="India"/>
    <x v="0"/>
    <n v="1"/>
    <s v="india"/>
    <x v="0"/>
    <x v="4"/>
    <x v="0"/>
  </r>
  <r>
    <s v="ID1230"/>
    <s v="29 May 2012, 1:50 AM"/>
    <n v="300000"/>
    <n v="300000"/>
    <s v="INR"/>
    <n v="5342.3750060000002"/>
    <s v="Finance Analyst"/>
    <x v="0"/>
    <s v="India"/>
    <s v="India"/>
    <x v="0"/>
    <n v="6"/>
    <s v="india"/>
    <x v="0"/>
    <x v="6"/>
    <x v="0"/>
  </r>
  <r>
    <s v="ID1231"/>
    <s v="29 May 2012, 2:02 AM"/>
    <s v="$40K"/>
    <n v="40000"/>
    <s v="USD"/>
    <n v="40000"/>
    <s v="SOX,SAP, Insurance Coordinator"/>
    <x v="3"/>
    <s v="Pakistan, Angola"/>
    <s v="Pakistan"/>
    <x v="0"/>
    <n v="15"/>
    <s v="pakistan"/>
    <x v="0"/>
    <x v="12"/>
    <x v="3"/>
  </r>
  <r>
    <s v="ID1232"/>
    <s v="29 May 2012, 2:12 AM"/>
    <s v="ô?26000"/>
    <n v="26000"/>
    <s v="GBP"/>
    <n v="40980.635069999997"/>
    <s v="Business Analyst"/>
    <x v="0"/>
    <s v="UK"/>
    <s v="UK"/>
    <x v="0"/>
    <n v="2"/>
    <s v="uk"/>
    <x v="1"/>
    <x v="7"/>
    <x v="14"/>
  </r>
  <r>
    <s v="ID1233"/>
    <s v="29 May 2012, 2:19 AM"/>
    <s v="ô?29000"/>
    <n v="29000"/>
    <s v="GBP"/>
    <n v="45709.169889999997"/>
    <s v="Financial Accountant"/>
    <x v="5"/>
    <s v="UK"/>
    <s v="UK"/>
    <x v="2"/>
    <n v="8"/>
    <s v="uk"/>
    <x v="1"/>
    <x v="11"/>
    <x v="14"/>
  </r>
  <r>
    <s v="ID1234"/>
    <s v="29 May 2012, 2:22 AM"/>
    <n v="400000"/>
    <n v="400000"/>
    <s v="INR"/>
    <n v="7123.1666750000004"/>
    <s v="Pmo"/>
    <x v="3"/>
    <s v="India"/>
    <s v="India"/>
    <x v="0"/>
    <n v="1"/>
    <s v="india"/>
    <x v="0"/>
    <x v="4"/>
    <x v="0"/>
  </r>
  <r>
    <s v="ID1235"/>
    <s v="29 May 2012, 2:26 AM"/>
    <s v="100000 USD"/>
    <n v="100000"/>
    <s v="USD"/>
    <n v="100000"/>
    <s v="Controller"/>
    <x v="1"/>
    <s v="Norway"/>
    <s v="Norway"/>
    <x v="0"/>
    <n v="12"/>
    <s v="norway"/>
    <x v="1"/>
    <x v="23"/>
    <x v="45"/>
  </r>
  <r>
    <s v="ID1236"/>
    <s v="29 May 2012, 2:43 AM"/>
    <s v="62.000 euro"/>
    <n v="62000"/>
    <s v="EUR"/>
    <n v="78764.765220000001"/>
    <s v="Stafmember"/>
    <x v="0"/>
    <s v="Netherlands"/>
    <s v="Netherlands"/>
    <x v="0"/>
    <n v="15"/>
    <s v="netherlands"/>
    <x v="1"/>
    <x v="12"/>
    <x v="18"/>
  </r>
  <r>
    <s v="ID1237"/>
    <s v="29 May 2012, 3:16 AM"/>
    <n v="150000"/>
    <n v="150000"/>
    <s v="AUD"/>
    <n v="152986.4485"/>
    <s v="Analyst"/>
    <x v="0"/>
    <s v="Australia"/>
    <s v="Australia"/>
    <x v="2"/>
    <n v="10"/>
    <s v="australia"/>
    <x v="4"/>
    <x v="5"/>
    <x v="16"/>
  </r>
  <r>
    <s v="ID1238"/>
    <s v="29 May 2012, 3:28 AM"/>
    <s v="Ÿ?¦35,000 / Ÿ?¦44,000"/>
    <n v="35000"/>
    <s v="EUR"/>
    <n v="44463.980360000001"/>
    <s v="Business Analyst"/>
    <x v="0"/>
    <s v="Ireland"/>
    <s v="Ireland"/>
    <x v="1"/>
    <n v="12"/>
    <s v="ireland"/>
    <x v="1"/>
    <x v="23"/>
    <x v="8"/>
  </r>
  <r>
    <s v="ID1239"/>
    <s v="29 May 2012, 3:51 AM"/>
    <n v="30"/>
    <n v="30000"/>
    <s v="EUR"/>
    <n v="38111.98317"/>
    <s v="education advisor"/>
    <x v="8"/>
    <s v="the Netherlands"/>
    <s v="Netherlands"/>
    <x v="3"/>
    <n v="8"/>
    <s v="netherlands"/>
    <x v="1"/>
    <x v="11"/>
    <x v="18"/>
  </r>
  <r>
    <s v="ID1240"/>
    <s v="29 May 2012, 3:51 AM"/>
    <n v="75000"/>
    <n v="75000"/>
    <s v="GBP"/>
    <n v="118213.3704"/>
    <s v="Finance Manager"/>
    <x v="3"/>
    <s v="UK"/>
    <s v="UK"/>
    <x v="0"/>
    <n v="20"/>
    <s v="uk"/>
    <x v="1"/>
    <x v="2"/>
    <x v="14"/>
  </r>
  <r>
    <s v="ID1241"/>
    <s v="29 May 2012, 4:03 AM"/>
    <n v="25000"/>
    <n v="25000"/>
    <s v="GBP"/>
    <n v="39404.4568"/>
    <s v="Senior Accounts Clerk"/>
    <x v="5"/>
    <s v="UK"/>
    <s v="UK"/>
    <x v="2"/>
    <n v="10"/>
    <s v="uk"/>
    <x v="1"/>
    <x v="5"/>
    <x v="14"/>
  </r>
  <r>
    <s v="ID1242"/>
    <s v="29 May 2012, 4:08 AM"/>
    <n v="71000"/>
    <n v="71000"/>
    <s v="EUR"/>
    <n v="90198.36017"/>
    <s v="Consultant"/>
    <x v="8"/>
    <s v="Germany"/>
    <s v="Germany"/>
    <x v="3"/>
    <n v="3"/>
    <s v="germany"/>
    <x v="1"/>
    <x v="14"/>
    <x v="5"/>
  </r>
  <r>
    <s v="ID1243"/>
    <s v="29 May 2012, 4:11 AM"/>
    <s v="ô?30000"/>
    <n v="30000"/>
    <s v="GBP"/>
    <n v="47285.348160000001"/>
    <s v="Infection Prevention Surveillance Specialist"/>
    <x v="6"/>
    <s v="UK"/>
    <s v="UK"/>
    <x v="0"/>
    <n v="14"/>
    <s v="uk"/>
    <x v="1"/>
    <x v="28"/>
    <x v="14"/>
  </r>
  <r>
    <s v="ID1244"/>
    <s v="29 May 2012, 4:25 AM"/>
    <n v="56000"/>
    <n v="56000"/>
    <s v="USD"/>
    <n v="56000"/>
    <s v="Accountant"/>
    <x v="5"/>
    <s v="USA"/>
    <s v="USA"/>
    <x v="0"/>
    <n v="1"/>
    <s v="usa"/>
    <x v="2"/>
    <x v="4"/>
    <x v="2"/>
  </r>
  <r>
    <s v="ID1245"/>
    <s v="29 May 2012, 4:30 AM"/>
    <s v="IDR 4000000"/>
    <n v="48000000"/>
    <s v="IDR"/>
    <n v="5082.6943789999996"/>
    <s v="Office Instructor"/>
    <x v="0"/>
    <s v="Indonesia"/>
    <s v="Indonesia"/>
    <x v="3"/>
    <n v="2"/>
    <s v="indonesia"/>
    <x v="0"/>
    <x v="7"/>
    <x v="54"/>
  </r>
  <r>
    <s v="ID1246"/>
    <s v="29 May 2012, 4:33 AM"/>
    <s v="GBP 34000"/>
    <n v="34000"/>
    <s v="GBP"/>
    <n v="53590.061249999999"/>
    <s v="Investment Accountant"/>
    <x v="5"/>
    <s v="UK"/>
    <s v="UK"/>
    <x v="1"/>
    <n v="10"/>
    <s v="uk"/>
    <x v="1"/>
    <x v="5"/>
    <x v="14"/>
  </r>
  <r>
    <s v="ID1247"/>
    <s v="29 May 2012, 5:03 AM"/>
    <s v="dkk 450000"/>
    <n v="450000"/>
    <s v="DKK"/>
    <n v="76906.906749999995"/>
    <s v="owner"/>
    <x v="4"/>
    <s v="Denmark"/>
    <s v="Denmark"/>
    <x v="1"/>
    <n v="17"/>
    <s v="denmark"/>
    <x v="1"/>
    <x v="19"/>
    <x v="60"/>
  </r>
  <r>
    <s v="ID1248"/>
    <s v="29 May 2012, 5:08 AM"/>
    <s v="85000 USD"/>
    <n v="85000"/>
    <s v="USD"/>
    <n v="85000"/>
    <s v="Senior Executive Compensation Analyst"/>
    <x v="0"/>
    <s v="USA"/>
    <s v="USA"/>
    <x v="0"/>
    <n v="5"/>
    <s v="usa"/>
    <x v="2"/>
    <x v="1"/>
    <x v="2"/>
  </r>
  <r>
    <s v="ID1249"/>
    <s v="29 May 2012, 5:11 AM"/>
    <s v="USD72000"/>
    <n v="72000"/>
    <s v="USD"/>
    <n v="72000"/>
    <s v="Markets Adviser"/>
    <x v="8"/>
    <s v="New Zealand"/>
    <s v="New Zealand"/>
    <x v="2"/>
    <n v="10"/>
    <s v="new zealand"/>
    <x v="4"/>
    <x v="5"/>
    <x v="47"/>
  </r>
  <r>
    <s v="ID1250"/>
    <s v="29 May 2012, 5:21 AM"/>
    <n v="55000"/>
    <n v="55000"/>
    <s v="USD"/>
    <n v="55000"/>
    <s v="Systems Analyst"/>
    <x v="0"/>
    <s v="USA"/>
    <s v="USA"/>
    <x v="3"/>
    <n v="7"/>
    <s v="usa"/>
    <x v="2"/>
    <x v="3"/>
    <x v="2"/>
  </r>
  <r>
    <s v="ID1251"/>
    <s v="29 May 2012, 5:47 AM"/>
    <s v="GBP 43,000"/>
    <n v="43000"/>
    <s v="GBP"/>
    <n v="67775.665699999998"/>
    <s v="Financial Controller"/>
    <x v="1"/>
    <s v="UK"/>
    <s v="UK"/>
    <x v="0"/>
    <n v="25"/>
    <s v="uk"/>
    <x v="1"/>
    <x v="17"/>
    <x v="14"/>
  </r>
  <r>
    <s v="ID1252"/>
    <s v="29 May 2012, 5:53 AM"/>
    <s v="ô?25750"/>
    <n v="25750"/>
    <s v="GBP"/>
    <n v="40586.590510000002"/>
    <s v="Energy Analyst"/>
    <x v="0"/>
    <s v="UK"/>
    <s v="UK"/>
    <x v="0"/>
    <n v="1"/>
    <s v="uk"/>
    <x v="1"/>
    <x v="4"/>
    <x v="14"/>
  </r>
  <r>
    <s v="ID1253"/>
    <s v="29 May 2012, 6:08 AM"/>
    <n v="50846"/>
    <n v="50846"/>
    <s v="USD"/>
    <n v="50846"/>
    <s v="Program &amp; Policy Analyst-Advanced"/>
    <x v="0"/>
    <s v="USA"/>
    <s v="USA"/>
    <x v="0"/>
    <n v="25"/>
    <s v="usa"/>
    <x v="2"/>
    <x v="17"/>
    <x v="2"/>
  </r>
  <r>
    <s v="ID1254"/>
    <s v="29 May 2012, 6:24 AM"/>
    <n v="63000"/>
    <n v="63000"/>
    <s v="USD"/>
    <n v="63000"/>
    <s v="Senior Staff Accountant"/>
    <x v="5"/>
    <s v="USA"/>
    <s v="USA"/>
    <x v="1"/>
    <n v="16"/>
    <s v="usa"/>
    <x v="2"/>
    <x v="16"/>
    <x v="2"/>
  </r>
  <r>
    <s v="ID1255"/>
    <s v="29 May 2012, 6:26 AM"/>
    <n v="80000"/>
    <n v="80000"/>
    <s v="AUD"/>
    <n v="81592.772509999995"/>
    <s v="systems accountant"/>
    <x v="5"/>
    <s v="Australia"/>
    <s v="Australia"/>
    <x v="0"/>
    <n v="5"/>
    <s v="australia"/>
    <x v="4"/>
    <x v="1"/>
    <x v="16"/>
  </r>
  <r>
    <s v="ID1256"/>
    <s v="29 May 2012, 7:21 AM"/>
    <n v="50700"/>
    <n v="50700"/>
    <s v="USD"/>
    <n v="50700"/>
    <s v="Sr. Systems Analyst"/>
    <x v="0"/>
    <s v="Brazil"/>
    <s v="Brasil"/>
    <x v="3"/>
    <n v="15"/>
    <s v="brasil"/>
    <x v="5"/>
    <x v="12"/>
    <x v="20"/>
  </r>
  <r>
    <s v="ID1257"/>
    <s v="29 May 2012, 7:28 AM"/>
    <n v="20000"/>
    <n v="20000"/>
    <s v="GBP"/>
    <n v="31523.565439999998"/>
    <s v="Environmental Information Analyst"/>
    <x v="0"/>
    <s v="UK"/>
    <s v="UK"/>
    <x v="0"/>
    <n v="1"/>
    <s v="uk"/>
    <x v="1"/>
    <x v="4"/>
    <x v="14"/>
  </r>
  <r>
    <s v="ID1258"/>
    <s v="29 May 2012, 7:46 AM"/>
    <n v="70000"/>
    <n v="70000"/>
    <s v="USD"/>
    <n v="70000"/>
    <s v="Develope"/>
    <x v="0"/>
    <s v="USA"/>
    <s v="USA"/>
    <x v="3"/>
    <n v="6"/>
    <s v="usa"/>
    <x v="2"/>
    <x v="6"/>
    <x v="2"/>
  </r>
  <r>
    <s v="ID1259"/>
    <s v="29 May 2012, 7:52 AM"/>
    <n v="65000"/>
    <n v="65000"/>
    <s v="CAD"/>
    <n v="63918.499000000003"/>
    <s v="it manager"/>
    <x v="3"/>
    <s v="Canada"/>
    <s v="Canada"/>
    <x v="2"/>
    <n v="15"/>
    <s v="canada"/>
    <x v="2"/>
    <x v="12"/>
    <x v="17"/>
  </r>
  <r>
    <s v="ID1260"/>
    <s v="29 May 2012, 7:57 AM"/>
    <n v="800000"/>
    <n v="9600000"/>
    <s v="MONGOLIAN"/>
    <n v="7261.7246599999999"/>
    <s v="Analyst"/>
    <x v="0"/>
    <s v="Mongolia"/>
    <s v="Mongolia"/>
    <x v="1"/>
    <n v="2"/>
    <s v="mongolia"/>
    <x v="0"/>
    <x v="7"/>
    <x v="80"/>
  </r>
  <r>
    <s v="ID1261"/>
    <s v="29 May 2012, 8:13 AM"/>
    <s v="RM3000"/>
    <n v="36000"/>
    <s v="MYR"/>
    <n v="11404.82044"/>
    <s v="Process Engineering"/>
    <x v="2"/>
    <s v="Malaysia"/>
    <s v="malaysia"/>
    <x v="0"/>
    <n v="2"/>
    <s v="malaysia"/>
    <x v="0"/>
    <x v="7"/>
    <x v="72"/>
  </r>
  <r>
    <s v="ID1262"/>
    <s v="29 May 2012, 8:25 AM"/>
    <s v="120,000  US$"/>
    <n v="120000"/>
    <s v="USD"/>
    <n v="120000"/>
    <s v="Consultant - Process Improvement"/>
    <x v="8"/>
    <s v="Singapore"/>
    <s v="Singapore"/>
    <x v="3"/>
    <n v="5"/>
    <s v="singapore"/>
    <x v="0"/>
    <x v="1"/>
    <x v="29"/>
  </r>
  <r>
    <s v="ID1263"/>
    <s v="29 May 2012, 8:41 AM"/>
    <n v="90000"/>
    <n v="90000"/>
    <s v="AUD"/>
    <n v="91791.869080000004"/>
    <s v="Business Analyst"/>
    <x v="0"/>
    <s v="Australia"/>
    <s v="Australia"/>
    <x v="0"/>
    <n v="5"/>
    <s v="australia"/>
    <x v="4"/>
    <x v="1"/>
    <x v="16"/>
  </r>
  <r>
    <s v="ID1264"/>
    <s v="29 May 2012, 8:41 AM"/>
    <n v="110000"/>
    <n v="110000"/>
    <s v="AUD"/>
    <n v="112190.0622"/>
    <s v="Analyst"/>
    <x v="0"/>
    <s v="Australia"/>
    <s v="Australia"/>
    <x v="2"/>
    <n v="7"/>
    <s v="australia"/>
    <x v="4"/>
    <x v="3"/>
    <x v="16"/>
  </r>
  <r>
    <s v="ID1265"/>
    <s v="29 May 2012, 8:47 AM"/>
    <n v="40000"/>
    <n v="40000"/>
    <s v="USD"/>
    <n v="40000"/>
    <s v="Senior Materials Handler"/>
    <x v="3"/>
    <s v="USA"/>
    <s v="USA"/>
    <x v="2"/>
    <n v="18"/>
    <s v="usa"/>
    <x v="2"/>
    <x v="20"/>
    <x v="2"/>
  </r>
  <r>
    <s v="ID1266"/>
    <s v="29 May 2012, 8:59 AM"/>
    <n v="107000"/>
    <n v="107000"/>
    <s v="USD"/>
    <n v="107000"/>
    <s v="Certified Public Accountant"/>
    <x v="5"/>
    <s v="USA"/>
    <s v="USA"/>
    <x v="0"/>
    <n v="12"/>
    <s v="usa"/>
    <x v="2"/>
    <x v="23"/>
    <x v="2"/>
  </r>
  <r>
    <s v="ID1267"/>
    <s v="29 May 2012, 9:15 AM"/>
    <n v="82000"/>
    <n v="82000"/>
    <s v="USD"/>
    <n v="82000"/>
    <s v="Manager - Marketing Analytics"/>
    <x v="3"/>
    <s v="USA"/>
    <s v="USA"/>
    <x v="0"/>
    <n v="10"/>
    <s v="usa"/>
    <x v="2"/>
    <x v="5"/>
    <x v="2"/>
  </r>
  <r>
    <s v="ID1268"/>
    <s v="29 May 2012, 9:25 AM"/>
    <n v="100000"/>
    <n v="100000"/>
    <s v="AUD"/>
    <n v="101990.9656"/>
    <s v="Contractor/Consultant"/>
    <x v="8"/>
    <s v="Australia"/>
    <s v="Australia"/>
    <x v="0"/>
    <n v="15"/>
    <s v="australia"/>
    <x v="4"/>
    <x v="12"/>
    <x v="16"/>
  </r>
  <r>
    <s v="ID1270"/>
    <s v="29 May 2012, 9:37 AM"/>
    <s v="AUD $43000"/>
    <n v="43000"/>
    <s v="USD"/>
    <n v="43000"/>
    <s v="Operations Support Officer"/>
    <x v="3"/>
    <s v="Australia"/>
    <s v="Australia"/>
    <x v="2"/>
    <n v="4"/>
    <s v="australia"/>
    <x v="4"/>
    <x v="18"/>
    <x v="16"/>
  </r>
  <r>
    <s v="ID1271"/>
    <s v="29 May 2012, 9:38 AM"/>
    <n v="69000"/>
    <n v="69000"/>
    <s v="USD"/>
    <n v="69000"/>
    <s v="master scheduler"/>
    <x v="1"/>
    <s v="USA"/>
    <s v="USA"/>
    <x v="0"/>
    <n v="20"/>
    <s v="usa"/>
    <x v="2"/>
    <x v="2"/>
    <x v="2"/>
  </r>
  <r>
    <s v="ID1273"/>
    <s v="29 May 2012, 9:47 AM"/>
    <n v="30000"/>
    <n v="30000"/>
    <s v="USD"/>
    <n v="30000"/>
    <s v="Practice Manager - Business Operations"/>
    <x v="3"/>
    <s v="India"/>
    <s v="India"/>
    <x v="2"/>
    <n v="3"/>
    <s v="india"/>
    <x v="0"/>
    <x v="14"/>
    <x v="0"/>
  </r>
  <r>
    <s v="ID1274"/>
    <s v="29 May 2012, 9:52 AM"/>
    <s v="48000 $AUD"/>
    <n v="48000"/>
    <s v="AUD"/>
    <n v="48955.663509999998"/>
    <s v="Research Assistant"/>
    <x v="0"/>
    <s v="Australia"/>
    <s v="Australia"/>
    <x v="3"/>
    <n v="2"/>
    <s v="australia"/>
    <x v="4"/>
    <x v="7"/>
    <x v="16"/>
  </r>
  <r>
    <s v="ID1275"/>
    <s v="29 May 2012, 10:08 AM"/>
    <n v="70000"/>
    <n v="70000"/>
    <s v="USD"/>
    <n v="70000"/>
    <s v="Project Manager"/>
    <x v="3"/>
    <s v="USA"/>
    <s v="USA"/>
    <x v="0"/>
    <n v="8"/>
    <s v="usa"/>
    <x v="2"/>
    <x v="11"/>
    <x v="2"/>
  </r>
  <r>
    <s v="ID1276"/>
    <s v="29 May 2012, 10:09 AM"/>
    <n v="45000"/>
    <n v="45000"/>
    <s v="USD"/>
    <n v="45000"/>
    <s v="Staff Assistant"/>
    <x v="0"/>
    <s v="USA"/>
    <s v="USA"/>
    <x v="0"/>
    <n v="7"/>
    <s v="usa"/>
    <x v="2"/>
    <x v="3"/>
    <x v="2"/>
  </r>
  <r>
    <s v="ID1277"/>
    <s v="29 May 2012, 10:11 AM"/>
    <n v="35000"/>
    <n v="35000"/>
    <s v="USD"/>
    <n v="35000"/>
    <s v="AVP Securitisation"/>
    <x v="4"/>
    <s v="Malaysia"/>
    <s v="malaysia"/>
    <x v="1"/>
    <n v="12"/>
    <s v="malaysia"/>
    <x v="0"/>
    <x v="23"/>
    <x v="72"/>
  </r>
  <r>
    <s v="ID1278"/>
    <s v="29 May 2012, 10:43 AM"/>
    <n v="500000"/>
    <n v="500000"/>
    <s v="INR"/>
    <n v="8903.9583440000006"/>
    <s v="Asstt. Manager"/>
    <x v="3"/>
    <s v="India"/>
    <s v="India"/>
    <x v="2"/>
    <n v="29"/>
    <s v="india"/>
    <x v="0"/>
    <x v="45"/>
    <x v="0"/>
  </r>
  <r>
    <s v="ID1279"/>
    <s v="29 May 2012, 10:45 AM"/>
    <s v="MYR89500"/>
    <n v="89500"/>
    <s v="MYR"/>
    <n v="28353.650809999999"/>
    <s v="Manager"/>
    <x v="3"/>
    <s v="Malaysia"/>
    <s v="malaysia"/>
    <x v="2"/>
    <n v="20"/>
    <s v="malaysia"/>
    <x v="0"/>
    <x v="2"/>
    <x v="72"/>
  </r>
  <r>
    <s v="ID1280"/>
    <s v="29 May 2012, 10:48 AM"/>
    <s v="USD 11800 (INR 650000)"/>
    <n v="11800"/>
    <s v="USD"/>
    <n v="11800"/>
    <s v="Assistant Data Analyst"/>
    <x v="0"/>
    <s v="India"/>
    <s v="India"/>
    <x v="0"/>
    <n v="10"/>
    <s v="india"/>
    <x v="0"/>
    <x v="5"/>
    <x v="0"/>
  </r>
  <r>
    <s v="ID1281"/>
    <s v="29 May 2012, 10:51 AM"/>
    <s v="Rs.3.6 Lakhs pa"/>
    <n v="360000"/>
    <s v="INR"/>
    <n v="6410.850007"/>
    <s v="Team Leader WFM"/>
    <x v="3"/>
    <s v="India"/>
    <s v="India"/>
    <x v="1"/>
    <n v="6"/>
    <s v="india"/>
    <x v="0"/>
    <x v="6"/>
    <x v="0"/>
  </r>
  <r>
    <s v="ID1282"/>
    <s v="29 May 2012, 10:51 AM"/>
    <n v="50000"/>
    <n v="50000"/>
    <s v="USD"/>
    <n v="50000"/>
    <s v="Data Analyst"/>
    <x v="0"/>
    <s v="USA"/>
    <s v="USA"/>
    <x v="0"/>
    <n v="3"/>
    <s v="usa"/>
    <x v="2"/>
    <x v="14"/>
    <x v="2"/>
  </r>
  <r>
    <s v="ID1283"/>
    <s v="29 May 2012, 11:00 AM"/>
    <n v="85000"/>
    <n v="85000"/>
    <s v="USD"/>
    <n v="85000"/>
    <s v="manager operation"/>
    <x v="3"/>
    <s v="srilanka"/>
    <s v="Sri Lanka"/>
    <x v="1"/>
    <n v="10"/>
    <s v="sri lanka"/>
    <x v="0"/>
    <x v="5"/>
    <x v="53"/>
  </r>
  <r>
    <s v="ID1284"/>
    <s v="29 May 2012, 11:35 AM"/>
    <s v="Indian Rs 10 Lakhs"/>
    <n v="1000000"/>
    <s v="INR"/>
    <n v="17807.916689999998"/>
    <s v="Manager"/>
    <x v="3"/>
    <s v="India"/>
    <s v="India"/>
    <x v="2"/>
    <n v="10"/>
    <s v="india"/>
    <x v="0"/>
    <x v="5"/>
    <x v="0"/>
  </r>
  <r>
    <s v="ID1285"/>
    <s v="29 May 2012, 11:46 AM"/>
    <s v="INR 900000"/>
    <n v="900000"/>
    <s v="INR"/>
    <n v="16027.125019999999"/>
    <s v="RENTAL INVENTORY CONTROLLER"/>
    <x v="1"/>
    <s v="India"/>
    <s v="India"/>
    <x v="1"/>
    <n v="8"/>
    <s v="india"/>
    <x v="0"/>
    <x v="11"/>
    <x v="0"/>
  </r>
  <r>
    <s v="ID1286"/>
    <s v="29 May 2012, 11:51 AM"/>
    <n v="192000"/>
    <n v="192000"/>
    <s v="USD"/>
    <n v="192000"/>
    <s v="Publisher"/>
    <x v="4"/>
    <s v="USA"/>
    <s v="USA"/>
    <x v="1"/>
    <n v="27"/>
    <s v="usa"/>
    <x v="2"/>
    <x v="10"/>
    <x v="2"/>
  </r>
  <r>
    <s v="ID1287"/>
    <s v="29 May 2012, 12:14 PM"/>
    <n v="54000"/>
    <n v="54000"/>
    <s v="USD"/>
    <n v="54000"/>
    <s v="Resource Planning Analyst"/>
    <x v="0"/>
    <s v="USA"/>
    <s v="USA"/>
    <x v="1"/>
    <n v="6"/>
    <s v="usa"/>
    <x v="2"/>
    <x v="6"/>
    <x v="2"/>
  </r>
  <r>
    <s v="ID1288"/>
    <s v="29 May 2012, 12:17 PM"/>
    <n v="18000"/>
    <n v="18000"/>
    <s v="USD"/>
    <n v="18000"/>
    <s v="Manager"/>
    <x v="3"/>
    <s v="India"/>
    <s v="India"/>
    <x v="0"/>
    <n v="12"/>
    <s v="india"/>
    <x v="0"/>
    <x v="23"/>
    <x v="0"/>
  </r>
  <r>
    <s v="ID1289"/>
    <s v="29 May 2012, 12:19 PM"/>
    <s v="3,00,000.00"/>
    <n v="300000"/>
    <s v="INR"/>
    <n v="5342.3750060000002"/>
    <s v="MIS OFFICER"/>
    <x v="7"/>
    <s v="India"/>
    <s v="India"/>
    <x v="2"/>
    <n v="5"/>
    <s v="india"/>
    <x v="0"/>
    <x v="1"/>
    <x v="0"/>
  </r>
  <r>
    <s v="ID1290"/>
    <s v="29 May 2012, 12:20 PM"/>
    <s v="400000INR"/>
    <n v="400000"/>
    <s v="INR"/>
    <n v="7123.1666750000004"/>
    <s v="PMO"/>
    <x v="3"/>
    <s v="India"/>
    <s v="India"/>
    <x v="1"/>
    <n v="3"/>
    <s v="india"/>
    <x v="0"/>
    <x v="14"/>
    <x v="0"/>
  </r>
  <r>
    <s v="ID1291"/>
    <s v="29 May 2012, 12:28 PM"/>
    <n v="15000"/>
    <n v="15000"/>
    <s v="USD"/>
    <n v="15000"/>
    <s v="Monitoring &amp; Evaluation officer"/>
    <x v="3"/>
    <s v="Myanmar"/>
    <s v="Myanmar"/>
    <x v="0"/>
    <n v="10"/>
    <s v="myanmar"/>
    <x v="0"/>
    <x v="5"/>
    <x v="81"/>
  </r>
  <r>
    <s v="ID1292"/>
    <s v="29 May 2012, 12:29 PM"/>
    <s v="us $ 14000"/>
    <n v="14000"/>
    <s v="USD"/>
    <n v="14000"/>
    <s v="Pricing Analyst"/>
    <x v="0"/>
    <s v="India"/>
    <s v="India"/>
    <x v="0"/>
    <n v="12"/>
    <s v="india"/>
    <x v="0"/>
    <x v="23"/>
    <x v="0"/>
  </r>
  <r>
    <s v="ID1294"/>
    <s v="29 May 2012, 1:06 PM"/>
    <n v="8000"/>
    <n v="8000"/>
    <s v="USD"/>
    <n v="8000"/>
    <s v="Data Analyst"/>
    <x v="0"/>
    <s v="India"/>
    <s v="India"/>
    <x v="1"/>
    <n v="4"/>
    <s v="india"/>
    <x v="0"/>
    <x v="18"/>
    <x v="0"/>
  </r>
  <r>
    <s v="ID1295"/>
    <s v="29 May 2012, 1:13 PM"/>
    <n v="12500"/>
    <n v="12500"/>
    <s v="USD"/>
    <n v="12500"/>
    <s v="Specialist"/>
    <x v="6"/>
    <s v="Philippines"/>
    <s v="Philippines"/>
    <x v="2"/>
    <n v="7"/>
    <s v="philippines"/>
    <x v="0"/>
    <x v="3"/>
    <x v="32"/>
  </r>
  <r>
    <s v="ID1296"/>
    <s v="29 May 2012, 1:15 PM"/>
    <n v="140000"/>
    <n v="140000"/>
    <s v="USD"/>
    <n v="140000"/>
    <s v="Senior Accountant"/>
    <x v="5"/>
    <s v="USA"/>
    <s v="USA"/>
    <x v="0"/>
    <n v="12"/>
    <s v="usa"/>
    <x v="2"/>
    <x v="23"/>
    <x v="2"/>
  </r>
  <r>
    <s v="ID1297"/>
    <s v="29 May 2012, 1:16 PM"/>
    <n v="1000"/>
    <n v="12000"/>
    <s v="USD"/>
    <n v="12000"/>
    <s v="excel prof"/>
    <x v="8"/>
    <s v="pakistan"/>
    <s v="Pakistan"/>
    <x v="0"/>
    <n v="1"/>
    <s v="pakistan"/>
    <x v="0"/>
    <x v="4"/>
    <x v="3"/>
  </r>
  <r>
    <s v="ID1298"/>
    <s v="29 May 2012, 1:16 PM"/>
    <s v="30000 EUR"/>
    <n v="30000"/>
    <s v="EUR"/>
    <n v="38111.98317"/>
    <s v="Employee"/>
    <x v="0"/>
    <s v="Belgium"/>
    <s v="Belgium"/>
    <x v="2"/>
    <n v="15"/>
    <s v="belgium"/>
    <x v="1"/>
    <x v="12"/>
    <x v="12"/>
  </r>
  <r>
    <s v="ID1299"/>
    <s v="29 May 2012, 1:23 PM"/>
    <s v="6,00,000 INR"/>
    <n v="600000"/>
    <s v="INR"/>
    <n v="10684.75001"/>
    <s v="Senior Business Executive"/>
    <x v="3"/>
    <s v="India"/>
    <s v="India"/>
    <x v="2"/>
    <n v="2"/>
    <s v="india"/>
    <x v="0"/>
    <x v="7"/>
    <x v="0"/>
  </r>
  <r>
    <s v="ID1301"/>
    <s v="29 May 2012, 1:40 PM"/>
    <s v="3.5 lakhs p.a"/>
    <n v="350000"/>
    <s v="INR"/>
    <n v="6232.7708409999996"/>
    <s v="I dont know"/>
    <x v="0"/>
    <s v="India"/>
    <s v="India"/>
    <x v="0"/>
    <n v="1.5"/>
    <s v="india"/>
    <x v="0"/>
    <x v="24"/>
    <x v="0"/>
  </r>
  <r>
    <s v="ID1302"/>
    <s v="29 May 2012, 1:52 PM"/>
    <n v="45000"/>
    <n v="45000"/>
    <s v="USD"/>
    <n v="45000"/>
    <s v="Financial Analysis"/>
    <x v="0"/>
    <s v="Pakistan"/>
    <s v="Pakistan"/>
    <x v="1"/>
    <n v="8"/>
    <s v="pakistan"/>
    <x v="0"/>
    <x v="11"/>
    <x v="3"/>
  </r>
  <r>
    <s v="ID1303"/>
    <s v="29 May 2012, 1:53 PM"/>
    <n v="80000"/>
    <n v="80000"/>
    <s v="USD"/>
    <n v="80000"/>
    <s v="Manager"/>
    <x v="3"/>
    <s v="USA"/>
    <s v="USA"/>
    <x v="3"/>
    <n v="6"/>
    <s v="usa"/>
    <x v="2"/>
    <x v="6"/>
    <x v="2"/>
  </r>
  <r>
    <s v="ID1304"/>
    <s v="29 May 2012, 1:54 PM"/>
    <s v="Rs 1500000"/>
    <n v="1500000"/>
    <s v="INR"/>
    <n v="26711.875029999999"/>
    <s v="Analyst"/>
    <x v="0"/>
    <s v="India"/>
    <s v="India"/>
    <x v="0"/>
    <n v="7"/>
    <s v="india"/>
    <x v="0"/>
    <x v="3"/>
    <x v="0"/>
  </r>
  <r>
    <s v="ID1305"/>
    <s v="29 May 2012, 1:58 PM"/>
    <s v="US$ 100,000"/>
    <n v="100000"/>
    <s v="USD"/>
    <n v="100000"/>
    <s v="Business Analyst"/>
    <x v="0"/>
    <s v="Uganda"/>
    <s v="Uganda"/>
    <x v="0"/>
    <n v="17"/>
    <s v="uganda"/>
    <x v="3"/>
    <x v="19"/>
    <x v="82"/>
  </r>
  <r>
    <s v="ID1306"/>
    <s v="29 May 2012, 1:59 PM"/>
    <n v="68000"/>
    <n v="68000"/>
    <s v="AUD"/>
    <n v="69353.856639999998"/>
    <s v="Project Support Officer"/>
    <x v="3"/>
    <s v="Australia"/>
    <s v="Australia"/>
    <x v="0"/>
    <n v="10"/>
    <s v="australia"/>
    <x v="4"/>
    <x v="5"/>
    <x v="16"/>
  </r>
  <r>
    <s v="ID1307"/>
    <s v="29 May 2012, 2:10 PM"/>
    <s v="AUS 49,000"/>
    <n v="49000"/>
    <s v="AUD"/>
    <n v="49975.57316"/>
    <s v="Document Control"/>
    <x v="1"/>
    <s v="Australia"/>
    <s v="Australia"/>
    <x v="0"/>
    <n v="30"/>
    <s v="australia"/>
    <x v="4"/>
    <x v="15"/>
    <x v="16"/>
  </r>
  <r>
    <s v="ID1308"/>
    <s v="29 May 2012, 2:16 PM"/>
    <s v="5,75,000"/>
    <n v="575000"/>
    <s v="INR"/>
    <n v="10239.552100000001"/>
    <s v="Asst Manager HR"/>
    <x v="3"/>
    <s v="India"/>
    <s v="India"/>
    <x v="2"/>
    <n v="5"/>
    <s v="india"/>
    <x v="0"/>
    <x v="1"/>
    <x v="0"/>
  </r>
  <r>
    <s v="ID1309"/>
    <s v="29 May 2012, 2:34 PM"/>
    <s v="500000 Rupees"/>
    <n v="500000"/>
    <s v="INR"/>
    <n v="8903.9583440000006"/>
    <s v="Senior software engineer"/>
    <x v="2"/>
    <s v="India"/>
    <s v="India"/>
    <x v="0"/>
    <n v="2"/>
    <s v="india"/>
    <x v="0"/>
    <x v="7"/>
    <x v="0"/>
  </r>
  <r>
    <s v="ID1310"/>
    <s v="29 May 2012, 2:55 PM"/>
    <s v="36K"/>
    <n v="36000"/>
    <s v="USD"/>
    <n v="36000"/>
    <s v="Administrative Assistant"/>
    <x v="0"/>
    <s v="Kuwait"/>
    <s v="Kuwait"/>
    <x v="2"/>
    <n v="10"/>
    <s v="kuwait"/>
    <x v="0"/>
    <x v="5"/>
    <x v="66"/>
  </r>
  <r>
    <s v="ID1311"/>
    <s v="29 May 2012, 2:55 PM"/>
    <s v="210000 per annum"/>
    <n v="210000"/>
    <s v="INR"/>
    <n v="3739.6625039999999"/>
    <s v="MIS cum Purchase Executive"/>
    <x v="7"/>
    <s v="India"/>
    <s v="India"/>
    <x v="3"/>
    <n v="4.5"/>
    <s v="india"/>
    <x v="0"/>
    <x v="26"/>
    <x v="0"/>
  </r>
  <r>
    <s v="ID1312"/>
    <s v="29 May 2012, 2:59 PM"/>
    <s v="Ÿ?¦ 48500"/>
    <n v="48500"/>
    <s v="EUR"/>
    <n v="61614.372790000001"/>
    <s v="Information analyst"/>
    <x v="0"/>
    <s v="Netherlands"/>
    <s v="Netherlands"/>
    <x v="0"/>
    <n v="8"/>
    <s v="netherlands"/>
    <x v="1"/>
    <x v="11"/>
    <x v="18"/>
  </r>
  <r>
    <s v="ID1313"/>
    <s v="29 May 2012, 3:02 PM"/>
    <s v="2 LPA"/>
    <n v="200000"/>
    <s v="INR"/>
    <n v="3561.583337"/>
    <s v="MIS"/>
    <x v="7"/>
    <s v="India"/>
    <s v="India"/>
    <x v="2"/>
    <n v="3"/>
    <s v="india"/>
    <x v="0"/>
    <x v="14"/>
    <x v="0"/>
  </r>
  <r>
    <s v="ID1314"/>
    <s v="29 May 2012, 3:04 PM"/>
    <s v="INR360000"/>
    <n v="360000"/>
    <s v="INR"/>
    <n v="6410.850007"/>
    <s v="Sr. Executive -HR"/>
    <x v="0"/>
    <s v="India"/>
    <s v="India"/>
    <x v="1"/>
    <n v="6"/>
    <s v="india"/>
    <x v="0"/>
    <x v="6"/>
    <x v="0"/>
  </r>
  <r>
    <s v="ID1315"/>
    <s v="29 May 2012, 3:08 PM"/>
    <s v="Ÿ?¦ 28500"/>
    <n v="28500"/>
    <s v="EUR"/>
    <n v="36206.384010000002"/>
    <s v="Salary Professsional"/>
    <x v="0"/>
    <s v="Netherlands"/>
    <s v="Netherlands"/>
    <x v="3"/>
    <n v="5"/>
    <s v="netherlands"/>
    <x v="1"/>
    <x v="1"/>
    <x v="18"/>
  </r>
  <r>
    <s v="ID1316"/>
    <s v="29 May 2012, 3:10 PM"/>
    <n v="13500"/>
    <n v="13500"/>
    <s v="USD"/>
    <n v="13500"/>
    <s v="Asst. Manager"/>
    <x v="3"/>
    <s v="India"/>
    <s v="India"/>
    <x v="2"/>
    <n v="20"/>
    <s v="india"/>
    <x v="0"/>
    <x v="2"/>
    <x v="0"/>
  </r>
  <r>
    <s v="ID1317"/>
    <s v="29 May 2012, 3:18 PM"/>
    <n v="250"/>
    <n v="3000"/>
    <s v="USD"/>
    <n v="3000"/>
    <s v="FANANCE"/>
    <x v="5"/>
    <s v="SRI LANKA"/>
    <s v="Sri Lanka"/>
    <x v="0"/>
    <n v="2"/>
    <s v="sri lanka"/>
    <x v="0"/>
    <x v="7"/>
    <x v="53"/>
  </r>
  <r>
    <s v="ID1318"/>
    <s v="29 May 2012, 3:24 PM"/>
    <n v="1200000"/>
    <n v="1200000"/>
    <s v="INR"/>
    <n v="21369.500019999999"/>
    <s v="Manager - Corporate strategy and Planning"/>
    <x v="3"/>
    <s v="India"/>
    <s v="India"/>
    <x v="0"/>
    <n v="9"/>
    <s v="india"/>
    <x v="0"/>
    <x v="25"/>
    <x v="0"/>
  </r>
  <r>
    <s v="ID1319"/>
    <s v="29 May 2012, 3:36 PM"/>
    <s v="6lakhs"/>
    <n v="600000"/>
    <s v="INR"/>
    <n v="10684.75001"/>
    <s v="General Manager"/>
    <x v="3"/>
    <s v="India"/>
    <s v="India"/>
    <x v="2"/>
    <n v="28"/>
    <s v="india"/>
    <x v="0"/>
    <x v="46"/>
    <x v="0"/>
  </r>
  <r>
    <s v="ID1320"/>
    <s v="29 May 2012, 3:36 PM"/>
    <n v="139000"/>
    <n v="139000"/>
    <s v="EUR"/>
    <n v="176585.522"/>
    <s v="NAF Support Manager"/>
    <x v="3"/>
    <s v="Germany"/>
    <s v="Germany"/>
    <x v="3"/>
    <n v="25"/>
    <s v="germany"/>
    <x v="1"/>
    <x v="17"/>
    <x v="5"/>
  </r>
  <r>
    <s v="ID1322"/>
    <s v="29 May 2012, 3:38 PM"/>
    <s v="43000 EUR"/>
    <n v="43000"/>
    <s v="EUR"/>
    <n v="54627.175880000003"/>
    <s v="Project manager of IT infrastructure"/>
    <x v="3"/>
    <s v="France"/>
    <s v="France"/>
    <x v="1"/>
    <n v="7"/>
    <s v="france"/>
    <x v="1"/>
    <x v="3"/>
    <x v="19"/>
  </r>
  <r>
    <s v="ID1323"/>
    <s v="29 May 2012, 3:46 PM"/>
    <s v="about 24.000 Ÿ?¦"/>
    <n v="24000"/>
    <s v="EUR"/>
    <n v="30489.58654"/>
    <s v="Controller"/>
    <x v="1"/>
    <s v="Italy"/>
    <s v="italy"/>
    <x v="0"/>
    <n v="10"/>
    <s v="italy"/>
    <x v="1"/>
    <x v="5"/>
    <x v="61"/>
  </r>
  <r>
    <s v="ID1324"/>
    <s v="29 May 2012, 3:49 PM"/>
    <n v="314000"/>
    <n v="314000"/>
    <s v="INR"/>
    <n v="5591.6858400000001"/>
    <s v="relationship manager"/>
    <x v="3"/>
    <s v="India"/>
    <s v="India"/>
    <x v="3"/>
    <n v="0.1"/>
    <s v="india"/>
    <x v="0"/>
    <x v="47"/>
    <x v="0"/>
  </r>
  <r>
    <s v="ID1325"/>
    <s v="29 May 2012, 3:51 PM"/>
    <s v="82000 USD"/>
    <n v="82000"/>
    <s v="USD"/>
    <n v="82000"/>
    <s v="Consultant"/>
    <x v="8"/>
    <s v="South Africa"/>
    <s v="South Africa"/>
    <x v="0"/>
    <n v="10"/>
    <s v="south africa"/>
    <x v="3"/>
    <x v="5"/>
    <x v="11"/>
  </r>
  <r>
    <s v="ID1326"/>
    <s v="29 May 2012, 3:53 PM"/>
    <n v="10000"/>
    <n v="10000"/>
    <s v="USD"/>
    <n v="10000"/>
    <s v="MIS"/>
    <x v="7"/>
    <s v="India"/>
    <s v="India"/>
    <x v="3"/>
    <n v="0.5"/>
    <s v="india"/>
    <x v="0"/>
    <x v="38"/>
    <x v="0"/>
  </r>
  <r>
    <s v="ID1327"/>
    <s v="29 May 2012, 4:07 PM"/>
    <n v="9000"/>
    <n v="9000"/>
    <s v="USD"/>
    <n v="9000"/>
    <s v="Data Analyst"/>
    <x v="0"/>
    <s v="India"/>
    <s v="India"/>
    <x v="1"/>
    <n v="0.6"/>
    <s v="india"/>
    <x v="0"/>
    <x v="48"/>
    <x v="0"/>
  </r>
  <r>
    <s v="ID1328"/>
    <s v="29 May 2012, 4:08 PM"/>
    <n v="9000"/>
    <n v="9000"/>
    <s v="USD"/>
    <n v="9000"/>
    <s v="Data Analyst"/>
    <x v="0"/>
    <s v="India"/>
    <s v="India"/>
    <x v="0"/>
    <n v="1"/>
    <s v="india"/>
    <x v="0"/>
    <x v="4"/>
    <x v="0"/>
  </r>
  <r>
    <s v="ID1329"/>
    <s v="29 May 2012, 4:18 PM"/>
    <s v="6.6 Lacs"/>
    <n v="660000"/>
    <s v="INR"/>
    <n v="11753.22501"/>
    <s v="AM business Intelligence"/>
    <x v="3"/>
    <s v="India"/>
    <s v="India"/>
    <x v="1"/>
    <n v="7"/>
    <s v="india"/>
    <x v="0"/>
    <x v="3"/>
    <x v="0"/>
  </r>
  <r>
    <s v="ID1330"/>
    <s v="29 May 2012, 4:26 PM"/>
    <s v="17000 Rs"/>
    <n v="204000"/>
    <s v="INR"/>
    <n v="3632.815004"/>
    <s v="MIS Associate"/>
    <x v="7"/>
    <s v="India"/>
    <s v="India"/>
    <x v="1"/>
    <n v="2"/>
    <s v="india"/>
    <x v="0"/>
    <x v="7"/>
    <x v="0"/>
  </r>
  <r>
    <s v="ID1331"/>
    <s v="29 May 2012, 4:31 PM"/>
    <n v="75000"/>
    <n v="75000"/>
    <s v="EUR"/>
    <n v="95279.957920000001"/>
    <s v="Financial Analyst"/>
    <x v="0"/>
    <s v="Netherlands"/>
    <s v="Netherlands"/>
    <x v="1"/>
    <n v="16"/>
    <s v="netherlands"/>
    <x v="1"/>
    <x v="16"/>
    <x v="18"/>
  </r>
  <r>
    <s v="ID1332"/>
    <s v="29 May 2012, 4:39 PM"/>
    <s v="ô?45000"/>
    <n v="45000"/>
    <s v="GBP"/>
    <n v="70928.022240000006"/>
    <s v="Senior Consultant"/>
    <x v="8"/>
    <s v="UK"/>
    <s v="UK"/>
    <x v="2"/>
    <n v="4"/>
    <s v="uk"/>
    <x v="1"/>
    <x v="18"/>
    <x v="14"/>
  </r>
  <r>
    <s v="ID1333"/>
    <s v="29 May 2012, 4:41 PM"/>
    <s v="41000 Ÿ?¦"/>
    <n v="41000"/>
    <s v="EUR"/>
    <n v="52086.377"/>
    <s v="engineer"/>
    <x v="2"/>
    <s v="Spain"/>
    <s v="Spain"/>
    <x v="0"/>
    <n v="12"/>
    <s v="spain"/>
    <x v="1"/>
    <x v="23"/>
    <x v="46"/>
  </r>
  <r>
    <s v="ID1334"/>
    <s v="29 May 2012, 4:49 PM"/>
    <n v="275000"/>
    <n v="275000"/>
    <s v="INR"/>
    <n v="4897.1770889999998"/>
    <s v="TL WFM"/>
    <x v="3"/>
    <s v="India"/>
    <s v="India"/>
    <x v="1"/>
    <n v="4"/>
    <s v="india"/>
    <x v="0"/>
    <x v="18"/>
    <x v="0"/>
  </r>
  <r>
    <s v="ID1335"/>
    <s v="29 May 2012, 4:55 PM"/>
    <n v="80000"/>
    <n v="80000"/>
    <s v="NZD"/>
    <n v="63807.047489999997"/>
    <s v="accountant"/>
    <x v="5"/>
    <s v="new zealand"/>
    <s v="New Zealand"/>
    <x v="1"/>
    <n v="15"/>
    <s v="new zealand"/>
    <x v="4"/>
    <x v="12"/>
    <x v="47"/>
  </r>
  <r>
    <s v="ID1336"/>
    <s v="29 May 2012, 5:05 PM"/>
    <n v="24000"/>
    <n v="24000"/>
    <s v="USD"/>
    <n v="24000"/>
    <s v="Dir. Revenue Mgt"/>
    <x v="3"/>
    <s v="Kingdom of Saudi Arabia"/>
    <s v="Saudi Arabia"/>
    <x v="0"/>
    <n v="5"/>
    <s v="saudi arabia"/>
    <x v="0"/>
    <x v="1"/>
    <x v="22"/>
  </r>
  <r>
    <s v="ID1337"/>
    <s v="29 May 2012, 5:09 PM"/>
    <s v="60000 USD p.a."/>
    <n v="60000"/>
    <s v="USD"/>
    <n v="60000"/>
    <s v="Controlling Manager"/>
    <x v="3"/>
    <s v="CEE"/>
    <s v="Europe"/>
    <x v="1"/>
    <n v="20"/>
    <s v="europe"/>
    <x v="1"/>
    <x v="2"/>
    <x v="75"/>
  </r>
  <r>
    <s v="ID1338"/>
    <s v="29 May 2012, 5:09 PM"/>
    <n v="300000"/>
    <n v="300000"/>
    <s v="INR"/>
    <n v="5342.3750060000002"/>
    <s v="Financial Modelling Analyst"/>
    <x v="0"/>
    <s v="India"/>
    <s v="India"/>
    <x v="1"/>
    <n v="3"/>
    <s v="india"/>
    <x v="0"/>
    <x v="14"/>
    <x v="0"/>
  </r>
  <r>
    <s v="ID1339"/>
    <s v="29 May 2012, 5:16 PM"/>
    <n v="500000"/>
    <n v="500000"/>
    <s v="INR"/>
    <n v="8903.9583440000006"/>
    <s v="support manager"/>
    <x v="3"/>
    <s v="India"/>
    <s v="India"/>
    <x v="2"/>
    <n v="5"/>
    <s v="india"/>
    <x v="0"/>
    <x v="1"/>
    <x v="0"/>
  </r>
  <r>
    <s v="ID1340"/>
    <s v="29 May 2012, 5:17 PM"/>
    <s v="ô?26000"/>
    <n v="26000"/>
    <s v="GBP"/>
    <n v="40980.635069999997"/>
    <s v="Web Analyst"/>
    <x v="0"/>
    <s v="UK"/>
    <s v="UK"/>
    <x v="0"/>
    <n v="2"/>
    <s v="uk"/>
    <x v="1"/>
    <x v="7"/>
    <x v="14"/>
  </r>
  <r>
    <s v="ID1341"/>
    <s v="29 May 2012, 5:17 PM"/>
    <s v="Rs.6,00,000"/>
    <n v="600000"/>
    <s v="INR"/>
    <n v="10684.75001"/>
    <s v="Assistant Manager"/>
    <x v="3"/>
    <s v="India"/>
    <s v="India"/>
    <x v="3"/>
    <n v="7"/>
    <s v="india"/>
    <x v="0"/>
    <x v="3"/>
    <x v="0"/>
  </r>
  <r>
    <s v="ID1342"/>
    <s v="29 May 2012, 5:30 PM"/>
    <n v="1200000"/>
    <n v="1200000"/>
    <s v="INR"/>
    <n v="21369.500019999999"/>
    <s v="Consultant"/>
    <x v="8"/>
    <s v="India"/>
    <s v="India"/>
    <x v="2"/>
    <n v="21"/>
    <s v="india"/>
    <x v="0"/>
    <x v="42"/>
    <x v="0"/>
  </r>
  <r>
    <s v="ID1343"/>
    <s v="29 May 2012, 5:36 PM"/>
    <n v="18000"/>
    <n v="18000"/>
    <s v="USD"/>
    <n v="18000"/>
    <s v="liquidity manager"/>
    <x v="3"/>
    <s v="Ghana"/>
    <s v="Ghana"/>
    <x v="0"/>
    <n v="12"/>
    <s v="ghana"/>
    <x v="3"/>
    <x v="23"/>
    <x v="83"/>
  </r>
  <r>
    <s v="ID1344"/>
    <s v="29 May 2012, 5:39 PM"/>
    <n v="41000"/>
    <n v="41000"/>
    <s v="USD"/>
    <n v="41000"/>
    <s v="PO/PMO/Planner/PM"/>
    <x v="3"/>
    <s v="Israel"/>
    <s v="Israel"/>
    <x v="2"/>
    <n v="4"/>
    <s v="israel"/>
    <x v="0"/>
    <x v="18"/>
    <x v="33"/>
  </r>
  <r>
    <s v="ID1345"/>
    <s v="29 May 2012, 5:45 PM"/>
    <s v="16,00,000"/>
    <n v="1600000"/>
    <s v="INR"/>
    <n v="28492.666700000002"/>
    <s v="Senior Associate"/>
    <x v="0"/>
    <s v="India"/>
    <s v="India"/>
    <x v="2"/>
    <n v="4"/>
    <s v="india"/>
    <x v="0"/>
    <x v="18"/>
    <x v="0"/>
  </r>
  <r>
    <s v="ID1346"/>
    <s v="29 May 2012, 5:48 PM"/>
    <n v="49500"/>
    <n v="49500"/>
    <s v="USD"/>
    <n v="49500"/>
    <s v="Financial Analyst II"/>
    <x v="0"/>
    <s v="USA"/>
    <s v="USA"/>
    <x v="0"/>
    <n v="4.5"/>
    <s v="usa"/>
    <x v="2"/>
    <x v="26"/>
    <x v="2"/>
  </r>
  <r>
    <s v="ID1347"/>
    <s v="29 May 2012, 6:00 PM"/>
    <n v="6600"/>
    <n v="6600"/>
    <s v="USD"/>
    <n v="6600"/>
    <s v="MIS HR,HRIS"/>
    <x v="7"/>
    <s v="India"/>
    <s v="India"/>
    <x v="2"/>
    <n v="6.4"/>
    <s v="india"/>
    <x v="0"/>
    <x v="49"/>
    <x v="0"/>
  </r>
  <r>
    <s v="ID1348"/>
    <s v="29 May 2012, 6:05 PM"/>
    <s v="ô?70000"/>
    <n v="70000"/>
    <s v="GBP"/>
    <n v="110332.47900000001"/>
    <s v="Consultant"/>
    <x v="8"/>
    <s v="UK"/>
    <s v="UK"/>
    <x v="0"/>
    <n v="15"/>
    <s v="uk"/>
    <x v="1"/>
    <x v="12"/>
    <x v="14"/>
  </r>
  <r>
    <s v="ID1349"/>
    <s v="29 May 2012, 6:14 PM"/>
    <s v="ô?30000"/>
    <n v="30000"/>
    <s v="GBP"/>
    <n v="47285.348160000001"/>
    <s v="Market Analyst"/>
    <x v="0"/>
    <s v="UK"/>
    <s v="UK"/>
    <x v="1"/>
    <n v="6"/>
    <s v="uk"/>
    <x v="1"/>
    <x v="6"/>
    <x v="14"/>
  </r>
  <r>
    <s v="ID1350"/>
    <s v="29 May 2012, 6:14 PM"/>
    <s v="USD 5300"/>
    <n v="5300"/>
    <s v="USD"/>
    <n v="5300"/>
    <s v="Asst. Production Manager"/>
    <x v="3"/>
    <s v="Pakistan"/>
    <s v="Pakistan"/>
    <x v="0"/>
    <n v="5"/>
    <s v="pakistan"/>
    <x v="0"/>
    <x v="1"/>
    <x v="3"/>
  </r>
  <r>
    <s v="ID1351"/>
    <s v="29 May 2012, 6:21 PM"/>
    <n v="34500"/>
    <n v="34500"/>
    <s v="EUR"/>
    <n v="43828.780650000001"/>
    <s v="Analyst"/>
    <x v="0"/>
    <s v="Netherlands"/>
    <s v="Netherlands"/>
    <x v="0"/>
    <n v="15"/>
    <s v="netherlands"/>
    <x v="1"/>
    <x v="12"/>
    <x v="18"/>
  </r>
  <r>
    <s v="ID1352"/>
    <s v="29 May 2012, 6:33 PM"/>
    <n v="80000"/>
    <n v="80000"/>
    <s v="USD"/>
    <n v="80000"/>
    <s v="Developer"/>
    <x v="0"/>
    <s v="USA"/>
    <s v="USA"/>
    <x v="3"/>
    <n v="14"/>
    <s v="usa"/>
    <x v="2"/>
    <x v="28"/>
    <x v="2"/>
  </r>
  <r>
    <s v="ID1353"/>
    <s v="29 May 2012, 6:35 PM"/>
    <s v="9 067"/>
    <n v="9067"/>
    <s v="EUR"/>
    <n v="11518.71171"/>
    <s v="assistant"/>
    <x v="0"/>
    <s v="Hungary"/>
    <s v="Hungary"/>
    <x v="2"/>
    <n v="3"/>
    <s v="hungary"/>
    <x v="1"/>
    <x v="14"/>
    <x v="9"/>
  </r>
  <r>
    <s v="ID1354"/>
    <s v="29 May 2012, 6:35 PM"/>
    <s v="A$150000"/>
    <n v="150000"/>
    <s v="AUD"/>
    <n v="152986.4485"/>
    <s v="Bus Analyst"/>
    <x v="0"/>
    <s v="Australia"/>
    <s v="Australia"/>
    <x v="3"/>
    <n v="5.5"/>
    <s v="australia"/>
    <x v="4"/>
    <x v="32"/>
    <x v="16"/>
  </r>
  <r>
    <s v="ID1355"/>
    <s v="29 May 2012, 6:38 PM"/>
    <n v="125000"/>
    <n v="125000"/>
    <s v="USD"/>
    <n v="125000"/>
    <s v="Vice President of Performance Management"/>
    <x v="3"/>
    <s v="USA"/>
    <s v="USA"/>
    <x v="0"/>
    <n v="2"/>
    <s v="usa"/>
    <x v="2"/>
    <x v="7"/>
    <x v="2"/>
  </r>
  <r>
    <s v="ID1356"/>
    <s v="29 May 2012, 6:55 PM"/>
    <n v="100000"/>
    <n v="100000"/>
    <s v="AUD"/>
    <n v="101990.9656"/>
    <s v="Principal advisor"/>
    <x v="8"/>
    <s v="Australia"/>
    <s v="Australia"/>
    <x v="3"/>
    <n v="30"/>
    <s v="australia"/>
    <x v="4"/>
    <x v="15"/>
    <x v="16"/>
  </r>
  <r>
    <s v="ID1357"/>
    <s v="29 May 2012, 6:55 PM"/>
    <n v="105000"/>
    <n v="105000"/>
    <s v="USD"/>
    <n v="105000"/>
    <s v="Director of Technology"/>
    <x v="4"/>
    <s v="USA"/>
    <s v="USA"/>
    <x v="3"/>
    <n v="15"/>
    <s v="usa"/>
    <x v="2"/>
    <x v="12"/>
    <x v="2"/>
  </r>
  <r>
    <s v="ID1358"/>
    <s v="29 May 2012, 7:01 PM"/>
    <n v="40000"/>
    <n v="40000"/>
    <s v="EUR"/>
    <n v="50815.977559999999"/>
    <s v="officer"/>
    <x v="3"/>
    <s v="Austria"/>
    <s v="Austria"/>
    <x v="0"/>
    <n v="20"/>
    <s v="austria"/>
    <x v="1"/>
    <x v="2"/>
    <x v="84"/>
  </r>
  <r>
    <s v="ID1359"/>
    <s v="29 May 2012, 7:01 PM"/>
    <n v="75000"/>
    <n v="75000"/>
    <s v="USD"/>
    <n v="75000"/>
    <s v="Financial Analyst"/>
    <x v="0"/>
    <s v="USA"/>
    <s v="USA"/>
    <x v="0"/>
    <n v="7"/>
    <s v="usa"/>
    <x v="2"/>
    <x v="3"/>
    <x v="2"/>
  </r>
  <r>
    <s v="ID1360"/>
    <s v="29 May 2012, 7:06 PM"/>
    <s v="2.5 per lacks"/>
    <n v="250000"/>
    <s v="INR"/>
    <n v="4451.9791720000003"/>
    <s v="Credit Executive"/>
    <x v="0"/>
    <s v="India"/>
    <s v="India"/>
    <x v="1"/>
    <n v="8"/>
    <s v="india"/>
    <x v="0"/>
    <x v="11"/>
    <x v="0"/>
  </r>
  <r>
    <s v="ID1361"/>
    <s v="29 May 2012, 7:08 PM"/>
    <n v="110000"/>
    <n v="110000"/>
    <s v="USD"/>
    <n v="110000"/>
    <s v="Business Analytics Associate"/>
    <x v="0"/>
    <s v="USA"/>
    <s v="USA"/>
    <x v="3"/>
    <n v="10"/>
    <s v="usa"/>
    <x v="2"/>
    <x v="5"/>
    <x v="2"/>
  </r>
  <r>
    <s v="ID1362"/>
    <s v="29 May 2012, 7:10 PM"/>
    <s v="27,000.GBP 42,353 USD "/>
    <n v="27000"/>
    <s v="GBP"/>
    <n v="42556.813349999997"/>
    <s v="Engineering Tech"/>
    <x v="2"/>
    <s v="UK"/>
    <s v="UK"/>
    <x v="0"/>
    <n v="1"/>
    <s v="uk"/>
    <x v="1"/>
    <x v="4"/>
    <x v="14"/>
  </r>
  <r>
    <s v="ID1363"/>
    <s v="29 May 2012, 7:11 PM"/>
    <s v="Rs. 4.5 lakhs"/>
    <n v="450000"/>
    <s v="INR"/>
    <n v="8013.5625090000003"/>
    <s v="Mechanical Design engineer"/>
    <x v="2"/>
    <s v="India"/>
    <s v="India"/>
    <x v="3"/>
    <n v="7"/>
    <s v="india"/>
    <x v="0"/>
    <x v="3"/>
    <x v="0"/>
  </r>
  <r>
    <s v="ID1364"/>
    <s v="29 May 2012, 7:12 PM"/>
    <n v="125000"/>
    <n v="125000"/>
    <s v="USD"/>
    <n v="125000"/>
    <s v="Finance Manager"/>
    <x v="3"/>
    <s v="USA"/>
    <s v="USA"/>
    <x v="0"/>
    <n v="25"/>
    <s v="usa"/>
    <x v="2"/>
    <x v="17"/>
    <x v="2"/>
  </r>
  <r>
    <s v="ID1365"/>
    <s v="29 May 2012, 7:23 PM"/>
    <n v="60000"/>
    <n v="60000"/>
    <s v="USD"/>
    <n v="60000"/>
    <s v="Business Information Analyst"/>
    <x v="0"/>
    <s v="USA"/>
    <s v="USA"/>
    <x v="1"/>
    <n v="12"/>
    <s v="usa"/>
    <x v="2"/>
    <x v="23"/>
    <x v="2"/>
  </r>
  <r>
    <s v="ID1366"/>
    <s v="29 May 2012, 7:31 PM"/>
    <s v="2.21Lac"/>
    <n v="2210000"/>
    <s v="INR"/>
    <n v="39355.495880000002"/>
    <s v="Marketing"/>
    <x v="0"/>
    <s v="India"/>
    <s v="India"/>
    <x v="3"/>
    <n v="5.6"/>
    <s v="india"/>
    <x v="0"/>
    <x v="50"/>
    <x v="0"/>
  </r>
  <r>
    <s v="ID1367"/>
    <s v="29 May 2012, 7:33 PM"/>
    <n v="45000"/>
    <n v="45000"/>
    <s v="EUR"/>
    <n v="57167.974750000001"/>
    <s v="Junior Controller"/>
    <x v="1"/>
    <s v="Germany"/>
    <s v="Germany"/>
    <x v="0"/>
    <n v="12"/>
    <s v="germany"/>
    <x v="1"/>
    <x v="23"/>
    <x v="5"/>
  </r>
  <r>
    <s v="ID1368"/>
    <s v="29 May 2012, 7:39 PM"/>
    <s v="4000000 JPY"/>
    <n v="4000000"/>
    <s v="JPY"/>
    <n v="50694.322110000001"/>
    <s v="System Analyst (Configuration Mgmt)"/>
    <x v="0"/>
    <s v="Japan"/>
    <s v="Japan"/>
    <x v="0"/>
    <n v="8"/>
    <s v="japan"/>
    <x v="0"/>
    <x v="11"/>
    <x v="50"/>
  </r>
  <r>
    <s v="ID1369"/>
    <s v="29 May 2012, 7:47 PM"/>
    <n v="57500"/>
    <n v="57500"/>
    <s v="USD"/>
    <n v="57500"/>
    <s v="Planning Supervisor"/>
    <x v="3"/>
    <s v="USA"/>
    <s v="USA"/>
    <x v="0"/>
    <n v="30"/>
    <s v="usa"/>
    <x v="2"/>
    <x v="15"/>
    <x v="2"/>
  </r>
  <r>
    <s v="ID1370"/>
    <s v="29 May 2012, 7:50 PM"/>
    <n v="62000"/>
    <n v="62000"/>
    <s v="EUR"/>
    <n v="78764.765220000001"/>
    <s v="Controller"/>
    <x v="1"/>
    <s v="Netherlands"/>
    <s v="Netherlands"/>
    <x v="0"/>
    <n v="15"/>
    <s v="netherlands"/>
    <x v="1"/>
    <x v="12"/>
    <x v="18"/>
  </r>
  <r>
    <s v="ID1371"/>
    <s v="29 May 2012, 7:52 PM"/>
    <s v="$80,000 USD"/>
    <n v="80000"/>
    <s v="USD"/>
    <n v="80000"/>
    <s v="Manager of Data Analytics"/>
    <x v="3"/>
    <s v="USA"/>
    <s v="USA"/>
    <x v="0"/>
    <n v="10"/>
    <s v="usa"/>
    <x v="2"/>
    <x v="5"/>
    <x v="2"/>
  </r>
  <r>
    <s v="ID1372"/>
    <s v="29 May 2012, 7:54 PM"/>
    <s v="ô?45000"/>
    <n v="45000"/>
    <s v="GBP"/>
    <n v="70928.022240000006"/>
    <s v="Management Accountant"/>
    <x v="3"/>
    <s v="UK"/>
    <s v="UK"/>
    <x v="2"/>
    <n v="15"/>
    <s v="uk"/>
    <x v="1"/>
    <x v="12"/>
    <x v="14"/>
  </r>
  <r>
    <s v="ID1373"/>
    <s v="29 May 2012, 8:03 PM"/>
    <n v="33000"/>
    <n v="33000"/>
    <s v="USD"/>
    <n v="33000"/>
    <s v="Quality Control Supervisor"/>
    <x v="1"/>
    <s v="USA"/>
    <s v="USA"/>
    <x v="0"/>
    <n v="3"/>
    <s v="usa"/>
    <x v="2"/>
    <x v="14"/>
    <x v="2"/>
  </r>
  <r>
    <s v="ID1374"/>
    <s v="29 May 2012, 8:20 PM"/>
    <s v="$100,000 US"/>
    <n v="100000"/>
    <s v="USD"/>
    <n v="100000"/>
    <s v="Senior Financial Analyst"/>
    <x v="0"/>
    <s v="USA"/>
    <s v="USA"/>
    <x v="0"/>
    <n v="1"/>
    <s v="usa"/>
    <x v="2"/>
    <x v="4"/>
    <x v="2"/>
  </r>
  <r>
    <s v="ID1375"/>
    <s v="29 May 2012, 8:40 PM"/>
    <s v="$60,000 USD"/>
    <n v="60000"/>
    <s v="USD"/>
    <n v="60000"/>
    <s v="project manager"/>
    <x v="3"/>
    <s v="USA"/>
    <s v="USA"/>
    <x v="2"/>
    <n v="20"/>
    <s v="usa"/>
    <x v="2"/>
    <x v="2"/>
    <x v="2"/>
  </r>
  <r>
    <s v="ID1376"/>
    <s v="29 May 2012, 8:53 PM"/>
    <n v="95000"/>
    <n v="95000"/>
    <s v="USD"/>
    <n v="95000"/>
    <s v="Cost Analyst"/>
    <x v="0"/>
    <s v="USA"/>
    <s v="USA"/>
    <x v="2"/>
    <n v="7"/>
    <s v="usa"/>
    <x v="2"/>
    <x v="3"/>
    <x v="2"/>
  </r>
  <r>
    <s v="ID1377"/>
    <s v="29 May 2012, 9:07 PM"/>
    <n v="24000"/>
    <n v="24000"/>
    <s v="USD"/>
    <n v="24000"/>
    <s v="clerk 24 hrs per week"/>
    <x v="0"/>
    <s v="USA"/>
    <s v="USA"/>
    <x v="3"/>
    <n v="33"/>
    <s v="usa"/>
    <x v="2"/>
    <x v="51"/>
    <x v="2"/>
  </r>
  <r>
    <s v="ID1378"/>
    <s v="29 May 2012, 9:17 PM"/>
    <n v="50000"/>
    <n v="50000"/>
    <s v="USD"/>
    <n v="50000"/>
    <s v="Engineering Intern"/>
    <x v="2"/>
    <s v="USA"/>
    <s v="USA"/>
    <x v="0"/>
    <n v="0.5"/>
    <s v="usa"/>
    <x v="2"/>
    <x v="38"/>
    <x v="2"/>
  </r>
  <r>
    <s v="ID1379"/>
    <s v="29 May 2012, 9:25 PM"/>
    <n v="103000"/>
    <n v="103000"/>
    <s v="USD"/>
    <n v="103000"/>
    <s v="Controller"/>
    <x v="1"/>
    <s v="USA"/>
    <s v="USA"/>
    <x v="0"/>
    <n v="22"/>
    <s v="usa"/>
    <x v="2"/>
    <x v="13"/>
    <x v="2"/>
  </r>
  <r>
    <s v="ID1380"/>
    <s v="29 May 2012, 9:27 PM"/>
    <n v="36000"/>
    <n v="36000"/>
    <s v="USD"/>
    <n v="36000"/>
    <s v="Data Specialist"/>
    <x v="6"/>
    <s v="USA"/>
    <s v="USA"/>
    <x v="1"/>
    <n v="8"/>
    <s v="usa"/>
    <x v="2"/>
    <x v="11"/>
    <x v="2"/>
  </r>
  <r>
    <s v="ID1381"/>
    <s v="29 May 2012, 9:28 PM"/>
    <n v="85000"/>
    <n v="85000"/>
    <s v="USD"/>
    <n v="85000"/>
    <s v="Senior Analyst"/>
    <x v="0"/>
    <s v="USA"/>
    <s v="USA"/>
    <x v="0"/>
    <n v="17"/>
    <s v="usa"/>
    <x v="2"/>
    <x v="19"/>
    <x v="2"/>
  </r>
  <r>
    <s v="ID1382"/>
    <s v="29 May 2012, 9:29 PM"/>
    <n v="100000"/>
    <n v="100000"/>
    <s v="USD"/>
    <n v="100000"/>
    <s v="Vice Head of Dpt in Education"/>
    <x v="4"/>
    <s v="Sweden"/>
    <s v="Sweden"/>
    <x v="2"/>
    <n v="20"/>
    <s v="sweden"/>
    <x v="1"/>
    <x v="2"/>
    <x v="34"/>
  </r>
  <r>
    <s v="ID1383"/>
    <s v="29 May 2012, 9:33 PM"/>
    <s v="$83000 USD"/>
    <n v="83000"/>
    <s v="USD"/>
    <n v="83000"/>
    <s v="Senior Planning Analyst"/>
    <x v="0"/>
    <s v="Canada"/>
    <s v="Canada"/>
    <x v="0"/>
    <n v="12"/>
    <s v="canada"/>
    <x v="2"/>
    <x v="23"/>
    <x v="17"/>
  </r>
  <r>
    <s v="ID1384"/>
    <s v="29 May 2012, 9:38 PM"/>
    <n v="85000"/>
    <n v="85000"/>
    <s v="USD"/>
    <n v="85000"/>
    <s v="energy engineer"/>
    <x v="2"/>
    <s v="USA"/>
    <s v="USA"/>
    <x v="2"/>
    <n v="25"/>
    <s v="usa"/>
    <x v="2"/>
    <x v="17"/>
    <x v="2"/>
  </r>
  <r>
    <s v="ID1385"/>
    <s v="29 May 2012, 9:42 PM"/>
    <n v="120000"/>
    <n v="120000"/>
    <s v="USD"/>
    <n v="120000"/>
    <s v="Finance Manager"/>
    <x v="3"/>
    <s v="USA"/>
    <s v="USA"/>
    <x v="2"/>
    <n v="5"/>
    <s v="usa"/>
    <x v="2"/>
    <x v="1"/>
    <x v="2"/>
  </r>
  <r>
    <s v="ID1386"/>
    <s v="29 May 2012, 9:44 PM"/>
    <n v="69960"/>
    <n v="69960"/>
    <s v="USD"/>
    <n v="69960"/>
    <s v="Measurement &amp; Verification Engineer"/>
    <x v="2"/>
    <s v="USA"/>
    <s v="USA"/>
    <x v="2"/>
    <n v="22"/>
    <s v="usa"/>
    <x v="2"/>
    <x v="13"/>
    <x v="2"/>
  </r>
  <r>
    <s v="ID1387"/>
    <s v="29 May 2012, 9:46 PM"/>
    <s v="97,000 USD"/>
    <n v="97000"/>
    <s v="USD"/>
    <n v="97000"/>
    <s v="Sr. Manager of Finance"/>
    <x v="3"/>
    <s v="USA"/>
    <s v="USA"/>
    <x v="0"/>
    <n v="14"/>
    <s v="usa"/>
    <x v="2"/>
    <x v="28"/>
    <x v="2"/>
  </r>
  <r>
    <s v="ID1388"/>
    <s v="29 May 2012, 9:48 PM"/>
    <n v="60000"/>
    <n v="60000"/>
    <s v="GBP"/>
    <n v="94570.696320000003"/>
    <s v="Analyst"/>
    <x v="0"/>
    <s v="UK"/>
    <s v="UK"/>
    <x v="0"/>
    <n v="7"/>
    <s v="uk"/>
    <x v="1"/>
    <x v="3"/>
    <x v="14"/>
  </r>
  <r>
    <s v="ID1389"/>
    <s v="29 May 2012, 9:50 PM"/>
    <n v="39000"/>
    <n v="39000"/>
    <s v="USD"/>
    <n v="39000"/>
    <s v="I.T Manager"/>
    <x v="3"/>
    <s v="South Africa"/>
    <s v="South Africa"/>
    <x v="1"/>
    <n v="6"/>
    <s v="south africa"/>
    <x v="3"/>
    <x v="6"/>
    <x v="11"/>
  </r>
  <r>
    <s v="ID1390"/>
    <s v="29 May 2012, 9:50 PM"/>
    <s v="Rs 250000"/>
    <n v="250000"/>
    <s v="INR"/>
    <n v="4451.9791720000003"/>
    <s v="Manager"/>
    <x v="3"/>
    <s v="India"/>
    <s v="India"/>
    <x v="3"/>
    <n v="15"/>
    <s v="india"/>
    <x v="0"/>
    <x v="12"/>
    <x v="0"/>
  </r>
  <r>
    <s v="ID1391"/>
    <s v="29 May 2012, 9:54 PM"/>
    <n v="62000"/>
    <n v="62000"/>
    <s v="USD"/>
    <n v="62000"/>
    <s v="Measurement Specialist"/>
    <x v="6"/>
    <s v="USA"/>
    <s v="USA"/>
    <x v="1"/>
    <n v="25"/>
    <s v="usa"/>
    <x v="2"/>
    <x v="17"/>
    <x v="2"/>
  </r>
  <r>
    <s v="ID1392"/>
    <s v="29 May 2012, 9:59 PM"/>
    <n v="44000"/>
    <n v="44000"/>
    <s v="USD"/>
    <n v="44000"/>
    <s v="Test engineer"/>
    <x v="2"/>
    <s v="USA"/>
    <s v="USA"/>
    <x v="0"/>
    <n v="15"/>
    <s v="usa"/>
    <x v="2"/>
    <x v="12"/>
    <x v="2"/>
  </r>
  <r>
    <s v="ID1393"/>
    <s v="29 May 2012, 10:02 PM"/>
    <n v="150000"/>
    <n v="150000"/>
    <s v="USD"/>
    <n v="150000"/>
    <s v="VP, Business Management"/>
    <x v="3"/>
    <s v="USA"/>
    <s v="USA"/>
    <x v="2"/>
    <n v="30"/>
    <s v="usa"/>
    <x v="2"/>
    <x v="15"/>
    <x v="2"/>
  </r>
  <r>
    <s v="ID1394"/>
    <s v="29 May 2012, 10:04 PM"/>
    <n v="180000"/>
    <n v="180000"/>
    <s v="EUR"/>
    <n v="228671.899"/>
    <s v="MIS Controller"/>
    <x v="1"/>
    <s v="Europe"/>
    <s v="Europe"/>
    <x v="0"/>
    <n v="15"/>
    <s v="europe"/>
    <x v="1"/>
    <x v="12"/>
    <x v="75"/>
  </r>
  <r>
    <s v="ID1395"/>
    <s v="29 May 2012, 10:13 PM"/>
    <n v="73500"/>
    <n v="73500"/>
    <s v="USD"/>
    <n v="73500"/>
    <s v="Senior Underwriting Analyst"/>
    <x v="0"/>
    <s v="USA"/>
    <s v="USA"/>
    <x v="1"/>
    <n v="6"/>
    <s v="usa"/>
    <x v="2"/>
    <x v="6"/>
    <x v="2"/>
  </r>
  <r>
    <s v="ID1396"/>
    <s v="29 May 2012, 10:14 PM"/>
    <n v="77500"/>
    <n v="77500"/>
    <s v="USD"/>
    <n v="77500"/>
    <s v="Sr Financial Analyst"/>
    <x v="0"/>
    <s v="USA"/>
    <s v="USA"/>
    <x v="0"/>
    <n v="7"/>
    <s v="usa"/>
    <x v="2"/>
    <x v="3"/>
    <x v="2"/>
  </r>
  <r>
    <s v="ID1397"/>
    <s v="29 May 2012, 10:18 PM"/>
    <n v="60800"/>
    <n v="60800"/>
    <s v="USD"/>
    <n v="60800"/>
    <s v="Data Integrity &amp; Reporting Tool Analyst"/>
    <x v="0"/>
    <s v="USA"/>
    <s v="USA"/>
    <x v="1"/>
    <n v="10"/>
    <s v="usa"/>
    <x v="2"/>
    <x v="5"/>
    <x v="2"/>
  </r>
  <r>
    <s v="ID1398"/>
    <s v="29 May 2012, 10:24 PM"/>
    <n v="136000"/>
    <n v="136000"/>
    <s v="USD"/>
    <n v="136000"/>
    <s v="Manager FP and A"/>
    <x v="3"/>
    <s v="USA"/>
    <s v="USA"/>
    <x v="0"/>
    <n v="10"/>
    <s v="usa"/>
    <x v="2"/>
    <x v="5"/>
    <x v="2"/>
  </r>
  <r>
    <s v="ID1399"/>
    <s v="29 May 2012, 10:32 PM"/>
    <n v="20000"/>
    <n v="20000"/>
    <s v="USD"/>
    <n v="20000"/>
    <s v="Business Operation Specialist"/>
    <x v="6"/>
    <s v="India"/>
    <s v="India"/>
    <x v="0"/>
    <n v="6"/>
    <s v="india"/>
    <x v="0"/>
    <x v="6"/>
    <x v="0"/>
  </r>
  <r>
    <s v="ID1400"/>
    <s v="29 May 2012, 10:35 PM"/>
    <n v="95000"/>
    <n v="95000"/>
    <s v="USD"/>
    <n v="95000"/>
    <s v="Stress Engineer"/>
    <x v="2"/>
    <s v="USA"/>
    <s v="USA"/>
    <x v="0"/>
    <n v="14"/>
    <s v="usa"/>
    <x v="2"/>
    <x v="28"/>
    <x v="2"/>
  </r>
  <r>
    <s v="ID1401"/>
    <s v="29 May 2012, 10:47 PM"/>
    <n v="130000"/>
    <n v="130000"/>
    <s v="USD"/>
    <n v="130000"/>
    <s v="Manager"/>
    <x v="3"/>
    <s v="USA"/>
    <s v="USA"/>
    <x v="3"/>
    <n v="25"/>
    <s v="usa"/>
    <x v="2"/>
    <x v="17"/>
    <x v="2"/>
  </r>
  <r>
    <s v="ID1402"/>
    <s v="29 May 2012, 10:50 PM"/>
    <n v="65000"/>
    <n v="65000"/>
    <s v="USD"/>
    <n v="65000"/>
    <s v="eeo analyst"/>
    <x v="0"/>
    <s v="USA"/>
    <s v="USA"/>
    <x v="2"/>
    <n v="10"/>
    <s v="usa"/>
    <x v="2"/>
    <x v="5"/>
    <x v="2"/>
  </r>
  <r>
    <s v="ID1403"/>
    <s v="29 May 2012, 10:50 PM"/>
    <n v="80000"/>
    <n v="80000"/>
    <s v="USD"/>
    <n v="80000"/>
    <s v="Sr Process Consultant"/>
    <x v="8"/>
    <s v="USA"/>
    <s v="USA"/>
    <x v="2"/>
    <n v="8"/>
    <s v="usa"/>
    <x v="2"/>
    <x v="11"/>
    <x v="2"/>
  </r>
  <r>
    <s v="ID1404"/>
    <s v="29 May 2012, 10:56 PM"/>
    <s v="37K"/>
    <n v="37000"/>
    <s v="USD"/>
    <n v="37000"/>
    <s v="Credentialing Coordinator &amp; Productivity Reports &quot;Guru&quot;"/>
    <x v="7"/>
    <s v="USA"/>
    <s v="USA"/>
    <x v="2"/>
    <n v="30"/>
    <s v="usa"/>
    <x v="2"/>
    <x v="15"/>
    <x v="2"/>
  </r>
  <r>
    <s v="ID1405"/>
    <s v="29 May 2012, 11:06 PM"/>
    <n v="40000"/>
    <n v="40000"/>
    <s v="USD"/>
    <n v="40000"/>
    <s v="Transportation Planner"/>
    <x v="3"/>
    <s v="USA"/>
    <s v="USA"/>
    <x v="3"/>
    <n v="8"/>
    <s v="usa"/>
    <x v="2"/>
    <x v="11"/>
    <x v="2"/>
  </r>
  <r>
    <s v="ID1406"/>
    <s v="29 May 2012, 11:08 PM"/>
    <n v="49000"/>
    <n v="49000"/>
    <s v="USD"/>
    <n v="49000"/>
    <s v="Research Analyst"/>
    <x v="0"/>
    <s v="USA"/>
    <s v="USA"/>
    <x v="0"/>
    <n v="10"/>
    <s v="usa"/>
    <x v="2"/>
    <x v="5"/>
    <x v="2"/>
  </r>
  <r>
    <s v="ID1407"/>
    <s v="29 May 2012, 11:09 PM"/>
    <n v="65000"/>
    <n v="65000"/>
    <s v="USD"/>
    <n v="65000"/>
    <s v="Data Analyst"/>
    <x v="0"/>
    <s v="USA"/>
    <s v="USA"/>
    <x v="1"/>
    <n v="14"/>
    <s v="usa"/>
    <x v="2"/>
    <x v="28"/>
    <x v="2"/>
  </r>
  <r>
    <s v="ID1408"/>
    <s v="29 May 2012, 11:13 PM"/>
    <n v="55000"/>
    <n v="55000"/>
    <s v="USD"/>
    <n v="55000"/>
    <s v="Risk Analyst"/>
    <x v="0"/>
    <s v="USA"/>
    <s v="USA"/>
    <x v="1"/>
    <n v="1"/>
    <s v="usa"/>
    <x v="2"/>
    <x v="4"/>
    <x v="2"/>
  </r>
  <r>
    <s v="ID1409"/>
    <s v="29 May 2012, 11:20 PM"/>
    <n v="40000"/>
    <n v="40000"/>
    <s v="USD"/>
    <n v="40000"/>
    <s v="Project Coordinator"/>
    <x v="3"/>
    <s v="USA"/>
    <s v="USA"/>
    <x v="0"/>
    <n v="1"/>
    <s v="usa"/>
    <x v="2"/>
    <x v="4"/>
    <x v="2"/>
  </r>
  <r>
    <s v="ID1410"/>
    <s v="29 May 2012, 11:21 PM"/>
    <n v="60000"/>
    <n v="60000"/>
    <s v="USD"/>
    <n v="60000"/>
    <s v="business analyst"/>
    <x v="0"/>
    <s v="USA"/>
    <s v="USA"/>
    <x v="0"/>
    <n v="15"/>
    <s v="usa"/>
    <x v="2"/>
    <x v="12"/>
    <x v="2"/>
  </r>
  <r>
    <s v="ID1411"/>
    <s v="29 May 2012, 11:31 PM"/>
    <s v="36000 euros"/>
    <n v="36000"/>
    <s v="EUR"/>
    <n v="45734.379800000002"/>
    <s v="Data Analytics Consultant"/>
    <x v="0"/>
    <s v="Ireland"/>
    <s v="Ireland"/>
    <x v="2"/>
    <n v="4"/>
    <s v="ireland"/>
    <x v="1"/>
    <x v="18"/>
    <x v="8"/>
  </r>
  <r>
    <s v="ID1412"/>
    <s v="29 May 2012, 11:39 PM"/>
    <n v="150000"/>
    <n v="150000"/>
    <s v="USD"/>
    <n v="150000"/>
    <s v="Senior Analyst"/>
    <x v="0"/>
    <s v="USA"/>
    <s v="USA"/>
    <x v="2"/>
    <n v="30"/>
    <s v="usa"/>
    <x v="2"/>
    <x v="15"/>
    <x v="2"/>
  </r>
  <r>
    <s v="ID1413"/>
    <s v="29 May 2012, 11:44 PM"/>
    <n v="88000"/>
    <n v="88000"/>
    <s v="USD"/>
    <n v="88000"/>
    <s v="Manager, Financial Planning &amp; Analysis"/>
    <x v="3"/>
    <s v="USA"/>
    <s v="USA"/>
    <x v="0"/>
    <n v="21"/>
    <s v="usa"/>
    <x v="2"/>
    <x v="42"/>
    <x v="2"/>
  </r>
  <r>
    <s v="ID1414"/>
    <s v="30 May 2012, 12:02 AM"/>
    <n v="64500"/>
    <n v="64500"/>
    <s v="USD"/>
    <n v="64500"/>
    <s v="Lead Budget/Financial Analyst"/>
    <x v="0"/>
    <s v="USA"/>
    <s v="USA"/>
    <x v="0"/>
    <n v="13"/>
    <s v="usa"/>
    <x v="2"/>
    <x v="31"/>
    <x v="2"/>
  </r>
  <r>
    <s v="ID1415"/>
    <s v="30 May 2012, 12:13 AM"/>
    <s v="216000.00 Saudi Riyak"/>
    <n v="216000"/>
    <s v="SAR"/>
    <n v="57600"/>
    <s v="Senior Electrical Engineer"/>
    <x v="2"/>
    <s v="Saudi Arabia"/>
    <s v="Saudi Arabia"/>
    <x v="0"/>
    <n v="20"/>
    <s v="saudi arabia"/>
    <x v="0"/>
    <x v="2"/>
    <x v="22"/>
  </r>
  <r>
    <s v="ID1416"/>
    <s v="30 May 2012, 12:22 AM"/>
    <n v="50000"/>
    <n v="50000"/>
    <s v="USD"/>
    <n v="50000"/>
    <s v="Accounting Supervisor"/>
    <x v="5"/>
    <s v="USA"/>
    <s v="USA"/>
    <x v="0"/>
    <n v="15"/>
    <s v="usa"/>
    <x v="2"/>
    <x v="12"/>
    <x v="2"/>
  </r>
  <r>
    <s v="ID1417"/>
    <s v="30 May 2012, 12:25 AM"/>
    <n v="120000"/>
    <n v="120000"/>
    <s v="USD"/>
    <n v="120000"/>
    <s v="Finance Manager"/>
    <x v="3"/>
    <s v="USA"/>
    <s v="USA"/>
    <x v="2"/>
    <n v="10"/>
    <s v="usa"/>
    <x v="2"/>
    <x v="5"/>
    <x v="2"/>
  </r>
  <r>
    <s v="ID1418"/>
    <s v="30 May 2012, 12:34 AM"/>
    <n v="107000"/>
    <n v="107000"/>
    <s v="USD"/>
    <n v="107000"/>
    <s v="Tax Manager"/>
    <x v="3"/>
    <s v="USA"/>
    <s v="USA"/>
    <x v="1"/>
    <n v="29"/>
    <s v="usa"/>
    <x v="2"/>
    <x v="45"/>
    <x v="2"/>
  </r>
  <r>
    <s v="ID1419"/>
    <s v="30 May 2012, 12:42 AM"/>
    <n v="40000"/>
    <n v="40000"/>
    <s v="USD"/>
    <n v="40000"/>
    <s v="Metrics Analyst"/>
    <x v="0"/>
    <s v="USA"/>
    <s v="USA"/>
    <x v="2"/>
    <n v="6"/>
    <s v="usa"/>
    <x v="2"/>
    <x v="6"/>
    <x v="2"/>
  </r>
  <r>
    <s v="ID1420"/>
    <s v="30 May 2012, 12:50 AM"/>
    <n v="81000"/>
    <n v="81000"/>
    <s v="USD"/>
    <n v="81000"/>
    <s v="Finance &amp; IT Manager"/>
    <x v="3"/>
    <s v="USA"/>
    <s v="USA"/>
    <x v="3"/>
    <n v="12"/>
    <s v="usa"/>
    <x v="2"/>
    <x v="23"/>
    <x v="2"/>
  </r>
  <r>
    <s v="ID1421"/>
    <s v="30 May 2012, 1:05 AM"/>
    <n v="45000"/>
    <n v="45000"/>
    <s v="USD"/>
    <n v="45000"/>
    <s v="Technical Support Specialist"/>
    <x v="6"/>
    <s v="USA"/>
    <s v="USA"/>
    <x v="0"/>
    <n v="20"/>
    <s v="usa"/>
    <x v="2"/>
    <x v="2"/>
    <x v="2"/>
  </r>
  <r>
    <s v="ID1422"/>
    <s v="30 May 2012, 1:12 AM"/>
    <n v="49000"/>
    <n v="49000"/>
    <s v="USD"/>
    <n v="49000"/>
    <s v="Clinical Data Specialist"/>
    <x v="6"/>
    <s v="USA"/>
    <s v="USA"/>
    <x v="0"/>
    <n v="5"/>
    <s v="usa"/>
    <x v="2"/>
    <x v="1"/>
    <x v="2"/>
  </r>
  <r>
    <s v="ID1423"/>
    <s v="30 May 2012, 1:12 AM"/>
    <s v="INR 750000"/>
    <n v="750000"/>
    <s v="INR"/>
    <n v="13355.937519999999"/>
    <s v="Associate - Indirect Tax"/>
    <x v="4"/>
    <s v="India"/>
    <s v="India"/>
    <x v="3"/>
    <n v="1"/>
    <s v="india"/>
    <x v="0"/>
    <x v="4"/>
    <x v="0"/>
  </r>
  <r>
    <s v="ID1424"/>
    <s v="30 May 2012, 1:15 AM"/>
    <n v="72000"/>
    <n v="72000"/>
    <s v="USD"/>
    <n v="72000"/>
    <s v="Manager"/>
    <x v="3"/>
    <s v="USA"/>
    <s v="USA"/>
    <x v="3"/>
    <n v="20"/>
    <s v="usa"/>
    <x v="2"/>
    <x v="2"/>
    <x v="2"/>
  </r>
  <r>
    <s v="ID1425"/>
    <s v="30 May 2012, 1:25 AM"/>
    <n v="50000"/>
    <n v="50000"/>
    <s v="USD"/>
    <n v="50000"/>
    <s v="Digital Analyst"/>
    <x v="0"/>
    <s v="USA"/>
    <s v="USA"/>
    <x v="0"/>
    <n v="7"/>
    <s v="usa"/>
    <x v="2"/>
    <x v="3"/>
    <x v="2"/>
  </r>
  <r>
    <s v="ID1426"/>
    <s v="30 May 2012, 1:25 AM"/>
    <n v="57678.400000000001"/>
    <n v="57678"/>
    <s v="USD"/>
    <n v="57678"/>
    <s v="Financial Analyst"/>
    <x v="0"/>
    <s v="USA"/>
    <s v="USA"/>
    <x v="0"/>
    <n v="2"/>
    <s v="usa"/>
    <x v="2"/>
    <x v="7"/>
    <x v="2"/>
  </r>
  <r>
    <s v="ID1427"/>
    <s v="30 May 2012, 1:29 AM"/>
    <n v="80442"/>
    <n v="80442"/>
    <s v="USD"/>
    <n v="80442"/>
    <s v="Senior Budget Analyst"/>
    <x v="0"/>
    <s v="USA"/>
    <s v="USA"/>
    <x v="0"/>
    <n v="16"/>
    <s v="usa"/>
    <x v="2"/>
    <x v="16"/>
    <x v="2"/>
  </r>
  <r>
    <s v="ID1428"/>
    <s v="30 May 2012, 1:48 AM"/>
    <n v="75000"/>
    <n v="75000"/>
    <s v="USD"/>
    <n v="75000"/>
    <s v="HR Cordinator"/>
    <x v="3"/>
    <s v="USA"/>
    <s v="USA"/>
    <x v="3"/>
    <n v="9"/>
    <s v="usa"/>
    <x v="2"/>
    <x v="25"/>
    <x v="2"/>
  </r>
  <r>
    <s v="ID1429"/>
    <s v="30 May 2012, 1:52 AM"/>
    <n v="61000"/>
    <n v="61000"/>
    <s v="USD"/>
    <n v="61000"/>
    <s v="Treasury Analyst"/>
    <x v="0"/>
    <s v="USA"/>
    <s v="USA"/>
    <x v="0"/>
    <n v="12"/>
    <s v="usa"/>
    <x v="2"/>
    <x v="23"/>
    <x v="2"/>
  </r>
  <r>
    <s v="ID1430"/>
    <s v="30 May 2012, 1:57 AM"/>
    <n v="77000"/>
    <n v="77000"/>
    <s v="USD"/>
    <n v="77000"/>
    <s v="Assistant Engineer"/>
    <x v="2"/>
    <s v="USA"/>
    <s v="USA"/>
    <x v="0"/>
    <n v="10"/>
    <s v="usa"/>
    <x v="2"/>
    <x v="5"/>
    <x v="2"/>
  </r>
  <r>
    <s v="ID1431"/>
    <s v="30 May 2012, 2:18 AM"/>
    <s v="92000 USD"/>
    <n v="92000"/>
    <s v="USD"/>
    <n v="92000"/>
    <s v="Controller"/>
    <x v="1"/>
    <s v="USA"/>
    <s v="USA"/>
    <x v="2"/>
    <n v="9"/>
    <s v="usa"/>
    <x v="2"/>
    <x v="25"/>
    <x v="2"/>
  </r>
  <r>
    <s v="ID1432"/>
    <s v="30 May 2012, 2:18 AM"/>
    <n v="72000"/>
    <n v="72000"/>
    <s v="USD"/>
    <n v="72000"/>
    <s v="sr. senior analyst"/>
    <x v="0"/>
    <s v="USA"/>
    <s v="USA"/>
    <x v="1"/>
    <n v="10"/>
    <s v="usa"/>
    <x v="2"/>
    <x v="5"/>
    <x v="2"/>
  </r>
  <r>
    <s v="ID1433"/>
    <s v="30 May 2012, 2:22 AM"/>
    <n v="14000"/>
    <n v="14000"/>
    <s v="USD"/>
    <n v="14000"/>
    <s v="Consultant"/>
    <x v="8"/>
    <s v="India"/>
    <s v="India"/>
    <x v="0"/>
    <n v="3"/>
    <s v="india"/>
    <x v="0"/>
    <x v="14"/>
    <x v="0"/>
  </r>
  <r>
    <s v="ID1434"/>
    <s v="30 May 2012, 2:22 AM"/>
    <n v="111000"/>
    <n v="111000"/>
    <s v="USD"/>
    <n v="111000"/>
    <s v="Project Manager - Finance"/>
    <x v="3"/>
    <s v="USA"/>
    <s v="USA"/>
    <x v="2"/>
    <n v="10"/>
    <s v="usa"/>
    <x v="2"/>
    <x v="5"/>
    <x v="2"/>
  </r>
  <r>
    <s v="ID1435"/>
    <s v="30 May 2012, 2:32 AM"/>
    <n v="80000"/>
    <n v="80000"/>
    <s v="USD"/>
    <n v="80000"/>
    <s v="Senior analyst, ops support"/>
    <x v="0"/>
    <s v="USA"/>
    <s v="USA"/>
    <x v="0"/>
    <n v="20"/>
    <s v="usa"/>
    <x v="2"/>
    <x v="2"/>
    <x v="2"/>
  </r>
  <r>
    <s v="ID1436"/>
    <s v="30 May 2012, 2:35 AM"/>
    <s v="Rs 3.25 Lacs"/>
    <n v="3250000"/>
    <s v="INR"/>
    <n v="57875.729229999997"/>
    <s v="ISO TS Documentation"/>
    <x v="0"/>
    <s v="India"/>
    <s v="India"/>
    <x v="0"/>
    <n v="5.5"/>
    <s v="india"/>
    <x v="0"/>
    <x v="32"/>
    <x v="0"/>
  </r>
  <r>
    <s v="ID1437"/>
    <s v="30 May 2012, 2:39 AM"/>
    <n v="25000"/>
    <n v="25000"/>
    <s v="USD"/>
    <n v="25000"/>
    <s v="Accountant"/>
    <x v="5"/>
    <s v="India"/>
    <s v="India"/>
    <x v="2"/>
    <n v="8"/>
    <s v="india"/>
    <x v="0"/>
    <x v="11"/>
    <x v="0"/>
  </r>
  <r>
    <s v="ID1438"/>
    <s v="30 May 2012, 3:20 AM"/>
    <s v="24000 USD"/>
    <n v="24000"/>
    <s v="USD"/>
    <n v="24000"/>
    <s v="inventory controller"/>
    <x v="1"/>
    <s v="USA"/>
    <s v="USA"/>
    <x v="3"/>
    <n v="2"/>
    <s v="usa"/>
    <x v="2"/>
    <x v="7"/>
    <x v="2"/>
  </r>
  <r>
    <s v="ID1439"/>
    <s v="30 May 2012, 4:13 AM"/>
    <n v="61000"/>
    <n v="61000"/>
    <s v="USD"/>
    <n v="61000"/>
    <s v="Accounting manager"/>
    <x v="3"/>
    <s v="USA"/>
    <s v="USA"/>
    <x v="2"/>
    <n v="25"/>
    <s v="usa"/>
    <x v="2"/>
    <x v="17"/>
    <x v="2"/>
  </r>
  <r>
    <s v="ID1440"/>
    <s v="30 May 2012, 8:05 AM"/>
    <s v="AUD55,000"/>
    <n v="55000"/>
    <s v="AUD"/>
    <n v="56095.0311"/>
    <s v="PA"/>
    <x v="0"/>
    <s v="Australia"/>
    <s v="Australia"/>
    <x v="2"/>
    <n v="11"/>
    <s v="australia"/>
    <x v="4"/>
    <x v="8"/>
    <x v="16"/>
  </r>
  <r>
    <s v="ID1442"/>
    <s v="30 May 2012, 9:42 AM"/>
    <n v="70000"/>
    <n v="70000"/>
    <s v="AUD"/>
    <n v="71393.675950000004"/>
    <s v="Assistant Accountant"/>
    <x v="5"/>
    <s v="Australia"/>
    <s v="Australia"/>
    <x v="2"/>
    <n v="5"/>
    <s v="australia"/>
    <x v="4"/>
    <x v="1"/>
    <x v="16"/>
  </r>
  <r>
    <s v="ID1443"/>
    <s v="30 May 2012, 10:11 AM"/>
    <n v="96230"/>
    <n v="96230"/>
    <s v="USD"/>
    <n v="96230"/>
    <s v="Manager, Data Management"/>
    <x v="3"/>
    <s v="USA"/>
    <s v="USA"/>
    <x v="0"/>
    <n v="18"/>
    <s v="usa"/>
    <x v="2"/>
    <x v="20"/>
    <x v="2"/>
  </r>
  <r>
    <s v="ID1444"/>
    <s v="30 May 2012, 10:40 AM"/>
    <n v="75000"/>
    <n v="75000"/>
    <s v="USD"/>
    <n v="75000"/>
    <s v="Business Analyst"/>
    <x v="0"/>
    <s v="USA"/>
    <s v="USA"/>
    <x v="2"/>
    <n v="1.5"/>
    <s v="usa"/>
    <x v="2"/>
    <x v="24"/>
    <x v="2"/>
  </r>
  <r>
    <s v="ID1445"/>
    <s v="30 May 2012, 10:57 AM"/>
    <n v="8500"/>
    <n v="102000"/>
    <s v="USD"/>
    <n v="102000"/>
    <s v="Sales Analyst"/>
    <x v="0"/>
    <s v="USA"/>
    <s v="USA"/>
    <x v="0"/>
    <n v="5"/>
    <s v="usa"/>
    <x v="2"/>
    <x v="1"/>
    <x v="2"/>
  </r>
  <r>
    <s v="ID1446"/>
    <s v="30 May 2012, 11:20 AM"/>
    <s v="MYR60000"/>
    <n v="60000"/>
    <s v="MYR"/>
    <n v="19008.034060000002"/>
    <s v="Liquidity Management Executive"/>
    <x v="3"/>
    <s v="Malaysia"/>
    <s v="malaysia"/>
    <x v="0"/>
    <n v="3"/>
    <s v="malaysia"/>
    <x v="0"/>
    <x v="14"/>
    <x v="72"/>
  </r>
  <r>
    <s v="ID1447"/>
    <s v="30 May 2012, 11:38 AM"/>
    <n v="363"/>
    <n v="4356"/>
    <s v="USD"/>
    <n v="4356"/>
    <s v="Business Analyst"/>
    <x v="0"/>
    <s v="India"/>
    <s v="India"/>
    <x v="0"/>
    <n v="5"/>
    <s v="india"/>
    <x v="0"/>
    <x v="1"/>
    <x v="0"/>
  </r>
  <r>
    <s v="ID1448"/>
    <s v="30 May 2012, 11:43 AM"/>
    <n v="300000"/>
    <n v="300000"/>
    <s v="INR"/>
    <n v="5342.3750060000002"/>
    <s v="accountant"/>
    <x v="5"/>
    <s v="India"/>
    <s v="India"/>
    <x v="0"/>
    <n v="4"/>
    <s v="india"/>
    <x v="0"/>
    <x v="18"/>
    <x v="0"/>
  </r>
  <r>
    <s v="ID1449"/>
    <s v="30 May 2012, 12:12 PM"/>
    <n v="67000"/>
    <n v="67000"/>
    <s v="USD"/>
    <n v="67000"/>
    <s v="accounting systems manager"/>
    <x v="3"/>
    <s v="USA"/>
    <s v="USA"/>
    <x v="2"/>
    <n v="20"/>
    <s v="usa"/>
    <x v="2"/>
    <x v="2"/>
    <x v="2"/>
  </r>
  <r>
    <s v="ID1450"/>
    <s v="30 May 2012, 12:25 PM"/>
    <n v="480000"/>
    <n v="480000"/>
    <s v="INR"/>
    <n v="8547.8000100000008"/>
    <s v="Performance Analyst"/>
    <x v="0"/>
    <s v="India"/>
    <s v="India"/>
    <x v="0"/>
    <n v="7"/>
    <s v="india"/>
    <x v="0"/>
    <x v="3"/>
    <x v="0"/>
  </r>
  <r>
    <s v="ID1451"/>
    <s v="30 May 2012, 12:35 PM"/>
    <s v="Rs. 900000 per annum"/>
    <n v="900000"/>
    <s v="INR"/>
    <n v="16027.125019999999"/>
    <s v="Data Analyst"/>
    <x v="0"/>
    <s v="India"/>
    <s v="India"/>
    <x v="0"/>
    <n v="4"/>
    <s v="india"/>
    <x v="0"/>
    <x v="18"/>
    <x v="0"/>
  </r>
  <r>
    <s v="ID1452"/>
    <s v="30 May 2012, 12:56 PM"/>
    <s v="Rs  6 lakhs/annum"/>
    <n v="600000"/>
    <s v="INR"/>
    <n v="10684.75001"/>
    <s v="consultant"/>
    <x v="8"/>
    <s v="India"/>
    <s v="India"/>
    <x v="2"/>
    <n v="36"/>
    <s v="india"/>
    <x v="0"/>
    <x v="52"/>
    <x v="0"/>
  </r>
  <r>
    <s v="ID1453"/>
    <s v="30 May 2012, 1:06 PM"/>
    <n v="30000"/>
    <n v="30000"/>
    <s v="USD"/>
    <n v="30000"/>
    <s v="Accounting Specialist"/>
    <x v="5"/>
    <s v="UAE"/>
    <s v="UAE"/>
    <x v="0"/>
    <n v="8"/>
    <s v="uae"/>
    <x v="0"/>
    <x v="11"/>
    <x v="21"/>
  </r>
  <r>
    <s v="ID1454"/>
    <s v="30 May 2012, 1:21 PM"/>
    <n v="500000"/>
    <n v="500000"/>
    <s v="INR"/>
    <n v="8903.9583440000006"/>
    <s v="Project Management"/>
    <x v="3"/>
    <s v="India"/>
    <s v="India"/>
    <x v="2"/>
    <n v="0"/>
    <s v="india"/>
    <x v="0"/>
    <x v="29"/>
    <x v="0"/>
  </r>
  <r>
    <s v="ID1455"/>
    <s v="30 May 2012, 1:25 PM"/>
    <n v="20000"/>
    <n v="20000"/>
    <s v="USD"/>
    <n v="20000"/>
    <s v="manager"/>
    <x v="3"/>
    <s v="India"/>
    <s v="India"/>
    <x v="4"/>
    <n v="10"/>
    <s v="india"/>
    <x v="0"/>
    <x v="5"/>
    <x v="0"/>
  </r>
  <r>
    <s v="ID1456"/>
    <s v="30 May 2012, 1:31 PM"/>
    <n v="86000"/>
    <n v="86000"/>
    <s v="AUD"/>
    <n v="87712.230450000003"/>
    <s v="data analyst"/>
    <x v="0"/>
    <s v="Australia"/>
    <s v="Australia"/>
    <x v="0"/>
    <n v="10"/>
    <s v="australia"/>
    <x v="4"/>
    <x v="5"/>
    <x v="16"/>
  </r>
  <r>
    <s v="ID1457"/>
    <s v="30 May 2012, 1:36 PM"/>
    <n v="1000000"/>
    <n v="1000000"/>
    <s v="INR"/>
    <n v="17807.916689999998"/>
    <s v="project management"/>
    <x v="3"/>
    <s v="India"/>
    <s v="India"/>
    <x v="1"/>
    <n v="6"/>
    <s v="india"/>
    <x v="0"/>
    <x v="6"/>
    <x v="0"/>
  </r>
  <r>
    <s v="ID1458"/>
    <s v="30 May 2012, 1:36 PM"/>
    <n v="41000"/>
    <n v="41000"/>
    <s v="USD"/>
    <n v="41000"/>
    <s v="Marketing Analyst"/>
    <x v="0"/>
    <s v="Japan"/>
    <s v="Japan"/>
    <x v="2"/>
    <n v="2"/>
    <s v="japan"/>
    <x v="0"/>
    <x v="7"/>
    <x v="50"/>
  </r>
  <r>
    <s v="ID1459"/>
    <s v="30 May 2012, 1:41 PM"/>
    <n v="60000"/>
    <n v="60000"/>
    <s v="USD"/>
    <n v="60000"/>
    <s v="Business Intelligence Supervisor"/>
    <x v="3"/>
    <s v="USA"/>
    <s v="USA"/>
    <x v="2"/>
    <n v="4"/>
    <s v="usa"/>
    <x v="2"/>
    <x v="18"/>
    <x v="2"/>
  </r>
  <r>
    <s v="ID1460"/>
    <s v="30 May 2012, 1:47 PM"/>
    <s v="zar22000"/>
    <n v="264000"/>
    <s v="ZAR"/>
    <n v="32187.349880000002"/>
    <s v="Analyst"/>
    <x v="0"/>
    <s v="SouthAfrica"/>
    <s v="South Africa"/>
    <x v="1"/>
    <n v="2"/>
    <s v="south africa"/>
    <x v="3"/>
    <x v="7"/>
    <x v="11"/>
  </r>
  <r>
    <s v="ID1461"/>
    <s v="30 May 2012, 1:56 PM"/>
    <n v="50000"/>
    <n v="50000"/>
    <s v="NZD"/>
    <n v="39879.40468"/>
    <s v="stress engineer"/>
    <x v="2"/>
    <s v="nld"/>
    <s v="New Zealand"/>
    <x v="0"/>
    <n v="5"/>
    <s v="new zealand"/>
    <x v="4"/>
    <x v="1"/>
    <x v="47"/>
  </r>
  <r>
    <s v="ID1462"/>
    <s v="30 May 2012, 1:56 PM"/>
    <s v="320000 INR"/>
    <n v="320000"/>
    <s v="INR"/>
    <n v="5698.53334"/>
    <s v="Analyst"/>
    <x v="0"/>
    <s v="India"/>
    <s v="India"/>
    <x v="2"/>
    <n v="2"/>
    <s v="india"/>
    <x v="0"/>
    <x v="7"/>
    <x v="0"/>
  </r>
  <r>
    <s v="ID1463"/>
    <s v="30 May 2012, 2:09 PM"/>
    <s v="4 Lakhs INR p.a"/>
    <n v="400000"/>
    <s v="INR"/>
    <n v="7123.1666750000004"/>
    <s v="Reporting Manager"/>
    <x v="3"/>
    <s v="India"/>
    <s v="India"/>
    <x v="0"/>
    <n v="6"/>
    <s v="india"/>
    <x v="0"/>
    <x v="6"/>
    <x v="0"/>
  </r>
  <r>
    <s v="ID1464"/>
    <s v="30 May 2012, 2:19 PM"/>
    <s v="Rs.2,50,000.00"/>
    <n v="250000"/>
    <s v="INR"/>
    <n v="4451.9791720000003"/>
    <s v="Manager Commercial"/>
    <x v="3"/>
    <s v="India"/>
    <s v="India"/>
    <x v="2"/>
    <n v="15"/>
    <s v="india"/>
    <x v="0"/>
    <x v="12"/>
    <x v="0"/>
  </r>
  <r>
    <s v="ID1465"/>
    <s v="30 May 2012, 2:21 PM"/>
    <n v="360000"/>
    <n v="360000"/>
    <s v="INR"/>
    <n v="6410.850007"/>
    <s v="analyst"/>
    <x v="0"/>
    <s v="India"/>
    <s v="India"/>
    <x v="2"/>
    <n v="6"/>
    <s v="india"/>
    <x v="0"/>
    <x v="6"/>
    <x v="0"/>
  </r>
  <r>
    <s v="ID1466"/>
    <s v="30 May 2012, 2:28 PM"/>
    <s v="Rs. 1150000/-"/>
    <n v="1150000"/>
    <s v="INR"/>
    <n v="20479.104189999998"/>
    <s v="Project Manager"/>
    <x v="3"/>
    <s v="India"/>
    <s v="India"/>
    <x v="1"/>
    <n v="12"/>
    <s v="india"/>
    <x v="0"/>
    <x v="23"/>
    <x v="0"/>
  </r>
  <r>
    <s v="ID1467"/>
    <s v="30 May 2012, 2:31 PM"/>
    <n v="620000"/>
    <n v="620000"/>
    <s v="INR"/>
    <n v="11040.90835"/>
    <s v="Catalog Auditor"/>
    <x v="0"/>
    <s v="India"/>
    <s v="India"/>
    <x v="3"/>
    <n v="5"/>
    <s v="india"/>
    <x v="0"/>
    <x v="1"/>
    <x v="0"/>
  </r>
  <r>
    <s v="ID1468"/>
    <s v="30 May 2012, 3:59 PM"/>
    <s v="Rs 10,00,000"/>
    <n v="1000000"/>
    <s v="INR"/>
    <n v="17807.916689999998"/>
    <s v="Marketing Specialist"/>
    <x v="6"/>
    <s v="India"/>
    <s v="India"/>
    <x v="2"/>
    <n v="7"/>
    <s v="india"/>
    <x v="0"/>
    <x v="3"/>
    <x v="0"/>
  </r>
  <r>
    <s v="ID1469"/>
    <s v="30 May 2012, 4:12 PM"/>
    <n v="200000"/>
    <n v="200000"/>
    <s v="INR"/>
    <n v="3561.583337"/>
    <s v="Executive"/>
    <x v="0"/>
    <s v="India"/>
    <s v="India"/>
    <x v="0"/>
    <n v="11"/>
    <s v="india"/>
    <x v="0"/>
    <x v="8"/>
    <x v="0"/>
  </r>
  <r>
    <s v="ID1470"/>
    <s v="30 May 2012, 4:22 PM"/>
    <s v="ô?17000"/>
    <n v="17000"/>
    <s v="GBP"/>
    <n v="26795.030630000001"/>
    <s v="Verification Agent"/>
    <x v="0"/>
    <s v="UK"/>
    <s v="UK"/>
    <x v="2"/>
    <n v="5"/>
    <s v="uk"/>
    <x v="1"/>
    <x v="1"/>
    <x v="14"/>
  </r>
  <r>
    <s v="ID1471"/>
    <s v="30 May 2012, 4:48 PM"/>
    <n v="1700"/>
    <n v="20400"/>
    <s v="USD"/>
    <n v="20400"/>
    <s v="M &amp; E Officer"/>
    <x v="3"/>
    <s v="Myanmar [Burma]"/>
    <s v="Myanmar"/>
    <x v="3"/>
    <n v="10"/>
    <s v="myanmar"/>
    <x v="0"/>
    <x v="5"/>
    <x v="81"/>
  </r>
  <r>
    <s v="ID1472"/>
    <s v="30 May 2012, 4:49 PM"/>
    <s v="ô?25000"/>
    <n v="25000"/>
    <s v="GBP"/>
    <n v="39404.4568"/>
    <s v="Assistant Financial Accountant"/>
    <x v="5"/>
    <s v="UK"/>
    <s v="UK"/>
    <x v="0"/>
    <n v="35"/>
    <s v="uk"/>
    <x v="1"/>
    <x v="39"/>
    <x v="14"/>
  </r>
  <r>
    <s v="ID1473"/>
    <s v="30 May 2012, 4:55 PM"/>
    <n v="118000"/>
    <n v="118000"/>
    <s v="EUR"/>
    <n v="149907.13380000001"/>
    <s v="Support"/>
    <x v="0"/>
    <s v="EU"/>
    <s v="Europe"/>
    <x v="0"/>
    <n v="7"/>
    <s v="europe"/>
    <x v="1"/>
    <x v="3"/>
    <x v="75"/>
  </r>
  <r>
    <s v="ID1474"/>
    <s v="30 May 2012, 5:01 PM"/>
    <n v="230000"/>
    <n v="230000"/>
    <s v="INR"/>
    <n v="4095.8208380000001"/>
    <s v="Process Assocaite"/>
    <x v="0"/>
    <s v="India"/>
    <s v="India"/>
    <x v="0"/>
    <n v="1.6"/>
    <s v="india"/>
    <x v="0"/>
    <x v="53"/>
    <x v="0"/>
  </r>
  <r>
    <s v="ID1475"/>
    <s v="30 May 2012, 5:04 PM"/>
    <s v="$AUD 125,000 +"/>
    <n v="125000"/>
    <s v="AUD"/>
    <n v="127488.7071"/>
    <s v="Financial Application Developer"/>
    <x v="5"/>
    <s v="Australia"/>
    <s v="Australia"/>
    <x v="0"/>
    <n v="7"/>
    <s v="australia"/>
    <x v="4"/>
    <x v="3"/>
    <x v="16"/>
  </r>
  <r>
    <s v="ID1476"/>
    <s v="30 May 2012, 5:07 PM"/>
    <s v="ô?37000"/>
    <n v="37000"/>
    <s v="GBP"/>
    <n v="58318.59607"/>
    <s v="Planning &amp; Scheduling Manager"/>
    <x v="3"/>
    <s v="UK"/>
    <s v="UK"/>
    <x v="1"/>
    <n v="20"/>
    <s v="uk"/>
    <x v="1"/>
    <x v="2"/>
    <x v="14"/>
  </r>
  <r>
    <s v="ID1477"/>
    <s v="30 May 2012, 5:14 PM"/>
    <s v="ZAR6500"/>
    <n v="78000"/>
    <s v="ZAR"/>
    <n v="9509.8988289999998"/>
    <s v="Online Stats Controller"/>
    <x v="1"/>
    <s v="South Africa"/>
    <s v="South Africa"/>
    <x v="0"/>
    <n v="2"/>
    <s v="south africa"/>
    <x v="3"/>
    <x v="7"/>
    <x v="11"/>
  </r>
  <r>
    <s v="ID1478"/>
    <s v="30 May 2012, 5:18 PM"/>
    <s v="INR 60000"/>
    <n v="720000"/>
    <s v="INR"/>
    <n v="12821.70001"/>
    <s v="DEO"/>
    <x v="0"/>
    <s v="India"/>
    <s v="India"/>
    <x v="0"/>
    <n v="3"/>
    <s v="india"/>
    <x v="0"/>
    <x v="14"/>
    <x v="0"/>
  </r>
  <r>
    <s v="ID1479"/>
    <s v="30 May 2012, 6:15 PM"/>
    <n v="4000"/>
    <n v="4000"/>
    <s v="USD"/>
    <n v="4000"/>
    <s v="M I S Executive"/>
    <x v="0"/>
    <s v="India"/>
    <s v="India"/>
    <x v="1"/>
    <n v="6"/>
    <s v="india"/>
    <x v="0"/>
    <x v="6"/>
    <x v="0"/>
  </r>
  <r>
    <s v="ID1480"/>
    <s v="30 May 2012, 6:16 PM"/>
    <n v="42000"/>
    <n v="42000"/>
    <s v="USD"/>
    <n v="42000"/>
    <s v="Service Solution Rep"/>
    <x v="0"/>
    <s v="USA"/>
    <s v="USA"/>
    <x v="1"/>
    <n v="2"/>
    <s v="usa"/>
    <x v="2"/>
    <x v="7"/>
    <x v="2"/>
  </r>
  <r>
    <s v="ID1481"/>
    <s v="30 May 2012, 6:47 PM"/>
    <s v="US $ 3200"/>
    <n v="3200"/>
    <s v="USD"/>
    <n v="3200"/>
    <s v="Regional Business Manager"/>
    <x v="3"/>
    <s v="India"/>
    <s v="India"/>
    <x v="1"/>
    <n v="19"/>
    <s v="india"/>
    <x v="0"/>
    <x v="54"/>
    <x v="0"/>
  </r>
  <r>
    <s v="ID1482"/>
    <s v="30 May 2012, 6:51 PM"/>
    <n v="60000"/>
    <n v="60000"/>
    <s v="USD"/>
    <n v="60000"/>
    <s v="sales&amp;marketing"/>
    <x v="0"/>
    <s v="turkey"/>
    <s v="Turkey"/>
    <x v="2"/>
    <n v="10"/>
    <s v="turkey"/>
    <x v="1"/>
    <x v="5"/>
    <x v="28"/>
  </r>
  <r>
    <s v="ID1483"/>
    <s v="30 May 2012, 7:01 PM"/>
    <n v="85000"/>
    <n v="85000"/>
    <s v="USD"/>
    <n v="85000"/>
    <s v="sr analyst"/>
    <x v="0"/>
    <s v="USA"/>
    <s v="USA"/>
    <x v="0"/>
    <n v="9"/>
    <s v="usa"/>
    <x v="2"/>
    <x v="25"/>
    <x v="2"/>
  </r>
  <r>
    <s v="ID1484"/>
    <s v="30 May 2012, 7:04 PM"/>
    <n v="109000"/>
    <n v="109000"/>
    <s v="USD"/>
    <n v="109000"/>
    <s v="Mgr Technology"/>
    <x v="3"/>
    <s v="USA"/>
    <s v="USA"/>
    <x v="0"/>
    <n v="15"/>
    <s v="usa"/>
    <x v="2"/>
    <x v="12"/>
    <x v="2"/>
  </r>
  <r>
    <s v="ID1485"/>
    <s v="30 May 2012, 7:27 PM"/>
    <s v="60000 Euros"/>
    <n v="60000"/>
    <s v="EUR"/>
    <n v="76223.966339999999"/>
    <s v="Sales Analyst"/>
    <x v="0"/>
    <s v="Italy"/>
    <s v="italy"/>
    <x v="1"/>
    <n v="14"/>
    <s v="italy"/>
    <x v="1"/>
    <x v="28"/>
    <x v="61"/>
  </r>
  <r>
    <s v="ID1486"/>
    <s v="30 May 2012, 7:42 PM"/>
    <n v="77000"/>
    <n v="77000"/>
    <s v="USD"/>
    <n v="77000"/>
    <s v="Chemical Engineer"/>
    <x v="2"/>
    <s v="USA"/>
    <s v="USA"/>
    <x v="2"/>
    <n v="13"/>
    <s v="usa"/>
    <x v="2"/>
    <x v="31"/>
    <x v="2"/>
  </r>
  <r>
    <s v="ID1487"/>
    <s v="30 May 2012, 7:43 PM"/>
    <n v="25000"/>
    <n v="25000"/>
    <s v="USD"/>
    <n v="25000"/>
    <s v="data analyst"/>
    <x v="0"/>
    <s v="India"/>
    <s v="India"/>
    <x v="1"/>
    <n v="4"/>
    <s v="india"/>
    <x v="0"/>
    <x v="18"/>
    <x v="0"/>
  </r>
  <r>
    <s v="ID1488"/>
    <s v="30 May 2012, 8:19 PM"/>
    <n v="64000"/>
    <n v="64000"/>
    <s v="USD"/>
    <n v="64000"/>
    <s v="Program Manager"/>
    <x v="3"/>
    <s v="USA"/>
    <s v="USA"/>
    <x v="2"/>
    <n v="12"/>
    <s v="usa"/>
    <x v="2"/>
    <x v="23"/>
    <x v="2"/>
  </r>
  <r>
    <s v="ID1489"/>
    <s v="30 May 2012, 8:26 PM"/>
    <n v="146633"/>
    <n v="146633"/>
    <s v="GBP"/>
    <n v="231119.74859999999"/>
    <s v="Senior Planning Engineer"/>
    <x v="2"/>
    <s v="UK"/>
    <s v="UK"/>
    <x v="2"/>
    <n v="10"/>
    <s v="uk"/>
    <x v="1"/>
    <x v="5"/>
    <x v="14"/>
  </r>
  <r>
    <s v="ID1490"/>
    <s v="30 May 2012, 8:40 PM"/>
    <n v="76000"/>
    <n v="76000"/>
    <s v="USD"/>
    <n v="76000"/>
    <s v="Sr. Analyst"/>
    <x v="0"/>
    <s v="USA"/>
    <s v="USA"/>
    <x v="1"/>
    <n v="10"/>
    <s v="usa"/>
    <x v="2"/>
    <x v="5"/>
    <x v="2"/>
  </r>
  <r>
    <s v="ID1491"/>
    <s v="30 May 2012, 8:42 PM"/>
    <n v="10000"/>
    <n v="10000"/>
    <s v="GBP"/>
    <n v="15761.782719999999"/>
    <s v="Analyst"/>
    <x v="0"/>
    <s v="UK"/>
    <s v="UK"/>
    <x v="2"/>
    <n v="8"/>
    <s v="uk"/>
    <x v="1"/>
    <x v="11"/>
    <x v="14"/>
  </r>
  <r>
    <s v="ID1492"/>
    <s v="30 May 2012, 8:42 PM"/>
    <s v="AUD 165000"/>
    <n v="165000"/>
    <s v="AUD"/>
    <n v="168285.09330000001"/>
    <s v="Engineer"/>
    <x v="2"/>
    <s v="Australia"/>
    <s v="Australia"/>
    <x v="2"/>
    <n v="17"/>
    <s v="australia"/>
    <x v="4"/>
    <x v="19"/>
    <x v="16"/>
  </r>
  <r>
    <s v="ID1493"/>
    <s v="30 May 2012, 8:47 PM"/>
    <s v="50000 US$"/>
    <n v="50000"/>
    <s v="USD"/>
    <n v="50000"/>
    <s v="Sr. Financial Analyst"/>
    <x v="0"/>
    <s v="Kuwait"/>
    <s v="Kuwait"/>
    <x v="0"/>
    <n v="13"/>
    <s v="kuwait"/>
    <x v="0"/>
    <x v="31"/>
    <x v="66"/>
  </r>
  <r>
    <s v="ID1494"/>
    <s v="30 May 2012, 8:53 PM"/>
    <s v="7200 USD per year aprox"/>
    <n v="7200"/>
    <s v="USD"/>
    <n v="7200"/>
    <s v="control process auxiliary"/>
    <x v="1"/>
    <s v="Colombia"/>
    <s v="Colombia"/>
    <x v="0"/>
    <n v="8"/>
    <s v="colombia"/>
    <x v="5"/>
    <x v="11"/>
    <x v="27"/>
  </r>
  <r>
    <s v="ID1495"/>
    <s v="30 May 2012, 9:07 PM"/>
    <n v="42000"/>
    <n v="42000"/>
    <s v="EUR"/>
    <n v="53356.776440000001"/>
    <s v="Business Intelligence Consultant"/>
    <x v="8"/>
    <s v="Germany"/>
    <s v="Germany"/>
    <x v="1"/>
    <n v="7"/>
    <s v="germany"/>
    <x v="1"/>
    <x v="3"/>
    <x v="5"/>
  </r>
  <r>
    <s v="ID1496"/>
    <s v="30 May 2012, 9:19 PM"/>
    <n v="45000"/>
    <n v="45000"/>
    <s v="USD"/>
    <n v="45000"/>
    <s v="Data Specialist"/>
    <x v="6"/>
    <s v="USA"/>
    <s v="USA"/>
    <x v="2"/>
    <n v="10"/>
    <s v="usa"/>
    <x v="2"/>
    <x v="5"/>
    <x v="2"/>
  </r>
  <r>
    <s v="ID1497"/>
    <s v="30 May 2012, 9:26 PM"/>
    <n v="5000"/>
    <n v="5000"/>
    <s v="USD"/>
    <n v="5000"/>
    <s v="Officer MIS"/>
    <x v="3"/>
    <s v="India"/>
    <s v="India"/>
    <x v="1"/>
    <n v="4"/>
    <s v="india"/>
    <x v="0"/>
    <x v="18"/>
    <x v="0"/>
  </r>
  <r>
    <s v="ID1498"/>
    <s v="30 May 2012, 9:45 PM"/>
    <n v="74000"/>
    <n v="74000"/>
    <s v="AUD"/>
    <n v="75473.314570000002"/>
    <s v="operations Administrator"/>
    <x v="0"/>
    <s v="Australia"/>
    <s v="Australia"/>
    <x v="1"/>
    <n v="20"/>
    <s v="australia"/>
    <x v="4"/>
    <x v="2"/>
    <x v="16"/>
  </r>
  <r>
    <s v="ID1499"/>
    <s v="30 May 2012, 10:11 PM"/>
    <s v="15000 USD"/>
    <n v="15000"/>
    <s v="USD"/>
    <n v="15000"/>
    <s v="Manager"/>
    <x v="3"/>
    <s v="Romania"/>
    <s v="Romania"/>
    <x v="2"/>
    <n v="5"/>
    <s v="romania"/>
    <x v="1"/>
    <x v="1"/>
    <x v="36"/>
  </r>
  <r>
    <s v="ID1500"/>
    <s v="30 May 2012, 10:31 PM"/>
    <s v="33500 Ÿ?¦"/>
    <n v="33500"/>
    <s v="EUR"/>
    <n v="42558.38121"/>
    <s v="Controller / VBA Developet"/>
    <x v="1"/>
    <s v="Germany"/>
    <s v="Germany"/>
    <x v="1"/>
    <n v="8"/>
    <s v="germany"/>
    <x v="1"/>
    <x v="11"/>
    <x v="5"/>
  </r>
  <r>
    <s v="ID1501"/>
    <s v="30 May 2012, 10:31 PM"/>
    <s v="61K"/>
    <n v="61000"/>
    <s v="USD"/>
    <n v="61000"/>
    <s v="Financial Analyst"/>
    <x v="0"/>
    <s v="USA"/>
    <s v="USA"/>
    <x v="0"/>
    <n v="5"/>
    <s v="usa"/>
    <x v="2"/>
    <x v="1"/>
    <x v="2"/>
  </r>
  <r>
    <s v="ID1502"/>
    <s v="30 May 2012, 10:32 PM"/>
    <n v="66000"/>
    <n v="66000"/>
    <s v="USD"/>
    <n v="66000"/>
    <s v="Director of Business Analytics"/>
    <x v="0"/>
    <s v="USA"/>
    <s v="USA"/>
    <x v="0"/>
    <n v="2"/>
    <s v="usa"/>
    <x v="2"/>
    <x v="7"/>
    <x v="2"/>
  </r>
  <r>
    <s v="ID1503"/>
    <s v="30 May 2012, 10:59 PM"/>
    <s v="278000 PA"/>
    <n v="278000"/>
    <s v="INR"/>
    <n v="4950.6008389999997"/>
    <s v="MIS Executive"/>
    <x v="7"/>
    <s v="India"/>
    <s v="India"/>
    <x v="1"/>
    <n v="8"/>
    <s v="india"/>
    <x v="0"/>
    <x v="11"/>
    <x v="0"/>
  </r>
  <r>
    <s v="ID1504"/>
    <s v="30 May 2012, 11:01 PM"/>
    <n v="55000"/>
    <n v="55000"/>
    <s v="USD"/>
    <n v="55000"/>
    <s v="Supplier Manager"/>
    <x v="3"/>
    <s v="USA"/>
    <s v="USA"/>
    <x v="2"/>
    <n v="14"/>
    <s v="usa"/>
    <x v="2"/>
    <x v="28"/>
    <x v="2"/>
  </r>
  <r>
    <s v="ID1505"/>
    <s v="30 May 2012, 11:26 PM"/>
    <n v="32000"/>
    <n v="32000"/>
    <s v="USD"/>
    <n v="32000"/>
    <s v="Reports Writer"/>
    <x v="7"/>
    <s v="USA"/>
    <s v="USA"/>
    <x v="0"/>
    <n v="10"/>
    <s v="usa"/>
    <x v="2"/>
    <x v="5"/>
    <x v="2"/>
  </r>
  <r>
    <s v="ID1506"/>
    <s v="30 May 2012, 11:29 PM"/>
    <n v="18000"/>
    <n v="18000"/>
    <s v="USD"/>
    <n v="18000"/>
    <s v="Process Associate"/>
    <x v="0"/>
    <s v="India"/>
    <s v="India"/>
    <x v="1"/>
    <n v="6"/>
    <s v="india"/>
    <x v="0"/>
    <x v="6"/>
    <x v="0"/>
  </r>
  <r>
    <s v="ID1507"/>
    <s v="30 May 2012, 11:59 PM"/>
    <s v="6.5 LAKHS"/>
    <n v="650000"/>
    <s v="INR"/>
    <n v="11575.145850000001"/>
    <s v="HR/ADMINISTRATION"/>
    <x v="0"/>
    <s v="India"/>
    <s v="India"/>
    <x v="0"/>
    <n v="21"/>
    <s v="india"/>
    <x v="0"/>
    <x v="42"/>
    <x v="0"/>
  </r>
  <r>
    <s v="ID1508"/>
    <s v="31 May 2012, 12:36 AM"/>
    <n v="50000"/>
    <n v="50000"/>
    <s v="EUR"/>
    <n v="63519.971949999999"/>
    <s v="accountant"/>
    <x v="5"/>
    <s v="italy"/>
    <s v="italy"/>
    <x v="1"/>
    <n v="15"/>
    <s v="italy"/>
    <x v="1"/>
    <x v="12"/>
    <x v="61"/>
  </r>
  <r>
    <s v="ID1509"/>
    <s v="31 May 2012, 12:46 AM"/>
    <s v="4.00 lac"/>
    <n v="4000000"/>
    <s v="INR"/>
    <n v="71231.666750000004"/>
    <s v="Operational Specialist"/>
    <x v="6"/>
    <s v="India"/>
    <s v="India"/>
    <x v="1"/>
    <n v="5"/>
    <s v="india"/>
    <x v="0"/>
    <x v="1"/>
    <x v="0"/>
  </r>
  <r>
    <s v="ID1510"/>
    <s v="31 May 2012, 1:09 AM"/>
    <s v="US$ 10000"/>
    <n v="10000"/>
    <s v="USD"/>
    <n v="10000"/>
    <s v="Trainee"/>
    <x v="0"/>
    <s v="Brazil"/>
    <s v="Brasil"/>
    <x v="0"/>
    <n v="1"/>
    <s v="brasil"/>
    <x v="5"/>
    <x v="4"/>
    <x v="20"/>
  </r>
  <r>
    <s v="ID1511"/>
    <s v="31 May 2012, 1:17 AM"/>
    <n v="74300"/>
    <n v="74300"/>
    <s v="USD"/>
    <n v="74300"/>
    <s v="Senior Business Research Analyst"/>
    <x v="0"/>
    <s v="USA"/>
    <s v="USA"/>
    <x v="0"/>
    <n v="3"/>
    <s v="usa"/>
    <x v="2"/>
    <x v="14"/>
    <x v="2"/>
  </r>
  <r>
    <s v="ID1512"/>
    <s v="31 May 2012, 1:17 AM"/>
    <n v="1500000"/>
    <n v="1500000"/>
    <s v="INR"/>
    <n v="26711.875029999999"/>
    <s v="Senior Consultant - PMO"/>
    <x v="8"/>
    <s v="India"/>
    <s v="India"/>
    <x v="0"/>
    <n v="10"/>
    <s v="india"/>
    <x v="0"/>
    <x v="5"/>
    <x v="0"/>
  </r>
  <r>
    <s v="ID1513"/>
    <s v="31 May 2012, 1:45 AM"/>
    <s v="Rs 5,36,000"/>
    <n v="536000"/>
    <s v="INR"/>
    <n v="9545.0433439999997"/>
    <s v="Team Lead"/>
    <x v="3"/>
    <s v="India"/>
    <s v="India"/>
    <x v="0"/>
    <n v="4"/>
    <s v="india"/>
    <x v="0"/>
    <x v="18"/>
    <x v="0"/>
  </r>
  <r>
    <s v="ID1514"/>
    <s v="31 May 2012, 1:50 AM"/>
    <n v="95000"/>
    <n v="95000"/>
    <s v="USD"/>
    <n v="95000"/>
    <s v="Sr Financial Analyst"/>
    <x v="0"/>
    <s v="USA"/>
    <s v="USA"/>
    <x v="0"/>
    <n v="15"/>
    <s v="usa"/>
    <x v="2"/>
    <x v="12"/>
    <x v="2"/>
  </r>
  <r>
    <s v="ID1515"/>
    <s v="31 May 2012, 2:24 AM"/>
    <n v="64300"/>
    <n v="64300"/>
    <s v="USD"/>
    <n v="64300"/>
    <s v="Financial Analst"/>
    <x v="5"/>
    <s v="USA"/>
    <s v="USA"/>
    <x v="0"/>
    <n v="15"/>
    <s v="usa"/>
    <x v="2"/>
    <x v="12"/>
    <x v="2"/>
  </r>
  <r>
    <s v="ID1516"/>
    <s v="31 May 2012, 2:37 AM"/>
    <n v="250000"/>
    <n v="250000"/>
    <s v="USD"/>
    <n v="250000"/>
    <s v="consultant"/>
    <x v="8"/>
    <s v="USA"/>
    <s v="USA"/>
    <x v="1"/>
    <n v="20"/>
    <s v="usa"/>
    <x v="2"/>
    <x v="2"/>
    <x v="2"/>
  </r>
  <r>
    <s v="ID1519"/>
    <s v="31 May 2012, 3:07 AM"/>
    <n v="89000"/>
    <n v="89000"/>
    <s v="USD"/>
    <n v="89000"/>
    <s v="Finance Manager"/>
    <x v="3"/>
    <s v="USA"/>
    <s v="USA"/>
    <x v="2"/>
    <n v="10"/>
    <s v="usa"/>
    <x v="2"/>
    <x v="5"/>
    <x v="2"/>
  </r>
  <r>
    <s v="ID1520"/>
    <s v="31 May 2012, 4:12 AM"/>
    <n v="75000"/>
    <n v="75000"/>
    <s v="USD"/>
    <n v="75000"/>
    <s v="Financial Analyst"/>
    <x v="0"/>
    <s v="USA"/>
    <s v="USA"/>
    <x v="1"/>
    <n v="1.5"/>
    <s v="usa"/>
    <x v="2"/>
    <x v="24"/>
    <x v="2"/>
  </r>
  <r>
    <s v="ID1521"/>
    <s v="31 May 2012, 5:02 AM"/>
    <n v="45000"/>
    <n v="45000"/>
    <s v="USD"/>
    <n v="45000"/>
    <s v="Excel Business Analyst"/>
    <x v="0"/>
    <s v="USA"/>
    <s v="USA"/>
    <x v="1"/>
    <n v="5"/>
    <s v="usa"/>
    <x v="2"/>
    <x v="1"/>
    <x v="2"/>
  </r>
  <r>
    <s v="ID1522"/>
    <s v="31 May 2012, 5:23 AM"/>
    <n v="127500"/>
    <n v="127500"/>
    <s v="USD"/>
    <n v="127500"/>
    <s v="SVP"/>
    <x v="4"/>
    <s v="USA"/>
    <s v="USA"/>
    <x v="1"/>
    <n v="22"/>
    <s v="usa"/>
    <x v="2"/>
    <x v="13"/>
    <x v="2"/>
  </r>
  <r>
    <s v="ID1523"/>
    <s v="31 May 2012, 5:31 AM"/>
    <n v="170000"/>
    <n v="170000"/>
    <s v="USD"/>
    <n v="170000"/>
    <s v="CFO"/>
    <x v="4"/>
    <s v="USA"/>
    <s v="USA"/>
    <x v="2"/>
    <n v="18"/>
    <s v="usa"/>
    <x v="2"/>
    <x v="20"/>
    <x v="2"/>
  </r>
  <r>
    <s v="ID1524"/>
    <s v="31 May 2012, 5:37 AM"/>
    <n v="800"/>
    <n v="9600"/>
    <s v="USD"/>
    <n v="9600"/>
    <s v="Reporting Analyst"/>
    <x v="0"/>
    <s v="Bolivia"/>
    <s v="Bolivia"/>
    <x v="1"/>
    <n v="2"/>
    <s v="bolivia"/>
    <x v="5"/>
    <x v="7"/>
    <x v="85"/>
  </r>
  <r>
    <s v="ID1525"/>
    <s v="31 May 2012, 6:13 AM"/>
    <n v="62000"/>
    <n v="62000"/>
    <s v="USD"/>
    <n v="62000"/>
    <s v="info analyst"/>
    <x v="0"/>
    <s v="USA"/>
    <s v="USA"/>
    <x v="1"/>
    <n v="27"/>
    <s v="usa"/>
    <x v="2"/>
    <x v="10"/>
    <x v="2"/>
  </r>
  <r>
    <s v="ID1526"/>
    <s v="31 May 2012, 6:23 AM"/>
    <n v="22000"/>
    <n v="22000"/>
    <s v="USD"/>
    <n v="22000"/>
    <s v="Data Manager"/>
    <x v="3"/>
    <s v="USA"/>
    <s v="USA"/>
    <x v="0"/>
    <n v="3"/>
    <s v="usa"/>
    <x v="2"/>
    <x v="14"/>
    <x v="2"/>
  </r>
  <r>
    <s v="ID1527"/>
    <s v="31 May 2012, 6:23 AM"/>
    <n v="45000"/>
    <n v="45000"/>
    <s v="USD"/>
    <n v="45000"/>
    <s v="Business Analyst"/>
    <x v="0"/>
    <s v="USA"/>
    <s v="USA"/>
    <x v="0"/>
    <n v="8"/>
    <s v="usa"/>
    <x v="2"/>
    <x v="11"/>
    <x v="2"/>
  </r>
  <r>
    <s v="ID1528"/>
    <s v="31 May 2012, 7:17 AM"/>
    <n v="145000"/>
    <n v="145000"/>
    <s v="USD"/>
    <n v="145000"/>
    <s v="Associate"/>
    <x v="0"/>
    <s v="USA"/>
    <s v="USA"/>
    <x v="0"/>
    <n v="6"/>
    <s v="usa"/>
    <x v="2"/>
    <x v="6"/>
    <x v="2"/>
  </r>
  <r>
    <s v="ID1529"/>
    <s v="31 May 2012, 8:20 AM"/>
    <n v="89000"/>
    <n v="89000"/>
    <s v="USD"/>
    <n v="89000"/>
    <s v="BI Analyst"/>
    <x v="0"/>
    <s v="USA"/>
    <s v="USA"/>
    <x v="1"/>
    <n v="14"/>
    <s v="usa"/>
    <x v="2"/>
    <x v="28"/>
    <x v="2"/>
  </r>
  <r>
    <s v="ID1530"/>
    <s v="31 May 2012, 9:28 AM"/>
    <n v="38000"/>
    <n v="38000"/>
    <s v="USD"/>
    <n v="38000"/>
    <s v="Accountant"/>
    <x v="5"/>
    <s v="USA"/>
    <s v="USA"/>
    <x v="0"/>
    <n v="11"/>
    <s v="usa"/>
    <x v="2"/>
    <x v="8"/>
    <x v="2"/>
  </r>
  <r>
    <s v="ID1531"/>
    <s v="31 May 2012, 9:45 AM"/>
    <n v="50000"/>
    <n v="50000"/>
    <s v="CAD"/>
    <n v="49168.076150000001"/>
    <s v="Business Analyst"/>
    <x v="0"/>
    <s v="Canada"/>
    <s v="Canada"/>
    <x v="0"/>
    <n v="3"/>
    <s v="canada"/>
    <x v="2"/>
    <x v="14"/>
    <x v="17"/>
  </r>
  <r>
    <s v="ID1532"/>
    <s v="31 May 2012, 10:29 AM"/>
    <n v="500000"/>
    <n v="500000"/>
    <s v="INR"/>
    <n v="8903.9583440000006"/>
    <s v="Developer"/>
    <x v="0"/>
    <s v="India"/>
    <s v="India"/>
    <x v="0"/>
    <n v="8"/>
    <s v="india"/>
    <x v="0"/>
    <x v="11"/>
    <x v="0"/>
  </r>
  <r>
    <s v="ID1533"/>
    <s v="31 May 2012, 10:33 AM"/>
    <s v="10000 US$"/>
    <n v="10000"/>
    <s v="USD"/>
    <n v="10000"/>
    <s v="Project management"/>
    <x v="3"/>
    <s v="Vietnam"/>
    <s v="Vietnam"/>
    <x v="2"/>
    <n v="8"/>
    <s v="vietnam"/>
    <x v="0"/>
    <x v="11"/>
    <x v="65"/>
  </r>
  <r>
    <s v="ID1534"/>
    <s v="31 May 2012, 10:37 AM"/>
    <n v="105000"/>
    <n v="105000"/>
    <s v="USD"/>
    <n v="105000"/>
    <s v="Business Banker"/>
    <x v="3"/>
    <s v="USA"/>
    <s v="USA"/>
    <x v="3"/>
    <n v="30"/>
    <s v="usa"/>
    <x v="2"/>
    <x v="15"/>
    <x v="2"/>
  </r>
  <r>
    <s v="ID1535"/>
    <s v="31 May 2012, 10:54 AM"/>
    <n v="1000"/>
    <n v="12000"/>
    <s v="USD"/>
    <n v="12000"/>
    <s v="Associate Analyst"/>
    <x v="0"/>
    <s v="MYS"/>
    <s v="malaysia"/>
    <x v="2"/>
    <n v="0"/>
    <s v="malaysia"/>
    <x v="0"/>
    <x v="29"/>
    <x v="72"/>
  </r>
  <r>
    <s v="ID1536"/>
    <s v="31 May 2012, 11:08 AM"/>
    <s v="Rs. 200000/-"/>
    <n v="200000"/>
    <s v="INR"/>
    <n v="3561.583337"/>
    <s v="Accounts Executive"/>
    <x v="5"/>
    <s v="India"/>
    <s v="India"/>
    <x v="1"/>
    <n v="3"/>
    <s v="india"/>
    <x v="0"/>
    <x v="14"/>
    <x v="0"/>
  </r>
  <r>
    <s v="ID1537"/>
    <s v="31 May 2012, 1:25 PM"/>
    <s v="85,000 AUD"/>
    <n v="85000"/>
    <s v="AUD"/>
    <n v="86692.320789999998"/>
    <s v="Demand Planner"/>
    <x v="0"/>
    <s v="Australia"/>
    <s v="Australia"/>
    <x v="3"/>
    <n v="5"/>
    <s v="australia"/>
    <x v="4"/>
    <x v="1"/>
    <x v="16"/>
  </r>
  <r>
    <s v="ID1539"/>
    <s v="31 May 2012, 4:00 PM"/>
    <n v="8000"/>
    <n v="8000"/>
    <s v="USD"/>
    <n v="8000"/>
    <s v="Owner"/>
    <x v="4"/>
    <s v="India"/>
    <s v="India"/>
    <x v="0"/>
    <n v="18"/>
    <s v="india"/>
    <x v="0"/>
    <x v="20"/>
    <x v="0"/>
  </r>
  <r>
    <s v="ID1540"/>
    <s v="31 May 2012, 4:10 PM"/>
    <n v="380000"/>
    <n v="380000"/>
    <s v="INR"/>
    <n v="6767.0083409999997"/>
    <s v="reporting analyst"/>
    <x v="0"/>
    <s v="India"/>
    <s v="India"/>
    <x v="2"/>
    <n v="6"/>
    <s v="india"/>
    <x v="0"/>
    <x v="6"/>
    <x v="0"/>
  </r>
  <r>
    <s v="ID1541"/>
    <s v="31 May 2012, 4:16 PM"/>
    <s v="ô?30500"/>
    <n v="30500"/>
    <s v="GBP"/>
    <n v="48073.437299999998"/>
    <s v="Construction Estimator"/>
    <x v="8"/>
    <s v="UK"/>
    <s v="UK"/>
    <x v="0"/>
    <n v="14"/>
    <s v="uk"/>
    <x v="1"/>
    <x v="28"/>
    <x v="14"/>
  </r>
  <r>
    <s v="ID1542"/>
    <s v="31 May 2012, 4:25 PM"/>
    <s v="60K Ÿ?¦"/>
    <n v="60000"/>
    <s v="EUR"/>
    <n v="76223.966339999999"/>
    <s v="Trade Marketing"/>
    <x v="3"/>
    <s v="NL"/>
    <s v="Netherlands"/>
    <x v="2"/>
    <n v="15"/>
    <s v="netherlands"/>
    <x v="1"/>
    <x v="12"/>
    <x v="18"/>
  </r>
  <r>
    <s v="ID1543"/>
    <s v="31 May 2012, 4:25 PM"/>
    <n v="320000"/>
    <n v="320000"/>
    <s v="SAR"/>
    <n v="85333.333329999994"/>
    <s v="Merchandise Planning Manager"/>
    <x v="3"/>
    <s v="Saudi Arabia"/>
    <s v="Saudi Arabia"/>
    <x v="2"/>
    <n v="15"/>
    <s v="saudi arabia"/>
    <x v="0"/>
    <x v="12"/>
    <x v="22"/>
  </r>
  <r>
    <s v="ID1544"/>
    <s v="31 May 2012, 4:30 PM"/>
    <n v="48360"/>
    <n v="48360"/>
    <s v="GBP"/>
    <n v="76223.981239999994"/>
    <s v="pricing manager"/>
    <x v="3"/>
    <s v="UK"/>
    <s v="UK"/>
    <x v="1"/>
    <n v="8"/>
    <s v="uk"/>
    <x v="1"/>
    <x v="11"/>
    <x v="14"/>
  </r>
  <r>
    <s v="ID1545"/>
    <s v="31 May 2012, 5:08 PM"/>
    <n v="30000"/>
    <n v="30000"/>
    <s v="USD"/>
    <n v="30000"/>
    <s v="Marketing Services Manager"/>
    <x v="3"/>
    <s v="Pakistan"/>
    <s v="Pakistan"/>
    <x v="0"/>
    <n v="5"/>
    <s v="pakistan"/>
    <x v="0"/>
    <x v="1"/>
    <x v="3"/>
  </r>
  <r>
    <s v="ID1546"/>
    <s v="31 May 2012, 5:21 PM"/>
    <n v="34000"/>
    <n v="34000"/>
    <s v="USD"/>
    <n v="34000"/>
    <s v="Sr Analyst"/>
    <x v="0"/>
    <s v="India"/>
    <s v="India"/>
    <x v="1"/>
    <n v="4"/>
    <s v="india"/>
    <x v="0"/>
    <x v="18"/>
    <x v="0"/>
  </r>
  <r>
    <s v="ID1547"/>
    <s v="31 May 2012, 5:34 PM"/>
    <n v="180000"/>
    <n v="180000"/>
    <s v="INR"/>
    <n v="3205.4250040000002"/>
    <s v="Asst Store Manager"/>
    <x v="3"/>
    <s v="India"/>
    <s v="India"/>
    <x v="0"/>
    <n v="5"/>
    <s v="india"/>
    <x v="0"/>
    <x v="1"/>
    <x v="0"/>
  </r>
  <r>
    <s v="ID1548"/>
    <s v="31 May 2012, 5:35 PM"/>
    <s v="45.000 USD"/>
    <n v="45000"/>
    <s v="USD"/>
    <n v="45000"/>
    <s v="Junior Reporting Manager"/>
    <x v="3"/>
    <s v="Germany"/>
    <s v="Germany"/>
    <x v="2"/>
    <n v="5"/>
    <s v="germany"/>
    <x v="1"/>
    <x v="1"/>
    <x v="5"/>
  </r>
  <r>
    <s v="ID1549"/>
    <s v="31 May 2012, 6:35 PM"/>
    <n v="24864"/>
    <n v="24864"/>
    <s v="USD"/>
    <n v="24864"/>
    <s v="Brand manager"/>
    <x v="3"/>
    <s v="Libya"/>
    <s v="Libya"/>
    <x v="1"/>
    <n v="8"/>
    <s v="libya"/>
    <x v="3"/>
    <x v="11"/>
    <x v="86"/>
  </r>
  <r>
    <s v="ID1550"/>
    <s v="31 May 2012, 7:51 PM"/>
    <s v="ô?30000"/>
    <n v="30000"/>
    <s v="GBP"/>
    <n v="47285.348160000001"/>
    <s v="Cost Analyst"/>
    <x v="0"/>
    <s v="UK"/>
    <s v="UK"/>
    <x v="0"/>
    <n v="7"/>
    <s v="uk"/>
    <x v="1"/>
    <x v="3"/>
    <x v="14"/>
  </r>
  <r>
    <s v="ID1551"/>
    <s v="31 May 2012, 8:13 PM"/>
    <n v="1000000"/>
    <n v="1000000"/>
    <s v="INR"/>
    <n v="17807.916689999998"/>
    <s v="Financial analyst"/>
    <x v="0"/>
    <s v="India"/>
    <s v="India"/>
    <x v="1"/>
    <n v="10"/>
    <s v="india"/>
    <x v="0"/>
    <x v="5"/>
    <x v="0"/>
  </r>
  <r>
    <s v="ID1552"/>
    <s v="31 May 2012, 8:14 PM"/>
    <s v="ô?35000"/>
    <n v="35000"/>
    <s v="GBP"/>
    <n v="55166.239520000003"/>
    <s v="Research Analyst"/>
    <x v="0"/>
    <s v="UK"/>
    <s v="UK"/>
    <x v="0"/>
    <n v="3"/>
    <s v="uk"/>
    <x v="1"/>
    <x v="14"/>
    <x v="14"/>
  </r>
  <r>
    <s v="ID1553"/>
    <s v="31 May 2012, 9:05 PM"/>
    <s v="55000 EUR"/>
    <n v="55000"/>
    <s v="EUR"/>
    <n v="69871.969140000001"/>
    <s v="Risk Officer"/>
    <x v="3"/>
    <s v="The Netherlands"/>
    <s v="Netherlands"/>
    <x v="3"/>
    <n v="5"/>
    <s v="netherlands"/>
    <x v="1"/>
    <x v="1"/>
    <x v="18"/>
  </r>
  <r>
    <s v="ID1554"/>
    <s v="31 May 2012, 9:06 PM"/>
    <n v="70970"/>
    <n v="70970"/>
    <s v="USD"/>
    <n v="70970"/>
    <s v="Sr. Risk Analyst"/>
    <x v="0"/>
    <s v="USA"/>
    <s v="USA"/>
    <x v="0"/>
    <n v="17"/>
    <s v="usa"/>
    <x v="2"/>
    <x v="19"/>
    <x v="2"/>
  </r>
  <r>
    <s v="ID1555"/>
    <s v="31 May 2012, 9:45 PM"/>
    <s v="60000 EUR"/>
    <n v="60000"/>
    <s v="EUR"/>
    <n v="76223.966339999999"/>
    <s v="Business Engineer"/>
    <x v="2"/>
    <s v="Netherlands"/>
    <s v="Netherlands"/>
    <x v="0"/>
    <n v="7"/>
    <s v="netherlands"/>
    <x v="1"/>
    <x v="3"/>
    <x v="18"/>
  </r>
  <r>
    <s v="ID1556"/>
    <s v="31 May 2012, 9:47 PM"/>
    <n v="110000"/>
    <n v="110000"/>
    <s v="USD"/>
    <n v="110000"/>
    <s v="Business Controller"/>
    <x v="1"/>
    <s v="Norway"/>
    <s v="Norway"/>
    <x v="1"/>
    <n v="5"/>
    <s v="norway"/>
    <x v="1"/>
    <x v="1"/>
    <x v="45"/>
  </r>
  <r>
    <s v="ID1557"/>
    <s v="31 May 2012, 9:48 PM"/>
    <n v="1200"/>
    <n v="14400"/>
    <s v="USD"/>
    <n v="14400"/>
    <s v="FA /financial Analyst"/>
    <x v="0"/>
    <s v="Bulgaria"/>
    <s v="Bulgaria"/>
    <x v="1"/>
    <n v="15"/>
    <s v="bulgaria"/>
    <x v="1"/>
    <x v="12"/>
    <x v="87"/>
  </r>
  <r>
    <s v="ID1558"/>
    <s v="31 May 2012, 10:05 PM"/>
    <n v="125000"/>
    <n v="125000"/>
    <s v="USD"/>
    <n v="125000"/>
    <s v="Consultant"/>
    <x v="8"/>
    <s v="USA"/>
    <s v="USA"/>
    <x v="1"/>
    <n v="8"/>
    <s v="usa"/>
    <x v="2"/>
    <x v="11"/>
    <x v="2"/>
  </r>
  <r>
    <s v="ID1559"/>
    <s v="31 May 2012, 10:06 PM"/>
    <n v="74000"/>
    <n v="74000"/>
    <s v="CAD"/>
    <n v="72768.752699999997"/>
    <s v="Operations Analyst"/>
    <x v="0"/>
    <s v="Canada"/>
    <s v="Canada"/>
    <x v="0"/>
    <n v="10"/>
    <s v="canada"/>
    <x v="2"/>
    <x v="5"/>
    <x v="17"/>
  </r>
  <r>
    <s v="ID1560"/>
    <s v="31 May 2012, 10:56 PM"/>
    <s v="$59,000 USD"/>
    <n v="59000"/>
    <s v="USD"/>
    <n v="59000"/>
    <s v="Operations Manager"/>
    <x v="3"/>
    <s v="USA"/>
    <s v="USA"/>
    <x v="0"/>
    <n v="15"/>
    <s v="usa"/>
    <x v="2"/>
    <x v="12"/>
    <x v="2"/>
  </r>
  <r>
    <s v="ID1561"/>
    <s v="31 May 2012, 11:08 PM"/>
    <n v="71500"/>
    <n v="71500"/>
    <s v="USD"/>
    <n v="71500"/>
    <s v="Management Reporting Analyst"/>
    <x v="0"/>
    <s v="USA"/>
    <s v="USA"/>
    <x v="0"/>
    <n v="5"/>
    <s v="usa"/>
    <x v="2"/>
    <x v="1"/>
    <x v="2"/>
  </r>
  <r>
    <s v="ID1562"/>
    <s v="31 May 2012, 11:09 PM"/>
    <s v="ô?25000"/>
    <n v="25000"/>
    <s v="GBP"/>
    <n v="39404.4568"/>
    <s v="Reporting Team Lead"/>
    <x v="7"/>
    <s v="UK"/>
    <s v="UK"/>
    <x v="0"/>
    <n v="2"/>
    <s v="uk"/>
    <x v="1"/>
    <x v="7"/>
    <x v="14"/>
  </r>
  <r>
    <s v="ID1563"/>
    <s v="31 May 2012, 11:10 PM"/>
    <s v="70000 Ÿ?¦"/>
    <n v="70000"/>
    <s v="EUR"/>
    <n v="88927.960730000006"/>
    <s v="Specialist Learning Technology"/>
    <x v="6"/>
    <s v="Germany"/>
    <s v="Germany"/>
    <x v="3"/>
    <n v="5"/>
    <s v="germany"/>
    <x v="1"/>
    <x v="1"/>
    <x v="5"/>
  </r>
  <r>
    <s v="ID1564"/>
    <s v="31 May 2012, 11:48 PM"/>
    <s v="USD90,000"/>
    <n v="90000"/>
    <s v="USD"/>
    <n v="90000"/>
    <s v="Operationsl Regional Manager"/>
    <x v="3"/>
    <s v="USA"/>
    <s v="USA"/>
    <x v="0"/>
    <n v="25"/>
    <s v="usa"/>
    <x v="2"/>
    <x v="17"/>
    <x v="2"/>
  </r>
  <r>
    <s v="ID1565"/>
    <s v="1 June 2012, 12:02 AM"/>
    <n v="700000"/>
    <n v="700000"/>
    <s v="INR"/>
    <n v="12465.54168"/>
    <s v="Manager - Business Development"/>
    <x v="3"/>
    <s v="India"/>
    <s v="India"/>
    <x v="1"/>
    <n v="30"/>
    <s v="india"/>
    <x v="0"/>
    <x v="15"/>
    <x v="0"/>
  </r>
  <r>
    <s v="ID1566"/>
    <s v="1 June 2012, 12:18 AM"/>
    <s v="$40,000 USD"/>
    <n v="40000"/>
    <s v="USD"/>
    <n v="40000"/>
    <s v="QA Data Analyst"/>
    <x v="0"/>
    <s v="USA"/>
    <s v="USA"/>
    <x v="0"/>
    <n v="8"/>
    <s v="usa"/>
    <x v="2"/>
    <x v="11"/>
    <x v="2"/>
  </r>
  <r>
    <s v="ID1567"/>
    <s v="1 June 2012, 12:23 AM"/>
    <n v="30000"/>
    <n v="30000"/>
    <s v="USD"/>
    <n v="30000"/>
    <s v="SME"/>
    <x v="0"/>
    <s v="India"/>
    <s v="India"/>
    <x v="1"/>
    <n v="4"/>
    <s v="india"/>
    <x v="0"/>
    <x v="18"/>
    <x v="0"/>
  </r>
  <r>
    <s v="ID1569"/>
    <s v="1 June 2012, 1:29 AM"/>
    <n v="46325"/>
    <n v="46325"/>
    <s v="USD"/>
    <n v="46325"/>
    <s v="Work Force Scheduler for Call Center"/>
    <x v="1"/>
    <s v="USA"/>
    <s v="USA"/>
    <x v="0"/>
    <n v="1"/>
    <s v="usa"/>
    <x v="2"/>
    <x v="4"/>
    <x v="2"/>
  </r>
  <r>
    <s v="ID1570"/>
    <s v="1 June 2012, 1:47 AM"/>
    <n v="15000"/>
    <n v="15000"/>
    <s v="USD"/>
    <n v="15000"/>
    <s v="Application Developer"/>
    <x v="0"/>
    <s v="USA"/>
    <s v="USA"/>
    <x v="1"/>
    <n v="8"/>
    <s v="usa"/>
    <x v="2"/>
    <x v="11"/>
    <x v="2"/>
  </r>
  <r>
    <s v="ID1571"/>
    <s v="1 June 2012, 2:33 AM"/>
    <n v="31200"/>
    <n v="31200"/>
    <s v="USD"/>
    <n v="31200"/>
    <s v="Data Analyst"/>
    <x v="0"/>
    <s v="USA"/>
    <s v="USA"/>
    <x v="0"/>
    <n v="15"/>
    <s v="usa"/>
    <x v="2"/>
    <x v="12"/>
    <x v="2"/>
  </r>
  <r>
    <s v="ID1572"/>
    <s v="1 June 2012, 2:46 AM"/>
    <n v="500000"/>
    <n v="500000"/>
    <s v="INR"/>
    <n v="8903.9583440000006"/>
    <s v="Sr. Associate"/>
    <x v="0"/>
    <s v="India"/>
    <s v="India"/>
    <x v="0"/>
    <n v="9"/>
    <s v="india"/>
    <x v="0"/>
    <x v="25"/>
    <x v="0"/>
  </r>
  <r>
    <s v="ID1573"/>
    <s v="1 June 2012, 3:01 AM"/>
    <n v="1320"/>
    <n v="15840"/>
    <s v="USD"/>
    <n v="15840"/>
    <s v="Asistente"/>
    <x v="0"/>
    <s v="Peru"/>
    <s v="Peru"/>
    <x v="1"/>
    <n v="8"/>
    <s v="peru"/>
    <x v="5"/>
    <x v="11"/>
    <x v="88"/>
  </r>
  <r>
    <s v="ID1574"/>
    <s v="1 June 2012, 3:07 AM"/>
    <s v="INR 850000"/>
    <n v="850000"/>
    <s v="INR"/>
    <n v="15136.72918"/>
    <s v="Sr Business analyst"/>
    <x v="0"/>
    <s v="India"/>
    <s v="India"/>
    <x v="0"/>
    <n v="5"/>
    <s v="india"/>
    <x v="0"/>
    <x v="1"/>
    <x v="0"/>
  </r>
  <r>
    <s v="ID1575"/>
    <s v="1 June 2012, 4:10 AM"/>
    <n v="41000"/>
    <n v="41000"/>
    <s v="USD"/>
    <n v="41000"/>
    <s v="Excel Developer"/>
    <x v="8"/>
    <s v="USA"/>
    <s v="USA"/>
    <x v="0"/>
    <n v="10"/>
    <s v="usa"/>
    <x v="2"/>
    <x v="5"/>
    <x v="2"/>
  </r>
  <r>
    <s v="ID1576"/>
    <s v="1 June 2012, 4:44 AM"/>
    <n v="11000"/>
    <n v="11000"/>
    <s v="USD"/>
    <n v="11000"/>
    <s v="Coordinator"/>
    <x v="3"/>
    <s v="M€÷xico"/>
    <s v="Mexico"/>
    <x v="0"/>
    <n v="2"/>
    <s v="mexico"/>
    <x v="2"/>
    <x v="7"/>
    <x v="25"/>
  </r>
  <r>
    <s v="ID1577"/>
    <s v="1 June 2012, 5:32 AM"/>
    <s v="35000 GBP"/>
    <n v="35000"/>
    <s v="GBP"/>
    <n v="55166.239520000003"/>
    <s v="finance director"/>
    <x v="4"/>
    <s v="UK"/>
    <s v="UK"/>
    <x v="2"/>
    <n v="30"/>
    <s v="uk"/>
    <x v="1"/>
    <x v="15"/>
    <x v="14"/>
  </r>
  <r>
    <s v="ID1578"/>
    <s v="1 June 2012, 5:37 AM"/>
    <n v="240000"/>
    <n v="240000"/>
    <s v="PHP"/>
    <n v="5689.2125420000002"/>
    <s v="IT Coordinator"/>
    <x v="3"/>
    <s v="Philippines"/>
    <s v="Philippines"/>
    <x v="0"/>
    <n v="15"/>
    <s v="philippines"/>
    <x v="0"/>
    <x v="12"/>
    <x v="32"/>
  </r>
  <r>
    <s v="ID1579"/>
    <s v="1 June 2012, 5:52 AM"/>
    <n v="17728.57"/>
    <n v="17728"/>
    <s v="USD"/>
    <n v="17728"/>
    <s v="Financial analyst"/>
    <x v="0"/>
    <s v="Mexico"/>
    <s v="Mexico"/>
    <x v="0"/>
    <n v="3"/>
    <s v="mexico"/>
    <x v="2"/>
    <x v="14"/>
    <x v="25"/>
  </r>
  <r>
    <s v="ID1580"/>
    <s v="1 June 2012, 5:56 AM"/>
    <s v="120000 MAD"/>
    <n v="120000"/>
    <s v="MAD"/>
    <n v="13745.704470000001"/>
    <s v="Supply chain Controller"/>
    <x v="1"/>
    <s v="Morocco"/>
    <s v="Morocco"/>
    <x v="1"/>
    <n v="8"/>
    <s v="morocco"/>
    <x v="3"/>
    <x v="11"/>
    <x v="89"/>
  </r>
  <r>
    <s v="ID1581"/>
    <s v="1 June 2012, 6:17 AM"/>
    <n v="50000"/>
    <n v="50000"/>
    <s v="USD"/>
    <n v="50000"/>
    <s v="Staff Accountant"/>
    <x v="5"/>
    <s v="USA"/>
    <s v="USA"/>
    <x v="0"/>
    <n v="15"/>
    <s v="usa"/>
    <x v="2"/>
    <x v="12"/>
    <x v="2"/>
  </r>
  <r>
    <s v="ID1582"/>
    <s v="1 June 2012, 6:31 AM"/>
    <n v="80000"/>
    <n v="80000"/>
    <s v="CAD"/>
    <n v="78668.921839999995"/>
    <s v="Business Operations Analyst"/>
    <x v="0"/>
    <s v="Canada"/>
    <s v="Canada"/>
    <x v="0"/>
    <n v="7"/>
    <s v="canada"/>
    <x v="2"/>
    <x v="3"/>
    <x v="17"/>
  </r>
  <r>
    <s v="ID1583"/>
    <s v="1 June 2012, 6:53 AM"/>
    <n v="85000"/>
    <n v="85000"/>
    <s v="USD"/>
    <n v="85000"/>
    <s v="Sr Report Developer"/>
    <x v="7"/>
    <s v="USA"/>
    <s v="USA"/>
    <x v="0"/>
    <n v="10"/>
    <s v="usa"/>
    <x v="2"/>
    <x v="5"/>
    <x v="2"/>
  </r>
  <r>
    <s v="ID1584"/>
    <s v="1 June 2012, 7:22 AM"/>
    <n v="100000"/>
    <n v="100000"/>
    <s v="AUD"/>
    <n v="101990.9656"/>
    <s v="Management Accountant"/>
    <x v="3"/>
    <s v="Australia"/>
    <s v="Australia"/>
    <x v="0"/>
    <n v="20"/>
    <s v="australia"/>
    <x v="4"/>
    <x v="2"/>
    <x v="16"/>
  </r>
  <r>
    <s v="ID1585"/>
    <s v="1 June 2012, 8:06 AM"/>
    <s v="5.65 lac per annum"/>
    <n v="5650000"/>
    <s v="INR"/>
    <n v="100614.72930000001"/>
    <s v="MIS"/>
    <x v="7"/>
    <s v="India"/>
    <s v="India"/>
    <x v="2"/>
    <n v="6"/>
    <s v="india"/>
    <x v="0"/>
    <x v="6"/>
    <x v="0"/>
  </r>
  <r>
    <s v="ID1586"/>
    <s v="1 June 2012, 8:52 AM"/>
    <n v="85000"/>
    <n v="85000"/>
    <s v="AUD"/>
    <n v="86692.320789999998"/>
    <s v="Administrator"/>
    <x v="0"/>
    <s v="Australia"/>
    <s v="Australia"/>
    <x v="0"/>
    <n v="30"/>
    <s v="australia"/>
    <x v="4"/>
    <x v="15"/>
    <x v="16"/>
  </r>
  <r>
    <s v="ID1587"/>
    <s v="1 June 2012, 10:55 AM"/>
    <s v="AU $120000"/>
    <n v="120000"/>
    <s v="AUD"/>
    <n v="122389.1588"/>
    <s v="Reporting Analyst"/>
    <x v="0"/>
    <s v="Australia"/>
    <s v="Australia"/>
    <x v="2"/>
    <n v="5"/>
    <s v="australia"/>
    <x v="4"/>
    <x v="1"/>
    <x v="16"/>
  </r>
  <r>
    <s v="ID1588"/>
    <s v="1 June 2012, 10:57 AM"/>
    <s v="30000 Rs"/>
    <n v="360000"/>
    <s v="INR"/>
    <n v="6410.850007"/>
    <s v="team leader"/>
    <x v="3"/>
    <s v="India"/>
    <s v="India"/>
    <x v="2"/>
    <n v="8"/>
    <s v="india"/>
    <x v="0"/>
    <x v="11"/>
    <x v="0"/>
  </r>
  <r>
    <s v="ID1589"/>
    <s v="1 June 2012, 1:03 PM"/>
    <n v="44000"/>
    <n v="44000"/>
    <s v="USD"/>
    <n v="44000"/>
    <s v="Quality Assurance Analyst"/>
    <x v="0"/>
    <s v="USA"/>
    <s v="USA"/>
    <x v="0"/>
    <n v="3.5"/>
    <s v="usa"/>
    <x v="2"/>
    <x v="30"/>
    <x v="2"/>
  </r>
  <r>
    <s v="ID1590"/>
    <s v="1 June 2012, 2:32 PM"/>
    <n v="250000"/>
    <n v="250000"/>
    <s v="INR"/>
    <n v="4451.9791720000003"/>
    <s v="Analytics engineer"/>
    <x v="2"/>
    <s v="India"/>
    <s v="India"/>
    <x v="0"/>
    <n v="2.5"/>
    <s v="india"/>
    <x v="0"/>
    <x v="33"/>
    <x v="0"/>
  </r>
  <r>
    <s v="ID1591"/>
    <s v="1 June 2012, 2:50 PM"/>
    <n v="4500"/>
    <n v="4500"/>
    <s v="USD"/>
    <n v="4500"/>
    <s v="Assistant Manger Service Quality Assurance"/>
    <x v="0"/>
    <s v="Pakistan"/>
    <s v="Pakistan"/>
    <x v="0"/>
    <n v="6"/>
    <s v="pakistan"/>
    <x v="0"/>
    <x v="6"/>
    <x v="3"/>
  </r>
  <r>
    <s v="ID1592"/>
    <s v="1 June 2012, 3:09 PM"/>
    <n v="1700000"/>
    <n v="1700000"/>
    <s v="INR"/>
    <n v="30273.45837"/>
    <s v="AVP"/>
    <x v="4"/>
    <s v="India"/>
    <s v="India"/>
    <x v="0"/>
    <n v="6"/>
    <s v="india"/>
    <x v="0"/>
    <x v="6"/>
    <x v="0"/>
  </r>
  <r>
    <s v="ID1593"/>
    <s v="1 June 2012, 3:39 PM"/>
    <s v="U$52,000/annual"/>
    <n v="52000"/>
    <s v="USD"/>
    <n v="52000"/>
    <s v="Planner"/>
    <x v="0"/>
    <s v="USA"/>
    <s v="USA"/>
    <x v="1"/>
    <n v="5"/>
    <s v="usa"/>
    <x v="2"/>
    <x v="1"/>
    <x v="2"/>
  </r>
  <r>
    <s v="ID1594"/>
    <s v="1 June 2012, 6:08 PM"/>
    <n v="75000"/>
    <n v="75000"/>
    <s v="USD"/>
    <n v="75000"/>
    <s v="Consultant"/>
    <x v="8"/>
    <s v="Germany"/>
    <s v="Germany"/>
    <x v="2"/>
    <n v="9"/>
    <s v="germany"/>
    <x v="1"/>
    <x v="25"/>
    <x v="5"/>
  </r>
  <r>
    <s v="ID1595"/>
    <s v="1 June 2012, 6:18 PM"/>
    <s v="Rs 1000000"/>
    <n v="1000000"/>
    <s v="INR"/>
    <n v="17807.916689999998"/>
    <s v="Senior Analyst"/>
    <x v="0"/>
    <s v="India"/>
    <s v="India"/>
    <x v="1"/>
    <n v="4"/>
    <s v="india"/>
    <x v="0"/>
    <x v="18"/>
    <x v="0"/>
  </r>
  <r>
    <s v="ID1596"/>
    <s v="1 June 2012, 6:58 PM"/>
    <n v="177600"/>
    <n v="177600"/>
    <s v="USD"/>
    <n v="177600"/>
    <s v="Accountant"/>
    <x v="5"/>
    <s v="Lesotho"/>
    <s v="Lesotho"/>
    <x v="0"/>
    <n v="6"/>
    <s v="lesotho"/>
    <x v="3"/>
    <x v="6"/>
    <x v="90"/>
  </r>
  <r>
    <s v="ID1597"/>
    <s v="1 June 2012, 7:42 PM"/>
    <n v="650000"/>
    <n v="650000"/>
    <s v="INR"/>
    <n v="11575.145850000001"/>
    <s v="Associate"/>
    <x v="0"/>
    <s v="India"/>
    <s v="India"/>
    <x v="0"/>
    <n v="5"/>
    <s v="india"/>
    <x v="0"/>
    <x v="1"/>
    <x v="0"/>
  </r>
  <r>
    <s v="ID1598"/>
    <s v="1 June 2012, 7:46 PM"/>
    <s v="21000EUR"/>
    <n v="21000"/>
    <s v="EUR"/>
    <n v="26678.388220000001"/>
    <s v="Coordenador Pe€äas Grupo"/>
    <x v="3"/>
    <s v="Portugal"/>
    <s v="Portugal"/>
    <x v="0"/>
    <n v="10"/>
    <s v="portugal"/>
    <x v="1"/>
    <x v="5"/>
    <x v="7"/>
  </r>
  <r>
    <s v="ID1600"/>
    <s v="1 June 2012, 7:57 PM"/>
    <s v="ô?80000"/>
    <n v="80000"/>
    <s v="GBP"/>
    <n v="126094.26179999999"/>
    <s v="Owner of Business Improvement Consultancy"/>
    <x v="8"/>
    <s v="UK"/>
    <s v="UK"/>
    <x v="0"/>
    <n v="12"/>
    <s v="uk"/>
    <x v="1"/>
    <x v="23"/>
    <x v="14"/>
  </r>
  <r>
    <s v="ID1601"/>
    <s v="1 June 2012, 8:12 PM"/>
    <s v="500 USD"/>
    <n v="6000"/>
    <s v="USD"/>
    <n v="6000"/>
    <s v="Business Analyst"/>
    <x v="0"/>
    <s v="India"/>
    <s v="India"/>
    <x v="0"/>
    <n v="2"/>
    <s v="india"/>
    <x v="0"/>
    <x v="7"/>
    <x v="0"/>
  </r>
  <r>
    <s v="ID1602"/>
    <s v="1 June 2012, 8:27 PM"/>
    <n v="10000"/>
    <n v="10000"/>
    <s v="USD"/>
    <n v="10000"/>
    <s v="MIS"/>
    <x v="7"/>
    <s v="India"/>
    <s v="India"/>
    <x v="1"/>
    <n v="6"/>
    <s v="india"/>
    <x v="0"/>
    <x v="6"/>
    <x v="0"/>
  </r>
  <r>
    <s v="ID1603"/>
    <s v="1 June 2012, 8:37 PM"/>
    <n v="50000"/>
    <n v="50000"/>
    <s v="USD"/>
    <n v="50000"/>
    <s v="Sales Operations Analyst"/>
    <x v="0"/>
    <s v="USA"/>
    <s v="USA"/>
    <x v="1"/>
    <n v="2"/>
    <s v="usa"/>
    <x v="2"/>
    <x v="7"/>
    <x v="2"/>
  </r>
  <r>
    <s v="ID1604"/>
    <s v="1 June 2012, 8:38 PM"/>
    <n v="10000"/>
    <n v="10000"/>
    <s v="USD"/>
    <n v="10000"/>
    <s v="dgm"/>
    <x v="3"/>
    <s v="India"/>
    <s v="India"/>
    <x v="1"/>
    <n v="12"/>
    <s v="india"/>
    <x v="0"/>
    <x v="23"/>
    <x v="0"/>
  </r>
  <r>
    <s v="ID1605"/>
    <s v="1 June 2012, 8:53 PM"/>
    <n v="50000"/>
    <n v="50000"/>
    <s v="USD"/>
    <n v="50000"/>
    <s v="Catalog Circulation Analyst"/>
    <x v="0"/>
    <s v="USA"/>
    <s v="USA"/>
    <x v="1"/>
    <n v="12"/>
    <s v="usa"/>
    <x v="2"/>
    <x v="23"/>
    <x v="2"/>
  </r>
  <r>
    <s v="ID1606"/>
    <s v="1 June 2012, 10:20 PM"/>
    <n v="20000"/>
    <n v="20000"/>
    <s v="USD"/>
    <n v="20000"/>
    <s v="Manager"/>
    <x v="3"/>
    <s v="India"/>
    <s v="India"/>
    <x v="0"/>
    <n v="1"/>
    <s v="india"/>
    <x v="0"/>
    <x v="4"/>
    <x v="0"/>
  </r>
  <r>
    <s v="ID1607"/>
    <s v="1 June 2012, 11:29 PM"/>
    <s v="ô?20000"/>
    <n v="20000"/>
    <s v="GBP"/>
    <n v="31523.565439999998"/>
    <s v="Operations Analyst"/>
    <x v="0"/>
    <s v="UK"/>
    <s v="UK"/>
    <x v="1"/>
    <n v="3"/>
    <s v="uk"/>
    <x v="1"/>
    <x v="14"/>
    <x v="14"/>
  </r>
  <r>
    <s v="ID1608"/>
    <s v="2 June 2012, 1:29 AM"/>
    <s v="Ÿ?¦ 50k"/>
    <n v="50000"/>
    <s v="EUR"/>
    <n v="63519.971949999999"/>
    <s v="Controller"/>
    <x v="1"/>
    <s v="Netherlands"/>
    <s v="Netherlands"/>
    <x v="0"/>
    <n v="10"/>
    <s v="netherlands"/>
    <x v="1"/>
    <x v="5"/>
    <x v="18"/>
  </r>
  <r>
    <s v="ID1609"/>
    <s v="2 June 2012, 1:43 AM"/>
    <n v="2300"/>
    <n v="27600"/>
    <s v="EUR"/>
    <n v="35063.024519999999"/>
    <s v="controller"/>
    <x v="1"/>
    <s v="Hungary"/>
    <s v="Hungary"/>
    <x v="1"/>
    <n v="15"/>
    <s v="hungary"/>
    <x v="1"/>
    <x v="12"/>
    <x v="9"/>
  </r>
  <r>
    <s v="ID1610"/>
    <s v="2 June 2012, 2:24 AM"/>
    <n v="55000"/>
    <n v="55000"/>
    <s v="USD"/>
    <n v="55000"/>
    <s v="Business Analyst"/>
    <x v="0"/>
    <s v="USA"/>
    <s v="USA"/>
    <x v="0"/>
    <n v="2"/>
    <s v="usa"/>
    <x v="2"/>
    <x v="7"/>
    <x v="2"/>
  </r>
  <r>
    <s v="ID1611"/>
    <s v="2 June 2012, 2:28 AM"/>
    <n v="38000"/>
    <n v="38000"/>
    <s v="USD"/>
    <n v="38000"/>
    <s v="Business Analyst"/>
    <x v="0"/>
    <s v="USA"/>
    <s v="USA"/>
    <x v="1"/>
    <n v="1"/>
    <s v="usa"/>
    <x v="2"/>
    <x v="4"/>
    <x v="2"/>
  </r>
  <r>
    <s v="ID1612"/>
    <s v="2 June 2012, 3:08 AM"/>
    <n v="1800000"/>
    <n v="1800000"/>
    <s v="INR"/>
    <n v="32054.250039999999"/>
    <s v="analyst"/>
    <x v="0"/>
    <s v="India"/>
    <s v="India"/>
    <x v="1"/>
    <n v="1"/>
    <s v="india"/>
    <x v="0"/>
    <x v="4"/>
    <x v="0"/>
  </r>
  <r>
    <s v="ID1613"/>
    <s v="2 June 2012, 3:13 AM"/>
    <n v="35500"/>
    <n v="35500"/>
    <s v="USD"/>
    <n v="35500"/>
    <s v="SAS Adminstrator"/>
    <x v="0"/>
    <s v="USA"/>
    <s v="USA"/>
    <x v="0"/>
    <n v="20"/>
    <s v="usa"/>
    <x v="2"/>
    <x v="2"/>
    <x v="2"/>
  </r>
  <r>
    <s v="ID1614"/>
    <s v="2 June 2012, 3:23 AM"/>
    <n v="62000"/>
    <n v="62000"/>
    <s v="USD"/>
    <n v="62000"/>
    <s v="Financial Analyst"/>
    <x v="0"/>
    <s v="USA"/>
    <s v="USA"/>
    <x v="2"/>
    <n v="5"/>
    <s v="usa"/>
    <x v="2"/>
    <x v="1"/>
    <x v="2"/>
  </r>
  <r>
    <s v="ID1615"/>
    <s v="2 June 2012, 3:29 AM"/>
    <s v="ô?21500Uk"/>
    <n v="21500"/>
    <s v="GBP"/>
    <n v="33887.832849999999"/>
    <s v="Data Analyst"/>
    <x v="0"/>
    <s v="UK"/>
    <s v="UK"/>
    <x v="1"/>
    <n v="1"/>
    <s v="uk"/>
    <x v="1"/>
    <x v="4"/>
    <x v="14"/>
  </r>
  <r>
    <s v="ID1616"/>
    <s v="2 June 2012, 4:49 AM"/>
    <n v="60000"/>
    <n v="60000"/>
    <s v="USD"/>
    <n v="60000"/>
    <s v="Data Analyst"/>
    <x v="0"/>
    <s v="USA"/>
    <s v="USA"/>
    <x v="2"/>
    <n v="1"/>
    <s v="usa"/>
    <x v="2"/>
    <x v="4"/>
    <x v="2"/>
  </r>
  <r>
    <s v="ID1617"/>
    <s v="2 June 2012, 6:21 AM"/>
    <n v="32884.800000000003"/>
    <n v="32884"/>
    <s v="USD"/>
    <n v="32884"/>
    <s v="Administrative Assistant"/>
    <x v="0"/>
    <s v="USA"/>
    <s v="USA"/>
    <x v="1"/>
    <n v="10"/>
    <s v="usa"/>
    <x v="2"/>
    <x v="5"/>
    <x v="2"/>
  </r>
  <r>
    <s v="ID1618"/>
    <s v="2 June 2012, 6:31 AM"/>
    <s v="42000 US"/>
    <n v="42000"/>
    <s v="USD"/>
    <n v="42000"/>
    <s v="production clerk"/>
    <x v="0"/>
    <s v="USA"/>
    <s v="USA"/>
    <x v="0"/>
    <n v="2"/>
    <s v="usa"/>
    <x v="2"/>
    <x v="7"/>
    <x v="2"/>
  </r>
  <r>
    <s v="ID1619"/>
    <s v="2 June 2012, 6:43 AM"/>
    <n v="68000"/>
    <n v="68000"/>
    <s v="USD"/>
    <n v="68000"/>
    <s v="Supply Chain Analyst"/>
    <x v="0"/>
    <s v="USA"/>
    <s v="USA"/>
    <x v="0"/>
    <n v="12"/>
    <s v="usa"/>
    <x v="2"/>
    <x v="23"/>
    <x v="2"/>
  </r>
  <r>
    <s v="ID1620"/>
    <s v="2 June 2012, 7:42 AM"/>
    <n v="85000"/>
    <n v="85000"/>
    <s v="USD"/>
    <n v="85000"/>
    <s v="Senior Accountant"/>
    <x v="5"/>
    <s v="USA"/>
    <s v="USA"/>
    <x v="2"/>
    <n v="8"/>
    <s v="usa"/>
    <x v="2"/>
    <x v="11"/>
    <x v="2"/>
  </r>
  <r>
    <s v="ID1621"/>
    <s v="2 June 2012, 11:11 AM"/>
    <s v="U$13,000"/>
    <n v="13000"/>
    <s v="USD"/>
    <n v="13000"/>
    <s v="Dss Analyst"/>
    <x v="0"/>
    <s v="Brazil"/>
    <s v="Brasil"/>
    <x v="1"/>
    <n v="4"/>
    <s v="brasil"/>
    <x v="5"/>
    <x v="18"/>
    <x v="20"/>
  </r>
  <r>
    <s v="ID1623"/>
    <s v="2 June 2012, 1:58 PM"/>
    <n v="15000"/>
    <n v="15000"/>
    <s v="USD"/>
    <n v="15000"/>
    <s v="Business Analysis &amp; MIS"/>
    <x v="0"/>
    <s v="India"/>
    <s v="India"/>
    <x v="0"/>
    <n v="5"/>
    <s v="india"/>
    <x v="0"/>
    <x v="1"/>
    <x v="0"/>
  </r>
  <r>
    <s v="ID1624"/>
    <s v="2 June 2012, 5:34 PM"/>
    <s v="50000USD"/>
    <n v="50000"/>
    <s v="USD"/>
    <n v="50000"/>
    <s v="Associate Vice President"/>
    <x v="4"/>
    <s v="India"/>
    <s v="India"/>
    <x v="3"/>
    <n v="8"/>
    <s v="india"/>
    <x v="0"/>
    <x v="11"/>
    <x v="0"/>
  </r>
  <r>
    <s v="ID1625"/>
    <s v="2 June 2012, 6:47 PM"/>
    <n v="7000"/>
    <n v="7000"/>
    <s v="USD"/>
    <n v="7000"/>
    <s v="M.I.S"/>
    <x v="7"/>
    <s v="India"/>
    <s v="India"/>
    <x v="0"/>
    <n v="1"/>
    <s v="india"/>
    <x v="0"/>
    <x v="4"/>
    <x v="0"/>
  </r>
  <r>
    <s v="ID1626"/>
    <s v="2 June 2012, 7:14 PM"/>
    <n v="140000"/>
    <n v="140000"/>
    <s v="USD"/>
    <n v="140000"/>
    <s v="sr manager"/>
    <x v="3"/>
    <s v="USA"/>
    <s v="USA"/>
    <x v="0"/>
    <n v="12"/>
    <s v="usa"/>
    <x v="2"/>
    <x v="23"/>
    <x v="2"/>
  </r>
  <r>
    <s v="ID1627"/>
    <s v="2 June 2012, 8:50 PM"/>
    <n v="400000"/>
    <n v="400000"/>
    <s v="INR"/>
    <n v="7123.1666750000004"/>
    <s v="application dev"/>
    <x v="0"/>
    <s v="India"/>
    <s v="India"/>
    <x v="3"/>
    <n v="2.5"/>
    <s v="india"/>
    <x v="0"/>
    <x v="33"/>
    <x v="0"/>
  </r>
  <r>
    <s v="ID1628"/>
    <s v="2 June 2012, 8:52 PM"/>
    <s v="37000GBP"/>
    <n v="37000"/>
    <s v="GBP"/>
    <n v="58318.59607"/>
    <s v="Technical Web Analyst"/>
    <x v="0"/>
    <s v="UK"/>
    <s v="UK"/>
    <x v="0"/>
    <n v="9"/>
    <s v="uk"/>
    <x v="1"/>
    <x v="25"/>
    <x v="14"/>
  </r>
  <r>
    <s v="ID1629"/>
    <s v="2 June 2012, 9:42 PM"/>
    <s v="6.8 Lac INR"/>
    <n v="680000"/>
    <s v="INR"/>
    <n v="12109.38335"/>
    <s v="Deputy Manager"/>
    <x v="3"/>
    <s v="India"/>
    <s v="India"/>
    <x v="3"/>
    <n v="2"/>
    <s v="india"/>
    <x v="0"/>
    <x v="7"/>
    <x v="0"/>
  </r>
  <r>
    <s v="ID1630"/>
    <s v="2 June 2012, 10:33 PM"/>
    <n v="55000"/>
    <n v="55000"/>
    <s v="USD"/>
    <n v="55000"/>
    <s v="Supply Chain Analyst"/>
    <x v="0"/>
    <s v="USA"/>
    <s v="USA"/>
    <x v="0"/>
    <n v="1"/>
    <s v="usa"/>
    <x v="2"/>
    <x v="4"/>
    <x v="2"/>
  </r>
  <r>
    <s v="ID1631"/>
    <s v="2 June 2012, 10:38 PM"/>
    <n v="60000"/>
    <n v="60000"/>
    <s v="USD"/>
    <n v="60000"/>
    <s v="Head of Business"/>
    <x v="3"/>
    <s v="Indonesia"/>
    <s v="Indonesia"/>
    <x v="2"/>
    <n v="16"/>
    <s v="indonesia"/>
    <x v="0"/>
    <x v="16"/>
    <x v="54"/>
  </r>
  <r>
    <s v="ID1632"/>
    <s v="3 June 2012, 1:33 AM"/>
    <n v="320000"/>
    <n v="320000"/>
    <s v="INR"/>
    <n v="5698.53334"/>
    <s v="senior executive"/>
    <x v="3"/>
    <s v="India"/>
    <s v="India"/>
    <x v="0"/>
    <n v="5"/>
    <s v="india"/>
    <x v="0"/>
    <x v="1"/>
    <x v="0"/>
  </r>
  <r>
    <s v="ID1633"/>
    <s v="3 June 2012, 1:36 AM"/>
    <s v="24 K mauritian Rupees"/>
    <n v="288000"/>
    <s v="MUR"/>
    <n v="9376.2513880000006"/>
    <s v="IT Support Engineer"/>
    <x v="2"/>
    <s v="Mauritius"/>
    <s v="Mauritius"/>
    <x v="0"/>
    <n v="7"/>
    <s v="mauritius"/>
    <x v="3"/>
    <x v="3"/>
    <x v="91"/>
  </r>
  <r>
    <s v="ID1634"/>
    <s v="3 June 2012, 2:06 AM"/>
    <s v="ô?60000"/>
    <n v="60000"/>
    <s v="GBP"/>
    <n v="94570.696320000003"/>
    <s v="Data Analyst"/>
    <x v="0"/>
    <s v="UK"/>
    <s v="UK"/>
    <x v="0"/>
    <n v="5"/>
    <s v="uk"/>
    <x v="1"/>
    <x v="1"/>
    <x v="14"/>
  </r>
  <r>
    <s v="ID1635"/>
    <s v="3 June 2012, 2:54 AM"/>
    <n v="36000"/>
    <n v="36000"/>
    <s v="USD"/>
    <n v="36000"/>
    <s v="Environmental Adviser"/>
    <x v="8"/>
    <s v="Azerbaijan"/>
    <s v="Azerbaijan"/>
    <x v="0"/>
    <n v="5"/>
    <s v="azerbaijan"/>
    <x v="1"/>
    <x v="1"/>
    <x v="92"/>
  </r>
  <r>
    <s v="ID1636"/>
    <s v="3 June 2012, 4:14 AM"/>
    <s v="Rs. 3.70 lacs"/>
    <n v="3700000"/>
    <s v="INR"/>
    <n v="65889.291740000001"/>
    <s v="Senior Officer"/>
    <x v="3"/>
    <s v="India"/>
    <s v="India"/>
    <x v="1"/>
    <n v="4"/>
    <s v="india"/>
    <x v="0"/>
    <x v="18"/>
    <x v="0"/>
  </r>
  <r>
    <s v="ID1637"/>
    <s v="3 June 2012, 4:42 AM"/>
    <n v="106000"/>
    <n v="106000"/>
    <s v="USD"/>
    <n v="106000"/>
    <s v="IT Developer"/>
    <x v="0"/>
    <s v="Denmark"/>
    <s v="Denmark"/>
    <x v="3"/>
    <n v="7"/>
    <s v="denmark"/>
    <x v="1"/>
    <x v="3"/>
    <x v="60"/>
  </r>
  <r>
    <s v="ID1638"/>
    <s v="3 June 2012, 7:16 AM"/>
    <s v="485000 DKK"/>
    <n v="485000"/>
    <s v="DKK"/>
    <n v="82888.555059999999"/>
    <s v="Controller"/>
    <x v="1"/>
    <s v="Denmark"/>
    <s v="Denmark"/>
    <x v="0"/>
    <n v="18"/>
    <s v="denmark"/>
    <x v="1"/>
    <x v="20"/>
    <x v="60"/>
  </r>
  <r>
    <s v="ID1639"/>
    <s v="3 June 2012, 9:42 AM"/>
    <n v="75000"/>
    <n v="75000"/>
    <s v="NZD"/>
    <n v="59819.107020000003"/>
    <s v="business support analyst"/>
    <x v="0"/>
    <s v="New zealand"/>
    <s v="New Zealand"/>
    <x v="2"/>
    <n v="10"/>
    <s v="new zealand"/>
    <x v="4"/>
    <x v="5"/>
    <x v="47"/>
  </r>
  <r>
    <s v="ID1640"/>
    <s v="3 June 2012, 10:10 AM"/>
    <n v="6545"/>
    <n v="6545"/>
    <s v="USD"/>
    <n v="6545"/>
    <s v="Operations"/>
    <x v="3"/>
    <s v="India"/>
    <s v="India"/>
    <x v="1"/>
    <n v="9"/>
    <s v="india"/>
    <x v="0"/>
    <x v="25"/>
    <x v="0"/>
  </r>
  <r>
    <s v="ID1641"/>
    <s v="3 June 2012, 12:09 PM"/>
    <s v="10 lacs INR"/>
    <n v="1000000"/>
    <s v="INR"/>
    <n v="17807.916689999998"/>
    <s v="Category Manager"/>
    <x v="3"/>
    <s v="India"/>
    <s v="India"/>
    <x v="2"/>
    <n v="13"/>
    <s v="india"/>
    <x v="0"/>
    <x v="31"/>
    <x v="0"/>
  </r>
  <r>
    <s v="ID1642"/>
    <s v="3 June 2012, 12:16 PM"/>
    <n v="54000"/>
    <n v="54000"/>
    <s v="USD"/>
    <n v="54000"/>
    <s v="assistant director of finance"/>
    <x v="4"/>
    <s v="USA"/>
    <s v="USA"/>
    <x v="0"/>
    <n v="10"/>
    <s v="usa"/>
    <x v="2"/>
    <x v="5"/>
    <x v="2"/>
  </r>
  <r>
    <s v="ID1643"/>
    <s v="3 June 2012, 12:27 PM"/>
    <n v="100000"/>
    <n v="100000"/>
    <s v="USD"/>
    <n v="100000"/>
    <s v="Consultant"/>
    <x v="8"/>
    <s v="USA"/>
    <s v="USA"/>
    <x v="2"/>
    <n v="4"/>
    <s v="usa"/>
    <x v="2"/>
    <x v="18"/>
    <x v="2"/>
  </r>
  <r>
    <s v="ID1644"/>
    <s v="3 June 2012, 1:30 PM"/>
    <n v="50000"/>
    <n v="50000"/>
    <s v="CAD"/>
    <n v="49168.076150000001"/>
    <s v="Application Developer"/>
    <x v="0"/>
    <s v="Canada"/>
    <s v="Canada"/>
    <x v="0"/>
    <n v="5"/>
    <s v="canada"/>
    <x v="2"/>
    <x v="1"/>
    <x v="17"/>
  </r>
  <r>
    <s v="ID1645"/>
    <s v="3 June 2012, 2:27 PM"/>
    <n v="4019"/>
    <n v="4019"/>
    <s v="USD"/>
    <n v="4019"/>
    <s v="Clinical Intake Specialist"/>
    <x v="6"/>
    <s v="Philippines"/>
    <s v="Philippines"/>
    <x v="2"/>
    <n v="3"/>
    <s v="philippines"/>
    <x v="0"/>
    <x v="14"/>
    <x v="32"/>
  </r>
  <r>
    <s v="ID1646"/>
    <s v="3 June 2012, 2:34 PM"/>
    <n v="15000"/>
    <n v="15000"/>
    <s v="USD"/>
    <n v="15000"/>
    <s v="Marketing services"/>
    <x v="0"/>
    <s v="Pakistan"/>
    <s v="Pakistan"/>
    <x v="0"/>
    <n v="5"/>
    <s v="pakistan"/>
    <x v="0"/>
    <x v="1"/>
    <x v="3"/>
  </r>
  <r>
    <s v="ID1647"/>
    <s v="3 June 2012, 2:52 PM"/>
    <s v="INR 1000000"/>
    <n v="1000000"/>
    <s v="INR"/>
    <n v="17807.916689999998"/>
    <s v="Senior Associate, Finance"/>
    <x v="0"/>
    <s v="India"/>
    <s v="India"/>
    <x v="1"/>
    <n v="4"/>
    <s v="india"/>
    <x v="0"/>
    <x v="18"/>
    <x v="0"/>
  </r>
  <r>
    <s v="ID1648"/>
    <s v="3 June 2012, 4:48 PM"/>
    <n v="12000"/>
    <n v="12000"/>
    <s v="USD"/>
    <n v="12000"/>
    <s v="MIS"/>
    <x v="7"/>
    <s v="India"/>
    <s v="India"/>
    <x v="1"/>
    <n v="3"/>
    <s v="india"/>
    <x v="0"/>
    <x v="14"/>
    <x v="0"/>
  </r>
  <r>
    <s v="ID1649"/>
    <s v="3 June 2012, 5:39 PM"/>
    <n v="125000"/>
    <n v="125000"/>
    <s v="INR"/>
    <n v="2225.9895860000001"/>
    <s v="No"/>
    <x v="0"/>
    <s v="India"/>
    <s v="India"/>
    <x v="2"/>
    <n v="4"/>
    <s v="india"/>
    <x v="0"/>
    <x v="18"/>
    <x v="0"/>
  </r>
  <r>
    <s v="ID1650"/>
    <s v="3 June 2012, 7:40 PM"/>
    <n v="86000"/>
    <n v="86000"/>
    <s v="USD"/>
    <n v="86000"/>
    <s v="Analyst"/>
    <x v="0"/>
    <s v="Philippines"/>
    <s v="Philippines"/>
    <x v="1"/>
    <n v="3"/>
    <s v="philippines"/>
    <x v="0"/>
    <x v="14"/>
    <x v="32"/>
  </r>
  <r>
    <s v="ID1651"/>
    <s v="4 June 2012, 1:45 AM"/>
    <n v="340000"/>
    <n v="340000"/>
    <s v="INR"/>
    <n v="6054.6916739999997"/>
    <s v="Assistant Manager"/>
    <x v="3"/>
    <s v="India"/>
    <s v="India"/>
    <x v="0"/>
    <n v="5"/>
    <s v="india"/>
    <x v="0"/>
    <x v="1"/>
    <x v="0"/>
  </r>
  <r>
    <s v="ID1652"/>
    <s v="4 June 2012, 2:03 AM"/>
    <s v="280$/ month"/>
    <n v="3360"/>
    <s v="USD"/>
    <n v="3360"/>
    <s v="service executive"/>
    <x v="0"/>
    <s v="India"/>
    <s v="India"/>
    <x v="3"/>
    <n v="3"/>
    <s v="india"/>
    <x v="0"/>
    <x v="14"/>
    <x v="0"/>
  </r>
  <r>
    <s v="ID1653"/>
    <s v="4 June 2012, 2:30 AM"/>
    <n v="10000"/>
    <n v="10000"/>
    <s v="USD"/>
    <n v="10000"/>
    <s v="ceo"/>
    <x v="4"/>
    <s v="India"/>
    <s v="India"/>
    <x v="1"/>
    <n v="1"/>
    <s v="india"/>
    <x v="0"/>
    <x v="4"/>
    <x v="0"/>
  </r>
  <r>
    <s v="ID1654"/>
    <s v="4 June 2012, 4:31 AM"/>
    <n v="70000"/>
    <n v="70000"/>
    <s v="USD"/>
    <n v="70000"/>
    <s v="Sr financial analyst"/>
    <x v="0"/>
    <s v="USA"/>
    <s v="USA"/>
    <x v="0"/>
    <n v="9"/>
    <s v="usa"/>
    <x v="2"/>
    <x v="25"/>
    <x v="2"/>
  </r>
  <r>
    <s v="ID1655"/>
    <s v="4 June 2012, 9:49 AM"/>
    <n v="155000"/>
    <n v="155000"/>
    <s v="USD"/>
    <n v="155000"/>
    <s v="Consulting Practice Manager"/>
    <x v="3"/>
    <s v="USA"/>
    <s v="USA"/>
    <x v="3"/>
    <n v="14"/>
    <s v="usa"/>
    <x v="2"/>
    <x v="28"/>
    <x v="2"/>
  </r>
  <r>
    <s v="ID1656"/>
    <s v="4 June 2012, 10:23 AM"/>
    <n v="225000"/>
    <n v="225000"/>
    <s v="USD"/>
    <n v="225000"/>
    <s v="SVP of Acquisitions"/>
    <x v="4"/>
    <s v="USA"/>
    <s v="USA"/>
    <x v="0"/>
    <n v="15"/>
    <s v="usa"/>
    <x v="2"/>
    <x v="12"/>
    <x v="2"/>
  </r>
  <r>
    <s v="ID1657"/>
    <s v="4 June 2012, 12:22 PM"/>
    <n v="10000"/>
    <n v="10000"/>
    <s v="USD"/>
    <n v="10000"/>
    <s v="MIS Executive"/>
    <x v="7"/>
    <s v="India"/>
    <s v="India"/>
    <x v="1"/>
    <n v="2"/>
    <s v="india"/>
    <x v="0"/>
    <x v="7"/>
    <x v="0"/>
  </r>
  <r>
    <s v="ID1658"/>
    <s v="4 June 2012, 12:58 PM"/>
    <n v="300000"/>
    <n v="300000"/>
    <s v="INR"/>
    <n v="5342.3750060000002"/>
    <s v="Store Inventory"/>
    <x v="0"/>
    <s v="India"/>
    <s v="India"/>
    <x v="0"/>
    <n v="8"/>
    <s v="india"/>
    <x v="0"/>
    <x v="11"/>
    <x v="0"/>
  </r>
  <r>
    <s v="ID1659"/>
    <s v="4 June 2012, 1:30 PM"/>
    <n v="84000"/>
    <n v="84000"/>
    <s v="AUD"/>
    <n v="85672.411139999997"/>
    <s v="consultant"/>
    <x v="8"/>
    <s v="Australia"/>
    <s v="Australia"/>
    <x v="0"/>
    <n v="6"/>
    <s v="australia"/>
    <x v="4"/>
    <x v="6"/>
    <x v="16"/>
  </r>
  <r>
    <s v="ID1660"/>
    <s v="4 June 2012, 2:25 PM"/>
    <s v="240000 INR"/>
    <n v="240000"/>
    <s v="INR"/>
    <n v="4273.9000050000004"/>
    <s v="Exicutive TQM"/>
    <x v="1"/>
    <s v="India"/>
    <s v="India"/>
    <x v="2"/>
    <n v="15"/>
    <s v="india"/>
    <x v="0"/>
    <x v="12"/>
    <x v="0"/>
  </r>
  <r>
    <s v="ID1661"/>
    <s v="4 June 2012, 4:31 PM"/>
    <s v="Rs. 5 lacs"/>
    <n v="500000"/>
    <s v="INR"/>
    <n v="8903.9583440000006"/>
    <s v="Team Leader"/>
    <x v="3"/>
    <s v="India"/>
    <s v="India"/>
    <x v="1"/>
    <n v="20"/>
    <s v="india"/>
    <x v="0"/>
    <x v="2"/>
    <x v="0"/>
  </r>
  <r>
    <s v="ID1662"/>
    <s v="4 June 2012, 6:03 PM"/>
    <n v="42000"/>
    <n v="42000"/>
    <s v="GBP"/>
    <n v="66199.487429999994"/>
    <s v="Management Accountant"/>
    <x v="3"/>
    <s v="UK"/>
    <s v="UK"/>
    <x v="0"/>
    <n v="23"/>
    <s v="uk"/>
    <x v="1"/>
    <x v="9"/>
    <x v="14"/>
  </r>
  <r>
    <s v="ID1663"/>
    <s v="4 June 2012, 6:55 PM"/>
    <s v="INR 3.2 lpa"/>
    <n v="320000"/>
    <s v="INR"/>
    <n v="5698.53334"/>
    <s v="Research Associate"/>
    <x v="0"/>
    <s v="India"/>
    <s v="India"/>
    <x v="0"/>
    <n v="2.5"/>
    <s v="india"/>
    <x v="0"/>
    <x v="33"/>
    <x v="0"/>
  </r>
  <r>
    <s v="ID1664"/>
    <s v="4 June 2012, 7:11 PM"/>
    <s v="ô?22k"/>
    <n v="22000"/>
    <s v="GBP"/>
    <n v="34675.921990000003"/>
    <s v="Supply/Demand Planner"/>
    <x v="3"/>
    <s v="UK"/>
    <s v="UK"/>
    <x v="0"/>
    <n v="17"/>
    <s v="uk"/>
    <x v="1"/>
    <x v="19"/>
    <x v="14"/>
  </r>
  <r>
    <s v="ID1665"/>
    <s v="4 June 2012, 7:46 PM"/>
    <n v="2600"/>
    <n v="31200"/>
    <s v="USD"/>
    <n v="31200"/>
    <s v="Economist"/>
    <x v="7"/>
    <s v="ISRAEL"/>
    <s v="Israel"/>
    <x v="1"/>
    <n v="11"/>
    <s v="israel"/>
    <x v="0"/>
    <x v="8"/>
    <x v="33"/>
  </r>
  <r>
    <s v="ID1666"/>
    <s v="4 June 2012, 9:43 PM"/>
    <n v="56000"/>
    <n v="56000"/>
    <s v="CAD"/>
    <n v="55068.245289999999"/>
    <s v="consultant"/>
    <x v="8"/>
    <s v="Canada"/>
    <s v="Canada"/>
    <x v="1"/>
    <n v="1"/>
    <s v="canada"/>
    <x v="2"/>
    <x v="4"/>
    <x v="17"/>
  </r>
  <r>
    <s v="ID1667"/>
    <s v="4 June 2012, 10:16 PM"/>
    <n v="13000"/>
    <n v="13000"/>
    <s v="USD"/>
    <n v="13000"/>
    <s v="logistics analyst"/>
    <x v="0"/>
    <s v="Slovakia"/>
    <s v="Slovakia"/>
    <x v="1"/>
    <n v="6"/>
    <s v="slovakia"/>
    <x v="1"/>
    <x v="6"/>
    <x v="93"/>
  </r>
  <r>
    <s v="ID1668"/>
    <s v="4 June 2012, 11:00 PM"/>
    <n v="92000"/>
    <n v="92000"/>
    <s v="USD"/>
    <n v="92000"/>
    <s v="BI director"/>
    <x v="7"/>
    <s v="USA"/>
    <s v="USA"/>
    <x v="2"/>
    <n v="12"/>
    <s v="usa"/>
    <x v="2"/>
    <x v="23"/>
    <x v="2"/>
  </r>
  <r>
    <s v="ID1669"/>
    <s v="4 June 2012, 11:18 PM"/>
    <n v="85000"/>
    <n v="85000"/>
    <s v="USD"/>
    <n v="85000"/>
    <s v="Sr Manager"/>
    <x v="3"/>
    <s v="USA"/>
    <s v="USA"/>
    <x v="1"/>
    <n v="10"/>
    <s v="usa"/>
    <x v="2"/>
    <x v="5"/>
    <x v="2"/>
  </r>
  <r>
    <s v="ID1670"/>
    <s v="4 June 2012, 11:38 PM"/>
    <s v="11000 USD"/>
    <n v="11000"/>
    <s v="USD"/>
    <n v="11000"/>
    <s v="Dataminer"/>
    <x v="0"/>
    <s v="Tunisia"/>
    <s v="Tunisia"/>
    <x v="0"/>
    <n v="8"/>
    <s v="tunisia"/>
    <x v="3"/>
    <x v="11"/>
    <x v="94"/>
  </r>
  <r>
    <s v="ID1671"/>
    <s v="4 June 2012, 11:38 PM"/>
    <s v="30000 Ÿ?¦"/>
    <n v="30000"/>
    <s v="EUR"/>
    <n v="38111.98317"/>
    <s v="Safety technician"/>
    <x v="0"/>
    <s v="Spain"/>
    <s v="Spain"/>
    <x v="3"/>
    <n v="12"/>
    <s v="spain"/>
    <x v="1"/>
    <x v="23"/>
    <x v="46"/>
  </r>
  <r>
    <s v="ID1672"/>
    <s v="4 June 2012, 11:41 PM"/>
    <n v="49000"/>
    <n v="49000"/>
    <s v="USD"/>
    <n v="49000"/>
    <s v="Marketing Data Analyst"/>
    <x v="0"/>
    <s v="USA"/>
    <s v="USA"/>
    <x v="2"/>
    <n v="3"/>
    <s v="usa"/>
    <x v="2"/>
    <x v="14"/>
    <x v="2"/>
  </r>
  <r>
    <s v="ID1673"/>
    <s v="5 June 2012, 12:22 AM"/>
    <n v="59000"/>
    <n v="59000"/>
    <s v="USD"/>
    <n v="59000"/>
    <s v="Category Leader"/>
    <x v="3"/>
    <s v="USA"/>
    <s v="USA"/>
    <x v="3"/>
    <n v="3"/>
    <s v="usa"/>
    <x v="2"/>
    <x v="14"/>
    <x v="2"/>
  </r>
  <r>
    <s v="ID1674"/>
    <s v="5 June 2012, 2:03 AM"/>
    <n v="55000"/>
    <n v="55000"/>
    <s v="USD"/>
    <n v="55000"/>
    <s v="Customer Sales Analyst"/>
    <x v="0"/>
    <s v="USA"/>
    <s v="USA"/>
    <x v="0"/>
    <n v="15"/>
    <s v="usa"/>
    <x v="2"/>
    <x v="12"/>
    <x v="2"/>
  </r>
  <r>
    <s v="ID1675"/>
    <s v="5 June 2012, 2:21 AM"/>
    <n v="75000"/>
    <n v="75000"/>
    <s v="USD"/>
    <n v="75000"/>
    <s v="Accountant"/>
    <x v="5"/>
    <s v="USA"/>
    <s v="USA"/>
    <x v="0"/>
    <n v="10"/>
    <s v="usa"/>
    <x v="2"/>
    <x v="5"/>
    <x v="2"/>
  </r>
  <r>
    <s v="ID1677"/>
    <s v="5 June 2012, 3:50 AM"/>
    <n v="3300"/>
    <n v="39600"/>
    <s v="EUR"/>
    <n v="50307.817779999998"/>
    <s v="Maintenance Manager"/>
    <x v="3"/>
    <s v="Europe"/>
    <s v="Europe"/>
    <x v="3"/>
    <n v="5"/>
    <s v="europe"/>
    <x v="1"/>
    <x v="1"/>
    <x v="75"/>
  </r>
  <r>
    <s v="ID1678"/>
    <s v="5 June 2012, 3:55 AM"/>
    <s v="US$ 30500"/>
    <n v="30500"/>
    <s v="USD"/>
    <n v="30500"/>
    <s v="Financial Analyst"/>
    <x v="0"/>
    <s v="Brazil"/>
    <s v="Brasil"/>
    <x v="1"/>
    <n v="8"/>
    <s v="brasil"/>
    <x v="5"/>
    <x v="11"/>
    <x v="20"/>
  </r>
  <r>
    <s v="ID1679"/>
    <s v="5 June 2012, 4:06 AM"/>
    <n v="80000"/>
    <n v="80000"/>
    <s v="USD"/>
    <n v="80000"/>
    <s v="Data Resource Specialist"/>
    <x v="6"/>
    <s v="USA"/>
    <s v="USA"/>
    <x v="2"/>
    <n v="2"/>
    <s v="usa"/>
    <x v="2"/>
    <x v="7"/>
    <x v="2"/>
  </r>
  <r>
    <s v="ID1680"/>
    <s v="5 June 2012, 5:03 AM"/>
    <n v="1000"/>
    <n v="12000"/>
    <s v="USD"/>
    <n v="12000"/>
    <s v="Waiter"/>
    <x v="0"/>
    <s v="USA"/>
    <s v="USA"/>
    <x v="2"/>
    <n v="1"/>
    <s v="usa"/>
    <x v="2"/>
    <x v="4"/>
    <x v="2"/>
  </r>
  <r>
    <s v="ID1681"/>
    <s v="5 June 2012, 5:03 AM"/>
    <n v="48500"/>
    <n v="48500"/>
    <s v="USD"/>
    <n v="48500"/>
    <s v="Business Systems Analyst I"/>
    <x v="0"/>
    <s v="USA"/>
    <s v="USA"/>
    <x v="0"/>
    <n v="6"/>
    <s v="usa"/>
    <x v="2"/>
    <x v="6"/>
    <x v="2"/>
  </r>
  <r>
    <s v="ID1682"/>
    <s v="5 June 2012, 6:51 AM"/>
    <s v="ô?40000"/>
    <n v="40000"/>
    <s v="GBP"/>
    <n v="63047.130879999997"/>
    <s v="Technical Specialist"/>
    <x v="6"/>
    <s v="UK"/>
    <s v="UK"/>
    <x v="2"/>
    <n v="25"/>
    <s v="uk"/>
    <x v="1"/>
    <x v="17"/>
    <x v="14"/>
  </r>
  <r>
    <s v="ID1683"/>
    <s v="5 June 2012, 7:05 AM"/>
    <s v="Rs 16000"/>
    <n v="192000"/>
    <s v="INR"/>
    <n v="3419.1200039999999"/>
    <s v="Sr Associate"/>
    <x v="0"/>
    <s v="India"/>
    <s v="India"/>
    <x v="0"/>
    <n v="5"/>
    <s v="india"/>
    <x v="0"/>
    <x v="1"/>
    <x v="0"/>
  </r>
  <r>
    <s v="ID1684"/>
    <s v="5 June 2012, 10:43 AM"/>
    <n v="110000"/>
    <n v="110000"/>
    <s v="NZD"/>
    <n v="87734.690300000002"/>
    <s v="Enterprise Portfolio Manager"/>
    <x v="3"/>
    <s v="New Zealand"/>
    <s v="New Zealand"/>
    <x v="0"/>
    <n v="6"/>
    <s v="new zealand"/>
    <x v="4"/>
    <x v="6"/>
    <x v="47"/>
  </r>
  <r>
    <s v="ID1685"/>
    <s v="5 June 2012, 12:42 PM"/>
    <s v="NZD$71000"/>
    <n v="71000"/>
    <s v="NZD"/>
    <n v="56628.754650000003"/>
    <s v="Business Analyst"/>
    <x v="0"/>
    <s v="NZ"/>
    <s v="New Zealand"/>
    <x v="1"/>
    <n v="6"/>
    <s v="new zealand"/>
    <x v="4"/>
    <x v="6"/>
    <x v="47"/>
  </r>
  <r>
    <s v="ID1686"/>
    <s v="5 June 2012, 5:59 PM"/>
    <s v="INR 450000"/>
    <n v="450000"/>
    <s v="INR"/>
    <n v="8013.5625090000003"/>
    <s v="Sr Executive - MIS"/>
    <x v="7"/>
    <s v="India"/>
    <s v="India"/>
    <x v="1"/>
    <n v="4"/>
    <s v="india"/>
    <x v="0"/>
    <x v="18"/>
    <x v="0"/>
  </r>
  <r>
    <s v="ID1687"/>
    <s v="5 June 2012, 6:31 PM"/>
    <s v="200000 INR"/>
    <n v="200000"/>
    <s v="INR"/>
    <n v="3561.583337"/>
    <s v="Executive"/>
    <x v="0"/>
    <s v="India"/>
    <s v="India"/>
    <x v="3"/>
    <n v="16"/>
    <s v="india"/>
    <x v="0"/>
    <x v="16"/>
    <x v="0"/>
  </r>
  <r>
    <s v="ID1688"/>
    <s v="5 June 2012, 7:14 PM"/>
    <n v="62000"/>
    <n v="62000"/>
    <s v="USD"/>
    <n v="62000"/>
    <s v="Quality Engineer"/>
    <x v="2"/>
    <s v="USA"/>
    <s v="USA"/>
    <x v="2"/>
    <n v="12"/>
    <s v="usa"/>
    <x v="2"/>
    <x v="23"/>
    <x v="2"/>
  </r>
  <r>
    <s v="ID1689"/>
    <s v="5 June 2012, 7:16 PM"/>
    <n v="21000"/>
    <n v="21000"/>
    <s v="EUR"/>
    <n v="26678.388220000001"/>
    <s v="Sales Planning"/>
    <x v="0"/>
    <s v="Portugal"/>
    <s v="Portugal"/>
    <x v="0"/>
    <n v="5"/>
    <s v="portugal"/>
    <x v="1"/>
    <x v="1"/>
    <x v="7"/>
  </r>
  <r>
    <s v="ID1690"/>
    <s v="5 June 2012, 7:37 PM"/>
    <s v="ô?45000"/>
    <n v="45000"/>
    <s v="GBP"/>
    <n v="70928.022240000006"/>
    <s v="Data Analyst"/>
    <x v="0"/>
    <s v="UK"/>
    <s v="UK"/>
    <x v="1"/>
    <n v="5"/>
    <s v="uk"/>
    <x v="1"/>
    <x v="1"/>
    <x v="14"/>
  </r>
  <r>
    <s v="ID1691"/>
    <s v="5 June 2012, 7:59 PM"/>
    <n v="33000"/>
    <n v="33000"/>
    <s v="EUR"/>
    <n v="41923.181490000003"/>
    <s v="assistant"/>
    <x v="0"/>
    <s v="france"/>
    <s v="France"/>
    <x v="0"/>
    <n v="6"/>
    <s v="france"/>
    <x v="1"/>
    <x v="6"/>
    <x v="19"/>
  </r>
  <r>
    <s v="ID1692"/>
    <s v="5 June 2012, 8:43 PM"/>
    <n v="90000"/>
    <n v="90000"/>
    <s v="USD"/>
    <n v="90000"/>
    <s v="Senior QA Tester"/>
    <x v="0"/>
    <s v="USA"/>
    <s v="USA"/>
    <x v="2"/>
    <n v="8"/>
    <s v="usa"/>
    <x v="2"/>
    <x v="11"/>
    <x v="2"/>
  </r>
  <r>
    <s v="ID1693"/>
    <s v="5 June 2012, 9:07 PM"/>
    <s v="400 000 NOK"/>
    <n v="400000"/>
    <s v="NOK"/>
    <n v="67700.452579999997"/>
    <s v="Economic analyst"/>
    <x v="0"/>
    <s v="Norway"/>
    <s v="Norway"/>
    <x v="1"/>
    <n v="5"/>
    <s v="norway"/>
    <x v="1"/>
    <x v="1"/>
    <x v="45"/>
  </r>
  <r>
    <s v="ID1694"/>
    <s v="5 June 2012, 9:33 PM"/>
    <n v="85000"/>
    <n v="85000"/>
    <s v="USD"/>
    <n v="85000"/>
    <s v="Financial Analyst"/>
    <x v="0"/>
    <s v="USA"/>
    <s v="USA"/>
    <x v="0"/>
    <n v="12"/>
    <s v="usa"/>
    <x v="2"/>
    <x v="23"/>
    <x v="2"/>
  </r>
  <r>
    <s v="ID1695"/>
    <s v="5 June 2012, 9:49 PM"/>
    <n v="50000"/>
    <n v="50000"/>
    <s v="GBP"/>
    <n v="78808.9136"/>
    <s v="Commercial Director"/>
    <x v="4"/>
    <s v="UK"/>
    <s v="UK"/>
    <x v="0"/>
    <n v="10"/>
    <s v="uk"/>
    <x v="1"/>
    <x v="5"/>
    <x v="14"/>
  </r>
  <r>
    <s v="ID1696"/>
    <s v="5 June 2012, 9:59 PM"/>
    <n v="65000"/>
    <n v="65000"/>
    <s v="USD"/>
    <n v="65000"/>
    <s v="Business Analyst"/>
    <x v="0"/>
    <s v="USA"/>
    <s v="USA"/>
    <x v="0"/>
    <n v="8"/>
    <s v="usa"/>
    <x v="2"/>
    <x v="11"/>
    <x v="2"/>
  </r>
  <r>
    <s v="ID1697"/>
    <s v="5 June 2012, 10:05 PM"/>
    <n v="75000"/>
    <n v="75000"/>
    <s v="USD"/>
    <n v="75000"/>
    <s v="Directer of Sales Support"/>
    <x v="4"/>
    <s v="USA"/>
    <s v="USA"/>
    <x v="2"/>
    <n v="3"/>
    <s v="usa"/>
    <x v="2"/>
    <x v="14"/>
    <x v="2"/>
  </r>
  <r>
    <s v="ID1698"/>
    <s v="5 June 2012, 10:44 PM"/>
    <n v="92000"/>
    <n v="92000"/>
    <s v="USD"/>
    <n v="92000"/>
    <s v="Anallyst"/>
    <x v="0"/>
    <s v="USA"/>
    <s v="USA"/>
    <x v="0"/>
    <n v="9"/>
    <s v="usa"/>
    <x v="2"/>
    <x v="25"/>
    <x v="2"/>
  </r>
  <r>
    <s v="ID1699"/>
    <s v="5 June 2012, 10:50 PM"/>
    <n v="40000"/>
    <n v="40000"/>
    <s v="EUR"/>
    <n v="50815.977559999999"/>
    <s v="Financial Analyst"/>
    <x v="0"/>
    <s v="Germany"/>
    <s v="Germany"/>
    <x v="2"/>
    <n v="3"/>
    <s v="germany"/>
    <x v="1"/>
    <x v="14"/>
    <x v="5"/>
  </r>
  <r>
    <s v="ID1700"/>
    <s v="5 June 2012, 11:09 PM"/>
    <s v="ô?35500"/>
    <n v="35500"/>
    <s v="GBP"/>
    <n v="55954.328659999999"/>
    <s v="Assistant Accountant"/>
    <x v="5"/>
    <s v="UK"/>
    <s v="UK"/>
    <x v="0"/>
    <n v="8"/>
    <s v="uk"/>
    <x v="1"/>
    <x v="11"/>
    <x v="14"/>
  </r>
  <r>
    <s v="ID1701"/>
    <s v="6 June 2012, 12:49 AM"/>
    <n v="45000"/>
    <n v="45000"/>
    <s v="USD"/>
    <n v="45000"/>
    <s v="Bussiness Analyst"/>
    <x v="0"/>
    <s v="USA"/>
    <s v="USA"/>
    <x v="2"/>
    <n v="4"/>
    <s v="usa"/>
    <x v="2"/>
    <x v="18"/>
    <x v="2"/>
  </r>
  <r>
    <s v="ID1702"/>
    <s v="6 June 2012, 1:04 AM"/>
    <s v="4 lacs INR"/>
    <n v="400000"/>
    <s v="INR"/>
    <n v="7123.1666750000004"/>
    <s v="Analyst"/>
    <x v="0"/>
    <s v="India"/>
    <s v="India"/>
    <x v="0"/>
    <n v="4"/>
    <s v="india"/>
    <x v="0"/>
    <x v="18"/>
    <x v="0"/>
  </r>
  <r>
    <s v="ID1703"/>
    <s v="6 June 2012, 1:26 AM"/>
    <s v="38920EUR"/>
    <n v="38920"/>
    <s v="EUR"/>
    <n v="49443.946170000003"/>
    <s v="functional analyst"/>
    <x v="0"/>
    <s v="Belgium"/>
    <s v="Belgium"/>
    <x v="0"/>
    <n v="1.5"/>
    <s v="belgium"/>
    <x v="1"/>
    <x v="24"/>
    <x v="12"/>
  </r>
  <r>
    <s v="ID1704"/>
    <s v="6 June 2012, 1:41 AM"/>
    <s v="US$45,000"/>
    <n v="45000"/>
    <s v="USD"/>
    <n v="45000"/>
    <s v="CFO"/>
    <x v="4"/>
    <s v="Mexico"/>
    <s v="Mexico"/>
    <x v="0"/>
    <n v="5"/>
    <s v="mexico"/>
    <x v="2"/>
    <x v="1"/>
    <x v="25"/>
  </r>
  <r>
    <s v="ID1705"/>
    <s v="6 June 2012, 2:11 AM"/>
    <s v="US$60000"/>
    <n v="60000"/>
    <s v="USD"/>
    <n v="60000"/>
    <s v="Analyst"/>
    <x v="0"/>
    <s v="USA"/>
    <s v="USA"/>
    <x v="1"/>
    <n v="1"/>
    <s v="usa"/>
    <x v="2"/>
    <x v="4"/>
    <x v="2"/>
  </r>
  <r>
    <s v="ID1706"/>
    <s v="6 June 2012, 2:17 AM"/>
    <n v="65000"/>
    <n v="65000"/>
    <s v="USD"/>
    <n v="65000"/>
    <s v="Actuarial Analyst"/>
    <x v="0"/>
    <s v="USA"/>
    <s v="USA"/>
    <x v="1"/>
    <n v="4"/>
    <s v="usa"/>
    <x v="2"/>
    <x v="18"/>
    <x v="2"/>
  </r>
  <r>
    <s v="ID1707"/>
    <s v="6 June 2012, 3:14 AM"/>
    <n v="73000"/>
    <n v="73000"/>
    <s v="USD"/>
    <n v="73000"/>
    <s v="process coordinator"/>
    <x v="3"/>
    <s v="USA"/>
    <s v="USA"/>
    <x v="2"/>
    <n v="6"/>
    <s v="usa"/>
    <x v="2"/>
    <x v="6"/>
    <x v="2"/>
  </r>
  <r>
    <s v="ID1708"/>
    <s v="6 June 2012, 4:00 AM"/>
    <n v="54000"/>
    <n v="54000"/>
    <s v="USD"/>
    <n v="54000"/>
    <s v="Energy Analyst"/>
    <x v="0"/>
    <s v="USA"/>
    <s v="USA"/>
    <x v="1"/>
    <n v="6"/>
    <s v="usa"/>
    <x v="2"/>
    <x v="6"/>
    <x v="2"/>
  </r>
  <r>
    <s v="ID1710"/>
    <s v="6 June 2012, 5:52 AM"/>
    <n v="81000"/>
    <n v="81000"/>
    <s v="USD"/>
    <n v="81000"/>
    <s v="Contact Operations Analyst"/>
    <x v="0"/>
    <s v="USA"/>
    <s v="USA"/>
    <x v="0"/>
    <n v="6"/>
    <s v="usa"/>
    <x v="2"/>
    <x v="6"/>
    <x v="2"/>
  </r>
  <r>
    <s v="ID1711"/>
    <s v="6 June 2012, 7:28 AM"/>
    <n v="10000"/>
    <n v="10000"/>
    <s v="USD"/>
    <n v="10000"/>
    <s v="Student assistant"/>
    <x v="0"/>
    <s v="USA"/>
    <s v="USA"/>
    <x v="0"/>
    <n v="2"/>
    <s v="usa"/>
    <x v="2"/>
    <x v="7"/>
    <x v="2"/>
  </r>
  <r>
    <s v="ID1712"/>
    <s v="6 June 2012, 8:25 AM"/>
    <n v="42000"/>
    <n v="42000"/>
    <s v="USD"/>
    <n v="42000"/>
    <s v="Staff Accountant"/>
    <x v="5"/>
    <s v="USA"/>
    <s v="USA"/>
    <x v="0"/>
    <n v="1"/>
    <s v="usa"/>
    <x v="2"/>
    <x v="4"/>
    <x v="2"/>
  </r>
  <r>
    <s v="ID1713"/>
    <s v="6 June 2012, 9:31 AM"/>
    <n v="80000"/>
    <n v="80000"/>
    <s v="AUD"/>
    <n v="81592.772509999995"/>
    <s v="PPC Search Specialist"/>
    <x v="6"/>
    <s v="Australia"/>
    <s v="Australia"/>
    <x v="0"/>
    <n v="5"/>
    <s v="australia"/>
    <x v="4"/>
    <x v="1"/>
    <x v="16"/>
  </r>
  <r>
    <s v="ID1714"/>
    <s v="6 June 2012, 11:21 AM"/>
    <n v="36000"/>
    <n v="36000"/>
    <s v="CAD"/>
    <n v="35401.01483"/>
    <s v="data organizer"/>
    <x v="0"/>
    <s v="Canada"/>
    <s v="Canada"/>
    <x v="1"/>
    <n v="2"/>
    <s v="canada"/>
    <x v="2"/>
    <x v="7"/>
    <x v="17"/>
  </r>
  <r>
    <s v="ID1716"/>
    <s v="6 June 2012, 4:03 PM"/>
    <n v="500000"/>
    <n v="500000"/>
    <s v="INR"/>
    <n v="8903.9583440000006"/>
    <s v="Sr. Associate"/>
    <x v="0"/>
    <s v="India"/>
    <s v="India"/>
    <x v="0"/>
    <n v="4"/>
    <s v="india"/>
    <x v="0"/>
    <x v="18"/>
    <x v="0"/>
  </r>
  <r>
    <s v="ID1717"/>
    <s v="6 June 2012, 5:41 PM"/>
    <n v="600000"/>
    <n v="600000"/>
    <s v="INR"/>
    <n v="10684.75001"/>
    <s v="admin"/>
    <x v="0"/>
    <s v="India"/>
    <s v="India"/>
    <x v="1"/>
    <n v="5"/>
    <s v="india"/>
    <x v="0"/>
    <x v="1"/>
    <x v="0"/>
  </r>
  <r>
    <s v="ID1718"/>
    <s v="6 June 2012, 6:52 PM"/>
    <n v="700"/>
    <n v="8400"/>
    <s v="USD"/>
    <n v="8400"/>
    <s v="gov employee"/>
    <x v="0"/>
    <s v="indonesia"/>
    <s v="Indonesia"/>
    <x v="0"/>
    <n v="14"/>
    <s v="indonesia"/>
    <x v="0"/>
    <x v="28"/>
    <x v="54"/>
  </r>
  <r>
    <s v="ID1719"/>
    <s v="6 June 2012, 7:39 PM"/>
    <n v="550000"/>
    <n v="550000"/>
    <s v="INR"/>
    <n v="9794.3541779999996"/>
    <s v="Accounts manager"/>
    <x v="3"/>
    <s v="India"/>
    <s v="India"/>
    <x v="0"/>
    <n v="13"/>
    <s v="india"/>
    <x v="0"/>
    <x v="31"/>
    <x v="0"/>
  </r>
  <r>
    <s v="ID1720"/>
    <s v="6 June 2012, 7:54 PM"/>
    <n v="1200"/>
    <n v="14400"/>
    <s v="USD"/>
    <n v="14400"/>
    <s v="Engineer"/>
    <x v="2"/>
    <s v="India"/>
    <s v="India"/>
    <x v="3"/>
    <n v="8"/>
    <s v="india"/>
    <x v="0"/>
    <x v="11"/>
    <x v="0"/>
  </r>
  <r>
    <s v="ID1721"/>
    <s v="6 June 2012, 8:07 PM"/>
    <s v="1.5 LINR"/>
    <n v="150000"/>
    <s v="INR"/>
    <n v="2671.1875030000001"/>
    <s v="MIS Executive"/>
    <x v="7"/>
    <s v="India"/>
    <s v="India"/>
    <x v="1"/>
    <n v="3"/>
    <s v="india"/>
    <x v="0"/>
    <x v="14"/>
    <x v="0"/>
  </r>
  <r>
    <s v="ID1722"/>
    <s v="6 June 2012, 8:41 PM"/>
    <n v="22000"/>
    <n v="22000"/>
    <s v="USD"/>
    <n v="22000"/>
    <s v="Manager (MIS)"/>
    <x v="3"/>
    <s v="India"/>
    <s v="India"/>
    <x v="1"/>
    <n v="6"/>
    <s v="india"/>
    <x v="0"/>
    <x v="6"/>
    <x v="0"/>
  </r>
  <r>
    <s v="ID1723"/>
    <s v="6 June 2012, 9:18 PM"/>
    <n v="100000"/>
    <n v="100000"/>
    <s v="USD"/>
    <n v="100000"/>
    <s v="financial analyst (real estate)"/>
    <x v="0"/>
    <s v="Russia"/>
    <s v="Russia"/>
    <x v="1"/>
    <n v="6"/>
    <s v="russia"/>
    <x v="1"/>
    <x v="6"/>
    <x v="13"/>
  </r>
  <r>
    <s v="ID1724"/>
    <s v="6 June 2012, 9:20 PM"/>
    <n v="40000"/>
    <n v="40000"/>
    <s v="GBP"/>
    <n v="63047.130879999997"/>
    <s v="project manager"/>
    <x v="3"/>
    <s v="UK"/>
    <s v="UK"/>
    <x v="0"/>
    <n v="15"/>
    <s v="uk"/>
    <x v="1"/>
    <x v="12"/>
    <x v="14"/>
  </r>
  <r>
    <s v="ID1725"/>
    <s v="6 June 2012, 10:14 PM"/>
    <s v="36000stg"/>
    <n v="36000"/>
    <s v="GBP"/>
    <n v="56742.41779"/>
    <s v="contracts officer"/>
    <x v="3"/>
    <s v="UK"/>
    <s v="UK"/>
    <x v="3"/>
    <n v="25"/>
    <s v="uk"/>
    <x v="1"/>
    <x v="17"/>
    <x v="14"/>
  </r>
  <r>
    <s v="ID1726"/>
    <s v="6 June 2012, 10:42 PM"/>
    <n v="25000"/>
    <n v="25000"/>
    <s v="USD"/>
    <n v="25000"/>
    <s v="exe"/>
    <x v="0"/>
    <s v="India"/>
    <s v="India"/>
    <x v="1"/>
    <n v="8"/>
    <s v="india"/>
    <x v="0"/>
    <x v="11"/>
    <x v="0"/>
  </r>
  <r>
    <s v="ID1727"/>
    <s v="7 June 2012, 12:32 AM"/>
    <s v="500000vINR"/>
    <n v="500000"/>
    <s v="INR"/>
    <n v="8903.9583440000006"/>
    <s v="Business Analyst"/>
    <x v="0"/>
    <s v="India"/>
    <s v="India"/>
    <x v="0"/>
    <n v="2"/>
    <s v="india"/>
    <x v="0"/>
    <x v="7"/>
    <x v="0"/>
  </r>
  <r>
    <s v="ID1729"/>
    <s v="7 June 2012, 6:22 AM"/>
    <s v="ô?27000"/>
    <n v="27000"/>
    <s v="GBP"/>
    <n v="42556.813349999997"/>
    <s v="Network Designer"/>
    <x v="0"/>
    <s v="UK"/>
    <s v="UK"/>
    <x v="0"/>
    <n v="2"/>
    <s v="uk"/>
    <x v="1"/>
    <x v="7"/>
    <x v="14"/>
  </r>
  <r>
    <s v="ID1730"/>
    <s v="7 June 2012, 8:36 AM"/>
    <n v="134000"/>
    <n v="134000"/>
    <s v="CAD"/>
    <n v="131770.44409999999"/>
    <s v="Senior Production Accountant"/>
    <x v="5"/>
    <s v="Canada"/>
    <s v="Canada"/>
    <x v="1"/>
    <n v="20"/>
    <s v="canada"/>
    <x v="2"/>
    <x v="2"/>
    <x v="17"/>
  </r>
  <r>
    <s v="ID1731"/>
    <s v="7 June 2012, 9:25 AM"/>
    <n v="70000"/>
    <n v="70000"/>
    <s v="CAD"/>
    <n v="68835.30661"/>
    <s v="Financial Analyst"/>
    <x v="0"/>
    <s v="Canada"/>
    <s v="Canada"/>
    <x v="1"/>
    <n v="2"/>
    <s v="canada"/>
    <x v="2"/>
    <x v="7"/>
    <x v="17"/>
  </r>
  <r>
    <s v="ID1732"/>
    <s v="7 June 2012, 2:06 PM"/>
    <s v="6000 US"/>
    <n v="6000"/>
    <s v="USD"/>
    <n v="6000"/>
    <s v="Reporting Coordinator"/>
    <x v="7"/>
    <s v="Armenia"/>
    <s v="Armenia"/>
    <x v="1"/>
    <n v="5"/>
    <s v="armenia"/>
    <x v="1"/>
    <x v="1"/>
    <x v="95"/>
  </r>
  <r>
    <s v="ID1733"/>
    <s v="7 June 2012, 3:19 PM"/>
    <n v="50000"/>
    <n v="50000"/>
    <s v="GBP"/>
    <n v="78808.9136"/>
    <s v="Research Analyst"/>
    <x v="0"/>
    <s v="UK"/>
    <s v="UK"/>
    <x v="2"/>
    <n v="2"/>
    <s v="uk"/>
    <x v="1"/>
    <x v="7"/>
    <x v="14"/>
  </r>
  <r>
    <s v="ID1734"/>
    <s v="7 June 2012, 4:45 PM"/>
    <n v="421000"/>
    <n v="421000"/>
    <s v="INR"/>
    <n v="7497.1329249999999"/>
    <s v="PMO Analyst"/>
    <x v="0"/>
    <s v="India"/>
    <s v="India"/>
    <x v="0"/>
    <n v="4"/>
    <s v="india"/>
    <x v="0"/>
    <x v="18"/>
    <x v="0"/>
  </r>
  <r>
    <s v="ID1735"/>
    <s v="7 June 2012, 4:53 PM"/>
    <n v="10000"/>
    <n v="10000"/>
    <s v="USD"/>
    <n v="10000"/>
    <s v="AGM - Operations &amp; Customer Support"/>
    <x v="3"/>
    <s v="India"/>
    <s v="India"/>
    <x v="0"/>
    <n v="11"/>
    <s v="india"/>
    <x v="0"/>
    <x v="8"/>
    <x v="0"/>
  </r>
  <r>
    <s v="ID1736"/>
    <s v="7 June 2012, 5:09 PM"/>
    <n v="360000"/>
    <n v="360000"/>
    <s v="INR"/>
    <n v="6410.850007"/>
    <s v="Baan ERP Functional Consultant"/>
    <x v="8"/>
    <s v="India"/>
    <s v="India"/>
    <x v="3"/>
    <n v="2"/>
    <s v="india"/>
    <x v="0"/>
    <x v="7"/>
    <x v="0"/>
  </r>
  <r>
    <s v="ID1737"/>
    <s v="7 June 2012, 5:13 PM"/>
    <n v="40000"/>
    <n v="40000"/>
    <s v="GBP"/>
    <n v="63047.130879999997"/>
    <s v="Analyst"/>
    <x v="0"/>
    <s v="UK"/>
    <s v="UK"/>
    <x v="0"/>
    <n v="5"/>
    <s v="uk"/>
    <x v="1"/>
    <x v="1"/>
    <x v="14"/>
  </r>
  <r>
    <s v="ID1738"/>
    <s v="7 June 2012, 8:10 PM"/>
    <n v="60000"/>
    <n v="60000"/>
    <s v="AUD"/>
    <n v="61194.579380000003"/>
    <s v="business analyst"/>
    <x v="0"/>
    <s v="Australia"/>
    <s v="Australia"/>
    <x v="2"/>
    <n v="3"/>
    <s v="australia"/>
    <x v="4"/>
    <x v="14"/>
    <x v="16"/>
  </r>
  <r>
    <s v="ID1739"/>
    <s v="7 June 2012, 8:48 PM"/>
    <s v="ô?73000"/>
    <n v="73000"/>
    <s v="GBP"/>
    <n v="115061.01390000001"/>
    <s v="Financial Controller"/>
    <x v="1"/>
    <s v="UK"/>
    <s v="UK"/>
    <x v="0"/>
    <n v="8"/>
    <s v="uk"/>
    <x v="1"/>
    <x v="11"/>
    <x v="14"/>
  </r>
  <r>
    <s v="ID1740"/>
    <s v="7 June 2012, 11:33 PM"/>
    <n v="45000"/>
    <n v="45000"/>
    <s v="USD"/>
    <n v="45000"/>
    <s v="Sourcing Analyst"/>
    <x v="0"/>
    <s v="USA"/>
    <s v="USA"/>
    <x v="1"/>
    <n v="2"/>
    <s v="usa"/>
    <x v="2"/>
    <x v="7"/>
    <x v="2"/>
  </r>
  <r>
    <s v="ID1741"/>
    <s v="7 June 2012, 11:48 PM"/>
    <n v="36000"/>
    <n v="36000"/>
    <s v="USD"/>
    <n v="36000"/>
    <s v="clerk"/>
    <x v="0"/>
    <s v="USA"/>
    <s v="USA"/>
    <x v="0"/>
    <n v="4"/>
    <s v="usa"/>
    <x v="2"/>
    <x v="18"/>
    <x v="2"/>
  </r>
  <r>
    <s v="ID1742"/>
    <s v="8 June 2012, 12:01 AM"/>
    <n v="68000"/>
    <n v="68000"/>
    <s v="USD"/>
    <n v="68000"/>
    <s v="Tax Associate"/>
    <x v="0"/>
    <s v="USA"/>
    <s v="USA"/>
    <x v="0"/>
    <n v="2.5"/>
    <s v="usa"/>
    <x v="2"/>
    <x v="33"/>
    <x v="2"/>
  </r>
  <r>
    <s v="ID1743"/>
    <s v="8 June 2012, 12:21 AM"/>
    <n v="75000"/>
    <n v="75000"/>
    <s v="USD"/>
    <n v="75000"/>
    <s v="Senior Financial Analyst"/>
    <x v="0"/>
    <s v="USA"/>
    <s v="USA"/>
    <x v="1"/>
    <n v="5"/>
    <s v="usa"/>
    <x v="2"/>
    <x v="1"/>
    <x v="2"/>
  </r>
  <r>
    <s v="ID1744"/>
    <s v="8 June 2012, 2:27 AM"/>
    <n v="88000"/>
    <n v="88000"/>
    <s v="USD"/>
    <n v="88000"/>
    <s v="Senior Fiancial Analyst"/>
    <x v="0"/>
    <s v="USA"/>
    <s v="USA"/>
    <x v="1"/>
    <n v="10"/>
    <s v="usa"/>
    <x v="2"/>
    <x v="5"/>
    <x v="2"/>
  </r>
  <r>
    <s v="ID1745"/>
    <s v="8 June 2012, 2:28 AM"/>
    <n v="21500"/>
    <n v="258000"/>
    <s v="INR"/>
    <n v="4594.442505"/>
    <s v="Senior Data Associate"/>
    <x v="0"/>
    <s v="India"/>
    <s v="India"/>
    <x v="0"/>
    <n v="4"/>
    <s v="india"/>
    <x v="0"/>
    <x v="18"/>
    <x v="0"/>
  </r>
  <r>
    <s v="ID1746"/>
    <s v="8 June 2012, 3:23 AM"/>
    <n v="69000"/>
    <n v="69000"/>
    <s v="USD"/>
    <n v="69000"/>
    <s v="Business Analyst II"/>
    <x v="0"/>
    <s v="USA"/>
    <s v="USA"/>
    <x v="1"/>
    <n v="15"/>
    <s v="usa"/>
    <x v="2"/>
    <x v="12"/>
    <x v="2"/>
  </r>
  <r>
    <s v="ID1747"/>
    <s v="8 June 2012, 3:34 AM"/>
    <n v="30000"/>
    <n v="30000"/>
    <s v="USD"/>
    <n v="30000"/>
    <s v="Inventory Manager"/>
    <x v="3"/>
    <s v="USA"/>
    <s v="USA"/>
    <x v="0"/>
    <n v="1"/>
    <s v="usa"/>
    <x v="2"/>
    <x v="4"/>
    <x v="2"/>
  </r>
  <r>
    <s v="ID1748"/>
    <s v="8 June 2012, 4:51 AM"/>
    <n v="80000"/>
    <n v="80000"/>
    <s v="USD"/>
    <n v="80000"/>
    <s v="Sales / Finance Manager"/>
    <x v="3"/>
    <s v="USA"/>
    <s v="USA"/>
    <x v="0"/>
    <n v="7"/>
    <s v="usa"/>
    <x v="2"/>
    <x v="3"/>
    <x v="2"/>
  </r>
  <r>
    <s v="ID1749"/>
    <s v="8 June 2012, 6:42 AM"/>
    <n v="75000"/>
    <n v="75000"/>
    <s v="USD"/>
    <n v="75000"/>
    <s v="actuary"/>
    <x v="5"/>
    <s v="USA"/>
    <s v="USA"/>
    <x v="1"/>
    <n v="1"/>
    <s v="usa"/>
    <x v="2"/>
    <x v="4"/>
    <x v="2"/>
  </r>
  <r>
    <s v="ID1750"/>
    <s v="8 June 2012, 8:15 AM"/>
    <n v="31200"/>
    <n v="31200"/>
    <s v="USD"/>
    <n v="31200"/>
    <s v="Risk analyst"/>
    <x v="0"/>
    <s v="Brazil"/>
    <s v="Brasil"/>
    <x v="0"/>
    <n v="4"/>
    <s v="brasil"/>
    <x v="5"/>
    <x v="18"/>
    <x v="20"/>
  </r>
  <r>
    <s v="ID1751"/>
    <s v="8 June 2012, 9:46 AM"/>
    <n v="85000"/>
    <n v="85000"/>
    <s v="USD"/>
    <n v="85000"/>
    <s v="Actuary"/>
    <x v="5"/>
    <s v="USA"/>
    <s v="USA"/>
    <x v="0"/>
    <n v="20"/>
    <s v="usa"/>
    <x v="2"/>
    <x v="2"/>
    <x v="2"/>
  </r>
  <r>
    <s v="ID1752"/>
    <s v="8 June 2012, 1:38 PM"/>
    <s v="9,50,000"/>
    <n v="950000"/>
    <s v="INR"/>
    <n v="16917.520850000001"/>
    <s v="Associate Manager, Drug Safety Operations"/>
    <x v="3"/>
    <s v="India"/>
    <s v="India"/>
    <x v="2"/>
    <n v="9"/>
    <s v="india"/>
    <x v="0"/>
    <x v="25"/>
    <x v="0"/>
  </r>
  <r>
    <s v="ID1753"/>
    <s v="8 June 2012, 1:55 PM"/>
    <s v="15000inr"/>
    <n v="180000"/>
    <s v="INR"/>
    <n v="3205.4250040000002"/>
    <s v="mis"/>
    <x v="7"/>
    <s v="India"/>
    <s v="India"/>
    <x v="0"/>
    <n v="2"/>
    <s v="india"/>
    <x v="0"/>
    <x v="7"/>
    <x v="0"/>
  </r>
  <r>
    <s v="ID1754"/>
    <s v="8 June 2012, 2:43 PM"/>
    <n v="60000"/>
    <n v="60000"/>
    <s v="USD"/>
    <n v="60000"/>
    <s v="Project Lead"/>
    <x v="3"/>
    <s v="USA"/>
    <s v="USA"/>
    <x v="1"/>
    <n v="2"/>
    <s v="usa"/>
    <x v="2"/>
    <x v="7"/>
    <x v="2"/>
  </r>
  <r>
    <s v="ID1755"/>
    <s v="8 June 2012, 2:43 PM"/>
    <n v="60000"/>
    <n v="60000"/>
    <s v="USD"/>
    <n v="60000"/>
    <s v="Project Lead"/>
    <x v="3"/>
    <s v="USA"/>
    <s v="USA"/>
    <x v="1"/>
    <n v="2"/>
    <s v="usa"/>
    <x v="2"/>
    <x v="7"/>
    <x v="2"/>
  </r>
  <r>
    <s v="ID1756"/>
    <s v="8 June 2012, 3:43 PM"/>
    <s v="INR800000"/>
    <n v="800000"/>
    <s v="INR"/>
    <n v="14246.333350000001"/>
    <s v="MANAGER"/>
    <x v="3"/>
    <s v="India"/>
    <s v="India"/>
    <x v="2"/>
    <n v="0"/>
    <s v="india"/>
    <x v="0"/>
    <x v="29"/>
    <x v="0"/>
  </r>
  <r>
    <s v="ID1757"/>
    <s v="8 June 2012, 3:45 PM"/>
    <n v="800000"/>
    <n v="800000"/>
    <s v="INR"/>
    <n v="14246.333350000001"/>
    <s v="MANAGER"/>
    <x v="3"/>
    <s v="India"/>
    <s v="India"/>
    <x v="2"/>
    <n v="0"/>
    <s v="india"/>
    <x v="0"/>
    <x v="29"/>
    <x v="0"/>
  </r>
  <r>
    <s v="ID1758"/>
    <s v="8 June 2012, 6:48 PM"/>
    <n v="28995"/>
    <n v="28995"/>
    <s v="USD"/>
    <n v="28995"/>
    <s v="Senior Executive"/>
    <x v="3"/>
    <s v="India"/>
    <s v="India"/>
    <x v="0"/>
    <n v="6"/>
    <s v="india"/>
    <x v="0"/>
    <x v="6"/>
    <x v="0"/>
  </r>
  <r>
    <s v="ID1759"/>
    <s v="8 June 2012, 6:52 PM"/>
    <n v="1230000"/>
    <n v="1230000"/>
    <s v="INR"/>
    <n v="21903.737529999999"/>
    <s v="Financial Analyst"/>
    <x v="0"/>
    <s v="India"/>
    <s v="India"/>
    <x v="1"/>
    <n v="3"/>
    <s v="india"/>
    <x v="0"/>
    <x v="14"/>
    <x v="0"/>
  </r>
  <r>
    <s v="ID1760"/>
    <s v="8 June 2012, 6:52 PM"/>
    <n v="1130000"/>
    <n v="1130000"/>
    <s v="INR"/>
    <n v="20122.94586"/>
    <s v="Financial Analyst"/>
    <x v="0"/>
    <s v="India"/>
    <s v="India"/>
    <x v="1"/>
    <n v="3"/>
    <s v="india"/>
    <x v="0"/>
    <x v="14"/>
    <x v="0"/>
  </r>
  <r>
    <s v="ID1761"/>
    <s v="8 June 2012, 8:47 PM"/>
    <n v="45000"/>
    <n v="45000"/>
    <s v="GBP"/>
    <n v="70928.022240000006"/>
    <s v="bUSINESS aNALYST"/>
    <x v="0"/>
    <s v="UK"/>
    <s v="UK"/>
    <x v="1"/>
    <n v="20"/>
    <s v="uk"/>
    <x v="1"/>
    <x v="2"/>
    <x v="14"/>
  </r>
  <r>
    <s v="ID1762"/>
    <s v="8 June 2012, 9:00 PM"/>
    <n v="67000"/>
    <n v="67000"/>
    <s v="USD"/>
    <n v="67000"/>
    <s v="Manager"/>
    <x v="3"/>
    <s v="USA"/>
    <s v="USA"/>
    <x v="0"/>
    <n v="16"/>
    <s v="usa"/>
    <x v="2"/>
    <x v="16"/>
    <x v="2"/>
  </r>
  <r>
    <s v="ID1763"/>
    <s v="8 June 2012, 9:02 PM"/>
    <n v="30000"/>
    <n v="30000"/>
    <s v="USD"/>
    <n v="30000"/>
    <s v="Customer Service"/>
    <x v="0"/>
    <s v="USA"/>
    <s v="USA"/>
    <x v="2"/>
    <n v="4"/>
    <s v="usa"/>
    <x v="2"/>
    <x v="18"/>
    <x v="2"/>
  </r>
  <r>
    <s v="ID1764"/>
    <s v="8 June 2012, 10:48 PM"/>
    <s v="CHF140000"/>
    <n v="140000"/>
    <s v="CHF"/>
    <n v="148102.2286"/>
    <s v="Projektleiter"/>
    <x v="3"/>
    <s v="Switzerland"/>
    <s v="Switzerland"/>
    <x v="2"/>
    <n v="6"/>
    <s v="switzerland"/>
    <x v="1"/>
    <x v="6"/>
    <x v="10"/>
  </r>
  <r>
    <s v="ID1765"/>
    <s v="8 June 2012, 11:20 PM"/>
    <n v="71500"/>
    <n v="71500"/>
    <s v="USD"/>
    <n v="71500"/>
    <s v="Pricing Manager"/>
    <x v="3"/>
    <s v="USA"/>
    <s v="USA"/>
    <x v="1"/>
    <n v="11"/>
    <s v="usa"/>
    <x v="2"/>
    <x v="8"/>
    <x v="2"/>
  </r>
  <r>
    <s v="ID1766"/>
    <s v="8 June 2012, 11:46 PM"/>
    <n v="67000"/>
    <n v="67000"/>
    <s v="USD"/>
    <n v="67000"/>
    <s v="Manager"/>
    <x v="3"/>
    <s v="USA"/>
    <s v="USA"/>
    <x v="4"/>
    <n v="6"/>
    <s v="usa"/>
    <x v="2"/>
    <x v="6"/>
    <x v="2"/>
  </r>
  <r>
    <s v="ID1767"/>
    <s v="9 June 2012, 12:49 AM"/>
    <n v="40000"/>
    <n v="40000"/>
    <s v="USD"/>
    <n v="40000"/>
    <s v="Market Research Analyst"/>
    <x v="0"/>
    <s v="USA"/>
    <s v="USA"/>
    <x v="0"/>
    <n v="5"/>
    <s v="usa"/>
    <x v="2"/>
    <x v="1"/>
    <x v="2"/>
  </r>
  <r>
    <s v="ID1768"/>
    <s v="9 June 2012, 1:15 AM"/>
    <n v="65000"/>
    <n v="65000"/>
    <s v="USD"/>
    <n v="65000"/>
    <s v="Compliance Officer"/>
    <x v="3"/>
    <s v="USA"/>
    <s v="USA"/>
    <x v="0"/>
    <n v="2"/>
    <s v="usa"/>
    <x v="2"/>
    <x v="7"/>
    <x v="2"/>
  </r>
  <r>
    <s v="ID1769"/>
    <s v="9 June 2012, 1:47 AM"/>
    <n v="72000"/>
    <n v="72000"/>
    <s v="USD"/>
    <n v="72000"/>
    <s v="Consultant"/>
    <x v="8"/>
    <s v="USA"/>
    <s v="USA"/>
    <x v="2"/>
    <n v="13"/>
    <s v="usa"/>
    <x v="2"/>
    <x v="31"/>
    <x v="2"/>
  </r>
  <r>
    <s v="ID1770"/>
    <s v="9 June 2012, 3:20 AM"/>
    <n v="52500"/>
    <n v="52500"/>
    <s v="USD"/>
    <n v="52500"/>
    <s v="Data Management Solutions Supervisor"/>
    <x v="3"/>
    <s v="USA"/>
    <s v="USA"/>
    <x v="1"/>
    <n v="3"/>
    <s v="usa"/>
    <x v="2"/>
    <x v="14"/>
    <x v="2"/>
  </r>
  <r>
    <s v="ID1771"/>
    <s v="9 June 2012, 12:01 PM"/>
    <n v="444"/>
    <n v="5320"/>
    <s v="USD"/>
    <n v="5320"/>
    <s v="Officer"/>
    <x v="3"/>
    <s v="India"/>
    <s v="India"/>
    <x v="2"/>
    <n v="5"/>
    <s v="india"/>
    <x v="0"/>
    <x v="1"/>
    <x v="0"/>
  </r>
  <r>
    <s v="ID1772"/>
    <s v="9 June 2012, 8:38 PM"/>
    <n v="1500"/>
    <n v="18000"/>
    <s v="USD"/>
    <n v="18000"/>
    <s v="accountant"/>
    <x v="5"/>
    <s v="uae"/>
    <s v="UAE"/>
    <x v="1"/>
    <n v="3"/>
    <s v="uae"/>
    <x v="0"/>
    <x v="14"/>
    <x v="21"/>
  </r>
  <r>
    <s v="ID1773"/>
    <s v="10 June 2012, 12:50 AM"/>
    <s v="1.40 lac"/>
    <n v="140000"/>
    <s v="INR"/>
    <n v="2493.1083359999998"/>
    <s v="magic"/>
    <x v="9"/>
    <s v="India"/>
    <s v="India"/>
    <x v="0"/>
    <n v="5"/>
    <s v="india"/>
    <x v="0"/>
    <x v="1"/>
    <x v="0"/>
  </r>
  <r>
    <s v="ID1774"/>
    <s v="10 June 2012, 1:48 AM"/>
    <n v="1400"/>
    <n v="16800"/>
    <s v="EUR"/>
    <n v="21342.710579999999"/>
    <s v="account"/>
    <x v="5"/>
    <s v="portugal"/>
    <s v="Portugal"/>
    <x v="0"/>
    <n v="15"/>
    <s v="portugal"/>
    <x v="1"/>
    <x v="12"/>
    <x v="7"/>
  </r>
  <r>
    <s v="ID1775"/>
    <s v="10 June 2012, 2:20 AM"/>
    <n v="85000"/>
    <n v="85000"/>
    <s v="USD"/>
    <n v="85000"/>
    <s v="purchasing manager"/>
    <x v="3"/>
    <s v="USA"/>
    <s v="USA"/>
    <x v="2"/>
    <n v="15"/>
    <s v="usa"/>
    <x v="2"/>
    <x v="12"/>
    <x v="2"/>
  </r>
  <r>
    <s v="ID1776"/>
    <s v="10 June 2012, 2:29 AM"/>
    <n v="80000"/>
    <n v="80000"/>
    <s v="USD"/>
    <n v="80000"/>
    <s v="Engineer"/>
    <x v="2"/>
    <s v="Brazil"/>
    <s v="Brasil"/>
    <x v="3"/>
    <n v="9"/>
    <s v="brasil"/>
    <x v="5"/>
    <x v="25"/>
    <x v="20"/>
  </r>
  <r>
    <s v="ID1777"/>
    <s v="10 June 2012, 4:16 AM"/>
    <n v="500000"/>
    <n v="500000"/>
    <s v="INR"/>
    <n v="8903.9583440000006"/>
    <s v="equity research trainee"/>
    <x v="0"/>
    <s v="India"/>
    <s v="India"/>
    <x v="1"/>
    <n v="0"/>
    <s v="india"/>
    <x v="0"/>
    <x v="29"/>
    <x v="0"/>
  </r>
  <r>
    <s v="ID1778"/>
    <s v="10 June 2012, 12:31 PM"/>
    <n v="125000"/>
    <n v="125000"/>
    <s v="USD"/>
    <n v="125000"/>
    <s v="project manager"/>
    <x v="3"/>
    <s v="USA"/>
    <s v="USA"/>
    <x v="1"/>
    <n v="10"/>
    <s v="usa"/>
    <x v="2"/>
    <x v="5"/>
    <x v="2"/>
  </r>
  <r>
    <s v="ID1779"/>
    <s v="10 June 2012, 2:58 PM"/>
    <n v="1300000"/>
    <n v="1300000"/>
    <s v="INR"/>
    <n v="23150.291689999998"/>
    <s v="Manager"/>
    <x v="3"/>
    <s v="India"/>
    <s v="India"/>
    <x v="1"/>
    <n v="9"/>
    <s v="india"/>
    <x v="0"/>
    <x v="25"/>
    <x v="0"/>
  </r>
  <r>
    <s v="ID1780"/>
    <s v="10 June 2012, 3:20 PM"/>
    <n v="1000"/>
    <n v="12000"/>
    <s v="USD"/>
    <n v="12000"/>
    <s v="project engineer"/>
    <x v="2"/>
    <s v="India"/>
    <s v="India"/>
    <x v="2"/>
    <n v="7"/>
    <s v="india"/>
    <x v="0"/>
    <x v="3"/>
    <x v="0"/>
  </r>
  <r>
    <s v="ID1781"/>
    <s v="10 June 2012, 3:59 PM"/>
    <n v="30000"/>
    <n v="30000"/>
    <s v="USD"/>
    <n v="30000"/>
    <s v="Teacher"/>
    <x v="0"/>
    <s v="Malaysia"/>
    <s v="malaysia"/>
    <x v="3"/>
    <n v="12"/>
    <s v="malaysia"/>
    <x v="0"/>
    <x v="23"/>
    <x v="72"/>
  </r>
  <r>
    <s v="ID1782"/>
    <s v="10 June 2012, 5:21 PM"/>
    <n v="72000"/>
    <n v="72000"/>
    <s v="EUR"/>
    <n v="91468.759609999994"/>
    <s v="regional sales manager"/>
    <x v="3"/>
    <s v="croatia"/>
    <s v="Croatia"/>
    <x v="3"/>
    <n v="3"/>
    <s v="croatia"/>
    <x v="1"/>
    <x v="14"/>
    <x v="1"/>
  </r>
  <r>
    <s v="ID1783"/>
    <s v="10 June 2012, 8:30 PM"/>
    <s v="ô?22300"/>
    <n v="22300"/>
    <s v="GBP"/>
    <n v="35148.77547"/>
    <s v="Analysis &amp; insight consultant"/>
    <x v="0"/>
    <s v="UK"/>
    <s v="UK"/>
    <x v="1"/>
    <n v="4"/>
    <s v="uk"/>
    <x v="1"/>
    <x v="18"/>
    <x v="14"/>
  </r>
  <r>
    <s v="ID1784"/>
    <s v="10 June 2012, 9:52 PM"/>
    <s v="ô?31185"/>
    <n v="31185"/>
    <s v="GBP"/>
    <n v="49153.119409999999"/>
    <s v="Data Team Leader"/>
    <x v="3"/>
    <s v="UK"/>
    <s v="UK"/>
    <x v="0"/>
    <n v="7"/>
    <s v="uk"/>
    <x v="1"/>
    <x v="3"/>
    <x v="14"/>
  </r>
  <r>
    <s v="ID1785"/>
    <s v="11 June 2012, 3:11 AM"/>
    <n v="150000"/>
    <n v="150000"/>
    <s v="INR"/>
    <n v="2671.1875030000001"/>
    <s v="ENGINEER"/>
    <x v="2"/>
    <s v="India"/>
    <s v="India"/>
    <x v="2"/>
    <n v="1"/>
    <s v="india"/>
    <x v="0"/>
    <x v="4"/>
    <x v="0"/>
  </r>
  <r>
    <s v="ID1786"/>
    <s v="11 June 2012, 5:59 AM"/>
    <n v="27000"/>
    <n v="27000"/>
    <s v="GBP"/>
    <n v="42556.813349999997"/>
    <s v="assistant account manager"/>
    <x v="3"/>
    <s v="UK"/>
    <s v="UK"/>
    <x v="0"/>
    <n v="3"/>
    <s v="uk"/>
    <x v="1"/>
    <x v="14"/>
    <x v="14"/>
  </r>
  <r>
    <s v="ID1787"/>
    <s v="11 June 2012, 5:59 AM"/>
    <n v="27000"/>
    <n v="27000"/>
    <s v="GBP"/>
    <n v="42556.813349999997"/>
    <s v="assistant account manager"/>
    <x v="3"/>
    <s v="UK"/>
    <s v="UK"/>
    <x v="0"/>
    <n v="3"/>
    <s v="uk"/>
    <x v="1"/>
    <x v="14"/>
    <x v="14"/>
  </r>
  <r>
    <s v="ID1788"/>
    <s v="11 June 2012, 10:04 AM"/>
    <n v="74461"/>
    <n v="74461"/>
    <s v="USD"/>
    <n v="74461"/>
    <s v="Scientist III"/>
    <x v="9"/>
    <s v="USA"/>
    <s v="USA"/>
    <x v="3"/>
    <n v="9"/>
    <s v="usa"/>
    <x v="2"/>
    <x v="25"/>
    <x v="2"/>
  </r>
  <r>
    <s v="ID1789"/>
    <s v="11 June 2012, 4:55 PM"/>
    <s v="ô?26500"/>
    <n v="26500"/>
    <s v="GBP"/>
    <n v="41768.72421"/>
    <s v="Compliance Manager"/>
    <x v="3"/>
    <s v="UK"/>
    <s v="UK"/>
    <x v="0"/>
    <n v="16"/>
    <s v="uk"/>
    <x v="1"/>
    <x v="16"/>
    <x v="14"/>
  </r>
  <r>
    <s v="ID1790"/>
    <s v="11 June 2012, 5:01 PM"/>
    <s v="Rs 480000"/>
    <n v="480000"/>
    <s v="INR"/>
    <n v="8547.8000100000008"/>
    <s v="Development Analyst"/>
    <x v="0"/>
    <s v="India"/>
    <s v="India"/>
    <x v="0"/>
    <n v="1"/>
    <s v="india"/>
    <x v="0"/>
    <x v="4"/>
    <x v="0"/>
  </r>
  <r>
    <s v="ID1791"/>
    <s v="11 June 2012, 5:54 PM"/>
    <n v="200"/>
    <n v="2400"/>
    <s v="USD"/>
    <n v="2400"/>
    <s v="computer operator"/>
    <x v="0"/>
    <s v="India"/>
    <s v="India"/>
    <x v="2"/>
    <n v="3"/>
    <s v="india"/>
    <x v="0"/>
    <x v="14"/>
    <x v="0"/>
  </r>
  <r>
    <s v="ID1792"/>
    <s v="11 June 2012, 7:40 PM"/>
    <n v="3000"/>
    <n v="3000"/>
    <s v="USD"/>
    <n v="3000"/>
    <s v="executive"/>
    <x v="0"/>
    <s v="Bangladesh"/>
    <s v="Bangladesh"/>
    <x v="3"/>
    <n v="12"/>
    <s v="bangladesh"/>
    <x v="0"/>
    <x v="23"/>
    <x v="35"/>
  </r>
  <r>
    <s v="ID1793"/>
    <s v="11 June 2012, 7:56 PM"/>
    <n v="11000"/>
    <n v="11000"/>
    <s v="USD"/>
    <n v="11000"/>
    <s v="Web Analyst"/>
    <x v="0"/>
    <s v="India"/>
    <s v="India"/>
    <x v="0"/>
    <n v="2"/>
    <s v="india"/>
    <x v="0"/>
    <x v="7"/>
    <x v="0"/>
  </r>
  <r>
    <s v="ID1794"/>
    <s v="11 June 2012, 9:03 PM"/>
    <n v="40000"/>
    <n v="40000"/>
    <s v="USD"/>
    <n v="40000"/>
    <s v="Intern"/>
    <x v="0"/>
    <s v="USA"/>
    <s v="USA"/>
    <x v="2"/>
    <n v="2"/>
    <s v="usa"/>
    <x v="2"/>
    <x v="7"/>
    <x v="2"/>
  </r>
  <r>
    <s v="ID1795"/>
    <s v="11 June 2012, 9:29 PM"/>
    <n v="300"/>
    <n v="3600"/>
    <s v="USD"/>
    <n v="3600"/>
    <s v="Analyst"/>
    <x v="0"/>
    <s v="India"/>
    <s v="India"/>
    <x v="0"/>
    <n v="1"/>
    <s v="india"/>
    <x v="0"/>
    <x v="4"/>
    <x v="0"/>
  </r>
  <r>
    <s v="ID1796"/>
    <s v="11 June 2012, 9:52 PM"/>
    <n v="56600"/>
    <n v="56600"/>
    <s v="USD"/>
    <n v="56600"/>
    <s v="ECommerce Manager"/>
    <x v="3"/>
    <s v="USA"/>
    <s v="USA"/>
    <x v="0"/>
    <n v="12"/>
    <s v="usa"/>
    <x v="2"/>
    <x v="23"/>
    <x v="2"/>
  </r>
  <r>
    <s v="ID1797"/>
    <s v="11 June 2012, 10:21 PM"/>
    <n v="33600"/>
    <n v="33600"/>
    <s v="USD"/>
    <n v="33600"/>
    <s v="Executive"/>
    <x v="0"/>
    <s v="Singapore"/>
    <s v="Singapore"/>
    <x v="1"/>
    <n v="2"/>
    <s v="singapore"/>
    <x v="0"/>
    <x v="7"/>
    <x v="29"/>
  </r>
  <r>
    <s v="ID1798"/>
    <s v="11 June 2012, 10:22 PM"/>
    <n v="33600"/>
    <n v="33600"/>
    <s v="USD"/>
    <n v="33600"/>
    <s v="Executive"/>
    <x v="0"/>
    <s v="Singapore"/>
    <s v="Singapore"/>
    <x v="1"/>
    <n v="2"/>
    <s v="singapore"/>
    <x v="0"/>
    <x v="7"/>
    <x v="29"/>
  </r>
  <r>
    <s v="ID1799"/>
    <s v="12 June 2012, 12:26 AM"/>
    <n v="100000"/>
    <n v="100000"/>
    <s v="USD"/>
    <n v="100000"/>
    <s v="analyst"/>
    <x v="0"/>
    <s v="USA"/>
    <s v="USA"/>
    <x v="1"/>
    <n v="12"/>
    <s v="usa"/>
    <x v="2"/>
    <x v="23"/>
    <x v="2"/>
  </r>
  <r>
    <s v="ID1800"/>
    <s v="12 June 2012, 1:55 AM"/>
    <n v="40000"/>
    <n v="40000"/>
    <s v="CAD"/>
    <n v="39334.460919999998"/>
    <s v="Machine Scheduler"/>
    <x v="0"/>
    <s v="Canada"/>
    <s v="Canada"/>
    <x v="3"/>
    <n v="1"/>
    <s v="canada"/>
    <x v="2"/>
    <x v="4"/>
    <x v="17"/>
  </r>
  <r>
    <s v="ID1801"/>
    <s v="12 June 2012, 1:58 AM"/>
    <n v="400000"/>
    <n v="400000"/>
    <s v="INR"/>
    <n v="7123.1666750000004"/>
    <s v="business analyst"/>
    <x v="0"/>
    <s v="India"/>
    <s v="India"/>
    <x v="2"/>
    <n v="3"/>
    <s v="india"/>
    <x v="0"/>
    <x v="14"/>
    <x v="0"/>
  </r>
  <r>
    <s v="ID1802"/>
    <s v="12 June 2012, 2:43 AM"/>
    <s v="$65,000 US"/>
    <n v="65000"/>
    <s v="USD"/>
    <n v="65000"/>
    <s v="Sr Financial Systems Analyst"/>
    <x v="0"/>
    <s v="USA"/>
    <s v="USA"/>
    <x v="0"/>
    <n v="14"/>
    <s v="usa"/>
    <x v="2"/>
    <x v="28"/>
    <x v="2"/>
  </r>
  <r>
    <s v="ID1803"/>
    <s v="12 June 2012, 2:59 AM"/>
    <n v="65000"/>
    <n v="65000"/>
    <s v="USD"/>
    <n v="65000"/>
    <s v="Data Analyst"/>
    <x v="0"/>
    <s v="USA"/>
    <s v="USA"/>
    <x v="2"/>
    <n v="10"/>
    <s v="usa"/>
    <x v="2"/>
    <x v="5"/>
    <x v="2"/>
  </r>
  <r>
    <s v="ID1804"/>
    <s v="12 June 2012, 3:32 AM"/>
    <n v="65000"/>
    <n v="65000"/>
    <s v="USD"/>
    <n v="65000"/>
    <s v="Assistant Controller"/>
    <x v="1"/>
    <s v="USA"/>
    <s v="USA"/>
    <x v="2"/>
    <n v="13"/>
    <s v="usa"/>
    <x v="2"/>
    <x v="31"/>
    <x v="2"/>
  </r>
  <r>
    <s v="ID1805"/>
    <s v="12 June 2012, 3:45 AM"/>
    <n v="78000"/>
    <n v="78000"/>
    <s v="CAD"/>
    <n v="76702.198799999998"/>
    <s v="SFA"/>
    <x v="0"/>
    <s v="Canada"/>
    <s v="Canada"/>
    <x v="1"/>
    <n v="4"/>
    <s v="canada"/>
    <x v="2"/>
    <x v="18"/>
    <x v="17"/>
  </r>
  <r>
    <s v="ID1806"/>
    <s v="12 June 2012, 6:36 AM"/>
    <n v="63000"/>
    <n v="63000"/>
    <s v="USD"/>
    <n v="63000"/>
    <s v="Sales Analyst"/>
    <x v="0"/>
    <s v="USA"/>
    <s v="USA"/>
    <x v="1"/>
    <n v="10"/>
    <s v="usa"/>
    <x v="2"/>
    <x v="5"/>
    <x v="2"/>
  </r>
  <r>
    <s v="ID1807"/>
    <s v="12 June 2012, 8:36 AM"/>
    <n v="87000"/>
    <n v="87000"/>
    <s v="USD"/>
    <n v="87000"/>
    <s v="¥?¥— ¥Ø¾?¾?¥‹¥®¾?¥‘"/>
    <x v="9"/>
    <s v="USA"/>
    <s v="USA"/>
    <x v="0"/>
    <n v="3"/>
    <s v="usa"/>
    <x v="2"/>
    <x v="14"/>
    <x v="2"/>
  </r>
  <r>
    <s v="ID1808"/>
    <s v="12 June 2012, 8:46 AM"/>
    <n v="45000"/>
    <n v="45000"/>
    <s v="USD"/>
    <n v="45000"/>
    <s v="ba"/>
    <x v="0"/>
    <s v="USA"/>
    <s v="USA"/>
    <x v="0"/>
    <n v="4"/>
    <s v="usa"/>
    <x v="2"/>
    <x v="18"/>
    <x v="2"/>
  </r>
  <r>
    <s v="ID1809"/>
    <s v="12 June 2012, 12:15 PM"/>
    <n v="85000"/>
    <n v="85000"/>
    <s v="USD"/>
    <n v="85000"/>
    <s v="Lead Financial Analyst"/>
    <x v="0"/>
    <s v="USA"/>
    <s v="USA"/>
    <x v="1"/>
    <n v="3"/>
    <s v="usa"/>
    <x v="2"/>
    <x v="14"/>
    <x v="2"/>
  </r>
  <r>
    <s v="ID1810"/>
    <s v="12 June 2012, 3:09 PM"/>
    <n v="156000"/>
    <n v="156000"/>
    <s v="AUD"/>
    <n v="159105.90640000001"/>
    <s v="Senior Associate Engineer"/>
    <x v="2"/>
    <s v="Australia"/>
    <s v="Australia"/>
    <x v="2"/>
    <n v="12"/>
    <s v="australia"/>
    <x v="4"/>
    <x v="23"/>
    <x v="16"/>
  </r>
  <r>
    <s v="ID1811"/>
    <s v="12 June 2012, 3:58 PM"/>
    <n v="560000"/>
    <n v="560000"/>
    <s v="INR"/>
    <n v="9972.4333449999995"/>
    <s v="Associate Manager"/>
    <x v="3"/>
    <s v="India"/>
    <s v="India"/>
    <x v="2"/>
    <n v="4"/>
    <s v="india"/>
    <x v="0"/>
    <x v="18"/>
    <x v="0"/>
  </r>
  <r>
    <s v="ID1812"/>
    <s v="12 June 2012, 4:16 PM"/>
    <n v="14000"/>
    <n v="14000"/>
    <s v="USD"/>
    <n v="14000"/>
    <s v="Manager"/>
    <x v="3"/>
    <s v="India"/>
    <s v="India"/>
    <x v="0"/>
    <n v="5"/>
    <s v="india"/>
    <x v="0"/>
    <x v="1"/>
    <x v="0"/>
  </r>
  <r>
    <s v="ID1813"/>
    <s v="12 June 2012, 6:09 PM"/>
    <s v="ô?32000"/>
    <n v="32000"/>
    <s v="GBP"/>
    <n v="50437.704709999998"/>
    <s v="Business Analyst"/>
    <x v="0"/>
    <s v="UK"/>
    <s v="UK"/>
    <x v="0"/>
    <n v="20"/>
    <s v="uk"/>
    <x v="1"/>
    <x v="2"/>
    <x v="14"/>
  </r>
  <r>
    <s v="ID1814"/>
    <s v="12 June 2012, 6:28 PM"/>
    <n v="32000"/>
    <n v="32000"/>
    <s v="GBP"/>
    <n v="50437.704709999998"/>
    <s v="Financial Analyst"/>
    <x v="0"/>
    <s v="UK"/>
    <s v="UK"/>
    <x v="1"/>
    <n v="1"/>
    <s v="uk"/>
    <x v="1"/>
    <x v="4"/>
    <x v="14"/>
  </r>
  <r>
    <s v="ID1815"/>
    <s v="12 June 2012, 8:11 PM"/>
    <n v="8900"/>
    <n v="1281600"/>
    <s v="PKR"/>
    <n v="13603.016100000001"/>
    <s v="Manager MIS &amp; Analytics"/>
    <x v="3"/>
    <s v="pakistan"/>
    <s v="Pakistan"/>
    <x v="1"/>
    <n v="8"/>
    <s v="pakistan"/>
    <x v="0"/>
    <x v="11"/>
    <x v="3"/>
  </r>
  <r>
    <s v="ID1816"/>
    <s v="12 June 2012, 8:47 PM"/>
    <s v="aud145000"/>
    <n v="145000"/>
    <s v="AUD"/>
    <n v="147886.9002"/>
    <s v="Financial controller"/>
    <x v="1"/>
    <s v="Australia"/>
    <s v="Australia"/>
    <x v="2"/>
    <n v="15"/>
    <s v="australia"/>
    <x v="4"/>
    <x v="12"/>
    <x v="16"/>
  </r>
  <r>
    <s v="ID1818"/>
    <s v="12 June 2012, 9:47 PM"/>
    <n v="280000"/>
    <n v="280000"/>
    <s v="INR"/>
    <n v="4986.2166719999996"/>
    <s v="Sales Cordinator"/>
    <x v="0"/>
    <s v="India"/>
    <s v="India"/>
    <x v="1"/>
    <n v="8"/>
    <s v="india"/>
    <x v="0"/>
    <x v="11"/>
    <x v="0"/>
  </r>
  <r>
    <s v="ID1819"/>
    <s v="12 June 2012, 9:58 PM"/>
    <n v="4800"/>
    <n v="4800"/>
    <s v="USD"/>
    <n v="4800"/>
    <s v="Sr Executive"/>
    <x v="3"/>
    <s v="India"/>
    <s v="India"/>
    <x v="1"/>
    <n v="3"/>
    <s v="india"/>
    <x v="0"/>
    <x v="14"/>
    <x v="0"/>
  </r>
  <r>
    <s v="ID1820"/>
    <s v="13 June 2012, 12:20 AM"/>
    <s v="4.5 Laks"/>
    <n v="450000"/>
    <s v="INR"/>
    <n v="8013.5625090000003"/>
    <s v="MIS Executive"/>
    <x v="7"/>
    <s v="India"/>
    <s v="India"/>
    <x v="0"/>
    <n v="4"/>
    <s v="india"/>
    <x v="0"/>
    <x v="18"/>
    <x v="0"/>
  </r>
  <r>
    <s v="ID1821"/>
    <s v="13 June 2012, 12:23 AM"/>
    <n v="80000"/>
    <n v="80000"/>
    <s v="USD"/>
    <n v="80000"/>
    <s v="Manager, Operations"/>
    <x v="3"/>
    <s v="USA"/>
    <s v="USA"/>
    <x v="0"/>
    <n v="2"/>
    <s v="usa"/>
    <x v="2"/>
    <x v="7"/>
    <x v="2"/>
  </r>
  <r>
    <s v="ID1822"/>
    <s v="13 June 2012, 12:37 AM"/>
    <s v="Ÿ?¦ 45000"/>
    <n v="45000"/>
    <s v="EUR"/>
    <n v="57167.974750000001"/>
    <s v="IT Trainer"/>
    <x v="0"/>
    <s v="Netherlands"/>
    <s v="Netherlands"/>
    <x v="2"/>
    <n v="14"/>
    <s v="netherlands"/>
    <x v="1"/>
    <x v="28"/>
    <x v="18"/>
  </r>
  <r>
    <s v="ID1823"/>
    <s v="13 June 2012, 12:50 AM"/>
    <n v="20000"/>
    <n v="20000"/>
    <s v="USD"/>
    <n v="20000"/>
    <s v="administrator"/>
    <x v="0"/>
    <s v="Canada"/>
    <s v="Canada"/>
    <x v="2"/>
    <n v="2"/>
    <s v="canada"/>
    <x v="2"/>
    <x v="7"/>
    <x v="17"/>
  </r>
  <r>
    <s v="ID1824"/>
    <s v="13 June 2012, 1:56 AM"/>
    <n v="70000"/>
    <n v="70000"/>
    <s v="USD"/>
    <n v="70000"/>
    <s v="business analyst"/>
    <x v="0"/>
    <s v="USA"/>
    <s v="USA"/>
    <x v="2"/>
    <n v="5"/>
    <s v="usa"/>
    <x v="2"/>
    <x v="1"/>
    <x v="2"/>
  </r>
  <r>
    <s v="ID1825"/>
    <s v="13 June 2012, 3:23 AM"/>
    <s v="$214,000  USD"/>
    <n v="214000"/>
    <s v="USD"/>
    <n v="214000"/>
    <s v="Assistant Corporate Controller"/>
    <x v="1"/>
    <s v="USA"/>
    <s v="USA"/>
    <x v="1"/>
    <n v="20"/>
    <s v="usa"/>
    <x v="2"/>
    <x v="2"/>
    <x v="2"/>
  </r>
  <r>
    <s v="ID1826"/>
    <s v="13 June 2012, 3:48 AM"/>
    <n v="78000"/>
    <n v="78000"/>
    <s v="USD"/>
    <n v="78000"/>
    <s v="Data Integration Engenieer"/>
    <x v="2"/>
    <s v="USA"/>
    <s v="USA"/>
    <x v="1"/>
    <n v="5"/>
    <s v="usa"/>
    <x v="2"/>
    <x v="1"/>
    <x v="2"/>
  </r>
  <r>
    <s v="ID1827"/>
    <s v="13 June 2012, 4:39 AM"/>
    <n v="42307.199999999997"/>
    <n v="42307"/>
    <s v="USD"/>
    <n v="42307"/>
    <s v="purchasing operations administrator"/>
    <x v="0"/>
    <s v="USA"/>
    <s v="USA"/>
    <x v="2"/>
    <n v="25"/>
    <s v="usa"/>
    <x v="2"/>
    <x v="17"/>
    <x v="2"/>
  </r>
  <r>
    <s v="ID1828"/>
    <s v="13 June 2012, 4:40 AM"/>
    <n v="33250"/>
    <n v="33250"/>
    <s v="USD"/>
    <n v="33250"/>
    <s v="Planning and Logistics Coordinator"/>
    <x v="3"/>
    <s v="USA"/>
    <s v="USA"/>
    <x v="1"/>
    <n v="20"/>
    <s v="usa"/>
    <x v="2"/>
    <x v="2"/>
    <x v="2"/>
  </r>
  <r>
    <s v="ID1829"/>
    <s v="13 June 2012, 5:20 AM"/>
    <s v="1600Ÿ?¦ net monthly"/>
    <n v="19200"/>
    <s v="EUR"/>
    <n v="24391.66923"/>
    <s v="bank clerk"/>
    <x v="0"/>
    <s v="italy"/>
    <s v="italy"/>
    <x v="0"/>
    <n v="10"/>
    <s v="italy"/>
    <x v="1"/>
    <x v="5"/>
    <x v="61"/>
  </r>
  <r>
    <s v="ID1830"/>
    <s v="13 June 2012, 6:19 AM"/>
    <n v="120000"/>
    <n v="120000"/>
    <s v="USD"/>
    <n v="120000"/>
    <s v="Financial Modeler"/>
    <x v="5"/>
    <s v="USA"/>
    <s v="USA"/>
    <x v="0"/>
    <n v="20"/>
    <s v="usa"/>
    <x v="2"/>
    <x v="2"/>
    <x v="2"/>
  </r>
  <r>
    <s v="ID1831"/>
    <s v="13 June 2012, 11:58 AM"/>
    <n v="20000"/>
    <n v="20000"/>
    <s v="USD"/>
    <n v="20000"/>
    <s v="Personal Assistant"/>
    <x v="0"/>
    <s v="Hong Kong"/>
    <s v="Hong Kong"/>
    <x v="3"/>
    <n v="1"/>
    <s v="hong kong"/>
    <x v="0"/>
    <x v="4"/>
    <x v="96"/>
  </r>
  <r>
    <s v="ID1832"/>
    <s v="13 June 2012, 5:22 PM"/>
    <n v="15000"/>
    <n v="15000"/>
    <s v="USD"/>
    <n v="15000"/>
    <s v="senior associate"/>
    <x v="0"/>
    <s v="India"/>
    <s v="India"/>
    <x v="2"/>
    <n v="0.3"/>
    <s v="india"/>
    <x v="0"/>
    <x v="55"/>
    <x v="0"/>
  </r>
  <r>
    <s v="ID1833"/>
    <s v="13 June 2012, 6:25 PM"/>
    <s v="INR 10 lacs p.a."/>
    <n v="1000000"/>
    <s v="INR"/>
    <n v="17807.916689999998"/>
    <s v="Mnanager- Customer Project finance &amp; recovery"/>
    <x v="3"/>
    <s v="India"/>
    <s v="India"/>
    <x v="2"/>
    <n v="10"/>
    <s v="india"/>
    <x v="0"/>
    <x v="5"/>
    <x v="0"/>
  </r>
  <r>
    <s v="ID1834"/>
    <s v="13 June 2012, 7:20 PM"/>
    <n v="900000"/>
    <n v="900000"/>
    <s v="INR"/>
    <n v="16027.125019999999"/>
    <s v="Lead"/>
    <x v="3"/>
    <s v="India"/>
    <s v="India"/>
    <x v="2"/>
    <n v="6"/>
    <s v="india"/>
    <x v="0"/>
    <x v="6"/>
    <x v="0"/>
  </r>
  <r>
    <s v="ID1835"/>
    <s v="13 June 2012, 7:33 PM"/>
    <s v="36000 British pounds"/>
    <n v="36000"/>
    <s v="GBP"/>
    <n v="56742.41779"/>
    <s v="Senior officer data reporting"/>
    <x v="3"/>
    <s v="UK"/>
    <s v="UK"/>
    <x v="1"/>
    <n v="7"/>
    <s v="uk"/>
    <x v="1"/>
    <x v="3"/>
    <x v="14"/>
  </r>
  <r>
    <s v="ID1836"/>
    <s v="13 June 2012, 7:40 PM"/>
    <n v="1200000"/>
    <n v="1200000"/>
    <s v="INR"/>
    <n v="21369.500019999999"/>
    <s v="AM"/>
    <x v="3"/>
    <s v="India"/>
    <s v="India"/>
    <x v="0"/>
    <n v="7"/>
    <s v="india"/>
    <x v="0"/>
    <x v="3"/>
    <x v="0"/>
  </r>
  <r>
    <s v="ID1837"/>
    <s v="13 June 2012, 8:39 PM"/>
    <n v="425000"/>
    <n v="425000"/>
    <s v="INR"/>
    <n v="7568.3645919999999"/>
    <s v="accountant"/>
    <x v="5"/>
    <s v="India"/>
    <s v="India"/>
    <x v="2"/>
    <n v="6"/>
    <s v="india"/>
    <x v="0"/>
    <x v="6"/>
    <x v="0"/>
  </r>
  <r>
    <s v="ID1838"/>
    <s v="13 June 2012, 11:32 PM"/>
    <n v="50000"/>
    <n v="50000"/>
    <s v="GBP"/>
    <n v="78808.9136"/>
    <s v="Assistant Financial Accountant"/>
    <x v="5"/>
    <s v="UK"/>
    <s v="UK"/>
    <x v="2"/>
    <n v="10"/>
    <s v="uk"/>
    <x v="1"/>
    <x v="5"/>
    <x v="14"/>
  </r>
  <r>
    <s v="ID1839"/>
    <s v="14 June 2012, 1:55 AM"/>
    <n v="60000"/>
    <n v="60000"/>
    <s v="USD"/>
    <n v="60000"/>
    <s v="Business Analyst"/>
    <x v="0"/>
    <s v="USA"/>
    <s v="USA"/>
    <x v="0"/>
    <n v="15"/>
    <s v="usa"/>
    <x v="2"/>
    <x v="12"/>
    <x v="2"/>
  </r>
  <r>
    <s v="ID1840"/>
    <s v="14 June 2012, 2:44 AM"/>
    <n v="57000"/>
    <n v="57000"/>
    <s v="USD"/>
    <n v="57000"/>
    <s v="Staff Accountant"/>
    <x v="5"/>
    <s v="USA"/>
    <s v="USA"/>
    <x v="0"/>
    <n v="9"/>
    <s v="usa"/>
    <x v="2"/>
    <x v="25"/>
    <x v="2"/>
  </r>
  <r>
    <s v="ID1841"/>
    <s v="14 June 2012, 4:22 AM"/>
    <n v="40000"/>
    <n v="40000"/>
    <s v="USD"/>
    <n v="40000"/>
    <s v="Rates Analyst"/>
    <x v="0"/>
    <s v="USA"/>
    <s v="USA"/>
    <x v="2"/>
    <n v="0"/>
    <s v="usa"/>
    <x v="2"/>
    <x v="29"/>
    <x v="2"/>
  </r>
  <r>
    <s v="ID1842"/>
    <s v="14 June 2012, 7:16 AM"/>
    <n v="80000"/>
    <n v="80000"/>
    <s v="USD"/>
    <n v="80000"/>
    <s v="Project Controller"/>
    <x v="1"/>
    <s v="USA"/>
    <s v="USA"/>
    <x v="0"/>
    <n v="9"/>
    <s v="usa"/>
    <x v="2"/>
    <x v="25"/>
    <x v="2"/>
  </r>
  <r>
    <s v="ID1843"/>
    <s v="14 June 2012, 12:27 PM"/>
    <n v="118000"/>
    <n v="118000"/>
    <s v="USD"/>
    <n v="118000"/>
    <s v="AVP"/>
    <x v="4"/>
    <s v="USA"/>
    <s v="USA"/>
    <x v="0"/>
    <n v="6"/>
    <s v="usa"/>
    <x v="2"/>
    <x v="6"/>
    <x v="2"/>
  </r>
  <r>
    <s v="ID1844"/>
    <s v="14 June 2012, 2:08 PM"/>
    <n v="5000"/>
    <n v="60000"/>
    <s v="USD"/>
    <n v="60000"/>
    <s v="Analyst"/>
    <x v="0"/>
    <s v="UAE"/>
    <s v="UAE"/>
    <x v="0"/>
    <n v="5"/>
    <s v="uae"/>
    <x v="0"/>
    <x v="1"/>
    <x v="21"/>
  </r>
  <r>
    <s v="ID1845"/>
    <s v="14 June 2012, 6:27 PM"/>
    <n v="560"/>
    <n v="6720"/>
    <s v="USD"/>
    <n v="6720"/>
    <s v="accoutant"/>
    <x v="5"/>
    <s v="India"/>
    <s v="India"/>
    <x v="0"/>
    <n v="5"/>
    <s v="india"/>
    <x v="0"/>
    <x v="1"/>
    <x v="0"/>
  </r>
  <r>
    <s v="ID1846"/>
    <s v="14 June 2012, 10:03 PM"/>
    <n v="1720"/>
    <n v="20640"/>
    <s v="USD"/>
    <n v="20640"/>
    <s v="Programme Officer"/>
    <x v="3"/>
    <s v="Singapore"/>
    <s v="Singapore"/>
    <x v="0"/>
    <n v="3"/>
    <s v="singapore"/>
    <x v="0"/>
    <x v="14"/>
    <x v="29"/>
  </r>
  <r>
    <s v="ID1847"/>
    <s v="15 June 2012, 12:35 AM"/>
    <n v="50000"/>
    <n v="50000"/>
    <s v="USD"/>
    <n v="50000"/>
    <s v="Digital Media Analyst"/>
    <x v="0"/>
    <s v="USA"/>
    <s v="USA"/>
    <x v="1"/>
    <n v="15"/>
    <s v="usa"/>
    <x v="2"/>
    <x v="12"/>
    <x v="2"/>
  </r>
  <r>
    <s v="ID1848"/>
    <s v="15 June 2012, 12:52 AM"/>
    <n v="2000"/>
    <n v="24000"/>
    <s v="USD"/>
    <n v="24000"/>
    <s v="Plant Controller"/>
    <x v="1"/>
    <s v="Russia"/>
    <s v="Russia"/>
    <x v="1"/>
    <n v="23"/>
    <s v="russia"/>
    <x v="1"/>
    <x v="9"/>
    <x v="13"/>
  </r>
  <r>
    <s v="ID1849"/>
    <s v="15 June 2012, 1:02 AM"/>
    <n v="60000"/>
    <n v="60000"/>
    <s v="USD"/>
    <n v="60000"/>
    <s v="Business Analyst"/>
    <x v="0"/>
    <s v="USA"/>
    <s v="USA"/>
    <x v="2"/>
    <n v="3"/>
    <s v="usa"/>
    <x v="2"/>
    <x v="14"/>
    <x v="2"/>
  </r>
  <r>
    <s v="ID1850"/>
    <s v="15 June 2012, 1:10 AM"/>
    <n v="37500"/>
    <n v="37500"/>
    <s v="USD"/>
    <n v="37500"/>
    <s v="consultant"/>
    <x v="8"/>
    <s v="India"/>
    <s v="India"/>
    <x v="1"/>
    <n v="0"/>
    <s v="india"/>
    <x v="0"/>
    <x v="29"/>
    <x v="0"/>
  </r>
  <r>
    <s v="ID1851"/>
    <s v="15 June 2012, 2:24 AM"/>
    <n v="40000"/>
    <n v="40000"/>
    <s v="USD"/>
    <n v="40000"/>
    <s v="Research Support Specialist"/>
    <x v="6"/>
    <s v="USA"/>
    <s v="USA"/>
    <x v="0"/>
    <n v="1"/>
    <s v="usa"/>
    <x v="2"/>
    <x v="4"/>
    <x v="2"/>
  </r>
  <r>
    <s v="ID1852"/>
    <s v="15 June 2012, 2:30 AM"/>
    <s v="US$ 85000"/>
    <n v="85000"/>
    <s v="USD"/>
    <n v="85000"/>
    <s v="Chief Financial Officer"/>
    <x v="4"/>
    <s v="USA"/>
    <s v="USA"/>
    <x v="2"/>
    <n v="15"/>
    <s v="usa"/>
    <x v="2"/>
    <x v="12"/>
    <x v="2"/>
  </r>
  <r>
    <s v="ID1853"/>
    <s v="15 June 2012, 3:00 AM"/>
    <n v="30000"/>
    <n v="30000"/>
    <s v="USD"/>
    <n v="30000"/>
    <s v="Trainee"/>
    <x v="0"/>
    <s v="Brazil"/>
    <s v="Brasil"/>
    <x v="2"/>
    <n v="1"/>
    <s v="brasil"/>
    <x v="5"/>
    <x v="4"/>
    <x v="20"/>
  </r>
  <r>
    <s v="ID1854"/>
    <s v="15 June 2012, 3:51 AM"/>
    <s v="ô?33500"/>
    <n v="33500"/>
    <s v="GBP"/>
    <n v="52801.972110000002"/>
    <s v="Senior Manufacturing Engineer"/>
    <x v="2"/>
    <s v="UK"/>
    <s v="UK"/>
    <x v="2"/>
    <n v="7"/>
    <s v="uk"/>
    <x v="1"/>
    <x v="3"/>
    <x v="14"/>
  </r>
  <r>
    <s v="ID1855"/>
    <s v="15 June 2012, 5:44 AM"/>
    <n v="29000"/>
    <n v="29000"/>
    <s v="USD"/>
    <n v="29000"/>
    <s v="Customer Experence Engineer"/>
    <x v="2"/>
    <s v="USA"/>
    <s v="USA"/>
    <x v="1"/>
    <n v="1"/>
    <s v="usa"/>
    <x v="2"/>
    <x v="4"/>
    <x v="2"/>
  </r>
  <r>
    <s v="ID1857"/>
    <s v="15 June 2012, 9:00 AM"/>
    <n v="48000"/>
    <n v="48000"/>
    <s v="USD"/>
    <n v="48000"/>
    <s v="Accountant"/>
    <x v="5"/>
    <s v="USA"/>
    <s v="USA"/>
    <x v="0"/>
    <n v="1"/>
    <s v="usa"/>
    <x v="2"/>
    <x v="4"/>
    <x v="2"/>
  </r>
  <r>
    <s v="ID1858"/>
    <s v="15 June 2012, 9:01 AM"/>
    <n v="48000"/>
    <n v="48000"/>
    <s v="USD"/>
    <n v="48000"/>
    <s v="Accountant"/>
    <x v="5"/>
    <s v="USA"/>
    <s v="USA"/>
    <x v="0"/>
    <n v="1"/>
    <s v="usa"/>
    <x v="2"/>
    <x v="4"/>
    <x v="2"/>
  </r>
  <r>
    <s v="ID1859"/>
    <s v="15 June 2012, 3:07 PM"/>
    <n v="700"/>
    <n v="8400"/>
    <s v="USD"/>
    <n v="8400"/>
    <s v="Analyst"/>
    <x v="0"/>
    <s v="Baltic"/>
    <s v="Baltic"/>
    <x v="1"/>
    <n v="0.3"/>
    <s v="baltic"/>
    <x v="1"/>
    <x v="55"/>
    <x v="97"/>
  </r>
  <r>
    <s v="ID1860"/>
    <s v="15 June 2012, 3:43 PM"/>
    <n v="270000"/>
    <n v="270000"/>
    <s v="INR"/>
    <n v="4808.137506"/>
    <s v="Team Lead"/>
    <x v="3"/>
    <s v="India"/>
    <s v="India"/>
    <x v="2"/>
    <n v="5"/>
    <s v="india"/>
    <x v="0"/>
    <x v="1"/>
    <x v="0"/>
  </r>
  <r>
    <s v="ID1861"/>
    <s v="15 June 2012, 4:36 PM"/>
    <n v="1400000"/>
    <n v="1400000"/>
    <s v="INR"/>
    <n v="24931.083360000001"/>
    <s v="Manager - Controlling"/>
    <x v="3"/>
    <s v="India"/>
    <s v="India"/>
    <x v="0"/>
    <n v="10"/>
    <s v="india"/>
    <x v="0"/>
    <x v="5"/>
    <x v="0"/>
  </r>
  <r>
    <s v="ID1862"/>
    <s v="15 June 2012, 5:16 PM"/>
    <s v="INR 700000"/>
    <n v="700000"/>
    <s v="INR"/>
    <n v="12465.54168"/>
    <s v="Sr. System Analyst"/>
    <x v="0"/>
    <s v="India"/>
    <s v="India"/>
    <x v="2"/>
    <n v="4"/>
    <s v="india"/>
    <x v="0"/>
    <x v="18"/>
    <x v="0"/>
  </r>
  <r>
    <s v="ID1863"/>
    <s v="15 June 2012, 5:35 PM"/>
    <n v="20000"/>
    <n v="20000"/>
    <s v="GBP"/>
    <n v="31523.565439999998"/>
    <s v="Accountant"/>
    <x v="5"/>
    <s v="UK"/>
    <s v="UK"/>
    <x v="2"/>
    <n v="10"/>
    <s v="uk"/>
    <x v="1"/>
    <x v="5"/>
    <x v="14"/>
  </r>
  <r>
    <s v="ID1864"/>
    <s v="15 June 2012, 5:36 PM"/>
    <s v="INR 1000000"/>
    <n v="1000000"/>
    <s v="INR"/>
    <n v="17807.916689999998"/>
    <s v="Sr.Manager"/>
    <x v="3"/>
    <s v="India"/>
    <s v="India"/>
    <x v="1"/>
    <n v="10"/>
    <s v="india"/>
    <x v="0"/>
    <x v="5"/>
    <x v="0"/>
  </r>
  <r>
    <s v="ID1865"/>
    <s v="15 June 2012, 6:13 PM"/>
    <n v="112000"/>
    <n v="112000"/>
    <s v="USD"/>
    <n v="112000"/>
    <s v="manager"/>
    <x v="3"/>
    <s v="USA"/>
    <s v="USA"/>
    <x v="2"/>
    <n v="8"/>
    <s v="usa"/>
    <x v="2"/>
    <x v="11"/>
    <x v="2"/>
  </r>
  <r>
    <s v="ID1866"/>
    <s v="15 June 2012, 8:00 PM"/>
    <n v="11000"/>
    <n v="11000"/>
    <s v="USD"/>
    <n v="11000"/>
    <s v="AM"/>
    <x v="3"/>
    <s v="India"/>
    <s v="India"/>
    <x v="1"/>
    <n v="8"/>
    <s v="india"/>
    <x v="0"/>
    <x v="11"/>
    <x v="0"/>
  </r>
  <r>
    <s v="ID1867"/>
    <s v="15 June 2012, 8:50 PM"/>
    <s v="EUR 90000"/>
    <n v="90000"/>
    <s v="EUR"/>
    <n v="114335.9495"/>
    <s v="Controller"/>
    <x v="1"/>
    <s v="mainland Europe (Euro zone)"/>
    <s v="Europe"/>
    <x v="2"/>
    <n v="20"/>
    <s v="europe"/>
    <x v="1"/>
    <x v="2"/>
    <x v="75"/>
  </r>
  <r>
    <s v="ID1868"/>
    <s v="15 June 2012, 9:32 PM"/>
    <s v="$US16.110,72"/>
    <n v="16110"/>
    <s v="USD"/>
    <n v="16110"/>
    <s v="INFORMATION ANALIST"/>
    <x v="0"/>
    <s v="COLOMBIA"/>
    <s v="Colombia"/>
    <x v="1"/>
    <n v="10"/>
    <s v="colombia"/>
    <x v="5"/>
    <x v="5"/>
    <x v="27"/>
  </r>
  <r>
    <s v="ID1869"/>
    <s v="15 June 2012, 10:36 PM"/>
    <n v="72000"/>
    <n v="72000"/>
    <s v="USD"/>
    <n v="72000"/>
    <s v="HR Supervisor"/>
    <x v="3"/>
    <s v="USA"/>
    <s v="USA"/>
    <x v="0"/>
    <n v="10"/>
    <s v="usa"/>
    <x v="2"/>
    <x v="5"/>
    <x v="2"/>
  </r>
  <r>
    <s v="ID1870"/>
    <s v="15 June 2012, 11:21 PM"/>
    <n v="60000"/>
    <n v="60000"/>
    <s v="USD"/>
    <n v="60000"/>
    <s v="Marketing Initatities Analyst"/>
    <x v="0"/>
    <s v="USA"/>
    <s v="USA"/>
    <x v="1"/>
    <n v="10"/>
    <s v="usa"/>
    <x v="2"/>
    <x v="5"/>
    <x v="2"/>
  </r>
  <r>
    <s v="ID1871"/>
    <s v="15 June 2012, 11:50 PM"/>
    <n v="67000"/>
    <n v="67000"/>
    <s v="USD"/>
    <n v="67000"/>
    <s v="Sales Compensation Analyst"/>
    <x v="0"/>
    <s v="USA"/>
    <s v="USA"/>
    <x v="0"/>
    <n v="6"/>
    <s v="usa"/>
    <x v="2"/>
    <x v="6"/>
    <x v="2"/>
  </r>
  <r>
    <s v="ID1872"/>
    <s v="16 June 2012, 2:50 AM"/>
    <n v="54000"/>
    <n v="54000"/>
    <s v="USD"/>
    <n v="54000"/>
    <s v="materials"/>
    <x v="0"/>
    <s v="USA"/>
    <s v="USA"/>
    <x v="0"/>
    <n v="18"/>
    <s v="usa"/>
    <x v="2"/>
    <x v="20"/>
    <x v="2"/>
  </r>
  <r>
    <s v="ID1873"/>
    <s v="16 June 2012, 5:23 AM"/>
    <n v="38666"/>
    <n v="38666"/>
    <s v="USD"/>
    <n v="38666"/>
    <s v="Actuarial Specialist"/>
    <x v="6"/>
    <s v="South Africa"/>
    <s v="South Africa"/>
    <x v="1"/>
    <n v="10"/>
    <s v="south africa"/>
    <x v="3"/>
    <x v="5"/>
    <x v="11"/>
  </r>
  <r>
    <s v="ID1874"/>
    <s v="16 June 2012, 6:17 AM"/>
    <n v="63000"/>
    <n v="63000"/>
    <s v="USD"/>
    <n v="63000"/>
    <s v="Marketing Database Analyst"/>
    <x v="0"/>
    <s v="USA"/>
    <s v="USA"/>
    <x v="0"/>
    <n v="6"/>
    <s v="usa"/>
    <x v="2"/>
    <x v="6"/>
    <x v="2"/>
  </r>
  <r>
    <s v="ID1875"/>
    <s v="16 June 2012, 8:10 AM"/>
    <s v="63000 USD"/>
    <n v="63000"/>
    <s v="USD"/>
    <n v="63000"/>
    <s v="Financial Analyst"/>
    <x v="0"/>
    <s v="USA"/>
    <s v="USA"/>
    <x v="1"/>
    <n v="1"/>
    <s v="usa"/>
    <x v="2"/>
    <x v="4"/>
    <x v="2"/>
  </r>
  <r>
    <s v="ID1876"/>
    <s v="16 June 2012, 2:10 PM"/>
    <s v="INR 360000"/>
    <n v="360000"/>
    <s v="INR"/>
    <n v="6410.850007"/>
    <s v="Analyst"/>
    <x v="0"/>
    <s v="India"/>
    <s v="India"/>
    <x v="1"/>
    <n v="2"/>
    <s v="india"/>
    <x v="0"/>
    <x v="7"/>
    <x v="0"/>
  </r>
  <r>
    <s v="ID1877"/>
    <s v="16 June 2012, 5:07 PM"/>
    <s v="INR 50000"/>
    <n v="600000"/>
    <s v="INR"/>
    <n v="10684.75001"/>
    <s v="Manager- Customer Support"/>
    <x v="3"/>
    <s v="India"/>
    <s v="India"/>
    <x v="0"/>
    <n v="12"/>
    <s v="india"/>
    <x v="0"/>
    <x v="23"/>
    <x v="0"/>
  </r>
  <r>
    <s v="ID1878"/>
    <s v="16 June 2012, 5:14 PM"/>
    <n v="40000"/>
    <n v="40000"/>
    <s v="USD"/>
    <n v="40000"/>
    <s v="Assistant Manager"/>
    <x v="3"/>
    <s v="India"/>
    <s v="India"/>
    <x v="0"/>
    <n v="5"/>
    <s v="india"/>
    <x v="0"/>
    <x v="1"/>
    <x v="0"/>
  </r>
  <r>
    <s v="ID1879"/>
    <s v="16 June 2012, 5:49 PM"/>
    <s v="3.5 lac"/>
    <n v="350000"/>
    <s v="INR"/>
    <n v="6232.7708409999996"/>
    <s v="Analyst"/>
    <x v="0"/>
    <s v="India"/>
    <s v="India"/>
    <x v="0"/>
    <n v="6"/>
    <s v="india"/>
    <x v="0"/>
    <x v="6"/>
    <x v="0"/>
  </r>
  <r>
    <s v="ID1880"/>
    <s v="16 June 2012, 6:31 PM"/>
    <n v="2342342"/>
    <n v="2342342"/>
    <s v="INR"/>
    <n v="41712.231189999999"/>
    <s v="3r23regedf"/>
    <x v="9"/>
    <s v="India"/>
    <s v="India"/>
    <x v="2"/>
    <n v="12"/>
    <s v="india"/>
    <x v="0"/>
    <x v="23"/>
    <x v="0"/>
  </r>
  <r>
    <s v="ID1881"/>
    <s v="16 June 2012, 6:33 PM"/>
    <n v="700000"/>
    <n v="700000"/>
    <s v="INR"/>
    <n v="12465.54168"/>
    <s v="Revenue Focus Manager"/>
    <x v="3"/>
    <s v="India"/>
    <s v="India"/>
    <x v="2"/>
    <n v="9"/>
    <s v="india"/>
    <x v="0"/>
    <x v="25"/>
    <x v="0"/>
  </r>
  <r>
    <s v="ID1882"/>
    <s v="16 June 2012, 10:24 PM"/>
    <n v="20500"/>
    <n v="20500"/>
    <s v="GBP"/>
    <n v="32311.654579999999"/>
    <s v="analyst"/>
    <x v="0"/>
    <s v="UK"/>
    <s v="UK"/>
    <x v="0"/>
    <n v="20"/>
    <s v="uk"/>
    <x v="1"/>
    <x v="2"/>
    <x v="14"/>
  </r>
  <r>
    <s v="ID1883"/>
    <s v="17 June 2012, 1:34 AM"/>
    <s v="4,00,000"/>
    <n v="400000"/>
    <s v="INR"/>
    <n v="7123.1666750000004"/>
    <s v="technical analyst"/>
    <x v="0"/>
    <s v="India"/>
    <s v="India"/>
    <x v="3"/>
    <n v="2"/>
    <s v="india"/>
    <x v="0"/>
    <x v="7"/>
    <x v="0"/>
  </r>
  <r>
    <s v="ID1884"/>
    <s v="17 June 2012, 4:02 AM"/>
    <s v="US$100,000"/>
    <n v="100000"/>
    <s v="USD"/>
    <n v="100000"/>
    <s v="Senior Manager MIS"/>
    <x v="3"/>
    <s v="UAE"/>
    <s v="UAE"/>
    <x v="1"/>
    <n v="15"/>
    <s v="uae"/>
    <x v="0"/>
    <x v="12"/>
    <x v="21"/>
  </r>
  <r>
    <s v="ID1885"/>
    <s v="17 June 2012, 11:38 AM"/>
    <n v="75000"/>
    <n v="75000"/>
    <s v="NZD"/>
    <n v="59819.107020000003"/>
    <s v="Commercial Accountant"/>
    <x v="5"/>
    <s v="New Zealand"/>
    <s v="New Zealand"/>
    <x v="0"/>
    <n v="4"/>
    <s v="new zealand"/>
    <x v="4"/>
    <x v="18"/>
    <x v="47"/>
  </r>
  <r>
    <s v="ID1886"/>
    <s v="17 June 2012, 12:00 PM"/>
    <n v="25000"/>
    <n v="25000"/>
    <s v="USD"/>
    <n v="25000"/>
    <s v="Data Analyst"/>
    <x v="0"/>
    <s v="India"/>
    <s v="India"/>
    <x v="1"/>
    <n v="1.5"/>
    <s v="india"/>
    <x v="0"/>
    <x v="24"/>
    <x v="0"/>
  </r>
  <r>
    <s v="ID1887"/>
    <s v="17 June 2012, 12:48 PM"/>
    <n v="5000"/>
    <n v="5000"/>
    <s v="USD"/>
    <n v="5000"/>
    <s v="admin"/>
    <x v="0"/>
    <s v="India"/>
    <s v="India"/>
    <x v="2"/>
    <n v="10"/>
    <s v="india"/>
    <x v="0"/>
    <x v="5"/>
    <x v="0"/>
  </r>
  <r>
    <s v="ID1888"/>
    <s v="17 June 2012, 1:26 PM"/>
    <s v="AUD63000"/>
    <n v="63000"/>
    <s v="AUD"/>
    <n v="64254.308349999999"/>
    <s v="Financial Modelling adviser"/>
    <x v="5"/>
    <s v="Australia"/>
    <s v="Australia"/>
    <x v="1"/>
    <n v="3"/>
    <s v="australia"/>
    <x v="4"/>
    <x v="14"/>
    <x v="16"/>
  </r>
  <r>
    <s v="ID1889"/>
    <s v="17 June 2012, 4:01 PM"/>
    <n v="60000"/>
    <n v="60000"/>
    <s v="EUR"/>
    <n v="76223.966339999999"/>
    <s v="pm"/>
    <x v="3"/>
    <s v="Germany"/>
    <s v="Germany"/>
    <x v="0"/>
    <n v="6"/>
    <s v="germany"/>
    <x v="1"/>
    <x v="6"/>
    <x v="5"/>
  </r>
  <r>
    <s v="ID1890"/>
    <s v="18 June 2012, 5:42 AM"/>
    <n v="600000"/>
    <n v="600000"/>
    <s v="DKK"/>
    <n v="102542.5423"/>
    <s v="Engineer"/>
    <x v="2"/>
    <s v="DK"/>
    <s v="Denmark"/>
    <x v="2"/>
    <n v="20"/>
    <s v="denmark"/>
    <x v="1"/>
    <x v="2"/>
    <x v="60"/>
  </r>
  <r>
    <s v="ID1891"/>
    <s v="18 June 2012, 6:14 AM"/>
    <n v="46000"/>
    <n v="46000"/>
    <s v="USD"/>
    <n v="46000"/>
    <s v="AML Analyst"/>
    <x v="0"/>
    <s v="USA"/>
    <s v="USA"/>
    <x v="1"/>
    <n v="1"/>
    <s v="usa"/>
    <x v="2"/>
    <x v="4"/>
    <x v="2"/>
  </r>
  <r>
    <s v="ID1892"/>
    <s v="18 June 2012, 8:19 AM"/>
    <n v="5000"/>
    <n v="5000"/>
    <s v="USD"/>
    <n v="5000"/>
    <s v="analyst"/>
    <x v="0"/>
    <s v="India"/>
    <s v="India"/>
    <x v="1"/>
    <n v="2"/>
    <s v="india"/>
    <x v="0"/>
    <x v="7"/>
    <x v="0"/>
  </r>
  <r>
    <s v="ID1893"/>
    <s v="18 June 2012, 2:27 PM"/>
    <s v="$AUD 76300"/>
    <n v="76300"/>
    <s v="AUD"/>
    <n v="77819.106780000002"/>
    <s v="Operations Analyst"/>
    <x v="0"/>
    <s v="Australia"/>
    <s v="Australia"/>
    <x v="1"/>
    <n v="3"/>
    <s v="australia"/>
    <x v="4"/>
    <x v="14"/>
    <x v="16"/>
  </r>
  <r>
    <s v="ID1894"/>
    <s v="18 June 2012, 5:51 PM"/>
    <n v="350000"/>
    <n v="350000"/>
    <s v="INR"/>
    <n v="6232.7708409999996"/>
    <s v="manager purchase"/>
    <x v="3"/>
    <s v="India"/>
    <s v="India"/>
    <x v="2"/>
    <n v="27"/>
    <s v="india"/>
    <x v="0"/>
    <x v="10"/>
    <x v="0"/>
  </r>
  <r>
    <s v="ID1895"/>
    <s v="18 June 2012, 6:26 PM"/>
    <s v="ô?35000"/>
    <n v="35000"/>
    <s v="GBP"/>
    <n v="55166.239520000003"/>
    <s v="Process Analyst"/>
    <x v="0"/>
    <s v="UK"/>
    <s v="UK"/>
    <x v="1"/>
    <n v="34"/>
    <s v="uk"/>
    <x v="1"/>
    <x v="56"/>
    <x v="14"/>
  </r>
  <r>
    <s v="ID1896"/>
    <s v="19 June 2012, 12:23 AM"/>
    <n v="45000"/>
    <n v="45000"/>
    <s v="USD"/>
    <n v="45000"/>
    <s v="Senior Accountant"/>
    <x v="5"/>
    <s v="USA"/>
    <s v="USA"/>
    <x v="2"/>
    <n v="5"/>
    <s v="usa"/>
    <x v="2"/>
    <x v="1"/>
    <x v="2"/>
  </r>
  <r>
    <s v="ID1897"/>
    <s v="19 June 2012, 1:49 AM"/>
    <s v="60k usd"/>
    <n v="60000"/>
    <s v="USD"/>
    <n v="60000"/>
    <s v="buyer"/>
    <x v="3"/>
    <s v="Canada"/>
    <s v="Canada"/>
    <x v="2"/>
    <n v="10"/>
    <s v="canada"/>
    <x v="2"/>
    <x v="5"/>
    <x v="17"/>
  </r>
  <r>
    <s v="ID1898"/>
    <s v="19 June 2012, 3:25 AM"/>
    <n v="43000"/>
    <n v="43000"/>
    <s v="USD"/>
    <n v="43000"/>
    <s v="Performance Improvement Analyst"/>
    <x v="0"/>
    <s v="USA"/>
    <s v="USA"/>
    <x v="0"/>
    <n v="5"/>
    <s v="usa"/>
    <x v="2"/>
    <x v="1"/>
    <x v="2"/>
  </r>
  <r>
    <s v="ID1899"/>
    <s v="19 June 2012, 4:55 AM"/>
    <n v="28000"/>
    <n v="28000"/>
    <s v="EUR"/>
    <n v="35571.184289999997"/>
    <s v="controller"/>
    <x v="1"/>
    <s v="Spain"/>
    <s v="Spain"/>
    <x v="0"/>
    <n v="8"/>
    <s v="spain"/>
    <x v="1"/>
    <x v="11"/>
    <x v="46"/>
  </r>
  <r>
    <s v="ID1900"/>
    <s v="19 June 2012, 6:50 AM"/>
    <n v="48000"/>
    <n v="48000"/>
    <s v="USD"/>
    <n v="48000"/>
    <s v="Inventory Analyst"/>
    <x v="0"/>
    <s v="USA"/>
    <s v="USA"/>
    <x v="0"/>
    <n v="12"/>
    <s v="usa"/>
    <x v="2"/>
    <x v="23"/>
    <x v="2"/>
  </r>
  <r>
    <s v="ID1901"/>
    <s v="19 June 2012, 7:59 AM"/>
    <n v="120000"/>
    <n v="120000"/>
    <s v="AUD"/>
    <n v="122389.1588"/>
    <s v="Manager"/>
    <x v="3"/>
    <s v="Australia"/>
    <s v="Australia"/>
    <x v="3"/>
    <n v="8"/>
    <s v="australia"/>
    <x v="4"/>
    <x v="11"/>
    <x v="16"/>
  </r>
  <r>
    <s v="ID1902"/>
    <s v="19 June 2012, 12:39 PM"/>
    <n v="4000"/>
    <n v="4000"/>
    <s v="USD"/>
    <n v="4000"/>
    <s v="operator"/>
    <x v="0"/>
    <s v="India"/>
    <s v="India"/>
    <x v="2"/>
    <n v="4"/>
    <s v="india"/>
    <x v="0"/>
    <x v="18"/>
    <x v="0"/>
  </r>
  <r>
    <s v="ID1903"/>
    <s v="19 June 2012, 3:15 PM"/>
    <n v="250000"/>
    <n v="250000"/>
    <s v="INR"/>
    <n v="4451.9791720000003"/>
    <s v="MIS EXECUTIVE"/>
    <x v="7"/>
    <s v="India"/>
    <s v="India"/>
    <x v="0"/>
    <n v="3"/>
    <s v="india"/>
    <x v="0"/>
    <x v="14"/>
    <x v="0"/>
  </r>
  <r>
    <s v="ID1904"/>
    <s v="19 June 2012, 5:01 PM"/>
    <s v="52,224.00ETB"/>
    <n v="52224"/>
    <s v="ETB"/>
    <n v="2953.8461539999998"/>
    <s v="Project Costing &amp;Dashboard reporting"/>
    <x v="7"/>
    <s v="Ethiopia"/>
    <s v="Ethiopia"/>
    <x v="0"/>
    <n v="3"/>
    <s v="ethiopia"/>
    <x v="3"/>
    <x v="14"/>
    <x v="98"/>
  </r>
  <r>
    <s v="ID1905"/>
    <s v="19 June 2012, 6:17 PM"/>
    <n v="25000"/>
    <n v="25000"/>
    <s v="GBP"/>
    <n v="39404.4568"/>
    <s v="Data Analyst"/>
    <x v="0"/>
    <s v="UK"/>
    <s v="UK"/>
    <x v="0"/>
    <n v="3"/>
    <s v="uk"/>
    <x v="1"/>
    <x v="14"/>
    <x v="14"/>
  </r>
  <r>
    <s v="ID1906"/>
    <s v="19 June 2012, 7:33 PM"/>
    <n v="74000"/>
    <n v="74000"/>
    <s v="AUD"/>
    <n v="75473.314570000002"/>
    <s v="Systems Analyst"/>
    <x v="0"/>
    <s v="Australia"/>
    <s v="Australia"/>
    <x v="0"/>
    <n v="8"/>
    <s v="australia"/>
    <x v="4"/>
    <x v="11"/>
    <x v="16"/>
  </r>
  <r>
    <s v="ID1907"/>
    <s v="19 June 2012, 8:16 PM"/>
    <n v="750000"/>
    <n v="750000"/>
    <s v="INR"/>
    <n v="13355.937519999999"/>
    <s v="Analyst"/>
    <x v="0"/>
    <s v="India"/>
    <s v="India"/>
    <x v="0"/>
    <n v="5"/>
    <s v="india"/>
    <x v="0"/>
    <x v="1"/>
    <x v="0"/>
  </r>
  <r>
    <s v="ID1908"/>
    <s v="19 June 2012, 8:35 PM"/>
    <n v="25000"/>
    <n v="25000"/>
    <s v="USD"/>
    <n v="25000"/>
    <s v="Team Lead"/>
    <x v="3"/>
    <s v="India"/>
    <s v="India"/>
    <x v="0"/>
    <n v="10"/>
    <s v="india"/>
    <x v="0"/>
    <x v="5"/>
    <x v="0"/>
  </r>
  <r>
    <s v="ID1909"/>
    <s v="19 June 2012, 9:01 PM"/>
    <n v="420000"/>
    <n v="420000"/>
    <s v="INR"/>
    <n v="7479.3250090000001"/>
    <s v="Analyst"/>
    <x v="0"/>
    <s v="India"/>
    <s v="India"/>
    <x v="0"/>
    <n v="2"/>
    <s v="india"/>
    <x v="0"/>
    <x v="7"/>
    <x v="0"/>
  </r>
  <r>
    <s v="ID1910"/>
    <s v="19 June 2012, 9:06 PM"/>
    <n v="62000"/>
    <n v="62000"/>
    <s v="USD"/>
    <n v="62000"/>
    <s v="Analyst"/>
    <x v="0"/>
    <s v="USA"/>
    <s v="USA"/>
    <x v="0"/>
    <n v="4"/>
    <s v="usa"/>
    <x v="2"/>
    <x v="18"/>
    <x v="2"/>
  </r>
  <r>
    <s v="ID1911"/>
    <s v="19 June 2012, 9:32 PM"/>
    <n v="48000"/>
    <n v="48000"/>
    <s v="USD"/>
    <n v="48000"/>
    <s v="Marketing Analyst Co-op"/>
    <x v="0"/>
    <s v="USA"/>
    <s v="USA"/>
    <x v="0"/>
    <n v="1"/>
    <s v="usa"/>
    <x v="2"/>
    <x v="4"/>
    <x v="2"/>
  </r>
  <r>
    <s v="ID1912"/>
    <s v="19 June 2012, 10:42 PM"/>
    <n v="5000"/>
    <n v="5000"/>
    <s v="USD"/>
    <n v="5000"/>
    <s v="abc"/>
    <x v="9"/>
    <s v="India"/>
    <s v="India"/>
    <x v="0"/>
    <n v="3"/>
    <s v="india"/>
    <x v="0"/>
    <x v="14"/>
    <x v="0"/>
  </r>
  <r>
    <s v="ID1914"/>
    <s v="20 June 2012, 12:27 AM"/>
    <s v="Rs23000/month"/>
    <n v="276000"/>
    <s v="INR"/>
    <n v="4914.9850059999999"/>
    <s v="MIS specialist"/>
    <x v="7"/>
    <s v="India"/>
    <s v="India"/>
    <x v="1"/>
    <n v="6"/>
    <s v="india"/>
    <x v="0"/>
    <x v="6"/>
    <x v="0"/>
  </r>
  <r>
    <s v="ID1915"/>
    <s v="20 June 2012, 12:55 AM"/>
    <n v="75000"/>
    <n v="75000"/>
    <s v="USD"/>
    <n v="75000"/>
    <s v="Data Analyst"/>
    <x v="0"/>
    <s v="USA"/>
    <s v="USA"/>
    <x v="3"/>
    <n v="3"/>
    <s v="usa"/>
    <x v="2"/>
    <x v="14"/>
    <x v="2"/>
  </r>
  <r>
    <s v="ID1916"/>
    <s v="20 June 2012, 1:20 AM"/>
    <n v="250000"/>
    <n v="250000"/>
    <s v="INR"/>
    <n v="4451.9791720000003"/>
    <s v="research associate"/>
    <x v="0"/>
    <s v="India"/>
    <s v="India"/>
    <x v="4"/>
    <n v="1.6"/>
    <s v="india"/>
    <x v="0"/>
    <x v="53"/>
    <x v="0"/>
  </r>
  <r>
    <s v="ID1917"/>
    <s v="20 June 2012, 1:43 AM"/>
    <n v="700"/>
    <n v="8400"/>
    <s v="USD"/>
    <n v="8400"/>
    <s v="Sr. Executive MIS"/>
    <x v="7"/>
    <s v="India"/>
    <s v="India"/>
    <x v="1"/>
    <n v="6"/>
    <s v="india"/>
    <x v="0"/>
    <x v="6"/>
    <x v="0"/>
  </r>
  <r>
    <s v="ID1918"/>
    <s v="20 June 2012, 1:54 AM"/>
    <n v="20000"/>
    <n v="20000"/>
    <s v="USD"/>
    <n v="20000"/>
    <s v="Monitoring and Evaluation Officer"/>
    <x v="3"/>
    <s v="India"/>
    <s v="India"/>
    <x v="2"/>
    <n v="5"/>
    <s v="india"/>
    <x v="0"/>
    <x v="1"/>
    <x v="0"/>
  </r>
  <r>
    <s v="ID1919"/>
    <s v="20 June 2012, 2:31 AM"/>
    <n v="110000"/>
    <n v="110000"/>
    <s v="USD"/>
    <n v="110000"/>
    <s v="Vice President - Finance"/>
    <x v="4"/>
    <s v="USA"/>
    <s v="USA"/>
    <x v="0"/>
    <n v="10"/>
    <s v="usa"/>
    <x v="2"/>
    <x v="5"/>
    <x v="2"/>
  </r>
  <r>
    <s v="ID1920"/>
    <s v="20 June 2012, 3:52 AM"/>
    <n v="50000"/>
    <n v="50000"/>
    <s v="USD"/>
    <n v="50000"/>
    <s v="Operations Analyst"/>
    <x v="0"/>
    <s v="USA"/>
    <s v="USA"/>
    <x v="1"/>
    <n v="3.5"/>
    <s v="usa"/>
    <x v="2"/>
    <x v="30"/>
    <x v="2"/>
  </r>
  <r>
    <s v="ID1921"/>
    <s v="20 June 2012, 3:55 AM"/>
    <n v="46000"/>
    <n v="46000"/>
    <s v="USD"/>
    <n v="46000"/>
    <s v="Poultry Analyst"/>
    <x v="0"/>
    <s v="USA"/>
    <s v="USA"/>
    <x v="0"/>
    <n v="8"/>
    <s v="usa"/>
    <x v="2"/>
    <x v="11"/>
    <x v="2"/>
  </r>
  <r>
    <s v="ID1922"/>
    <s v="20 June 2012, 5:03 AM"/>
    <n v="115000"/>
    <n v="115000"/>
    <s v="USD"/>
    <n v="115000"/>
    <s v="Business Analyst"/>
    <x v="0"/>
    <s v="USA"/>
    <s v="USA"/>
    <x v="1"/>
    <n v="15"/>
    <s v="usa"/>
    <x v="2"/>
    <x v="12"/>
    <x v="2"/>
  </r>
  <r>
    <s v="ID1924"/>
    <s v="20 June 2012, 12:53 PM"/>
    <n v="180000"/>
    <n v="180000"/>
    <s v="INR"/>
    <n v="3205.4250040000002"/>
    <s v="Customer Resolution"/>
    <x v="0"/>
    <s v="India"/>
    <s v="India"/>
    <x v="0"/>
    <n v="3"/>
    <s v="india"/>
    <x v="0"/>
    <x v="14"/>
    <x v="0"/>
  </r>
  <r>
    <s v="ID1925"/>
    <s v="20 June 2012, 1:05 PM"/>
    <s v="60000 EUR"/>
    <n v="60000"/>
    <s v="EUR"/>
    <n v="76223.966339999999"/>
    <s v="Project Manager"/>
    <x v="3"/>
    <s v="Europe"/>
    <s v="Europe"/>
    <x v="2"/>
    <n v="20"/>
    <s v="europe"/>
    <x v="1"/>
    <x v="2"/>
    <x v="75"/>
  </r>
  <r>
    <s v="ID1927"/>
    <s v="20 June 2012, 2:08 PM"/>
    <n v="52500"/>
    <n v="52500"/>
    <s v="USD"/>
    <n v="52500"/>
    <s v="Business Analist"/>
    <x v="0"/>
    <s v="south africa"/>
    <s v="South Africa"/>
    <x v="0"/>
    <n v="21"/>
    <s v="south africa"/>
    <x v="3"/>
    <x v="42"/>
    <x v="11"/>
  </r>
  <r>
    <s v="ID1928"/>
    <s v="20 June 2012, 8:58 PM"/>
    <n v="8400"/>
    <n v="100800"/>
    <s v="USD"/>
    <n v="100800"/>
    <s v="AVP"/>
    <x v="4"/>
    <s v="Oman"/>
    <s v="Oman"/>
    <x v="0"/>
    <n v="4"/>
    <s v="oman"/>
    <x v="0"/>
    <x v="18"/>
    <x v="99"/>
  </r>
  <r>
    <s v="ID1929"/>
    <s v="21 June 2012, 3:46 AM"/>
    <n v="21000"/>
    <n v="21000"/>
    <s v="USD"/>
    <n v="21000"/>
    <s v="eorl"/>
    <x v="9"/>
    <s v="India"/>
    <s v="India"/>
    <x v="1"/>
    <n v="5"/>
    <s v="india"/>
    <x v="0"/>
    <x v="1"/>
    <x v="0"/>
  </r>
  <r>
    <s v="ID1930"/>
    <s v="21 June 2012, 4:06 AM"/>
    <n v="40000"/>
    <n v="40000"/>
    <s v="USD"/>
    <n v="40000"/>
    <s v="Corporate Trainer"/>
    <x v="0"/>
    <s v="USA"/>
    <s v="USA"/>
    <x v="3"/>
    <n v="3"/>
    <s v="usa"/>
    <x v="2"/>
    <x v="14"/>
    <x v="2"/>
  </r>
  <r>
    <s v="ID1931"/>
    <s v="21 June 2012, 4:44 AM"/>
    <n v="46359"/>
    <n v="46359"/>
    <s v="USD"/>
    <n v="46359"/>
    <s v="Data Analyst"/>
    <x v="0"/>
    <s v="USA"/>
    <s v="USA"/>
    <x v="1"/>
    <n v="5"/>
    <s v="usa"/>
    <x v="2"/>
    <x v="1"/>
    <x v="2"/>
  </r>
  <r>
    <s v="ID1932"/>
    <s v="21 June 2012, 4:46 AM"/>
    <n v="70000"/>
    <n v="70000"/>
    <s v="USD"/>
    <n v="70000"/>
    <s v="Administrative Coordinator"/>
    <x v="0"/>
    <s v="USA"/>
    <s v="USA"/>
    <x v="0"/>
    <n v="10"/>
    <s v="usa"/>
    <x v="2"/>
    <x v="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4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2:C100" firstHeaderRow="0" firstDataRow="1" firstDataCol="1"/>
  <pivotFields count="16">
    <pivotField dataField="1" showAll="0"/>
    <pivotField showAll="0"/>
    <pivotField showAll="0"/>
    <pivotField showAll="0"/>
    <pivotField showAll="0"/>
    <pivotField dataField="1" showAll="0"/>
    <pivotField showAll="0"/>
    <pivotField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showAll="0"/>
    <pivotField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>
      <items count="7">
        <item x="3"/>
        <item x="0"/>
        <item x="1"/>
        <item x="2"/>
        <item x="4"/>
        <item x="5"/>
        <item t="default"/>
      </items>
    </pivotField>
    <pivotField axis="axisRow" showAll="0">
      <items count="58">
        <item x="29"/>
        <item x="47"/>
        <item x="55"/>
        <item x="38"/>
        <item x="48"/>
        <item x="41"/>
        <item x="4"/>
        <item x="36"/>
        <item x="24"/>
        <item x="53"/>
        <item x="7"/>
        <item x="34"/>
        <item x="33"/>
        <item x="14"/>
        <item x="30"/>
        <item x="18"/>
        <item x="26"/>
        <item x="40"/>
        <item x="1"/>
        <item x="32"/>
        <item x="50"/>
        <item x="6"/>
        <item x="49"/>
        <item x="37"/>
        <item x="3"/>
        <item x="27"/>
        <item x="43"/>
        <item x="11"/>
        <item x="44"/>
        <item x="25"/>
        <item x="5"/>
        <item x="8"/>
        <item x="23"/>
        <item x="31"/>
        <item x="28"/>
        <item x="12"/>
        <item x="16"/>
        <item x="19"/>
        <item x="20"/>
        <item x="54"/>
        <item x="2"/>
        <item x="42"/>
        <item x="13"/>
        <item x="9"/>
        <item x="17"/>
        <item x="22"/>
        <item x="10"/>
        <item x="46"/>
        <item x="45"/>
        <item x="15"/>
        <item x="21"/>
        <item x="51"/>
        <item x="56"/>
        <item x="39"/>
        <item x="52"/>
        <item x="35"/>
        <item x="0"/>
        <item t="default"/>
      </items>
    </pivotField>
    <pivotField showAll="0"/>
  </pivotFields>
  <rowFields count="1">
    <field x="14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Unique_ID" fld="0" subtotal="count" baseField="0" baseItem="0"/>
    <dataField name="Sum of Salary_in_US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2:C28" firstHeaderRow="0" firstDataRow="1" firstDataCol="1"/>
  <pivotFields count="16">
    <pivotField dataField="1" showAll="0"/>
    <pivotField showAll="0"/>
    <pivotField showAll="0"/>
    <pivotField showAll="0"/>
    <pivotField showAll="0"/>
    <pivotField dataField="1" showAll="0"/>
    <pivotField showAll="0"/>
    <pivotField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showAll="0"/>
    <pivotField axis="axisRow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showAll="0"/>
    <pivotField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Unique_ID" fld="0" subtotal="count" baseField="0" baseItem="0"/>
    <dataField name="Sum of Salary_in_US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4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14" firstHeaderRow="0" firstDataRow="1" firstDataCol="1"/>
  <pivotFields count="16">
    <pivotField dataField="1" showAll="0"/>
    <pivotField showAll="0"/>
    <pivotField showAll="0"/>
    <pivotField showAll="0"/>
    <pivotField showAll="0"/>
    <pivotField dataField="1" showAll="0"/>
    <pivotField showAll="0"/>
    <pivotField axis="axisRow"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Unique_ID" fld="0" subtotal="count" baseField="0" baseItem="0"/>
    <dataField name="Sum of Salary_in_US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10" firstHeaderRow="0" firstDataRow="1" firstDataCol="1"/>
  <pivotFields count="15"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7">
        <item x="3"/>
        <item x="0"/>
        <item x="1"/>
        <item x="2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</pivotFields>
  <rowFields count="1">
    <field x="13"/>
  </rowFields>
  <rowItems count="7">
    <i>
      <x v="4"/>
    </i>
    <i>
      <x v="3"/>
    </i>
    <i>
      <x v="2"/>
    </i>
    <i>
      <x/>
    </i>
    <i>
      <x v="5"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Unique_ID" fld="0" subtotal="count" baseField="0" baseItem="0"/>
    <dataField name="Average of Salary_in_USD" fld="5" subtotal="average" baseField="13" baseItem="0" numFmtId="164"/>
  </dataFields>
  <formats count="1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104" firstHeaderRow="0" firstDataRow="1" firstDataCol="1"/>
  <pivotFields count="16"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01">
        <item x="70"/>
        <item x="24"/>
        <item x="77"/>
        <item x="95"/>
        <item x="63"/>
        <item x="73"/>
        <item x="16"/>
        <item x="84"/>
        <item x="92"/>
        <item x="97"/>
        <item x="35"/>
        <item x="12"/>
        <item x="30"/>
        <item x="58"/>
        <item x="85"/>
        <item x="20"/>
        <item x="87"/>
        <item x="55"/>
        <item x="17"/>
        <item x="48"/>
        <item x="52"/>
        <item x="27"/>
        <item x="37"/>
        <item x="1"/>
        <item x="67"/>
        <item x="60"/>
        <item x="40"/>
        <item x="57"/>
        <item x="43"/>
        <item x="98"/>
        <item x="75"/>
        <item x="39"/>
        <item x="19"/>
        <item x="5"/>
        <item x="83"/>
        <item x="26"/>
        <item x="51"/>
        <item x="96"/>
        <item x="9"/>
        <item x="4"/>
        <item x="0"/>
        <item x="54"/>
        <item x="38"/>
        <item x="8"/>
        <item x="33"/>
        <item x="61"/>
        <item x="50"/>
        <item x="78"/>
        <item x="66"/>
        <item x="79"/>
        <item x="90"/>
        <item x="86"/>
        <item x="56"/>
        <item x="72"/>
        <item x="91"/>
        <item x="25"/>
        <item x="80"/>
        <item x="76"/>
        <item x="89"/>
        <item x="44"/>
        <item x="81"/>
        <item x="18"/>
        <item x="47"/>
        <item x="59"/>
        <item x="45"/>
        <item x="99"/>
        <item x="3"/>
        <item x="23"/>
        <item x="74"/>
        <item x="88"/>
        <item x="32"/>
        <item x="15"/>
        <item x="7"/>
        <item x="64"/>
        <item x="42"/>
        <item x="36"/>
        <item x="13"/>
        <item x="22"/>
        <item x="49"/>
        <item x="29"/>
        <item x="93"/>
        <item x="69"/>
        <item x="41"/>
        <item x="11"/>
        <item x="46"/>
        <item x="53"/>
        <item x="34"/>
        <item x="10"/>
        <item x="31"/>
        <item x="94"/>
        <item x="28"/>
        <item x="21"/>
        <item x="82"/>
        <item x="14"/>
        <item x="6"/>
        <item x="62"/>
        <item x="2"/>
        <item x="65"/>
        <item x="71"/>
        <item x="6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5"/>
  </rowFields>
  <rowItems count="101">
    <i>
      <x v="96"/>
    </i>
    <i>
      <x v="40"/>
    </i>
    <i>
      <x v="93"/>
    </i>
    <i>
      <x v="6"/>
    </i>
    <i>
      <x v="18"/>
    </i>
    <i>
      <x v="66"/>
    </i>
    <i>
      <x v="91"/>
    </i>
    <i>
      <x v="61"/>
    </i>
    <i>
      <x v="15"/>
    </i>
    <i>
      <x v="83"/>
    </i>
    <i>
      <x v="33"/>
    </i>
    <i>
      <x v="62"/>
    </i>
    <i>
      <x v="79"/>
    </i>
    <i>
      <x v="77"/>
    </i>
    <i>
      <x v="70"/>
    </i>
    <i>
      <x v="72"/>
    </i>
    <i>
      <x v="84"/>
    </i>
    <i>
      <x v="55"/>
    </i>
    <i>
      <x v="76"/>
    </i>
    <i>
      <x v="53"/>
    </i>
    <i>
      <x v="41"/>
    </i>
    <i>
      <x v="64"/>
    </i>
    <i>
      <x v="30"/>
    </i>
    <i>
      <x v="71"/>
    </i>
    <i>
      <x v="25"/>
    </i>
    <i>
      <x v="45"/>
    </i>
    <i>
      <x v="75"/>
    </i>
    <i>
      <x v="32"/>
    </i>
    <i>
      <x v="38"/>
    </i>
    <i>
      <x v="85"/>
    </i>
    <i>
      <x v="44"/>
    </i>
    <i>
      <x v="21"/>
    </i>
    <i>
      <x v="43"/>
    </i>
    <i>
      <x v="11"/>
    </i>
    <i>
      <x v="94"/>
    </i>
    <i>
      <x v="87"/>
    </i>
    <i>
      <x v="48"/>
    </i>
    <i>
      <x v="35"/>
    </i>
    <i>
      <x v="73"/>
    </i>
    <i>
      <x v="23"/>
    </i>
    <i>
      <x v="42"/>
    </i>
    <i>
      <x v="31"/>
    </i>
    <i>
      <x v="46"/>
    </i>
    <i>
      <x v="63"/>
    </i>
    <i>
      <x v="10"/>
    </i>
    <i>
      <x v="86"/>
    </i>
    <i>
      <x v="90"/>
    </i>
    <i>
      <x v="98"/>
    </i>
    <i>
      <x v="88"/>
    </i>
    <i>
      <x v="60"/>
    </i>
    <i>
      <x v="26"/>
    </i>
    <i>
      <x v="97"/>
    </i>
    <i>
      <x v="20"/>
    </i>
    <i>
      <x v="67"/>
    </i>
    <i>
      <x v="12"/>
    </i>
    <i>
      <x v="27"/>
    </i>
    <i>
      <x v="34"/>
    </i>
    <i>
      <x v="17"/>
    </i>
    <i>
      <x v="81"/>
    </i>
    <i>
      <x v="56"/>
    </i>
    <i>
      <x v="89"/>
    </i>
    <i>
      <x v="57"/>
    </i>
    <i>
      <x v="16"/>
    </i>
    <i>
      <x v="58"/>
    </i>
    <i>
      <x v="28"/>
    </i>
    <i>
      <x v="59"/>
    </i>
    <i>
      <x v="29"/>
    </i>
    <i>
      <x v="39"/>
    </i>
    <i>
      <x v="8"/>
    </i>
    <i>
      <x v="4"/>
    </i>
    <i>
      <x v="9"/>
    </i>
    <i>
      <x v="19"/>
    </i>
    <i>
      <x v="95"/>
    </i>
    <i>
      <x v="13"/>
    </i>
    <i>
      <x v="47"/>
    </i>
    <i>
      <x v="14"/>
    </i>
    <i>
      <x v="78"/>
    </i>
    <i>
      <x v="65"/>
    </i>
    <i>
      <x v="80"/>
    </i>
    <i>
      <x v="5"/>
    </i>
    <i>
      <x v="82"/>
    </i>
    <i>
      <x v="37"/>
    </i>
    <i>
      <x v="7"/>
    </i>
    <i>
      <x v="68"/>
    </i>
    <i>
      <x v="99"/>
    </i>
    <i>
      <x v="69"/>
    </i>
    <i>
      <x v="50"/>
    </i>
    <i>
      <x v="22"/>
    </i>
    <i>
      <x v="51"/>
    </i>
    <i>
      <x v="3"/>
    </i>
    <i>
      <x v="92"/>
    </i>
    <i>
      <x v="24"/>
    </i>
    <i>
      <x v="52"/>
    </i>
    <i>
      <x v="2"/>
    </i>
    <i>
      <x v="36"/>
    </i>
    <i>
      <x v="74"/>
    </i>
    <i>
      <x v="54"/>
    </i>
    <i>
      <x v="1"/>
    </i>
    <i>
      <x/>
    </i>
    <i>
      <x v="49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Unique_ID" fld="0" subtotal="count" baseField="0" baseItem="0"/>
    <dataField name="Average of Salary_in_USD" fld="5" subtotal="average" baseField="15" baseItem="23"/>
  </dataFields>
  <formats count="1">
    <format dxfId="0">
      <pivotArea collapsedLevelsAreSubtotals="1" fieldPosition="0">
        <references count="2">
          <reference field="4294967294" count="1" selected="0">
            <x v="1"/>
          </reference>
          <reference field="1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Xrate4" displayName="tblXrate4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Countries6" displayName="tblCountries6" ref="L3:M138" totalsRowShown="0">
  <autoFilter ref="L3:M138"/>
  <sortState ref="L4:M137">
    <sortCondition ref="M3:M137"/>
  </sortState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A99"/>
  <sheetViews>
    <sheetView tabSelected="1" zoomScale="97" zoomScaleNormal="97" workbookViewId="0">
      <selection activeCell="T6" sqref="T6:Z6"/>
    </sheetView>
  </sheetViews>
  <sheetFormatPr defaultRowHeight="12.75" x14ac:dyDescent="0.2"/>
  <cols>
    <col min="4" max="4" width="24" customWidth="1"/>
    <col min="15" max="15" width="17.28515625" customWidth="1"/>
    <col min="16" max="16" width="8.42578125" customWidth="1"/>
    <col min="17" max="27" width="8.7109375" customWidth="1"/>
  </cols>
  <sheetData>
    <row r="1" spans="1:27" ht="13.5" customHeight="1" thickTop="1" x14ac:dyDescent="0.2">
      <c r="A1" s="79" t="s">
        <v>6713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1"/>
    </row>
    <row r="2" spans="1:27" x14ac:dyDescent="0.2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</row>
    <row r="3" spans="1:27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</row>
    <row r="4" spans="1:27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76"/>
    </row>
    <row r="5" spans="1:27" ht="13.5" thickBot="1" x14ac:dyDescent="0.25">
      <c r="A5" s="77" t="s">
        <v>6697</v>
      </c>
      <c r="B5" s="78"/>
      <c r="C5" s="78"/>
      <c r="D5" s="75" t="s">
        <v>6699</v>
      </c>
      <c r="E5" s="67" t="s">
        <v>6800</v>
      </c>
      <c r="F5" s="42"/>
      <c r="G5" s="43"/>
      <c r="H5" s="43"/>
      <c r="I5" s="43"/>
      <c r="J5" s="43"/>
      <c r="K5" s="43"/>
      <c r="L5" s="43"/>
      <c r="M5" s="43"/>
      <c r="N5" s="43"/>
      <c r="O5" s="49" t="s">
        <v>6719</v>
      </c>
      <c r="P5" s="42"/>
      <c r="Q5" s="64"/>
      <c r="R5" s="64"/>
      <c r="S5" s="65"/>
      <c r="T5" s="65"/>
      <c r="U5" s="65"/>
      <c r="V5" s="65"/>
      <c r="W5" s="65"/>
      <c r="X5" s="65"/>
      <c r="Y5" s="65"/>
      <c r="Z5" s="65"/>
      <c r="AA5" s="66"/>
    </row>
    <row r="6" spans="1:27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51" t="s">
        <v>6712</v>
      </c>
      <c r="P6" s="52" t="s">
        <v>6716</v>
      </c>
      <c r="Q6" s="65"/>
      <c r="R6" s="98" t="s">
        <v>6799</v>
      </c>
      <c r="S6" s="98"/>
      <c r="T6" s="95" t="s">
        <v>6794</v>
      </c>
      <c r="U6" s="96"/>
      <c r="V6" s="96"/>
      <c r="W6" s="96"/>
      <c r="X6" s="96"/>
      <c r="Y6" s="96"/>
      <c r="Z6" s="97"/>
      <c r="AA6" s="66"/>
    </row>
    <row r="7" spans="1:27" x14ac:dyDescent="0.2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3" t="str">
        <f>IF(IF('The Dashboard!'!$D$5=ChartLeft!$F$20,ChartLeft!M25,ChartLeft!M9)=0,"",IF('The Dashboard!'!$D$5=ChartLeft!$F$20,ChartLeft!M25,ChartLeft!M9))</f>
        <v>1 - Australia</v>
      </c>
      <c r="P7" s="47">
        <f>IF(IF('The Dashboard!'!$D$5=ChartLeft!$F$20,ChartLeft!N25,ChartLeft!N9)=0,"",IF('The Dashboard!'!$D$5=ChartLeft!$F$20,ChartLeft!N25,ChartLeft!N9))</f>
        <v>92857.629854074054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</row>
    <row r="8" spans="1:27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53" t="str">
        <f>IF(IF('The Dashboard!'!$D$5=ChartLeft!$F$20,ChartLeft!M26,ChartLeft!M10)=0,"",IF('The Dashboard!'!$D$5=ChartLeft!$F$20,ChartLeft!M26,ChartLeft!M10))</f>
        <v>2 - Canada</v>
      </c>
      <c r="P8" s="47">
        <f>IF(IF('The Dashboard!'!$D$5=ChartLeft!$F$20,ChartLeft!N26,ChartLeft!N10)=0,"",IF('The Dashboard!'!$D$5=ChartLeft!$F$20,ChartLeft!N26,ChartLeft!N10))</f>
        <v>89799.52684172416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</row>
    <row r="9" spans="1:27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53" t="str">
        <f>IF(IF('The Dashboard!'!$D$5=ChartLeft!$F$20,ChartLeft!M27,ChartLeft!M11)=0,"",IF('The Dashboard!'!$D$5=ChartLeft!$F$20,ChartLeft!M27,ChartLeft!M11))</f>
        <v>3 - The Netherlands</v>
      </c>
      <c r="P9" s="47">
        <f>IF(IF('The Dashboard!'!$D$5=ChartLeft!$F$20,ChartLeft!N27,ChartLeft!N11)=0,"",IF('The Dashboard!'!$D$5=ChartLeft!$F$20,ChartLeft!N27,ChartLeft!N11))</f>
        <v>73006.431203043467</v>
      </c>
      <c r="Q9" s="65"/>
      <c r="R9" s="65"/>
      <c r="S9" s="65"/>
      <c r="T9" s="65"/>
      <c r="U9" s="64"/>
      <c r="V9" s="64"/>
      <c r="W9" s="64"/>
      <c r="X9" s="65"/>
      <c r="Y9" s="65"/>
      <c r="Z9" s="65"/>
      <c r="AA9" s="66"/>
    </row>
    <row r="10" spans="1:27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53" t="str">
        <f>IF(IF('The Dashboard!'!$D$5=ChartLeft!$F$20,ChartLeft!M28,ChartLeft!M12)=0,"",IF('The Dashboard!'!$D$5=ChartLeft!$F$20,ChartLeft!M28,ChartLeft!M12))</f>
        <v>4 - USA</v>
      </c>
      <c r="P10" s="47">
        <f>IF(IF('The Dashboard!'!$D$5=ChartLeft!$F$20,ChartLeft!N28,ChartLeft!N12)=0,"",IF('The Dashboard!'!$D$5=ChartLeft!$F$20,ChartLeft!N28,ChartLeft!N12))</f>
        <v>72738.12965964344</v>
      </c>
      <c r="Q10" s="65"/>
      <c r="R10" s="64"/>
      <c r="S10" s="64"/>
      <c r="T10" s="64"/>
      <c r="U10" s="64"/>
      <c r="V10" s="64"/>
      <c r="W10" s="64"/>
      <c r="X10" s="65"/>
      <c r="Y10" s="65"/>
      <c r="Z10" s="65"/>
      <c r="AA10" s="66"/>
    </row>
    <row r="11" spans="1:27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53" t="str">
        <f>IF(IF('The Dashboard!'!$D$5=ChartLeft!$F$20,ChartLeft!M29,ChartLeft!M13)=0,"",IF('The Dashboard!'!$D$5=ChartLeft!$F$20,ChartLeft!M29,ChartLeft!M13))</f>
        <v>5 - UK</v>
      </c>
      <c r="P11" s="47">
        <f>IF(IF('The Dashboard!'!$D$5=ChartLeft!$F$20,ChartLeft!N29,ChartLeft!N13)=0,"",IF('The Dashboard!'!$D$5=ChartLeft!$F$20,ChartLeft!N29,ChartLeft!N13))</f>
        <v>67240.730113051904</v>
      </c>
      <c r="Q11" s="65"/>
      <c r="R11" s="64"/>
      <c r="S11" s="64"/>
      <c r="T11" s="64"/>
      <c r="U11" s="64"/>
      <c r="V11" s="64"/>
      <c r="W11" s="64"/>
      <c r="X11" s="65"/>
      <c r="Y11" s="65"/>
      <c r="Z11" s="65"/>
      <c r="AA11" s="66"/>
    </row>
    <row r="12" spans="1:27" x14ac:dyDescent="0.2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53" t="str">
        <f>IF(IF('The Dashboard!'!$D$5=ChartLeft!$F$20,ChartLeft!M30,ChartLeft!M14)=0,"",IF('The Dashboard!'!$D$5=ChartLeft!$F$20,ChartLeft!M30,ChartLeft!M14))</f>
        <v>6 - Brazil</v>
      </c>
      <c r="P12" s="47">
        <f>IF(IF('The Dashboard!'!$D$5=ChartLeft!$F$20,ChartLeft!N30,ChartLeft!N14)=0,"",IF('The Dashboard!'!$D$5=ChartLeft!$F$20,ChartLeft!N30,ChartLeft!N14))</f>
        <v>42672.036575700004</v>
      </c>
      <c r="Q12" s="65"/>
      <c r="R12" s="64"/>
      <c r="S12" s="64"/>
      <c r="T12" s="64"/>
      <c r="U12" s="64"/>
      <c r="V12" s="64"/>
      <c r="W12" s="64"/>
      <c r="X12" s="65"/>
      <c r="Y12" s="65"/>
      <c r="Z12" s="65"/>
      <c r="AA12" s="66"/>
    </row>
    <row r="13" spans="1:27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53" t="str">
        <f>IF(IF('The Dashboard!'!$D$5=ChartLeft!$F$20,ChartLeft!M31,ChartLeft!M15)=0,"",IF('The Dashboard!'!$D$5=ChartLeft!$F$20,ChartLeft!M31,ChartLeft!M15))</f>
        <v>7 - UAE</v>
      </c>
      <c r="P13" s="47">
        <f>IF(IF('The Dashboard!'!$D$5=ChartLeft!$F$20,ChartLeft!N31,ChartLeft!N15)=0,"",IF('The Dashboard!'!$D$5=ChartLeft!$F$20,ChartLeft!N31,ChartLeft!N15))</f>
        <v>41128.301756347828</v>
      </c>
      <c r="Q13" s="65"/>
      <c r="R13" s="64"/>
      <c r="S13" s="64"/>
      <c r="T13" s="64"/>
      <c r="U13" s="64"/>
      <c r="V13" s="64"/>
      <c r="W13" s="64"/>
      <c r="X13" s="65"/>
      <c r="Y13" s="65"/>
      <c r="Z13" s="65"/>
      <c r="AA13" s="66"/>
    </row>
    <row r="14" spans="1:27" x14ac:dyDescent="0.2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53" t="str">
        <f>IF(IF('The Dashboard!'!$D$5=ChartLeft!$F$20,ChartLeft!M32,ChartLeft!M16)=0,"",IF('The Dashboard!'!$D$5=ChartLeft!$F$20,ChartLeft!M32,ChartLeft!M16))</f>
        <v>8 - India</v>
      </c>
      <c r="P14" s="47">
        <f>IF(IF('The Dashboard!'!$D$5=ChartLeft!$F$20,ChartLeft!N32,ChartLeft!N16)=0,"",IF('The Dashboard!'!$D$5=ChartLeft!$F$20,ChartLeft!N32,ChartLeft!N16))</f>
        <v>13529.430893969913</v>
      </c>
      <c r="Q14" s="65"/>
      <c r="R14" s="64"/>
      <c r="S14" s="64"/>
      <c r="T14" s="64"/>
      <c r="U14" s="64"/>
      <c r="V14" s="64"/>
      <c r="W14" s="64"/>
      <c r="X14" s="65"/>
      <c r="Y14" s="65"/>
      <c r="Z14" s="65"/>
      <c r="AA14" s="66"/>
    </row>
    <row r="15" spans="1:27" ht="13.5" thickBot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54" t="str">
        <f>IF(IF('The Dashboard!'!$D$5=ChartLeft!$F$20,ChartLeft!M33,ChartLeft!M17)=0,"",IF('The Dashboard!'!$D$5=ChartLeft!$F$20,ChartLeft!M33,ChartLeft!M17))</f>
        <v>9 - Pakistan</v>
      </c>
      <c r="P15" s="48">
        <f>IF(IF('The Dashboard!'!$D$5=ChartLeft!$F$20,ChartLeft!N33,ChartLeft!N17)=0,"",IF('The Dashboard!'!$D$5=ChartLeft!$F$20,ChartLeft!N33,ChartLeft!N17))</f>
        <v>11873.552586586209</v>
      </c>
      <c r="Q15" s="64"/>
      <c r="R15" s="64"/>
      <c r="S15" s="64"/>
      <c r="T15" s="64"/>
      <c r="U15" s="64"/>
      <c r="V15" s="64"/>
      <c r="W15" s="64"/>
      <c r="X15" s="65"/>
      <c r="Y15" s="65"/>
      <c r="Z15" s="65"/>
      <c r="AA15" s="66"/>
    </row>
    <row r="16" spans="1:27" x14ac:dyDescent="0.2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50" t="s">
        <v>6714</v>
      </c>
      <c r="P16" s="40"/>
      <c r="Q16" s="64"/>
      <c r="R16" s="64"/>
      <c r="S16" s="64"/>
      <c r="T16" s="64"/>
      <c r="U16" s="64"/>
      <c r="V16" s="64"/>
      <c r="W16" s="64"/>
      <c r="X16" s="65"/>
      <c r="Y16" s="65"/>
      <c r="Z16" s="65"/>
      <c r="AA16" s="66"/>
    </row>
    <row r="17" spans="1:27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0" t="s">
        <v>6715</v>
      </c>
      <c r="P17" s="40"/>
      <c r="Q17" s="64"/>
      <c r="R17" s="64"/>
      <c r="S17" s="64"/>
      <c r="T17" s="64"/>
      <c r="U17" s="64"/>
      <c r="V17" s="64"/>
      <c r="W17" s="64"/>
      <c r="X17" s="65"/>
      <c r="Y17" s="65"/>
      <c r="Z17" s="65"/>
      <c r="AA17" s="66"/>
    </row>
    <row r="18" spans="1:27" x14ac:dyDescent="0.2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4"/>
      <c r="R18" s="64"/>
      <c r="S18" s="64"/>
      <c r="T18" s="64"/>
      <c r="U18" s="64"/>
      <c r="V18" s="64"/>
      <c r="W18" s="64"/>
      <c r="X18" s="65"/>
      <c r="Y18" s="65"/>
      <c r="Z18" s="65"/>
      <c r="AA18" s="66"/>
    </row>
    <row r="19" spans="1:27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64"/>
      <c r="R19" s="64"/>
      <c r="S19" s="64"/>
      <c r="T19" s="64"/>
      <c r="U19" s="64"/>
      <c r="V19" s="64"/>
      <c r="W19" s="64"/>
      <c r="X19" s="65"/>
      <c r="Y19" s="65"/>
      <c r="Z19" s="65"/>
      <c r="AA19" s="66"/>
    </row>
    <row r="20" spans="1:27" x14ac:dyDescent="0.2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64"/>
      <c r="R20" s="64"/>
      <c r="S20" s="64"/>
      <c r="T20" s="64"/>
      <c r="U20" s="64"/>
      <c r="V20" s="64"/>
      <c r="W20" s="64"/>
      <c r="X20" s="65"/>
      <c r="Y20" s="65"/>
      <c r="Z20" s="65"/>
      <c r="AA20" s="66"/>
    </row>
    <row r="21" spans="1:27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65"/>
      <c r="R21" s="65"/>
      <c r="S21" s="65"/>
      <c r="T21" s="65"/>
      <c r="U21" s="64"/>
      <c r="V21" s="64"/>
      <c r="W21" s="64"/>
      <c r="X21" s="65"/>
      <c r="Y21" s="65"/>
      <c r="Z21" s="65"/>
      <c r="AA21" s="66"/>
    </row>
    <row r="22" spans="1:27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65"/>
      <c r="R22" s="65"/>
      <c r="S22" s="65"/>
      <c r="T22" s="65"/>
      <c r="U22" s="64"/>
      <c r="V22" s="64"/>
      <c r="W22" s="64"/>
      <c r="X22" s="65"/>
      <c r="Y22" s="65"/>
      <c r="Z22" s="65"/>
      <c r="AA22" s="66"/>
    </row>
    <row r="23" spans="1:27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65"/>
      <c r="R23" s="64"/>
      <c r="S23" s="64"/>
      <c r="T23" s="64"/>
      <c r="U23" s="65"/>
      <c r="V23" s="65"/>
      <c r="W23" s="65"/>
      <c r="X23" s="65"/>
      <c r="Y23" s="65"/>
      <c r="Z23" s="65"/>
      <c r="AA23" s="66"/>
    </row>
    <row r="24" spans="1:27" x14ac:dyDescent="0.2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65"/>
      <c r="R24" s="64"/>
      <c r="S24" s="64"/>
      <c r="T24" s="64"/>
      <c r="U24" s="65"/>
      <c r="V24" s="65"/>
      <c r="W24" s="65"/>
      <c r="X24" s="65"/>
      <c r="Y24" s="65"/>
      <c r="Z24" s="65"/>
      <c r="AA24" s="66"/>
    </row>
    <row r="25" spans="1:27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65"/>
      <c r="R25" s="64"/>
      <c r="S25" s="64"/>
      <c r="T25" s="64"/>
      <c r="U25" s="65"/>
      <c r="V25" s="65"/>
      <c r="W25" s="65"/>
      <c r="X25" s="65"/>
      <c r="Y25" s="65"/>
      <c r="Z25" s="65"/>
      <c r="AA25" s="66"/>
    </row>
    <row r="26" spans="1:27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65"/>
      <c r="R26" s="64"/>
      <c r="S26" s="64"/>
      <c r="T26" s="64"/>
      <c r="U26" s="65"/>
      <c r="V26" s="65"/>
      <c r="W26" s="65"/>
      <c r="X26" s="65"/>
      <c r="Y26" s="65"/>
      <c r="Z26" s="65"/>
      <c r="AA26" s="66"/>
    </row>
    <row r="27" spans="1:27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65"/>
      <c r="R27" s="64"/>
      <c r="S27" s="64"/>
      <c r="T27" s="64"/>
      <c r="U27" s="65"/>
      <c r="V27" s="65"/>
      <c r="W27" s="65"/>
      <c r="X27" s="65"/>
      <c r="Y27" s="65"/>
      <c r="Z27" s="65"/>
      <c r="AA27" s="66"/>
    </row>
    <row r="28" spans="1:27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65"/>
      <c r="R28" s="64"/>
      <c r="S28" s="64"/>
      <c r="T28" s="64"/>
      <c r="U28" s="65"/>
      <c r="V28" s="65"/>
      <c r="W28" s="65"/>
      <c r="X28" s="65"/>
      <c r="Y28" s="65"/>
      <c r="Z28" s="65"/>
      <c r="AA28" s="66"/>
    </row>
    <row r="29" spans="1:27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5"/>
      <c r="R29" s="64"/>
      <c r="S29" s="64"/>
      <c r="T29" s="64"/>
      <c r="U29" s="65"/>
      <c r="V29" s="65"/>
      <c r="W29" s="65"/>
      <c r="X29" s="65"/>
      <c r="Y29" s="65"/>
      <c r="Z29" s="65"/>
      <c r="AA29" s="66"/>
    </row>
    <row r="30" spans="1:27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5"/>
      <c r="R30" s="64"/>
      <c r="S30" s="64"/>
      <c r="T30" s="64"/>
      <c r="U30" s="65"/>
      <c r="V30" s="65"/>
      <c r="W30" s="65"/>
      <c r="X30" s="65"/>
      <c r="Y30" s="65"/>
      <c r="Z30" s="65"/>
      <c r="AA30" s="66"/>
    </row>
    <row r="31" spans="1:27" x14ac:dyDescent="0.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65"/>
      <c r="R31" s="64"/>
      <c r="S31" s="64"/>
      <c r="T31" s="64"/>
      <c r="U31" s="65"/>
      <c r="V31" s="65"/>
      <c r="W31" s="65"/>
      <c r="X31" s="65"/>
      <c r="Y31" s="65"/>
      <c r="Z31" s="65"/>
      <c r="AA31" s="66"/>
    </row>
    <row r="32" spans="1:27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65"/>
      <c r="R32" s="64"/>
      <c r="S32" s="64"/>
      <c r="T32" s="64"/>
      <c r="U32" s="65"/>
      <c r="V32" s="65"/>
      <c r="W32" s="65"/>
      <c r="X32" s="65"/>
      <c r="Y32" s="65"/>
      <c r="Z32" s="65"/>
      <c r="AA32" s="66"/>
    </row>
    <row r="33" spans="1:27" x14ac:dyDescent="0.2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65"/>
      <c r="R33" s="64"/>
      <c r="S33" s="64"/>
      <c r="T33" s="64"/>
      <c r="U33" s="65"/>
      <c r="V33" s="65"/>
      <c r="W33" s="65"/>
      <c r="X33" s="65"/>
      <c r="Y33" s="65"/>
      <c r="Z33" s="65"/>
      <c r="AA33" s="66"/>
    </row>
    <row r="34" spans="1:27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65"/>
      <c r="R34" s="64"/>
      <c r="S34" s="64"/>
      <c r="T34" s="64"/>
      <c r="U34" s="65"/>
      <c r="V34" s="65"/>
      <c r="W34" s="65"/>
      <c r="X34" s="65"/>
      <c r="Y34" s="65"/>
      <c r="Z34" s="65"/>
      <c r="AA34" s="66"/>
    </row>
    <row r="35" spans="1:27" x14ac:dyDescent="0.2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65"/>
      <c r="R35" s="64"/>
      <c r="S35" s="64"/>
      <c r="T35" s="64"/>
      <c r="U35" s="65"/>
      <c r="V35" s="65"/>
      <c r="W35" s="65"/>
      <c r="X35" s="65"/>
      <c r="Y35" s="65"/>
      <c r="Z35" s="65"/>
      <c r="AA35" s="66"/>
    </row>
    <row r="36" spans="1:27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65"/>
      <c r="R36" s="64"/>
      <c r="S36" s="64"/>
      <c r="T36" s="64"/>
      <c r="U36" s="65"/>
      <c r="V36" s="65"/>
      <c r="W36" s="65"/>
      <c r="X36" s="65"/>
      <c r="Y36" s="65"/>
      <c r="Z36" s="65"/>
      <c r="AA36" s="66"/>
    </row>
    <row r="37" spans="1:27" x14ac:dyDescent="0.2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65"/>
      <c r="R37" s="64"/>
      <c r="S37" s="64"/>
      <c r="T37" s="64"/>
      <c r="U37" s="65"/>
      <c r="V37" s="65"/>
      <c r="W37" s="65"/>
      <c r="X37" s="65"/>
      <c r="Y37" s="65"/>
      <c r="Z37" s="65"/>
      <c r="AA37" s="66"/>
    </row>
    <row r="38" spans="1:27" x14ac:dyDescent="0.2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5"/>
      <c r="R38" s="64"/>
      <c r="S38" s="64"/>
      <c r="T38" s="64"/>
      <c r="U38" s="65"/>
      <c r="V38" s="65"/>
      <c r="W38" s="65"/>
      <c r="X38" s="65"/>
      <c r="Y38" s="65"/>
      <c r="Z38" s="65"/>
      <c r="AA38" s="66"/>
    </row>
    <row r="39" spans="1:27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65"/>
      <c r="R39" s="64"/>
      <c r="S39" s="64"/>
      <c r="T39" s="64"/>
      <c r="U39" s="65"/>
      <c r="V39" s="65"/>
      <c r="W39" s="65"/>
      <c r="X39" s="65"/>
      <c r="Y39" s="65"/>
      <c r="Z39" s="65"/>
      <c r="AA39" s="66"/>
    </row>
    <row r="40" spans="1:27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65"/>
      <c r="R40" s="64"/>
      <c r="S40" s="64"/>
      <c r="T40" s="64"/>
      <c r="U40" s="65"/>
      <c r="V40" s="65"/>
      <c r="W40" s="65"/>
      <c r="X40" s="65"/>
      <c r="Y40" s="65"/>
      <c r="Z40" s="65"/>
      <c r="AA40" s="66"/>
    </row>
    <row r="41" spans="1:27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65"/>
      <c r="R41" s="64"/>
      <c r="S41" s="64"/>
      <c r="T41" s="64"/>
      <c r="U41" s="65"/>
      <c r="V41" s="65"/>
      <c r="W41" s="65"/>
      <c r="X41" s="65"/>
      <c r="Y41" s="65"/>
      <c r="Z41" s="65"/>
      <c r="AA41" s="66"/>
    </row>
    <row r="42" spans="1:27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65"/>
      <c r="R42" s="64"/>
      <c r="S42" s="64"/>
      <c r="T42" s="64"/>
      <c r="U42" s="65"/>
      <c r="V42" s="65"/>
      <c r="W42" s="65"/>
      <c r="X42" s="65"/>
      <c r="Y42" s="65"/>
      <c r="Z42" s="65"/>
      <c r="AA42" s="66"/>
    </row>
    <row r="43" spans="1:27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</row>
    <row r="44" spans="1:27" ht="13.5" thickBot="1" x14ac:dyDescent="0.25">
      <c r="A44" s="8"/>
      <c r="B44" s="41"/>
      <c r="C44" s="41"/>
      <c r="D44" s="41"/>
      <c r="E44" s="41"/>
      <c r="F44" s="41"/>
      <c r="G44" s="41"/>
      <c r="H44" s="9"/>
      <c r="I44" s="9"/>
      <c r="J44" s="9"/>
      <c r="K44" s="9"/>
      <c r="L44" s="9"/>
      <c r="M44" s="9"/>
      <c r="N44" s="9"/>
      <c r="O44" s="9"/>
      <c r="P44" s="9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</row>
    <row r="45" spans="1:27" x14ac:dyDescent="0.2">
      <c r="A45" s="68" t="s">
        <v>6801</v>
      </c>
      <c r="B45" s="41"/>
      <c r="C45" s="85" t="s">
        <v>1939</v>
      </c>
      <c r="D45" s="86"/>
      <c r="E45" s="89" t="s">
        <v>6709</v>
      </c>
      <c r="F45" s="90"/>
      <c r="G45" s="90"/>
      <c r="H45" s="90" t="s">
        <v>6710</v>
      </c>
      <c r="I45" s="90"/>
      <c r="J45" s="90"/>
      <c r="K45" s="9"/>
      <c r="L45" s="9"/>
      <c r="M45" s="9"/>
      <c r="N45" s="9"/>
      <c r="O45" s="9"/>
      <c r="P45" s="9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</row>
    <row r="46" spans="1:27" ht="13.5" thickBot="1" x14ac:dyDescent="0.25">
      <c r="A46" s="8"/>
      <c r="B46" s="9"/>
      <c r="C46" s="87"/>
      <c r="D46" s="88"/>
      <c r="E46" s="91">
        <f>IF(VLOOKUP(C45,'Pivot On Countries'!$G$3:$I$94,2,FALSE)=0,"",VLOOKUP(C45,'Pivot On Countries'!$G$3:$I$94,2,FALSE))</f>
        <v>17</v>
      </c>
      <c r="F46" s="91"/>
      <c r="G46" s="89"/>
      <c r="H46" s="92">
        <f>IF(VLOOKUP(C45,'Pivot On Countries'!$G$3:$I$94,3,FALSE)=0,"",VLOOKUP(C45,'Pivot On Countries'!$G$3:$I$94,3,FALSE))</f>
        <v>79637.147019411786</v>
      </c>
      <c r="I46" s="93"/>
      <c r="J46" s="94"/>
      <c r="K46" s="9"/>
      <c r="L46" s="9"/>
      <c r="M46" s="9"/>
      <c r="N46" s="9"/>
      <c r="O46" s="9"/>
      <c r="P46" s="9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6"/>
    </row>
    <row r="47" spans="1:27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6"/>
    </row>
    <row r="48" spans="1:27" ht="13.5" thickBot="1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70"/>
    </row>
    <row r="49" ht="13.5" thickTop="1" x14ac:dyDescent="0.2"/>
    <row r="80" spans="1:3" x14ac:dyDescent="0.2">
      <c r="A80" s="7"/>
      <c r="B80" s="7" t="s">
        <v>86</v>
      </c>
      <c r="C80" s="7" t="s">
        <v>85</v>
      </c>
    </row>
    <row r="81" spans="1:3" x14ac:dyDescent="0.2">
      <c r="A81" s="7" t="s">
        <v>1551</v>
      </c>
      <c r="B81" s="7">
        <v>250</v>
      </c>
      <c r="C81" s="7">
        <v>-220</v>
      </c>
    </row>
    <row r="82" spans="1:3" x14ac:dyDescent="0.2">
      <c r="A82" s="7"/>
      <c r="B82" s="7">
        <v>230</v>
      </c>
      <c r="C82" s="7">
        <v>-290</v>
      </c>
    </row>
    <row r="83" spans="1:3" x14ac:dyDescent="0.2">
      <c r="A83" s="7"/>
      <c r="B83" s="7" t="s">
        <v>86</v>
      </c>
      <c r="C83" s="7" t="s">
        <v>85</v>
      </c>
    </row>
    <row r="84" spans="1:3" x14ac:dyDescent="0.2">
      <c r="A84" s="7" t="s">
        <v>922</v>
      </c>
      <c r="B84" s="7">
        <v>-45</v>
      </c>
      <c r="C84" s="7">
        <v>100</v>
      </c>
    </row>
    <row r="85" spans="1:3" x14ac:dyDescent="0.2">
      <c r="A85" s="7"/>
      <c r="B85" s="7">
        <v>-150</v>
      </c>
      <c r="C85" s="7">
        <v>160</v>
      </c>
    </row>
    <row r="86" spans="1:3" x14ac:dyDescent="0.2">
      <c r="B86" s="7" t="s">
        <v>86</v>
      </c>
      <c r="C86" s="7" t="s">
        <v>85</v>
      </c>
    </row>
    <row r="87" spans="1:3" x14ac:dyDescent="0.2">
      <c r="A87" s="7" t="s">
        <v>1766</v>
      </c>
      <c r="B87" s="34">
        <v>-10</v>
      </c>
      <c r="C87" s="34">
        <v>100</v>
      </c>
    </row>
    <row r="88" spans="1:3" x14ac:dyDescent="0.2">
      <c r="A88" s="7"/>
      <c r="B88" s="34">
        <v>10</v>
      </c>
      <c r="C88" s="34">
        <v>180</v>
      </c>
    </row>
    <row r="89" spans="1:3" x14ac:dyDescent="0.2">
      <c r="A89" s="7"/>
      <c r="B89" s="7"/>
      <c r="C89" s="7"/>
    </row>
    <row r="90" spans="1:3" x14ac:dyDescent="0.2">
      <c r="A90" s="7"/>
      <c r="B90" s="7"/>
      <c r="C90" s="7"/>
    </row>
    <row r="91" spans="1:3" x14ac:dyDescent="0.2">
      <c r="A91" s="7">
        <f>IF('The Dashboard!'!$D$5=ChartLeft!$F$20,A80,0)</f>
        <v>0</v>
      </c>
      <c r="B91" s="7" t="str">
        <f>IF('The Dashboard!'!$D$5=ChartLeft!$F$20,B80,0)</f>
        <v>x</v>
      </c>
      <c r="C91" s="7" t="str">
        <f>IF('The Dashboard!'!$D$5=ChartLeft!$F$20,C80,0)</f>
        <v>y</v>
      </c>
    </row>
    <row r="92" spans="1:3" x14ac:dyDescent="0.2">
      <c r="A92" s="7" t="str">
        <f>IF('The Dashboard!'!$D$5=ChartLeft!$F$20,A81,0)</f>
        <v>UAE</v>
      </c>
      <c r="B92" s="7">
        <f>IF('The Dashboard!'!$D$5=ChartLeft!$F$20,B81,0)</f>
        <v>250</v>
      </c>
      <c r="C92" s="7">
        <f>IF('The Dashboard!'!$D$5=ChartLeft!$F$20,C81,0)</f>
        <v>-220</v>
      </c>
    </row>
    <row r="93" spans="1:3" x14ac:dyDescent="0.2">
      <c r="A93" s="7">
        <f>IF('The Dashboard!'!$D$5=ChartLeft!$F$20,A82,0)</f>
        <v>0</v>
      </c>
      <c r="B93" s="7">
        <f>IF('The Dashboard!'!$D$5=ChartLeft!$F$20,B82,0)</f>
        <v>230</v>
      </c>
      <c r="C93" s="7">
        <f>IF('The Dashboard!'!$D$5=ChartLeft!$F$20,C82,0)</f>
        <v>-290</v>
      </c>
    </row>
    <row r="94" spans="1:3" x14ac:dyDescent="0.2">
      <c r="A94" s="7">
        <f>IF('The Dashboard!'!$D$5=ChartLeft!$F$20,A83,0)</f>
        <v>0</v>
      </c>
      <c r="B94" s="7" t="str">
        <f>IF('The Dashboard!'!$D$5=ChartLeft!$F$20,B83,0)</f>
        <v>x</v>
      </c>
      <c r="C94" s="7" t="str">
        <f>IF('The Dashboard!'!$D$5=ChartLeft!$F$20,C83,0)</f>
        <v>y</v>
      </c>
    </row>
    <row r="95" spans="1:3" x14ac:dyDescent="0.2">
      <c r="A95" s="7" t="str">
        <f>IF('The Dashboard!'!$D$5=ChartLeft!$F$20,A84,0)</f>
        <v>UK</v>
      </c>
      <c r="B95" s="7">
        <f>IF('The Dashboard!'!$D$5=ChartLeft!$F$20,B84,0)</f>
        <v>-45</v>
      </c>
      <c r="C95" s="7">
        <f>IF('The Dashboard!'!$D$5=ChartLeft!$F$20,C84,0)</f>
        <v>100</v>
      </c>
    </row>
    <row r="96" spans="1:3" x14ac:dyDescent="0.2">
      <c r="A96" s="7">
        <f>IF('The Dashboard!'!$D$5=ChartLeft!$F$20,A85,0)</f>
        <v>0</v>
      </c>
      <c r="B96" s="7">
        <f>IF('The Dashboard!'!$D$5=ChartLeft!$F$20,B85,0)</f>
        <v>-150</v>
      </c>
      <c r="C96" s="7">
        <f>IF('The Dashboard!'!$D$5=ChartLeft!$F$20,C85,0)</f>
        <v>160</v>
      </c>
    </row>
    <row r="97" spans="1:3" x14ac:dyDescent="0.2">
      <c r="A97" s="7">
        <f>IF('The Dashboard!'!$D$5=ChartLeft!$F$20,A86,0)</f>
        <v>0</v>
      </c>
      <c r="B97" s="7" t="str">
        <f>IF('The Dashboard!'!$D$5=ChartLeft!$F$20,B86,0)</f>
        <v>x</v>
      </c>
      <c r="C97" s="7" t="str">
        <f>IF('The Dashboard!'!$D$5=ChartLeft!$F$20,C86,0)</f>
        <v>y</v>
      </c>
    </row>
    <row r="98" spans="1:3" x14ac:dyDescent="0.2">
      <c r="A98" s="7" t="str">
        <f>IF('The Dashboard!'!$D$5=ChartLeft!$F$20,A87,0)</f>
        <v>Netherlands</v>
      </c>
      <c r="B98" s="7">
        <f>IF('The Dashboard!'!$D$5=ChartLeft!$F$20,B87,0)</f>
        <v>-10</v>
      </c>
      <c r="C98" s="7">
        <f>IF('The Dashboard!'!$D$5=ChartLeft!$F$20,C87,0)</f>
        <v>100</v>
      </c>
    </row>
    <row r="99" spans="1:3" x14ac:dyDescent="0.2">
      <c r="A99" s="7">
        <f>IF('The Dashboard!'!$D$5=ChartLeft!$F$20,A88,0)</f>
        <v>0</v>
      </c>
      <c r="B99" s="7">
        <f>IF('The Dashboard!'!$D$5=ChartLeft!$F$20,B88,0)</f>
        <v>10</v>
      </c>
      <c r="C99" s="7">
        <f>IF('The Dashboard!'!$D$5=ChartLeft!$F$20,C88,0)</f>
        <v>180</v>
      </c>
    </row>
  </sheetData>
  <dataConsolidate/>
  <mergeCells count="9">
    <mergeCell ref="A5:C5"/>
    <mergeCell ref="A1:AA3"/>
    <mergeCell ref="C45:D46"/>
    <mergeCell ref="E45:G45"/>
    <mergeCell ref="H45:J45"/>
    <mergeCell ref="E46:G46"/>
    <mergeCell ref="H46:J46"/>
    <mergeCell ref="T6:Z6"/>
    <mergeCell ref="R6:S6"/>
  </mergeCells>
  <pageMargins left="0.7" right="0.7" top="0.75" bottom="0.75" header="0.3" footer="0.3"/>
  <pageSetup paperSize="9" scale="3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ChartLeft!$F$19:$F$20</xm:f>
          </x14:formula1>
          <xm:sqref>D5</xm:sqref>
        </x14:dataValidation>
        <x14:dataValidation type="list" allowBlank="1" showInputMessage="1" showErrorMessage="1">
          <x14:formula1>
            <xm:f>ChartRight!$M$2:$M$4</xm:f>
          </x14:formula1>
          <xm:sqref>T6</xm:sqref>
        </x14:dataValidation>
        <x14:dataValidation type="list" allowBlank="1" showInputMessage="1" showErrorMessage="1">
          <x14:formula1>
            <xm:f>'Pivot On Countries'!G$3:G$94</xm:f>
          </x14:formula1>
          <xm:sqref>C45:D46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I1" sqref="I1"/>
    </sheetView>
  </sheetViews>
  <sheetFormatPr defaultColWidth="17.140625" defaultRowHeight="12.75" customHeight="1" x14ac:dyDescent="0.2"/>
  <cols>
    <col min="1" max="6" width="17.140625" customWidth="1"/>
    <col min="7" max="7" width="25.140625" customWidth="1"/>
    <col min="8" max="13" width="17.140625" customWidth="1"/>
  </cols>
  <sheetData>
    <row r="1" spans="1:9" ht="25.5" x14ac:dyDescent="0.2">
      <c r="A1" s="3" t="s">
        <v>909</v>
      </c>
      <c r="B1" s="3" t="s">
        <v>283</v>
      </c>
      <c r="C1" s="4" t="s">
        <v>909</v>
      </c>
      <c r="D1" s="4" t="s">
        <v>4129</v>
      </c>
      <c r="E1" s="4" t="s">
        <v>86</v>
      </c>
      <c r="F1" s="4" t="s">
        <v>85</v>
      </c>
      <c r="G1" s="4" t="s">
        <v>2383</v>
      </c>
      <c r="H1" s="4" t="s">
        <v>2604</v>
      </c>
      <c r="I1" s="4" t="s">
        <v>769</v>
      </c>
    </row>
    <row r="2" spans="1:9" x14ac:dyDescent="0.2">
      <c r="A2" s="1" t="s">
        <v>2341</v>
      </c>
      <c r="B2" s="1" t="s">
        <v>818</v>
      </c>
      <c r="C2" s="4">
        <f>MATCH(A2,latitudevslongitude!$L:$L,0)</f>
        <v>222</v>
      </c>
      <c r="D2" s="4">
        <f>COUNTIF(Data!$M$6:$M$1888,$A2)</f>
        <v>617</v>
      </c>
      <c r="E2" s="4">
        <f ca="1">OFFSET(latitudevslongitude!$G$1,($C2-1),0,1,1)</f>
        <v>38</v>
      </c>
      <c r="F2" s="4">
        <f ca="1">OFFSET(latitudevslongitude!$H$1,($C2-1),0,1,1)</f>
        <v>-97</v>
      </c>
      <c r="G2" s="4">
        <f>SUMIF(Data!$M$6:$M$1888,A2,Data!$F$6:$F$1888)/D2</f>
        <v>72738.12965964344</v>
      </c>
      <c r="H2" s="4">
        <f t="shared" ref="H2:H33" si="0">SQRT(G2)/2</f>
        <v>134.85003676273456</v>
      </c>
      <c r="I2" s="4">
        <f t="shared" ref="I2:I33" ca="1" si="1">E2-D2</f>
        <v>-579</v>
      </c>
    </row>
    <row r="3" spans="1:9" x14ac:dyDescent="0.2">
      <c r="A3" s="1" t="s">
        <v>5742</v>
      </c>
      <c r="B3" s="1" t="s">
        <v>2590</v>
      </c>
      <c r="C3" s="4">
        <f>MATCH(A3,latitudevslongitude!$L:$L,0)</f>
        <v>98</v>
      </c>
      <c r="D3" s="4">
        <f>COUNTIF(Data!$M$6:$M$1888,$A3)</f>
        <v>565</v>
      </c>
      <c r="E3" s="4">
        <f ca="1">OFFSET(latitudevslongitude!$G$1,($C3-1),0,1,1)</f>
        <v>20</v>
      </c>
      <c r="F3" s="4">
        <f ca="1">OFFSET(latitudevslongitude!$H$1,($C3-1),0,1,1)</f>
        <v>77</v>
      </c>
      <c r="G3" s="4">
        <f>SUMIF(Data!$M$6:$M$1888,A3,Data!$F$6:$F$1888)/D3</f>
        <v>13529.430893969913</v>
      </c>
      <c r="H3" s="4">
        <f t="shared" si="0"/>
        <v>58.158040918625161</v>
      </c>
      <c r="I3" s="4">
        <f t="shared" ca="1" si="1"/>
        <v>-545</v>
      </c>
    </row>
    <row r="4" spans="1:9" x14ac:dyDescent="0.2">
      <c r="A4" s="1" t="s">
        <v>1308</v>
      </c>
      <c r="B4" s="1" t="s">
        <v>6303</v>
      </c>
      <c r="C4" s="4">
        <f>MATCH(A4,latitudevslongitude!$L:$L,0)</f>
        <v>221</v>
      </c>
      <c r="D4" s="4">
        <f>COUNTIF(Data!$M$6:$M$1888,$A4)</f>
        <v>154</v>
      </c>
      <c r="E4" s="4">
        <f ca="1">OFFSET(latitudevslongitude!$G$1,($C4-1),0,1,1)</f>
        <v>54</v>
      </c>
      <c r="F4" s="4">
        <f ca="1">OFFSET(latitudevslongitude!$H$1,($C4-1),0,1,1)</f>
        <v>-2</v>
      </c>
      <c r="G4" s="4">
        <f>SUMIF(Data!$M$6:$M$1888,A4,Data!$F$6:$F$1888)/D4</f>
        <v>67240.730113051904</v>
      </c>
      <c r="H4" s="4">
        <f t="shared" si="0"/>
        <v>129.6540879735883</v>
      </c>
      <c r="I4" s="4">
        <f t="shared" ca="1" si="1"/>
        <v>-100</v>
      </c>
    </row>
    <row r="5" spans="1:9" x14ac:dyDescent="0.2">
      <c r="A5" s="1" t="s">
        <v>6246</v>
      </c>
      <c r="B5" s="1" t="s">
        <v>2333</v>
      </c>
      <c r="C5" s="4">
        <f>MATCH(A5,latitudevslongitude!$L:$L,0)</f>
        <v>13</v>
      </c>
      <c r="D5" s="4">
        <f>COUNTIF(Data!$M$6:$M$1888,$A5)</f>
        <v>81</v>
      </c>
      <c r="E5" s="4">
        <f ca="1">OFFSET(latitudevslongitude!$G$1,($C5-1),0,1,1)</f>
        <v>-27</v>
      </c>
      <c r="F5" s="4">
        <f ca="1">OFFSET(latitudevslongitude!$H$1,($C5-1),0,1,1)</f>
        <v>133</v>
      </c>
      <c r="G5" s="4">
        <f>SUMIF(Data!$M$6:$M$1888,A5,Data!$F$6:$F$1888)/D5</f>
        <v>92857.629854074054</v>
      </c>
      <c r="H5" s="4">
        <f t="shared" si="0"/>
        <v>152.36274959293203</v>
      </c>
      <c r="I5" s="4">
        <f t="shared" ca="1" si="1"/>
        <v>-108</v>
      </c>
    </row>
    <row r="6" spans="1:9" x14ac:dyDescent="0.2">
      <c r="A6" s="1" t="s">
        <v>3760</v>
      </c>
      <c r="B6" s="1" t="s">
        <v>818</v>
      </c>
      <c r="C6" s="4">
        <f>MATCH(A6,latitudevslongitude!$L:$L,0)</f>
        <v>38</v>
      </c>
      <c r="D6" s="4">
        <f>COUNTIF(Data!$M$6:$M$1888,$A6)</f>
        <v>58</v>
      </c>
      <c r="E6" s="4">
        <f ca="1">OFFSET(latitudevslongitude!$G$1,($C6-1),0,1,1)</f>
        <v>60</v>
      </c>
      <c r="F6" s="4">
        <f ca="1">OFFSET(latitudevslongitude!$H$1,($C6-1),0,1,1)</f>
        <v>-95</v>
      </c>
      <c r="G6" s="4">
        <f>SUMIF(Data!$M$6:$M$1888,A6,Data!$F$6:$F$1888)/D6</f>
        <v>89799.52684172416</v>
      </c>
      <c r="H6" s="4">
        <f t="shared" si="0"/>
        <v>149.83284589979274</v>
      </c>
      <c r="I6" s="4">
        <f t="shared" ca="1" si="1"/>
        <v>2</v>
      </c>
    </row>
    <row r="7" spans="1:9" x14ac:dyDescent="0.2">
      <c r="A7" s="1" t="s">
        <v>6357</v>
      </c>
      <c r="B7" s="1" t="s">
        <v>2590</v>
      </c>
      <c r="C7" s="4">
        <f>MATCH(A7,latitudevslongitude!$L:$L,0)</f>
        <v>161</v>
      </c>
      <c r="D7" s="4">
        <f>COUNTIF(Data!$M$6:$M$1888,$A7)</f>
        <v>29</v>
      </c>
      <c r="E7" s="4">
        <f ca="1">OFFSET(latitudevslongitude!$G$1,($C7-1),0,1,1)</f>
        <v>30</v>
      </c>
      <c r="F7" s="4">
        <f ca="1">OFFSET(latitudevslongitude!$H$1,($C7-1),0,1,1)</f>
        <v>70</v>
      </c>
      <c r="G7" s="4">
        <f>SUMIF(Data!$M$6:$M$1888,A7,Data!$F$6:$F$1888)/D7</f>
        <v>11873.552586586209</v>
      </c>
      <c r="H7" s="4">
        <f t="shared" si="0"/>
        <v>54.482916098962178</v>
      </c>
      <c r="I7" s="4">
        <f t="shared" ca="1" si="1"/>
        <v>1</v>
      </c>
    </row>
    <row r="8" spans="1:9" x14ac:dyDescent="0.2">
      <c r="A8" s="1" t="s">
        <v>5124</v>
      </c>
      <c r="B8" s="1" t="s">
        <v>6303</v>
      </c>
      <c r="C8" s="4">
        <f>MATCH(A8,latitudevslongitude!$L:$L,0)</f>
        <v>149</v>
      </c>
      <c r="D8" s="4">
        <f>COUNTIF(Data!$M$6:$M$1888,$A8)</f>
        <v>23</v>
      </c>
      <c r="E8" s="4">
        <f ca="1">OFFSET(latitudevslongitude!$G$1,($C8-1),0,1,1)</f>
        <v>52.5</v>
      </c>
      <c r="F8" s="4">
        <f ca="1">OFFSET(latitudevslongitude!$H$1,($C8-1),0,1,1)</f>
        <v>5.75</v>
      </c>
      <c r="G8" s="4">
        <f>SUMIF(Data!$M$6:$M$1888,A8,Data!$F$6:$F$1888)/D8</f>
        <v>73006.431203043467</v>
      </c>
      <c r="H8" s="4">
        <f t="shared" si="0"/>
        <v>135.0985114675986</v>
      </c>
      <c r="I8" s="4">
        <f t="shared" ca="1" si="1"/>
        <v>29.5</v>
      </c>
    </row>
    <row r="9" spans="1:9" x14ac:dyDescent="0.2">
      <c r="A9" s="1" t="s">
        <v>2694</v>
      </c>
      <c r="B9" s="1" t="s">
        <v>4976</v>
      </c>
      <c r="C9" s="4">
        <f>MATCH(A9,latitudevslongitude!$L:$L,0)</f>
        <v>194</v>
      </c>
      <c r="D9" s="4">
        <f>COUNTIF(Data!$M$6:$M$1888,$A9)</f>
        <v>19</v>
      </c>
      <c r="E9" s="4">
        <f ca="1">OFFSET(latitudevslongitude!$G$1,($C9-1),0,1,1)</f>
        <v>-29</v>
      </c>
      <c r="F9" s="4">
        <f ca="1">OFFSET(latitudevslongitude!$H$1,($C9-1),0,1,1)</f>
        <v>24</v>
      </c>
      <c r="G9" s="4">
        <f>SUMIF(Data!$M$6:$M$1888,A9,Data!$F$6:$F$1888)/D9</f>
        <v>49555.624997842104</v>
      </c>
      <c r="H9" s="4">
        <f t="shared" si="0"/>
        <v>111.30546369994838</v>
      </c>
      <c r="I9" s="4">
        <f t="shared" ca="1" si="1"/>
        <v>-48</v>
      </c>
    </row>
    <row r="10" spans="1:9" x14ac:dyDescent="0.2">
      <c r="A10" s="1" t="s">
        <v>2638</v>
      </c>
      <c r="B10" s="1" t="s">
        <v>2590</v>
      </c>
      <c r="C10" s="4">
        <f>MATCH(A10,latitudevslongitude!$L:$L,0)</f>
        <v>220</v>
      </c>
      <c r="D10" s="4">
        <f>COUNTIF(Data!$M$6:$M$1888,$A10)</f>
        <v>23</v>
      </c>
      <c r="E10" s="4">
        <f ca="1">OFFSET(latitudevslongitude!$G$1,($C10-1),0,1,1)</f>
        <v>24</v>
      </c>
      <c r="F10" s="4">
        <f ca="1">OFFSET(latitudevslongitude!$H$1,($C10-1),0,1,1)</f>
        <v>54</v>
      </c>
      <c r="G10" s="4">
        <f>SUMIF(Data!$M$6:$M$1888,A10,Data!$F$6:$F$1888)/D10</f>
        <v>41128.301756347828</v>
      </c>
      <c r="H10" s="4">
        <f t="shared" si="0"/>
        <v>101.40056922466933</v>
      </c>
      <c r="I10" s="4">
        <f t="shared" ca="1" si="1"/>
        <v>1</v>
      </c>
    </row>
    <row r="11" spans="1:9" x14ac:dyDescent="0.2">
      <c r="A11" s="1" t="s">
        <v>5233</v>
      </c>
      <c r="B11" s="1" t="s">
        <v>6303</v>
      </c>
      <c r="C11" s="4">
        <f>MATCH(A11,latitudevslongitude!$L:$L,0)</f>
        <v>81</v>
      </c>
      <c r="D11" s="4">
        <f>COUNTIF(Data!$M$6:$M$1888,$A11)</f>
        <v>17</v>
      </c>
      <c r="E11" s="4">
        <f ca="1">OFFSET(latitudevslongitude!$G$1,($C11-1),0,1,1)</f>
        <v>51</v>
      </c>
      <c r="F11" s="4">
        <f ca="1">OFFSET(latitudevslongitude!$H$1,($C11-1),0,1,1)</f>
        <v>9</v>
      </c>
      <c r="G11" s="4">
        <f>SUMIF(Data!$M$6:$M$1888,A11,Data!$F$6:$F$1888)/D11</f>
        <v>79637.147019411786</v>
      </c>
      <c r="H11" s="4">
        <f t="shared" si="0"/>
        <v>141.10027198716855</v>
      </c>
      <c r="I11" s="4">
        <f t="shared" ca="1" si="1"/>
        <v>34</v>
      </c>
    </row>
    <row r="12" spans="1:9" x14ac:dyDescent="0.2">
      <c r="A12" s="1" t="s">
        <v>3244</v>
      </c>
      <c r="B12" s="1" t="s">
        <v>2333</v>
      </c>
      <c r="C12" s="4">
        <f>MATCH(A12,latitudevslongitude!$L:$L,0)</f>
        <v>151</v>
      </c>
      <c r="D12" s="4">
        <f>COUNTIF(Data!$M$6:$M$1888,$A12)</f>
        <v>15</v>
      </c>
      <c r="E12" s="4">
        <f ca="1">OFFSET(latitudevslongitude!$G$1,($C12-1),0,1,1)</f>
        <v>-41</v>
      </c>
      <c r="F12" s="4">
        <f ca="1">OFFSET(latitudevslongitude!$H$1,($C12-1),0,1,1)</f>
        <v>174</v>
      </c>
      <c r="G12" s="4">
        <f>SUMIF(Data!$M$6:$M$1888,A12,Data!$F$6:$F$1888)/D12</f>
        <v>70287.554964666677</v>
      </c>
      <c r="H12" s="4">
        <f t="shared" si="0"/>
        <v>132.55900098132403</v>
      </c>
      <c r="I12" s="4">
        <f t="shared" ca="1" si="1"/>
        <v>-56</v>
      </c>
    </row>
    <row r="13" spans="1:9" x14ac:dyDescent="0.2">
      <c r="A13" s="1" t="s">
        <v>300</v>
      </c>
      <c r="B13" s="1" t="s">
        <v>2590</v>
      </c>
      <c r="C13" s="4">
        <f>MATCH(A13,latitudevslongitude!$L:$L,0)</f>
        <v>189</v>
      </c>
      <c r="D13" s="4">
        <f>COUNTIF(Data!$M$6:$M$1888,$A13)</f>
        <v>13</v>
      </c>
      <c r="E13" s="4">
        <f ca="1">OFFSET(latitudevslongitude!$G$1,($C13-1),0,1,1)</f>
        <v>1.3667</v>
      </c>
      <c r="F13" s="4">
        <f ca="1">OFFSET(latitudevslongitude!$H$1,($C13-1),0,1,1)</f>
        <v>103.8</v>
      </c>
      <c r="G13" s="4">
        <f>SUMIF(Data!$M$6:$M$1888,A13,Data!$F$6:$F$1888)/D13</f>
        <v>52154.754053846154</v>
      </c>
      <c r="H13" s="4">
        <f t="shared" si="0"/>
        <v>114.18707682334959</v>
      </c>
      <c r="I13" s="4">
        <f t="shared" ca="1" si="1"/>
        <v>-11.6333</v>
      </c>
    </row>
    <row r="14" spans="1:9" x14ac:dyDescent="0.2">
      <c r="A14" s="1" t="s">
        <v>753</v>
      </c>
      <c r="B14" s="1" t="s">
        <v>2590</v>
      </c>
      <c r="C14" s="4">
        <f>MATCH(A14,latitudevslongitude!$L:$L,0)</f>
        <v>167</v>
      </c>
      <c r="D14" s="4">
        <f>COUNTIF(Data!$M$6:$M$1888,$A14)</f>
        <v>11</v>
      </c>
      <c r="E14" s="4">
        <f ca="1">OFFSET(latitudevslongitude!$G$1,($C14-1),0,1,1)</f>
        <v>13</v>
      </c>
      <c r="F14" s="4">
        <f ca="1">OFFSET(latitudevslongitude!$H$1,($C14-1),0,1,1)</f>
        <v>122</v>
      </c>
      <c r="G14" s="4">
        <f>SUMIF(Data!$M$6:$M$1888,A14,Data!$F$6:$F$1888)/D14</f>
        <v>17479.292365181816</v>
      </c>
      <c r="H14" s="4">
        <f t="shared" si="0"/>
        <v>66.104637441676161</v>
      </c>
      <c r="I14" s="4">
        <f t="shared" ca="1" si="1"/>
        <v>2</v>
      </c>
    </row>
    <row r="15" spans="1:9" x14ac:dyDescent="0.2">
      <c r="A15" s="1" t="s">
        <v>5939</v>
      </c>
      <c r="B15" s="1" t="s">
        <v>2590</v>
      </c>
      <c r="C15" s="4">
        <f>MATCH(A15,latitudevslongitude!$L:$L,0)</f>
        <v>185</v>
      </c>
      <c r="D15" s="4">
        <f>COUNTIF(Data!$M$6:$M$1888,$A15)</f>
        <v>11</v>
      </c>
      <c r="E15" s="4">
        <f ca="1">OFFSET(latitudevslongitude!$G$1,($C15-1),0,1,1)</f>
        <v>25</v>
      </c>
      <c r="F15" s="4">
        <f ca="1">OFFSET(latitudevslongitude!$H$1,($C15-1),0,1,1)</f>
        <v>45</v>
      </c>
      <c r="G15" s="4">
        <f>SUMIF(Data!$M$6:$M$1888,A15,Data!$F$6:$F$1888)/D15</f>
        <v>35832.121211818179</v>
      </c>
      <c r="H15" s="4">
        <f t="shared" si="0"/>
        <v>94.646871596236849</v>
      </c>
      <c r="I15" s="4">
        <f t="shared" ca="1" si="1"/>
        <v>14</v>
      </c>
    </row>
    <row r="16" spans="1:9" x14ac:dyDescent="0.2">
      <c r="A16" s="1" t="s">
        <v>1325</v>
      </c>
      <c r="B16" s="1" t="s">
        <v>818</v>
      </c>
      <c r="C16" s="4">
        <f>MATCH(A16,latitudevslongitude!$L:$L,0)</f>
        <v>136</v>
      </c>
      <c r="D16" s="4">
        <f>COUNTIF(Data!$M$6:$M$1888,$A16)</f>
        <v>10</v>
      </c>
      <c r="E16" s="4">
        <f ca="1">OFFSET(latitudevslongitude!$G$1,($C16-1),0,1,1)</f>
        <v>23</v>
      </c>
      <c r="F16" s="4">
        <f ca="1">OFFSET(latitudevslongitude!$H$1,($C16-1),0,1,1)</f>
        <v>-102</v>
      </c>
      <c r="G16" s="4">
        <f>SUMIF(Data!$M$6:$M$1888,A16,Data!$F$6:$F$1888)/D16</f>
        <v>32138.498288999999</v>
      </c>
      <c r="H16" s="4">
        <f t="shared" si="0"/>
        <v>89.636067362697247</v>
      </c>
      <c r="I16" s="4">
        <f t="shared" ca="1" si="1"/>
        <v>13</v>
      </c>
    </row>
    <row r="17" spans="1:9" x14ac:dyDescent="0.2">
      <c r="A17" s="1" t="s">
        <v>1950</v>
      </c>
      <c r="B17" s="1" t="s">
        <v>6303</v>
      </c>
      <c r="C17" s="4">
        <f>MATCH(A17,latitudevslongitude!$L:$L,0)</f>
        <v>170</v>
      </c>
      <c r="D17" s="4">
        <f>COUNTIF(Data!$M$6:$M$1888,$A17)</f>
        <v>10</v>
      </c>
      <c r="E17" s="4">
        <f ca="1">OFFSET(latitudevslongitude!$G$1,($C17-1),0,1,1)</f>
        <v>39.5</v>
      </c>
      <c r="F17" s="4">
        <f ca="1">OFFSET(latitudevslongitude!$H$1,($C17-1),0,1,1)</f>
        <v>-8</v>
      </c>
      <c r="G17" s="4">
        <f>SUMIF(Data!$M$6:$M$1888,A17,Data!$F$6:$F$1888)/D17</f>
        <v>32907.763412000008</v>
      </c>
      <c r="H17" s="4">
        <f t="shared" si="0"/>
        <v>90.702485373885992</v>
      </c>
      <c r="I17" s="4">
        <f t="shared" ca="1" si="1"/>
        <v>29.5</v>
      </c>
    </row>
    <row r="18" spans="1:9" x14ac:dyDescent="0.2">
      <c r="A18" s="1" t="s">
        <v>196</v>
      </c>
      <c r="B18" s="1" t="s">
        <v>6303</v>
      </c>
      <c r="C18" s="4">
        <f>MATCH(A18,latitudevslongitude!$L:$L,0)</f>
        <v>196</v>
      </c>
      <c r="D18" s="4">
        <f>COUNTIF(Data!$M$6:$M$1888,$A18)</f>
        <v>10</v>
      </c>
      <c r="E18" s="4">
        <f ca="1">OFFSET(latitudevslongitude!$G$1,($C18-1),0,1,1)</f>
        <v>40</v>
      </c>
      <c r="F18" s="4">
        <f ca="1">OFFSET(latitudevslongitude!$H$1,($C18-1),0,1,1)</f>
        <v>-4</v>
      </c>
      <c r="G18" s="4">
        <f>SUMIF(Data!$M$6:$M$1888,A18,Data!$F$6:$F$1888)/D18</f>
        <v>46235.660110999997</v>
      </c>
      <c r="H18" s="4">
        <f t="shared" si="0"/>
        <v>107.5123947633481</v>
      </c>
      <c r="I18" s="4">
        <f t="shared" ca="1" si="1"/>
        <v>30</v>
      </c>
    </row>
    <row r="19" spans="1:9" x14ac:dyDescent="0.2">
      <c r="A19" s="1" t="s">
        <v>2506</v>
      </c>
      <c r="B19" s="1" t="s">
        <v>6303</v>
      </c>
      <c r="C19" s="4">
        <f>MATCH(A19,latitudevslongitude!$L:$L,0)</f>
        <v>175</v>
      </c>
      <c r="D19" s="4">
        <f>COUNTIF(Data!$M$6:$M$1888,$A19)</f>
        <v>9</v>
      </c>
      <c r="E19" s="4">
        <f ca="1">OFFSET(latitudevslongitude!$G$1,($C19-1),0,1,1)</f>
        <v>60</v>
      </c>
      <c r="F19" s="4">
        <f ca="1">OFFSET(latitudevslongitude!$H$1,($C19-1),0,1,1)</f>
        <v>100</v>
      </c>
      <c r="G19" s="4">
        <f>SUMIF(Data!$M$6:$M$1888,A19,Data!$F$6:$F$1888)/D19</f>
        <v>55905.222222222219</v>
      </c>
      <c r="H19" s="4">
        <f t="shared" si="0"/>
        <v>118.22142595805362</v>
      </c>
      <c r="I19" s="4">
        <f t="shared" ca="1" si="1"/>
        <v>51</v>
      </c>
    </row>
    <row r="20" spans="1:9" x14ac:dyDescent="0.2">
      <c r="A20" s="1" t="s">
        <v>2564</v>
      </c>
      <c r="B20" s="1" t="s">
        <v>2590</v>
      </c>
      <c r="C20" s="4">
        <f>MATCH(A20,latitudevslongitude!$L:$L,0)</f>
        <v>99</v>
      </c>
      <c r="D20" s="4">
        <f>COUNTIF(Data!$M$6:$M$1888,$A20)</f>
        <v>8</v>
      </c>
      <c r="E20" s="4">
        <f ca="1">OFFSET(latitudevslongitude!$G$1,($C20-1),0,1,1)</f>
        <v>-5</v>
      </c>
      <c r="F20" s="4">
        <f ca="1">OFFSET(latitudevslongitude!$H$1,($C20-1),0,1,1)</f>
        <v>120</v>
      </c>
      <c r="G20" s="4">
        <f>SUMIF(Data!$M$6:$M$1888,A20,Data!$F$6:$F$1888)/D20</f>
        <v>28872.836797374999</v>
      </c>
      <c r="H20" s="4">
        <f t="shared" si="0"/>
        <v>84.960044723056441</v>
      </c>
      <c r="I20" s="4">
        <f t="shared" ca="1" si="1"/>
        <v>-13</v>
      </c>
    </row>
    <row r="21" spans="1:9" x14ac:dyDescent="0.2">
      <c r="A21" s="1" t="s">
        <v>6319</v>
      </c>
      <c r="B21" s="1" t="s">
        <v>2590</v>
      </c>
      <c r="C21" s="4" t="e">
        <f>MATCH(A21,latitudevslongitude!$L:$L,0)</f>
        <v>#N/A</v>
      </c>
      <c r="D21" s="4">
        <f>COUNTIF(Data!$M$6:$M$1888,$A21)</f>
        <v>8</v>
      </c>
      <c r="E21" s="4" t="e">
        <f ca="1">OFFSET(latitudevslongitude!$G$1,($C21-1),0,1,1)</f>
        <v>#N/A</v>
      </c>
      <c r="F21" s="4" t="e">
        <f ca="1">OFFSET(latitudevslongitude!$H$1,($C21-1),0,1,1)</f>
        <v>#N/A</v>
      </c>
      <c r="G21" s="4">
        <f>SUMIF(Data!$M$6:$M$1888,A21,Data!$F$6:$F$1888)/D21</f>
        <v>23371.616570000002</v>
      </c>
      <c r="H21" s="4">
        <f t="shared" si="0"/>
        <v>76.438891557243295</v>
      </c>
      <c r="I21" s="4" t="e">
        <f t="shared" ca="1" si="1"/>
        <v>#N/A</v>
      </c>
    </row>
    <row r="22" spans="1:9" x14ac:dyDescent="0.2">
      <c r="A22" s="1" t="s">
        <v>5738</v>
      </c>
      <c r="B22" s="1" t="s">
        <v>6303</v>
      </c>
      <c r="C22" s="4">
        <f>MATCH(A22,latitudevslongitude!$L:$L,0)</f>
        <v>158</v>
      </c>
      <c r="D22" s="4">
        <f>COUNTIF(Data!$M$6:$M$1888,$A22)</f>
        <v>7</v>
      </c>
      <c r="E22" s="4">
        <f ca="1">OFFSET(latitudevslongitude!$G$1,($C22-1),0,1,1)</f>
        <v>62</v>
      </c>
      <c r="F22" s="4">
        <f ca="1">OFFSET(latitudevslongitude!$H$1,($C22-1),0,1,1)</f>
        <v>10</v>
      </c>
      <c r="G22" s="4">
        <f>SUMIF(Data!$M$6:$M$1888,A22,Data!$F$6:$F$1888)/D22</f>
        <v>99016.174371428584</v>
      </c>
      <c r="H22" s="4">
        <f t="shared" si="0"/>
        <v>157.33417808237709</v>
      </c>
      <c r="I22" s="4">
        <f t="shared" ca="1" si="1"/>
        <v>55</v>
      </c>
    </row>
    <row r="23" spans="1:9" x14ac:dyDescent="0.2">
      <c r="A23" s="1" t="s">
        <v>4808</v>
      </c>
      <c r="B23" s="1" t="s">
        <v>6303</v>
      </c>
      <c r="C23" s="4">
        <f>MATCH(A23,latitudevslongitude!$L:$L,0)</f>
        <v>58</v>
      </c>
      <c r="D23" s="4">
        <f>COUNTIF(Data!$M$6:$M$1888,$A23)</f>
        <v>6</v>
      </c>
      <c r="E23" s="4">
        <f ca="1">OFFSET(latitudevslongitude!$G$1,($C23-1),0,1,1)</f>
        <v>56</v>
      </c>
      <c r="F23" s="4">
        <f ca="1">OFFSET(latitudevslongitude!$H$1,($C23-1),0,1,1)</f>
        <v>10</v>
      </c>
      <c r="G23" s="4">
        <f>SUMIF(Data!$M$6:$M$1888,A23,Data!$F$6:$F$1888)/D23</f>
        <v>82525.525401666659</v>
      </c>
      <c r="H23" s="4">
        <f t="shared" si="0"/>
        <v>143.63628145568467</v>
      </c>
      <c r="I23" s="4">
        <f t="shared" ca="1" si="1"/>
        <v>50</v>
      </c>
    </row>
    <row r="24" spans="1:9" x14ac:dyDescent="0.2">
      <c r="A24" s="1" t="s">
        <v>413</v>
      </c>
      <c r="B24" s="1" t="s">
        <v>6303</v>
      </c>
      <c r="C24" s="4">
        <f>MATCH(A24,latitudevslongitude!$L:$L,0)</f>
        <v>74</v>
      </c>
      <c r="D24" s="4">
        <f>COUNTIF(Data!$M$6:$M$1888,$A24)</f>
        <v>6</v>
      </c>
      <c r="E24" s="4">
        <f ca="1">OFFSET(latitudevslongitude!$G$1,($C24-1),0,1,1)</f>
        <v>46</v>
      </c>
      <c r="F24" s="4">
        <f ca="1">OFFSET(latitudevslongitude!$H$1,($C24-1),0,1,1)</f>
        <v>2</v>
      </c>
      <c r="G24" s="4">
        <f>SUMIF(Data!$M$6:$M$1888,A24,Data!$F$6:$F$1888)/D24</f>
        <v>56952.725050000001</v>
      </c>
      <c r="H24" s="4">
        <f t="shared" si="0"/>
        <v>119.32385035063191</v>
      </c>
      <c r="I24" s="4">
        <f t="shared" ca="1" si="1"/>
        <v>40</v>
      </c>
    </row>
    <row r="25" spans="1:9" x14ac:dyDescent="0.2">
      <c r="A25" s="1" t="s">
        <v>3407</v>
      </c>
      <c r="B25" s="1" t="s">
        <v>6303</v>
      </c>
      <c r="C25" s="4">
        <f>MATCH(A25,latitudevslongitude!$L:$L,0)</f>
        <v>104</v>
      </c>
      <c r="D25" s="4">
        <f>COUNTIF(Data!$M$6:$M$1888,$A25)</f>
        <v>6</v>
      </c>
      <c r="E25" s="4">
        <f ca="1">OFFSET(latitudevslongitude!$G$1,($C25-1),0,1,1)</f>
        <v>42.833300000000001</v>
      </c>
      <c r="F25" s="4">
        <f ca="1">OFFSET(latitudevslongitude!$H$1,($C25-1),0,1,1)</f>
        <v>12.833299999999999</v>
      </c>
      <c r="G25" s="4">
        <f>SUMIF(Data!$M$6:$M$1888,A25,Data!$F$6:$F$1888)/D25</f>
        <v>47258.859129999997</v>
      </c>
      <c r="H25" s="4">
        <f t="shared" si="0"/>
        <v>108.6955140863688</v>
      </c>
      <c r="I25" s="4">
        <f t="shared" ca="1" si="1"/>
        <v>36.833300000000001</v>
      </c>
    </row>
    <row r="26" spans="1:9" x14ac:dyDescent="0.2">
      <c r="A26" s="1" t="s">
        <v>1144</v>
      </c>
      <c r="B26" s="1" t="s">
        <v>6303</v>
      </c>
      <c r="C26" s="4">
        <f>MATCH(A26,latitudevslongitude!$L:$L,0)</f>
        <v>169</v>
      </c>
      <c r="D26" s="4">
        <f>COUNTIF(Data!$M$6:$M$1888,$A26)</f>
        <v>6</v>
      </c>
      <c r="E26" s="4">
        <f ca="1">OFFSET(latitudevslongitude!$G$1,($C26-1),0,1,1)</f>
        <v>52</v>
      </c>
      <c r="F26" s="4">
        <f ca="1">OFFSET(latitudevslongitude!$H$1,($C26-1),0,1,1)</f>
        <v>20</v>
      </c>
      <c r="G26" s="4">
        <f>SUMIF(Data!$M$6:$M$1888,A26,Data!$F$6:$F$1888)/D26</f>
        <v>34210.345381666666</v>
      </c>
      <c r="H26" s="4">
        <f t="shared" si="0"/>
        <v>92.480194341365149</v>
      </c>
      <c r="I26" s="4">
        <f t="shared" ca="1" si="1"/>
        <v>46</v>
      </c>
    </row>
    <row r="27" spans="1:9" x14ac:dyDescent="0.2">
      <c r="A27" s="1" t="s">
        <v>5150</v>
      </c>
      <c r="B27" s="1" t="s">
        <v>6303</v>
      </c>
      <c r="C27" s="4">
        <f>MATCH(A27,latitudevslongitude!$L:$L,0)</f>
        <v>174</v>
      </c>
      <c r="D27" s="4">
        <f>COUNTIF(Data!$M$6:$M$1888,$A27)</f>
        <v>6</v>
      </c>
      <c r="E27" s="4">
        <f ca="1">OFFSET(latitudevslongitude!$G$1,($C27-1),0,1,1)</f>
        <v>46</v>
      </c>
      <c r="F27" s="4">
        <f ca="1">OFFSET(latitudevslongitude!$H$1,($C27-1),0,1,1)</f>
        <v>25</v>
      </c>
      <c r="G27" s="4">
        <f>SUMIF(Data!$M$6:$M$1888,A27,Data!$F$6:$F$1888)/D27</f>
        <v>16449.976756666667</v>
      </c>
      <c r="H27" s="4">
        <f t="shared" si="0"/>
        <v>64.128731385913653</v>
      </c>
      <c r="I27" s="4">
        <f t="shared" ca="1" si="1"/>
        <v>40</v>
      </c>
    </row>
    <row r="28" spans="1:9" x14ac:dyDescent="0.2">
      <c r="A28" s="1" t="s">
        <v>3325</v>
      </c>
      <c r="B28" s="1" t="s">
        <v>1025</v>
      </c>
      <c r="C28" s="4">
        <f>MATCH(A28,latitudevslongitude!$L:$L,0)</f>
        <v>47</v>
      </c>
      <c r="D28" s="4">
        <f>COUNTIF(Data!$M$6:$M$1888,$A28)</f>
        <v>5</v>
      </c>
      <c r="E28" s="4">
        <f ca="1">OFFSET(latitudevslongitude!$G$1,($C28-1),0,1,1)</f>
        <v>4</v>
      </c>
      <c r="F28" s="4">
        <f ca="1">OFFSET(latitudevslongitude!$H$1,($C28-1),0,1,1)</f>
        <v>-72</v>
      </c>
      <c r="G28" s="4">
        <f>SUMIF(Data!$M$6:$M$1888,A28,Data!$F$6:$F$1888)/D28</f>
        <v>12362</v>
      </c>
      <c r="H28" s="4">
        <f t="shared" si="0"/>
        <v>55.592265649099069</v>
      </c>
      <c r="I28" s="4">
        <f t="shared" ca="1" si="1"/>
        <v>-1</v>
      </c>
    </row>
    <row r="29" spans="1:9" x14ac:dyDescent="0.2">
      <c r="A29" s="1" t="s">
        <v>5047</v>
      </c>
      <c r="B29" s="1" t="s">
        <v>6303</v>
      </c>
      <c r="C29" s="4" t="e">
        <f>MATCH(A29,latitudevslongitude!$L:$L,0)</f>
        <v>#N/A</v>
      </c>
      <c r="D29" s="4">
        <f>COUNTIF(Data!$M$6:$M$1888,$A29)</f>
        <v>7</v>
      </c>
      <c r="E29" s="4" t="e">
        <f ca="1">OFFSET(latitudevslongitude!$G$1,($C29-1),0,1,1)</f>
        <v>#N/A</v>
      </c>
      <c r="F29" s="4" t="e">
        <f ca="1">OFFSET(latitudevslongitude!$H$1,($C29-1),0,1,1)</f>
        <v>#N/A</v>
      </c>
      <c r="G29" s="4">
        <f>SUMIF(Data!$M$6:$M$1888,A29,Data!$F$6:$F$1888)/D29</f>
        <v>113397.5308457143</v>
      </c>
      <c r="H29" s="4">
        <f t="shared" si="0"/>
        <v>168.3727493136243</v>
      </c>
      <c r="I29" s="4" t="e">
        <f t="shared" ca="1" si="1"/>
        <v>#N/A</v>
      </c>
    </row>
    <row r="30" spans="1:9" x14ac:dyDescent="0.2">
      <c r="A30" s="1" t="s">
        <v>415</v>
      </c>
      <c r="B30" s="1" t="s">
        <v>6303</v>
      </c>
      <c r="C30" s="4">
        <f>MATCH(A30,latitudevslongitude!$L:$L,0)</f>
        <v>96</v>
      </c>
      <c r="D30" s="4">
        <f>COUNTIF(Data!$M$6:$M$1888,$A30)</f>
        <v>5</v>
      </c>
      <c r="E30" s="4">
        <f ca="1">OFFSET(latitudevslongitude!$G$1,($C30-1),0,1,1)</f>
        <v>47</v>
      </c>
      <c r="F30" s="4">
        <f ca="1">OFFSET(latitudevslongitude!$H$1,($C30-1),0,1,1)</f>
        <v>20</v>
      </c>
      <c r="G30" s="4">
        <f>SUMIF(Data!$M$6:$M$1888,A30,Data!$F$6:$F$1888)/D30</f>
        <v>24716.347246000001</v>
      </c>
      <c r="H30" s="4">
        <f t="shared" si="0"/>
        <v>78.607167685269005</v>
      </c>
      <c r="I30" s="4">
        <f t="shared" ca="1" si="1"/>
        <v>42</v>
      </c>
    </row>
    <row r="31" spans="1:9" x14ac:dyDescent="0.2">
      <c r="A31" s="1" t="s">
        <v>6272</v>
      </c>
      <c r="B31" s="1" t="s">
        <v>6303</v>
      </c>
      <c r="C31" s="4">
        <f>MATCH(A31,latitudevslongitude!$L:$L,0)</f>
        <v>102</v>
      </c>
      <c r="D31" s="4">
        <f>COUNTIF(Data!$M$6:$M$1888,$A31)</f>
        <v>5</v>
      </c>
      <c r="E31" s="4">
        <f ca="1">OFFSET(latitudevslongitude!$G$1,($C31-1),0,1,1)</f>
        <v>53</v>
      </c>
      <c r="F31" s="4">
        <f ca="1">OFFSET(latitudevslongitude!$H$1,($C31-1),0,1,1)</f>
        <v>-8</v>
      </c>
      <c r="G31" s="4">
        <f>SUMIF(Data!$M$6:$M$1888,A31,Data!$F$6:$F$1888)/D31</f>
        <v>61652.484771999996</v>
      </c>
      <c r="H31" s="4">
        <f t="shared" si="0"/>
        <v>124.14959199691314</v>
      </c>
      <c r="I31" s="4">
        <f t="shared" ca="1" si="1"/>
        <v>48</v>
      </c>
    </row>
    <row r="32" spans="1:9" x14ac:dyDescent="0.2">
      <c r="A32" s="1" t="s">
        <v>1089</v>
      </c>
      <c r="B32" s="1" t="s">
        <v>2590</v>
      </c>
      <c r="C32" s="4">
        <f>MATCH(A32,latitudevslongitude!$L:$L,0)</f>
        <v>103</v>
      </c>
      <c r="D32" s="4">
        <f>COUNTIF(Data!$M$6:$M$1888,$A32)</f>
        <v>5</v>
      </c>
      <c r="E32" s="4">
        <f ca="1">OFFSET(latitudevslongitude!$G$1,($C32-1),0,1,1)</f>
        <v>31.5</v>
      </c>
      <c r="F32" s="4">
        <f ca="1">OFFSET(latitudevslongitude!$H$1,($C32-1),0,1,1)</f>
        <v>34.75</v>
      </c>
      <c r="G32" s="4">
        <f>SUMIF(Data!$M$6:$M$1888,A32,Data!$F$6:$F$1888)/D32</f>
        <v>66840</v>
      </c>
      <c r="H32" s="4">
        <f t="shared" si="0"/>
        <v>129.26716520447101</v>
      </c>
      <c r="I32" s="4">
        <f t="shared" ca="1" si="1"/>
        <v>26.5</v>
      </c>
    </row>
    <row r="33" spans="1:9" x14ac:dyDescent="0.2">
      <c r="A33" s="1" t="s">
        <v>4173</v>
      </c>
      <c r="B33" s="1" t="s">
        <v>2590</v>
      </c>
      <c r="C33" s="4">
        <f>MATCH(A33,latitudevslongitude!$L:$L,0)</f>
        <v>197</v>
      </c>
      <c r="D33" s="4">
        <f>COUNTIF(Data!$M$6:$M$1888,$A33)</f>
        <v>5</v>
      </c>
      <c r="E33" s="4">
        <f ca="1">OFFSET(latitudevslongitude!$G$1,($C33-1),0,1,1)</f>
        <v>7</v>
      </c>
      <c r="F33" s="4">
        <f ca="1">OFFSET(latitudevslongitude!$H$1,($C33-1),0,1,1)</f>
        <v>81</v>
      </c>
      <c r="G33" s="4">
        <f>SUMIF(Data!$M$6:$M$1888,A33,Data!$F$6:$F$1888)/D33</f>
        <v>22921.154792400001</v>
      </c>
      <c r="H33" s="4">
        <f t="shared" si="0"/>
        <v>75.698670385284842</v>
      </c>
      <c r="I33" s="4">
        <f t="shared" ca="1" si="1"/>
        <v>2</v>
      </c>
    </row>
    <row r="34" spans="1:9" x14ac:dyDescent="0.2">
      <c r="A34" s="1" t="s">
        <v>4235</v>
      </c>
      <c r="B34" s="1" t="s">
        <v>6303</v>
      </c>
      <c r="C34" s="4">
        <f>MATCH(A34,latitudevslongitude!$L:$L,0)</f>
        <v>21</v>
      </c>
      <c r="D34" s="4">
        <f>COUNTIF(Data!$M$6:$M$1888,$A34)</f>
        <v>4</v>
      </c>
      <c r="E34" s="4">
        <f ca="1">OFFSET(latitudevslongitude!$G$1,($C34-1),0,1,1)</f>
        <v>50.833300000000001</v>
      </c>
      <c r="F34" s="4">
        <f ca="1">OFFSET(latitudevslongitude!$H$1,($C34-1),0,1,1)</f>
        <v>4</v>
      </c>
      <c r="G34" s="4">
        <f>SUMIF(Data!$M$6:$M$1888,A34,Data!$F$6:$F$1888)/D34</f>
        <v>41707.2135825</v>
      </c>
      <c r="H34" s="4">
        <f t="shared" ref="H34:H65" si="2">SQRT(G34)/2</f>
        <v>102.11172016778976</v>
      </c>
      <c r="I34" s="4">
        <f t="shared" ref="I34:I65" ca="1" si="3">E34-D34</f>
        <v>46.833300000000001</v>
      </c>
    </row>
    <row r="35" spans="1:9" x14ac:dyDescent="0.2">
      <c r="A35" s="1" t="s">
        <v>6181</v>
      </c>
      <c r="B35" s="1" t="s">
        <v>2590</v>
      </c>
      <c r="C35" s="4">
        <f>MATCH(A35,latitudevslongitude!$L:$L,0)</f>
        <v>113</v>
      </c>
      <c r="D35" s="4">
        <f>COUNTIF(Data!$M$6:$M$1888,$A35)</f>
        <v>4</v>
      </c>
      <c r="E35" s="4">
        <f ca="1">OFFSET(latitudevslongitude!$G$1,($C35-1),0,1,1)</f>
        <v>29.337499999999999</v>
      </c>
      <c r="F35" s="4">
        <f ca="1">OFFSET(latitudevslongitude!$H$1,($C35-1),0,1,1)</f>
        <v>47.658099999999997</v>
      </c>
      <c r="G35" s="4">
        <f>SUMIF(Data!$M$6:$M$1888,A35,Data!$F$6:$F$1888)/D35</f>
        <v>35900</v>
      </c>
      <c r="H35" s="4">
        <f t="shared" si="2"/>
        <v>94.736476607482089</v>
      </c>
      <c r="I35" s="4">
        <f t="shared" ca="1" si="3"/>
        <v>25.337499999999999</v>
      </c>
    </row>
    <row r="36" spans="1:9" x14ac:dyDescent="0.2">
      <c r="A36" s="1" t="s">
        <v>5369</v>
      </c>
      <c r="B36" s="1" t="s">
        <v>6303</v>
      </c>
      <c r="C36" s="4">
        <f>MATCH(A36,latitudevslongitude!$L:$L,0)</f>
        <v>203</v>
      </c>
      <c r="D36" s="4">
        <f>COUNTIF(Data!$M$6:$M$1888,$A36)</f>
        <v>4</v>
      </c>
      <c r="E36" s="4">
        <f ca="1">OFFSET(latitudevslongitude!$G$1,($C36-1),0,1,1)</f>
        <v>47</v>
      </c>
      <c r="F36" s="4">
        <f ca="1">OFFSET(latitudevslongitude!$H$1,($C36-1),0,1,1)</f>
        <v>8</v>
      </c>
      <c r="G36" s="4">
        <f>SUMIF(Data!$M$6:$M$1888,A36,Data!$F$6:$F$1888)/D36</f>
        <v>137525.55715000001</v>
      </c>
      <c r="H36" s="4">
        <f t="shared" si="2"/>
        <v>185.42219200381598</v>
      </c>
      <c r="I36" s="4">
        <f t="shared" ca="1" si="3"/>
        <v>43</v>
      </c>
    </row>
    <row r="37" spans="1:9" x14ac:dyDescent="0.2">
      <c r="A37" s="1" t="s">
        <v>3045</v>
      </c>
      <c r="B37" s="1" t="s">
        <v>6303</v>
      </c>
      <c r="C37" s="4">
        <f>MATCH(A37,latitudevslongitude!$L:$L,0)</f>
        <v>219</v>
      </c>
      <c r="D37" s="4">
        <f>COUNTIF(Data!$M$6:$M$1888,$A37)</f>
        <v>4</v>
      </c>
      <c r="E37" s="4">
        <f ca="1">OFFSET(latitudevslongitude!$G$1,($C37-1),0,1,1)</f>
        <v>49</v>
      </c>
      <c r="F37" s="4">
        <f ca="1">OFFSET(latitudevslongitude!$H$1,($C37-1),0,1,1)</f>
        <v>32</v>
      </c>
      <c r="G37" s="4">
        <f>SUMIF(Data!$M$6:$M$1888,A37,Data!$F$6:$F$1888)/D37</f>
        <v>11650</v>
      </c>
      <c r="H37" s="4">
        <f t="shared" si="2"/>
        <v>53.96758286230726</v>
      </c>
      <c r="I37" s="4">
        <f t="shared" ca="1" si="3"/>
        <v>45</v>
      </c>
    </row>
    <row r="38" spans="1:9" x14ac:dyDescent="0.2">
      <c r="A38" s="1" t="s">
        <v>6206</v>
      </c>
      <c r="B38" s="1" t="s">
        <v>1025</v>
      </c>
      <c r="C38" s="4">
        <f>MATCH(A38,latitudevslongitude!$L:$L,0)</f>
        <v>30</v>
      </c>
      <c r="D38" s="4">
        <f>COUNTIF(Data!$M$6:$M$1888,$A38)</f>
        <v>20</v>
      </c>
      <c r="E38" s="4">
        <f ca="1">OFFSET(latitudevslongitude!$G$1,($C38-1),0,1,1)</f>
        <v>-10</v>
      </c>
      <c r="F38" s="4">
        <f ca="1">OFFSET(latitudevslongitude!$H$1,($C38-1),0,1,1)</f>
        <v>-55</v>
      </c>
      <c r="G38" s="4">
        <f>SUMIF(Data!$M$6:$M$1888,A38,Data!$F$6:$F$1888)/D38</f>
        <v>42672.036575700004</v>
      </c>
      <c r="H38" s="4">
        <f t="shared" si="2"/>
        <v>103.28605493446345</v>
      </c>
      <c r="I38" s="4">
        <f t="shared" ca="1" si="3"/>
        <v>-30</v>
      </c>
    </row>
    <row r="39" spans="1:9" x14ac:dyDescent="0.2">
      <c r="A39" s="1" t="s">
        <v>1288</v>
      </c>
      <c r="B39" s="1" t="s">
        <v>6303</v>
      </c>
      <c r="C39" s="4">
        <f>MATCH(A39,latitudevslongitude!$L:$L,0)</f>
        <v>54</v>
      </c>
      <c r="D39" s="4">
        <f>COUNTIF(Data!$M$6:$M$1888,$A39)</f>
        <v>3</v>
      </c>
      <c r="E39" s="4">
        <f ca="1">OFFSET(latitudevslongitude!$G$1,($C39-1),0,1,1)</f>
        <v>45.166699999999999</v>
      </c>
      <c r="F39" s="4">
        <f ca="1">OFFSET(latitudevslongitude!$H$1,($C39-1),0,1,1)</f>
        <v>15.5</v>
      </c>
      <c r="G39" s="4">
        <f>SUMIF(Data!$M$6:$M$1888,A39,Data!$F$6:$F$1888)/D39</f>
        <v>43489.586536666662</v>
      </c>
      <c r="H39" s="4">
        <f t="shared" si="2"/>
        <v>104.27078514218</v>
      </c>
      <c r="I39" s="4">
        <f t="shared" ca="1" si="3"/>
        <v>42.166699999999999</v>
      </c>
    </row>
    <row r="40" spans="1:9" x14ac:dyDescent="0.2">
      <c r="A40" s="1" t="s">
        <v>4170</v>
      </c>
      <c r="B40" s="1" t="s">
        <v>6303</v>
      </c>
      <c r="C40" s="4">
        <f>MATCH(A40,latitudevslongitude!$L:$L,0)</f>
        <v>73</v>
      </c>
      <c r="D40" s="4">
        <f>COUNTIF(Data!$M$6:$M$1888,$A40)</f>
        <v>3</v>
      </c>
      <c r="E40" s="4">
        <f ca="1">OFFSET(latitudevslongitude!$G$1,($C40-1),0,1,1)</f>
        <v>64</v>
      </c>
      <c r="F40" s="4">
        <f ca="1">OFFSET(latitudevslongitude!$H$1,($C40-1),0,1,1)</f>
        <v>26</v>
      </c>
      <c r="G40" s="4">
        <f>SUMIF(Data!$M$6:$M$1888,A40,Data!$F$6:$F$1888)/D40</f>
        <v>75389.415540000002</v>
      </c>
      <c r="H40" s="4">
        <f t="shared" si="2"/>
        <v>137.28566525679219</v>
      </c>
      <c r="I40" s="4">
        <f t="shared" ca="1" si="3"/>
        <v>61</v>
      </c>
    </row>
    <row r="41" spans="1:9" x14ac:dyDescent="0.2">
      <c r="A41" s="1" t="s">
        <v>6162</v>
      </c>
      <c r="B41" s="1" t="s">
        <v>6303</v>
      </c>
      <c r="C41" s="4">
        <f>MATCH(A41,latitudevslongitude!$L:$L,0)</f>
        <v>83</v>
      </c>
      <c r="D41" s="4">
        <f>COUNTIF(Data!$M$6:$M$1888,$A41)</f>
        <v>3</v>
      </c>
      <c r="E41" s="4">
        <f ca="1">OFFSET(latitudevslongitude!$G$1,($C41-1),0,1,1)</f>
        <v>39</v>
      </c>
      <c r="F41" s="4">
        <f ca="1">OFFSET(latitudevslongitude!$H$1,($C41-1),0,1,1)</f>
        <v>22</v>
      </c>
      <c r="G41" s="4">
        <f>SUMIF(Data!$M$6:$M$1888,A41,Data!$F$6:$F$1888)/D41</f>
        <v>30066.120053333332</v>
      </c>
      <c r="H41" s="4">
        <f t="shared" si="2"/>
        <v>86.697923927469759</v>
      </c>
      <c r="I41" s="4">
        <f t="shared" ca="1" si="3"/>
        <v>36</v>
      </c>
    </row>
    <row r="42" spans="1:9" x14ac:dyDescent="0.2">
      <c r="A42" s="1" t="s">
        <v>532</v>
      </c>
      <c r="B42" s="1" t="s">
        <v>2590</v>
      </c>
      <c r="C42" s="4">
        <f>MATCH(A42,latitudevslongitude!$L:$L,0)</f>
        <v>100</v>
      </c>
      <c r="D42" s="4">
        <f>COUNTIF(Data!$M$6:$M$1888,$A42)</f>
        <v>3</v>
      </c>
      <c r="E42" s="4">
        <f ca="1">OFFSET(latitudevslongitude!$G$1,($C42-1),0,1,1)</f>
        <v>32</v>
      </c>
      <c r="F42" s="4">
        <f ca="1">OFFSET(latitudevslongitude!$H$1,($C42-1),0,1,1)</f>
        <v>53</v>
      </c>
      <c r="G42" s="4">
        <f>SUMIF(Data!$M$6:$M$1888,A42,Data!$F$6:$F$1888)/D42</f>
        <v>18000</v>
      </c>
      <c r="H42" s="4">
        <f t="shared" si="2"/>
        <v>67.082039324993687</v>
      </c>
      <c r="I42" s="4">
        <f t="shared" ca="1" si="3"/>
        <v>29</v>
      </c>
    </row>
    <row r="43" spans="1:9" x14ac:dyDescent="0.2">
      <c r="A43" s="1" t="s">
        <v>2696</v>
      </c>
      <c r="B43" s="1" t="s">
        <v>2590</v>
      </c>
      <c r="C43" s="4">
        <f>MATCH(A43,latitudevslongitude!$L:$L,0)</f>
        <v>106</v>
      </c>
      <c r="D43" s="4">
        <f>COUNTIF(Data!$M$6:$M$1888,$A43)</f>
        <v>3</v>
      </c>
      <c r="E43" s="4">
        <f ca="1">OFFSET(latitudevslongitude!$G$1,($C43-1),0,1,1)</f>
        <v>36</v>
      </c>
      <c r="F43" s="4">
        <f ca="1">OFFSET(latitudevslongitude!$H$1,($C43-1),0,1,1)</f>
        <v>138</v>
      </c>
      <c r="G43" s="4">
        <f>SUMIF(Data!$M$6:$M$1888,A43,Data!$F$6:$F$1888)/D43</f>
        <v>67564.774036666669</v>
      </c>
      <c r="H43" s="4">
        <f t="shared" si="2"/>
        <v>129.96612446774992</v>
      </c>
      <c r="I43" s="4">
        <f t="shared" ca="1" si="3"/>
        <v>33</v>
      </c>
    </row>
    <row r="44" spans="1:9" x14ac:dyDescent="0.2">
      <c r="A44" s="1" t="s">
        <v>2921</v>
      </c>
      <c r="B44" s="1" t="s">
        <v>4976</v>
      </c>
      <c r="C44" s="4">
        <f>MATCH(A44,latitudevslongitude!$L:$L,0)</f>
        <v>154</v>
      </c>
      <c r="D44" s="4">
        <f>COUNTIF(Data!$M$6:$M$1888,$A44)</f>
        <v>3</v>
      </c>
      <c r="E44" s="4">
        <f ca="1">OFFSET(latitudevslongitude!$G$1,($C44-1),0,1,1)</f>
        <v>10</v>
      </c>
      <c r="F44" s="4">
        <f ca="1">OFFSET(latitudevslongitude!$H$1,($C44-1),0,1,1)</f>
        <v>8</v>
      </c>
      <c r="G44" s="4">
        <f>SUMIF(Data!$M$6:$M$1888,A44,Data!$F$6:$F$1888)/D44</f>
        <v>13494.896248999999</v>
      </c>
      <c r="H44" s="4">
        <f t="shared" si="2"/>
        <v>58.083767631327085</v>
      </c>
      <c r="I44" s="4">
        <f t="shared" ca="1" si="3"/>
        <v>7</v>
      </c>
    </row>
    <row r="45" spans="1:9" x14ac:dyDescent="0.2">
      <c r="A45" s="1" t="s">
        <v>5799</v>
      </c>
      <c r="B45" s="1" t="s">
        <v>2590</v>
      </c>
      <c r="C45" s="4">
        <f>MATCH(A45,latitudevslongitude!$L:$L,0)</f>
        <v>172</v>
      </c>
      <c r="D45" s="4">
        <f>COUNTIF(Data!$M$6:$M$1888,$A45)</f>
        <v>3</v>
      </c>
      <c r="E45" s="4">
        <f ca="1">OFFSET(latitudevslongitude!$G$1,($C45-1),0,1,1)</f>
        <v>25.5</v>
      </c>
      <c r="F45" s="4">
        <f ca="1">OFFSET(latitudevslongitude!$H$1,($C45-1),0,1,1)</f>
        <v>51.25</v>
      </c>
      <c r="G45" s="4">
        <f>SUMIF(Data!$M$6:$M$1888,A45,Data!$F$6:$F$1888)/D45</f>
        <v>53066.666666666664</v>
      </c>
      <c r="H45" s="4">
        <f t="shared" si="2"/>
        <v>115.18101695447331</v>
      </c>
      <c r="I45" s="4">
        <f t="shared" ca="1" si="3"/>
        <v>22.5</v>
      </c>
    </row>
    <row r="46" spans="1:9" x14ac:dyDescent="0.2">
      <c r="A46" s="1" t="s">
        <v>2993</v>
      </c>
      <c r="B46" s="1" t="s">
        <v>2590</v>
      </c>
      <c r="C46" s="4">
        <f>MATCH(A46,latitudevslongitude!$L:$L,0)</f>
        <v>18</v>
      </c>
      <c r="D46" s="4">
        <f>COUNTIF(Data!$M$6:$M$1888,$A46)</f>
        <v>2</v>
      </c>
      <c r="E46" s="4">
        <f ca="1">OFFSET(latitudevslongitude!$G$1,($C46-1),0,1,1)</f>
        <v>24</v>
      </c>
      <c r="F46" s="4">
        <f ca="1">OFFSET(latitudevslongitude!$H$1,($C46-1),0,1,1)</f>
        <v>90</v>
      </c>
      <c r="G46" s="4">
        <f>SUMIF(Data!$M$6:$M$1888,A46,Data!$F$6:$F$1888)/D46</f>
        <v>10299.008645</v>
      </c>
      <c r="H46" s="4">
        <f t="shared" si="2"/>
        <v>50.742015738931777</v>
      </c>
      <c r="I46" s="4">
        <f t="shared" ca="1" si="3"/>
        <v>22</v>
      </c>
    </row>
    <row r="47" spans="1:9" x14ac:dyDescent="0.2">
      <c r="A47" s="1" t="s">
        <v>2497</v>
      </c>
      <c r="B47" s="1" t="s">
        <v>6303</v>
      </c>
      <c r="C47" s="4" t="e">
        <f>MATCH(A47,latitudevslongitude!$L:$L,0)</f>
        <v>#N/A</v>
      </c>
      <c r="D47" s="4">
        <f>COUNTIF(Data!$M$6:$M$1888,$A47)</f>
        <v>0</v>
      </c>
      <c r="E47" s="4" t="e">
        <f ca="1">OFFSET(latitudevslongitude!$G$1,($C47-1),0,1,1)</f>
        <v>#N/A</v>
      </c>
      <c r="F47" s="4" t="e">
        <f ca="1">OFFSET(latitudevslongitude!$H$1,($C47-1),0,1,1)</f>
        <v>#N/A</v>
      </c>
      <c r="G47" s="4" t="e">
        <f>SUMIF(Data!$M$6:$M$1888,A47,Data!$F$6:$F$1888)/D47</f>
        <v>#DIV/0!</v>
      </c>
      <c r="H47" s="4" t="e">
        <f t="shared" si="2"/>
        <v>#DIV/0!</v>
      </c>
      <c r="I47" s="4" t="e">
        <f t="shared" ca="1" si="3"/>
        <v>#N/A</v>
      </c>
    </row>
    <row r="48" spans="1:9" x14ac:dyDescent="0.2">
      <c r="A48" s="1" t="s">
        <v>1615</v>
      </c>
      <c r="B48" s="1" t="s">
        <v>2590</v>
      </c>
      <c r="C48" s="4">
        <f>MATCH(A48,latitudevslongitude!$L:$L,0)</f>
        <v>44</v>
      </c>
      <c r="D48" s="4">
        <f>COUNTIF(Data!$M$6:$M$1888,$A48)</f>
        <v>2</v>
      </c>
      <c r="E48" s="4">
        <f ca="1">OFFSET(latitudevslongitude!$G$1,($C48-1),0,1,1)</f>
        <v>35</v>
      </c>
      <c r="F48" s="4">
        <f ca="1">OFFSET(latitudevslongitude!$H$1,($C48-1),0,1,1)</f>
        <v>105</v>
      </c>
      <c r="G48" s="4">
        <f>SUMIF(Data!$M$6:$M$1888,A48,Data!$F$6:$F$1888)/D48</f>
        <v>17046.090104999999</v>
      </c>
      <c r="H48" s="4">
        <f t="shared" si="2"/>
        <v>65.280337975917377</v>
      </c>
      <c r="I48" s="4">
        <f t="shared" ca="1" si="3"/>
        <v>33</v>
      </c>
    </row>
    <row r="49" spans="1:9" x14ac:dyDescent="0.2">
      <c r="A49" s="1" t="s">
        <v>498</v>
      </c>
      <c r="B49" s="1" t="s">
        <v>2590</v>
      </c>
      <c r="C49" s="4">
        <f>MATCH(A49,latitudevslongitude!$L:$L,0)</f>
        <v>144</v>
      </c>
      <c r="D49" s="4">
        <f>COUNTIF(Data!$M$6:$M$1888,$A49)</f>
        <v>2</v>
      </c>
      <c r="E49" s="4">
        <f ca="1">OFFSET(latitudevslongitude!$G$1,($C49-1),0,1,1)</f>
        <v>22</v>
      </c>
      <c r="F49" s="4">
        <f ca="1">OFFSET(latitudevslongitude!$H$1,($C49-1),0,1,1)</f>
        <v>98</v>
      </c>
      <c r="G49" s="4">
        <f>SUMIF(Data!$M$6:$M$1888,A49,Data!$F$6:$F$1888)/D49</f>
        <v>17700</v>
      </c>
      <c r="H49" s="4">
        <f t="shared" si="2"/>
        <v>66.520673478250359</v>
      </c>
      <c r="I49" s="4">
        <f t="shared" ca="1" si="3"/>
        <v>20</v>
      </c>
    </row>
    <row r="50" spans="1:9" x14ac:dyDescent="0.2">
      <c r="A50" s="1" t="s">
        <v>6341</v>
      </c>
      <c r="B50" s="1" t="s">
        <v>818</v>
      </c>
      <c r="C50" s="4">
        <f>MATCH(A50,latitudevslongitude!$L:$L,0)</f>
        <v>163</v>
      </c>
      <c r="D50" s="4">
        <f>COUNTIF(Data!$M$6:$M$1888,$A50)</f>
        <v>2</v>
      </c>
      <c r="E50" s="4">
        <f ca="1">OFFSET(latitudevslongitude!$G$1,($C50-1),0,1,1)</f>
        <v>9</v>
      </c>
      <c r="F50" s="4">
        <f ca="1">OFFSET(latitudevslongitude!$H$1,($C50-1),0,1,1)</f>
        <v>-80</v>
      </c>
      <c r="G50" s="4">
        <f>SUMIF(Data!$M$6:$M$1888,A50,Data!$F$6:$F$1888)/D50</f>
        <v>44759.985975000003</v>
      </c>
      <c r="H50" s="4">
        <f t="shared" si="2"/>
        <v>105.78277975998741</v>
      </c>
      <c r="I50" s="4">
        <f t="shared" ca="1" si="3"/>
        <v>7</v>
      </c>
    </row>
    <row r="51" spans="1:9" x14ac:dyDescent="0.2">
      <c r="A51" s="1" t="s">
        <v>4980</v>
      </c>
      <c r="B51" s="1" t="s">
        <v>6303</v>
      </c>
      <c r="C51" s="4">
        <f>MATCH(A51,latitudevslongitude!$L:$L,0)</f>
        <v>202</v>
      </c>
      <c r="D51" s="4">
        <f>COUNTIF(Data!$M$6:$M$1888,$A51)</f>
        <v>2</v>
      </c>
      <c r="E51" s="4">
        <f ca="1">OFFSET(latitudevslongitude!$G$1,($C51-1),0,1,1)</f>
        <v>62</v>
      </c>
      <c r="F51" s="4">
        <f ca="1">OFFSET(latitudevslongitude!$H$1,($C51-1),0,1,1)</f>
        <v>15</v>
      </c>
      <c r="G51" s="4">
        <f>SUMIF(Data!$M$6:$M$1888,A51,Data!$F$6:$F$1888)/D51</f>
        <v>84477.260089999996</v>
      </c>
      <c r="H51" s="4">
        <f t="shared" si="2"/>
        <v>145.3248603044228</v>
      </c>
      <c r="I51" s="4">
        <f t="shared" ca="1" si="3"/>
        <v>60</v>
      </c>
    </row>
    <row r="52" spans="1:9" x14ac:dyDescent="0.2">
      <c r="A52" s="1" t="s">
        <v>1896</v>
      </c>
      <c r="B52" s="1" t="s">
        <v>2590</v>
      </c>
      <c r="C52" s="4">
        <f>MATCH(A52,latitudevslongitude!$L:$L,0)</f>
        <v>208</v>
      </c>
      <c r="D52" s="4">
        <f>COUNTIF(Data!$M$6:$M$1888,$A52)</f>
        <v>2</v>
      </c>
      <c r="E52" s="4">
        <f ca="1">OFFSET(latitudevslongitude!$G$1,($C52-1),0,1,1)</f>
        <v>15</v>
      </c>
      <c r="F52" s="4">
        <f ca="1">OFFSET(latitudevslongitude!$H$1,($C52-1),0,1,1)</f>
        <v>100</v>
      </c>
      <c r="G52" s="4">
        <f>SUMIF(Data!$M$6:$M$1888,A52,Data!$F$6:$F$1888)/D52</f>
        <v>73000</v>
      </c>
      <c r="H52" s="4">
        <f t="shared" si="2"/>
        <v>135.09256086106296</v>
      </c>
      <c r="I52" s="4">
        <f t="shared" ca="1" si="3"/>
        <v>13</v>
      </c>
    </row>
    <row r="53" spans="1:9" x14ac:dyDescent="0.2">
      <c r="A53" s="1" t="s">
        <v>5380</v>
      </c>
      <c r="B53" s="1" t="s">
        <v>6303</v>
      </c>
      <c r="C53" s="4">
        <f>MATCH(A53,latitudevslongitude!$L:$L,0)</f>
        <v>214</v>
      </c>
      <c r="D53" s="4">
        <f>COUNTIF(Data!$M$6:$M$1888,$A53)</f>
        <v>2</v>
      </c>
      <c r="E53" s="4">
        <f ca="1">OFFSET(latitudevslongitude!$G$1,($C53-1),0,1,1)</f>
        <v>39</v>
      </c>
      <c r="F53" s="4">
        <f ca="1">OFFSET(latitudevslongitude!$H$1,($C53-1),0,1,1)</f>
        <v>35</v>
      </c>
      <c r="G53" s="4">
        <f>SUMIF(Data!$M$6:$M$1888,A53,Data!$F$6:$F$1888)/D53</f>
        <v>48000</v>
      </c>
      <c r="H53" s="4">
        <f t="shared" si="2"/>
        <v>109.54451150103323</v>
      </c>
      <c r="I53" s="4">
        <f t="shared" ca="1" si="3"/>
        <v>37</v>
      </c>
    </row>
    <row r="54" spans="1:9" x14ac:dyDescent="0.2">
      <c r="A54" s="1" t="s">
        <v>494</v>
      </c>
      <c r="B54" s="1" t="s">
        <v>2590</v>
      </c>
      <c r="C54" s="4">
        <f>MATCH(A54,latitudevslongitude!$L:$L,0)</f>
        <v>228</v>
      </c>
      <c r="D54" s="4">
        <f>COUNTIF(Data!$M$6:$M$1888,$A54)</f>
        <v>2</v>
      </c>
      <c r="E54" s="4">
        <f ca="1">OFFSET(latitudevslongitude!$G$1,($C54-1),0,1,1)</f>
        <v>16</v>
      </c>
      <c r="F54" s="4">
        <f ca="1">OFFSET(latitudevslongitude!$H$1,($C54-1),0,1,1)</f>
        <v>106</v>
      </c>
      <c r="G54" s="4">
        <f>SUMIF(Data!$M$6:$M$1888,A54,Data!$F$6:$F$1888)/D54</f>
        <v>10000</v>
      </c>
      <c r="H54" s="4">
        <f t="shared" si="2"/>
        <v>50</v>
      </c>
      <c r="I54" s="4">
        <f t="shared" ca="1" si="3"/>
        <v>14</v>
      </c>
    </row>
    <row r="55" spans="1:9" x14ac:dyDescent="0.2">
      <c r="A55" s="1" t="s">
        <v>1840</v>
      </c>
      <c r="B55" s="1" t="s">
        <v>4976</v>
      </c>
      <c r="C55" s="4">
        <f>MATCH(A55,latitudevslongitude!$L:$L,0)</f>
        <v>236</v>
      </c>
      <c r="D55" s="4">
        <f>COUNTIF(Data!$M$6:$M$1888,$A55)</f>
        <v>2</v>
      </c>
      <c r="E55" s="4">
        <f ca="1">OFFSET(latitudevslongitude!$G$1,($C55-1),0,1,1)</f>
        <v>-15</v>
      </c>
      <c r="F55" s="4">
        <f ca="1">OFFSET(latitudevslongitude!$H$1,($C55-1),0,1,1)</f>
        <v>30</v>
      </c>
      <c r="G55" s="4">
        <f>SUMIF(Data!$M$6:$M$1888,A55,Data!$F$6:$F$1888)/D55</f>
        <v>13000</v>
      </c>
      <c r="H55" s="4">
        <f t="shared" si="2"/>
        <v>57.008771254956898</v>
      </c>
      <c r="I55" s="4">
        <f t="shared" ca="1" si="3"/>
        <v>-17</v>
      </c>
    </row>
    <row r="56" spans="1:9" x14ac:dyDescent="0.2">
      <c r="A56" s="1" t="s">
        <v>859</v>
      </c>
      <c r="B56" s="1" t="s">
        <v>6303</v>
      </c>
      <c r="C56" s="4">
        <f>MATCH(A56,latitudevslongitude!$L:$L,0)</f>
        <v>2</v>
      </c>
      <c r="D56" s="4">
        <f>COUNTIF(Data!$M$6:$M$1888,$A56)</f>
        <v>1</v>
      </c>
      <c r="E56" s="4">
        <f ca="1">OFFSET(latitudevslongitude!$G$1,($C56-1),0,1,1)</f>
        <v>41</v>
      </c>
      <c r="F56" s="4">
        <f ca="1">OFFSET(latitudevslongitude!$H$1,($C56-1),0,1,1)</f>
        <v>20</v>
      </c>
      <c r="G56" s="4">
        <f>SUMIF(Data!$M$6:$M$1888,A56,Data!$F$6:$F$1888)/D56</f>
        <v>20571</v>
      </c>
      <c r="H56" s="4">
        <f t="shared" si="2"/>
        <v>71.712969538292029</v>
      </c>
      <c r="I56" s="4">
        <f t="shared" ca="1" si="3"/>
        <v>40</v>
      </c>
    </row>
    <row r="57" spans="1:9" x14ac:dyDescent="0.2">
      <c r="A57" s="1" t="s">
        <v>5254</v>
      </c>
      <c r="B57" s="1" t="s">
        <v>2590</v>
      </c>
      <c r="C57" s="4" t="e">
        <f>MATCH(A57,latitudevslongitude!$L:$L,0)</f>
        <v>#N/A</v>
      </c>
      <c r="D57" s="4">
        <f>COUNTIF(Data!$M$6:$M$1888,$A57)</f>
        <v>1</v>
      </c>
      <c r="E57" s="4" t="e">
        <f ca="1">OFFSET(latitudevslongitude!$G$1,($C57-1),0,1,1)</f>
        <v>#N/A</v>
      </c>
      <c r="F57" s="4" t="e">
        <f ca="1">OFFSET(latitudevslongitude!$H$1,($C57-1),0,1,1)</f>
        <v>#N/A</v>
      </c>
      <c r="G57" s="4">
        <f>SUMIF(Data!$M$6:$M$1888,A57,Data!$F$6:$F$1888)/D57</f>
        <v>21000</v>
      </c>
      <c r="H57" s="4">
        <f t="shared" si="2"/>
        <v>72.456883730947197</v>
      </c>
      <c r="I57" s="4" t="e">
        <f t="shared" ca="1" si="3"/>
        <v>#N/A</v>
      </c>
    </row>
    <row r="58" spans="1:9" x14ac:dyDescent="0.2">
      <c r="A58" s="1" t="s">
        <v>763</v>
      </c>
      <c r="B58" s="1" t="s">
        <v>1025</v>
      </c>
      <c r="C58" s="4">
        <f>MATCH(A58,latitudevslongitude!$L:$L,0)</f>
        <v>10</v>
      </c>
      <c r="D58" s="4">
        <f>COUNTIF(Data!$M$6:$M$1888,$A58)</f>
        <v>1</v>
      </c>
      <c r="E58" s="4">
        <f ca="1">OFFSET(latitudevslongitude!$G$1,($C58-1),0,1,1)</f>
        <v>-34</v>
      </c>
      <c r="F58" s="4">
        <f ca="1">OFFSET(latitudevslongitude!$H$1,($C58-1),0,1,1)</f>
        <v>-64</v>
      </c>
      <c r="G58" s="4">
        <f>SUMIF(Data!$M$6:$M$1888,A58,Data!$F$6:$F$1888)/D58</f>
        <v>24000</v>
      </c>
      <c r="H58" s="4">
        <f t="shared" si="2"/>
        <v>77.459666924148337</v>
      </c>
      <c r="I58" s="4">
        <f t="shared" ca="1" si="3"/>
        <v>-35</v>
      </c>
    </row>
    <row r="59" spans="1:9" x14ac:dyDescent="0.2">
      <c r="A59" s="1" t="s">
        <v>4392</v>
      </c>
      <c r="B59" s="1" t="s">
        <v>6303</v>
      </c>
      <c r="C59" s="4">
        <f>MATCH(A59,latitudevslongitude!$L:$L,0)</f>
        <v>11</v>
      </c>
      <c r="D59" s="4">
        <f>COUNTIF(Data!$M$6:$M$1888,$A59)</f>
        <v>1</v>
      </c>
      <c r="E59" s="4">
        <f ca="1">OFFSET(latitudevslongitude!$G$1,($C59-1),0,1,1)</f>
        <v>40</v>
      </c>
      <c r="F59" s="4">
        <f ca="1">OFFSET(latitudevslongitude!$H$1,($C59-1),0,1,1)</f>
        <v>45</v>
      </c>
      <c r="G59" s="4">
        <f>SUMIF(Data!$M$6:$M$1888,A59,Data!$F$6:$F$1888)/D59</f>
        <v>6000</v>
      </c>
      <c r="H59" s="4">
        <f t="shared" si="2"/>
        <v>38.729833462074168</v>
      </c>
      <c r="I59" s="4">
        <f t="shared" ca="1" si="3"/>
        <v>39</v>
      </c>
    </row>
    <row r="60" spans="1:9" x14ac:dyDescent="0.2">
      <c r="A60" s="1" t="s">
        <v>6479</v>
      </c>
      <c r="B60" s="1" t="s">
        <v>818</v>
      </c>
      <c r="C60" s="4">
        <f>MATCH(A60,latitudevslongitude!$L:$L,0)</f>
        <v>12</v>
      </c>
      <c r="D60" s="4">
        <f>COUNTIF(Data!$M$6:$M$1888,$A60)</f>
        <v>1</v>
      </c>
      <c r="E60" s="4">
        <f ca="1">OFFSET(latitudevslongitude!$G$1,($C60-1),0,1,1)</f>
        <v>12.5</v>
      </c>
      <c r="F60" s="4">
        <f ca="1">OFFSET(latitudevslongitude!$H$1,($C60-1),0,1,1)</f>
        <v>-69.966700000000003</v>
      </c>
      <c r="G60" s="4">
        <f>SUMIF(Data!$M$6:$M$1888,A60,Data!$F$6:$F$1888)/D60</f>
        <v>5000</v>
      </c>
      <c r="H60" s="4">
        <f t="shared" si="2"/>
        <v>35.355339059327378</v>
      </c>
      <c r="I60" s="4">
        <f t="shared" ca="1" si="3"/>
        <v>11.5</v>
      </c>
    </row>
    <row r="61" spans="1:9" x14ac:dyDescent="0.2">
      <c r="A61" s="1" t="s">
        <v>1479</v>
      </c>
      <c r="B61" s="1" t="s">
        <v>2590</v>
      </c>
      <c r="C61" s="4" t="e">
        <f>MATCH(A61,latitudevslongitude!$L:$L,0)</f>
        <v>#N/A</v>
      </c>
      <c r="D61" s="4">
        <f>COUNTIF(Data!$M$6:$M$1888,$A61)</f>
        <v>1</v>
      </c>
      <c r="E61" s="4" t="e">
        <f ca="1">OFFSET(latitudevslongitude!$G$1,($C61-1),0,1,1)</f>
        <v>#N/A</v>
      </c>
      <c r="F61" s="4" t="e">
        <f ca="1">OFFSET(latitudevslongitude!$H$1,($C61-1),0,1,1)</f>
        <v>#N/A</v>
      </c>
      <c r="G61" s="4">
        <f>SUMIF(Data!$M$6:$M$1888,A61,Data!$F$6:$F$1888)/D61</f>
        <v>12000</v>
      </c>
      <c r="H61" s="4">
        <f t="shared" si="2"/>
        <v>54.772255750516614</v>
      </c>
      <c r="I61" s="4" t="e">
        <f t="shared" ca="1" si="3"/>
        <v>#N/A</v>
      </c>
    </row>
    <row r="62" spans="1:9" x14ac:dyDescent="0.2">
      <c r="A62" s="1" t="s">
        <v>1913</v>
      </c>
      <c r="B62" s="1" t="s">
        <v>6303</v>
      </c>
      <c r="C62" s="4">
        <f>MATCH(A62,latitudevslongitude!$L:$L,0)</f>
        <v>14</v>
      </c>
      <c r="D62" s="4">
        <f>COUNTIF(Data!$M$6:$M$1888,$A62)</f>
        <v>1</v>
      </c>
      <c r="E62" s="4">
        <f ca="1">OFFSET(latitudevslongitude!$G$1,($C62-1),0,1,1)</f>
        <v>47.333300000000001</v>
      </c>
      <c r="F62" s="4">
        <f ca="1">OFFSET(latitudevslongitude!$H$1,($C62-1),0,1,1)</f>
        <v>13.333299999999999</v>
      </c>
      <c r="G62" s="4">
        <f>SUMIF(Data!$M$6:$M$1888,A62,Data!$F$6:$F$1888)/D62</f>
        <v>50815.977559999999</v>
      </c>
      <c r="H62" s="4">
        <f t="shared" si="2"/>
        <v>112.71199754240894</v>
      </c>
      <c r="I62" s="4">
        <f t="shared" ca="1" si="3"/>
        <v>46.333300000000001</v>
      </c>
    </row>
    <row r="63" spans="1:9" x14ac:dyDescent="0.2">
      <c r="A63" s="1" t="s">
        <v>4428</v>
      </c>
      <c r="B63" s="1" t="s">
        <v>6303</v>
      </c>
      <c r="C63" s="4">
        <f>MATCH(A63,latitudevslongitude!$L:$L,0)</f>
        <v>15</v>
      </c>
      <c r="D63" s="4">
        <f>COUNTIF(Data!$M$6:$M$1888,$A63)</f>
        <v>1</v>
      </c>
      <c r="E63" s="4">
        <f ca="1">OFFSET(latitudevslongitude!$G$1,($C63-1),0,1,1)</f>
        <v>40.5</v>
      </c>
      <c r="F63" s="4">
        <f ca="1">OFFSET(latitudevslongitude!$H$1,($C63-1),0,1,1)</f>
        <v>47.5</v>
      </c>
      <c r="G63" s="4">
        <f>SUMIF(Data!$M$6:$M$1888,A63,Data!$F$6:$F$1888)/D63</f>
        <v>36000</v>
      </c>
      <c r="H63" s="4">
        <f t="shared" si="2"/>
        <v>94.868329805051374</v>
      </c>
      <c r="I63" s="4">
        <f t="shared" ca="1" si="3"/>
        <v>39.5</v>
      </c>
    </row>
    <row r="64" spans="1:9" x14ac:dyDescent="0.2">
      <c r="A64" s="1" t="s">
        <v>1539</v>
      </c>
      <c r="B64" s="1" t="s">
        <v>6303</v>
      </c>
      <c r="C64" s="4" t="e">
        <f>MATCH(A64,latitudevslongitude!$L:$L,0)</f>
        <v>#N/A</v>
      </c>
      <c r="D64" s="4">
        <f>COUNTIF(Data!$M$6:$M$1888,$A64)</f>
        <v>1</v>
      </c>
      <c r="E64" s="4" t="e">
        <f ca="1">OFFSET(latitudevslongitude!$G$1,($C64-1),0,1,1)</f>
        <v>#N/A</v>
      </c>
      <c r="F64" s="4" t="e">
        <f ca="1">OFFSET(latitudevslongitude!$H$1,($C64-1),0,1,1)</f>
        <v>#N/A</v>
      </c>
      <c r="G64" s="4">
        <f>SUMIF(Data!$M$6:$M$1888,A64,Data!$F$6:$F$1888)/D64</f>
        <v>8400</v>
      </c>
      <c r="H64" s="4">
        <f t="shared" si="2"/>
        <v>45.825756949558397</v>
      </c>
      <c r="I64" s="4" t="e">
        <f t="shared" ca="1" si="3"/>
        <v>#N/A</v>
      </c>
    </row>
    <row r="65" spans="1:9" x14ac:dyDescent="0.2">
      <c r="A65" s="1" t="s">
        <v>1795</v>
      </c>
      <c r="B65" s="1" t="s">
        <v>818</v>
      </c>
      <c r="C65" s="4">
        <f>MATCH(A65,latitudevslongitude!$L:$L,0)</f>
        <v>24</v>
      </c>
      <c r="D65" s="4">
        <f>COUNTIF(Data!$M$6:$M$1888,$A65)</f>
        <v>1</v>
      </c>
      <c r="E65" s="4">
        <f ca="1">OFFSET(latitudevslongitude!$G$1,($C65-1),0,1,1)</f>
        <v>32.333300000000001</v>
      </c>
      <c r="F65" s="4">
        <f ca="1">OFFSET(latitudevslongitude!$H$1,($C65-1),0,1,1)</f>
        <v>-64.75</v>
      </c>
      <c r="G65" s="4">
        <f>SUMIF(Data!$M$6:$M$1888,A65,Data!$F$6:$F$1888)/D65</f>
        <v>78000</v>
      </c>
      <c r="H65" s="4">
        <f t="shared" si="2"/>
        <v>139.64240043768942</v>
      </c>
      <c r="I65" s="4">
        <f t="shared" ca="1" si="3"/>
        <v>31.333300000000001</v>
      </c>
    </row>
    <row r="66" spans="1:9" x14ac:dyDescent="0.2">
      <c r="A66" s="1" t="s">
        <v>3927</v>
      </c>
      <c r="B66" s="1" t="s">
        <v>2590</v>
      </c>
      <c r="C66" s="4">
        <f>MATCH(A66,latitudevslongitude!$L:$L,0)</f>
        <v>25</v>
      </c>
      <c r="D66" s="4">
        <f>COUNTIF(Data!$M$6:$M$1888,$A66)</f>
        <v>1</v>
      </c>
      <c r="E66" s="4">
        <f ca="1">OFFSET(latitudevslongitude!$G$1,($C66-1),0,1,1)</f>
        <v>27.5</v>
      </c>
      <c r="F66" s="4">
        <f ca="1">OFFSET(latitudevslongitude!$H$1,($C66-1),0,1,1)</f>
        <v>90.5</v>
      </c>
      <c r="G66" s="4">
        <f>SUMIF(Data!$M$6:$M$1888,A66,Data!$F$6:$F$1888)/D66</f>
        <v>4800</v>
      </c>
      <c r="H66" s="4">
        <f t="shared" ref="H66:H97" si="4">SQRT(G66)/2</f>
        <v>34.641016151377549</v>
      </c>
      <c r="I66" s="4">
        <f t="shared" ref="I66:I97" ca="1" si="5">E66-D66</f>
        <v>26.5</v>
      </c>
    </row>
    <row r="67" spans="1:9" x14ac:dyDescent="0.2">
      <c r="A67" s="1" t="s">
        <v>1510</v>
      </c>
      <c r="B67" s="1" t="s">
        <v>1025</v>
      </c>
      <c r="C67" s="4">
        <f>MATCH(A67,latitudevslongitude!$L:$L,0)</f>
        <v>26</v>
      </c>
      <c r="D67" s="4">
        <f>COUNTIF(Data!$M$6:$M$1888,$A67)</f>
        <v>1</v>
      </c>
      <c r="E67" s="4">
        <f ca="1">OFFSET(latitudevslongitude!$G$1,($C67-1),0,1,1)</f>
        <v>-17</v>
      </c>
      <c r="F67" s="4">
        <f ca="1">OFFSET(latitudevslongitude!$H$1,($C67-1),0,1,1)</f>
        <v>-65</v>
      </c>
      <c r="G67" s="4">
        <f>SUMIF(Data!$M$6:$M$1888,A67,Data!$F$6:$F$1888)/D67</f>
        <v>9600</v>
      </c>
      <c r="H67" s="4">
        <f t="shared" si="4"/>
        <v>48.989794855663561</v>
      </c>
      <c r="I67" s="4">
        <f t="shared" ca="1" si="5"/>
        <v>-18</v>
      </c>
    </row>
    <row r="68" spans="1:9" x14ac:dyDescent="0.2">
      <c r="A68" s="1" t="s">
        <v>1228</v>
      </c>
      <c r="B68" s="1" t="s">
        <v>6303</v>
      </c>
      <c r="C68" s="4">
        <f>MATCH(A68,latitudevslongitude!$L:$L,0)</f>
        <v>33</v>
      </c>
      <c r="D68" s="4">
        <f>COUNTIF(Data!$M$6:$M$1888,$A68)</f>
        <v>1</v>
      </c>
      <c r="E68" s="4">
        <f ca="1">OFFSET(latitudevslongitude!$G$1,($C68-1),0,1,1)</f>
        <v>43</v>
      </c>
      <c r="F68" s="4">
        <f ca="1">OFFSET(latitudevslongitude!$H$1,($C68-1),0,1,1)</f>
        <v>25</v>
      </c>
      <c r="G68" s="4">
        <f>SUMIF(Data!$M$6:$M$1888,A68,Data!$F$6:$F$1888)/D68</f>
        <v>14400</v>
      </c>
      <c r="H68" s="4">
        <f t="shared" si="4"/>
        <v>60</v>
      </c>
      <c r="I68" s="4">
        <f t="shared" ca="1" si="5"/>
        <v>42</v>
      </c>
    </row>
    <row r="69" spans="1:9" x14ac:dyDescent="0.2">
      <c r="A69" s="1" t="s">
        <v>6530</v>
      </c>
      <c r="B69" s="1" t="s">
        <v>2590</v>
      </c>
      <c r="C69" s="4">
        <f>MATCH(A69,latitudevslongitude!$L:$L,0)</f>
        <v>36</v>
      </c>
      <c r="D69" s="4">
        <f>COUNTIF(Data!$M$6:$M$1888,$A69)</f>
        <v>1</v>
      </c>
      <c r="E69" s="4">
        <f ca="1">OFFSET(latitudevslongitude!$G$1,($C69-1),0,1,1)</f>
        <v>13</v>
      </c>
      <c r="F69" s="4">
        <f ca="1">OFFSET(latitudevslongitude!$H$1,($C69-1),0,1,1)</f>
        <v>105</v>
      </c>
      <c r="G69" s="4">
        <f>SUMIF(Data!$M$6:$M$1888,A69,Data!$F$6:$F$1888)/D69</f>
        <v>3000</v>
      </c>
      <c r="H69" s="4">
        <f t="shared" si="4"/>
        <v>27.386127875258307</v>
      </c>
      <c r="I69" s="4">
        <f t="shared" ca="1" si="5"/>
        <v>12</v>
      </c>
    </row>
    <row r="70" spans="1:9" x14ac:dyDescent="0.2">
      <c r="A70" s="1" t="s">
        <v>2568</v>
      </c>
      <c r="B70" s="1" t="s">
        <v>1025</v>
      </c>
      <c r="C70" s="4" t="e">
        <f>MATCH(A70,latitudevslongitude!$L:$L,0)</f>
        <v>#N/A</v>
      </c>
      <c r="D70" s="4">
        <f>COUNTIF(Data!$M$6:$M$1888,$A70)</f>
        <v>1</v>
      </c>
      <c r="E70" s="4" t="e">
        <f ca="1">OFFSET(latitudevslongitude!$G$1,($C70-1),0,1,1)</f>
        <v>#N/A</v>
      </c>
      <c r="F70" s="4" t="e">
        <f ca="1">OFFSET(latitudevslongitude!$H$1,($C70-1),0,1,1)</f>
        <v>#N/A</v>
      </c>
      <c r="G70" s="4">
        <f>SUMIF(Data!$M$6:$M$1888,A70,Data!$F$6:$F$1888)/D70</f>
        <v>95000</v>
      </c>
      <c r="H70" s="4">
        <f t="shared" si="4"/>
        <v>154.11035007422441</v>
      </c>
      <c r="I70" s="4" t="e">
        <f t="shared" ca="1" si="5"/>
        <v>#N/A</v>
      </c>
    </row>
    <row r="71" spans="1:9" x14ac:dyDescent="0.2">
      <c r="A71" s="1" t="s">
        <v>3028</v>
      </c>
      <c r="B71" s="1" t="s">
        <v>818</v>
      </c>
      <c r="C71" s="4">
        <f>MATCH(A71,latitudevslongitude!$L:$L,0)</f>
        <v>51</v>
      </c>
      <c r="D71" s="4">
        <f>COUNTIF(Data!$M$6:$M$1888,$A71)</f>
        <v>1</v>
      </c>
      <c r="E71" s="4">
        <f ca="1">OFFSET(latitudevslongitude!$G$1,($C71-1),0,1,1)</f>
        <v>10</v>
      </c>
      <c r="F71" s="4">
        <f ca="1">OFFSET(latitudevslongitude!$H$1,($C71-1),0,1,1)</f>
        <v>-84</v>
      </c>
      <c r="G71" s="4">
        <f>SUMIF(Data!$M$6:$M$1888,A71,Data!$F$6:$F$1888)/D71</f>
        <v>28109.627550000001</v>
      </c>
      <c r="H71" s="4">
        <f t="shared" si="4"/>
        <v>83.829630128612635</v>
      </c>
      <c r="I71" s="4">
        <f t="shared" ca="1" si="5"/>
        <v>9</v>
      </c>
    </row>
    <row r="72" spans="1:9" x14ac:dyDescent="0.2">
      <c r="A72" s="1" t="s">
        <v>2391</v>
      </c>
      <c r="B72" s="1" t="s">
        <v>6303</v>
      </c>
      <c r="C72" s="4">
        <f>MATCH(A72,latitudevslongitude!$L:$L,0)</f>
        <v>57</v>
      </c>
      <c r="D72" s="4">
        <f>COUNTIF(Data!$M$6:$M$1888,$A72)</f>
        <v>1</v>
      </c>
      <c r="E72" s="4">
        <f ca="1">OFFSET(latitudevslongitude!$G$1,($C72-1),0,1,1)</f>
        <v>49.75</v>
      </c>
      <c r="F72" s="4">
        <f ca="1">OFFSET(latitudevslongitude!$H$1,($C72-1),0,1,1)</f>
        <v>15.5</v>
      </c>
      <c r="G72" s="4">
        <f>SUMIF(Data!$M$6:$M$1888,A72,Data!$F$6:$F$1888)/D72</f>
        <v>36000</v>
      </c>
      <c r="H72" s="4">
        <f t="shared" si="4"/>
        <v>94.868329805051374</v>
      </c>
      <c r="I72" s="4">
        <f t="shared" ca="1" si="5"/>
        <v>48.75</v>
      </c>
    </row>
    <row r="73" spans="1:9" x14ac:dyDescent="0.2">
      <c r="A73" s="1" t="s">
        <v>1486</v>
      </c>
      <c r="B73" s="1" t="s">
        <v>818</v>
      </c>
      <c r="C73" s="4" t="e">
        <f>MATCH(A73,latitudevslongitude!$L:$L,0)</f>
        <v>#N/A</v>
      </c>
      <c r="D73" s="4">
        <f>COUNTIF(Data!$M$6:$M$1888,$A73)</f>
        <v>2</v>
      </c>
      <c r="E73" s="4" t="e">
        <f ca="1">OFFSET(latitudevslongitude!$G$1,($C73-1),0,1,1)</f>
        <v>#N/A</v>
      </c>
      <c r="F73" s="4" t="e">
        <f ca="1">OFFSET(latitudevslongitude!$H$1,($C73-1),0,1,1)</f>
        <v>#N/A</v>
      </c>
      <c r="G73" s="4">
        <f>SUMIF(Data!$M$6:$M$1888,A73,Data!$F$6:$F$1888)/D73</f>
        <v>11016.682284999999</v>
      </c>
      <c r="H73" s="4">
        <f t="shared" si="4"/>
        <v>52.48019218000254</v>
      </c>
      <c r="I73" s="4" t="e">
        <f t="shared" ca="1" si="5"/>
        <v>#N/A</v>
      </c>
    </row>
    <row r="74" spans="1:9" x14ac:dyDescent="0.2">
      <c r="A74" s="1" t="s">
        <v>5375</v>
      </c>
      <c r="B74" s="1" t="s">
        <v>4976</v>
      </c>
      <c r="C74" s="4">
        <f>MATCH(A74,latitudevslongitude!$L:$L,0)</f>
        <v>64</v>
      </c>
      <c r="D74" s="4">
        <f>COUNTIF(Data!$M$6:$M$1888,$A74)</f>
        <v>1</v>
      </c>
      <c r="E74" s="4">
        <f ca="1">OFFSET(latitudevslongitude!$G$1,($C74-1),0,1,1)</f>
        <v>27</v>
      </c>
      <c r="F74" s="4">
        <f ca="1">OFFSET(latitudevslongitude!$H$1,($C74-1),0,1,1)</f>
        <v>30</v>
      </c>
      <c r="G74" s="4">
        <f>SUMIF(Data!$M$6:$M$1888,A74,Data!$F$6:$F$1888)/D74</f>
        <v>19831.432820000002</v>
      </c>
      <c r="H74" s="4">
        <f t="shared" si="4"/>
        <v>70.412060082062652</v>
      </c>
      <c r="I74" s="4">
        <f t="shared" ca="1" si="5"/>
        <v>26</v>
      </c>
    </row>
    <row r="75" spans="1:9" x14ac:dyDescent="0.2">
      <c r="A75" s="1" t="s">
        <v>2570</v>
      </c>
      <c r="B75" s="1" t="s">
        <v>6303</v>
      </c>
      <c r="C75" s="4">
        <f>MATCH(A75,latitudevslongitude!$L:$L,0)</f>
        <v>68</v>
      </c>
      <c r="D75" s="4">
        <f>COUNTIF(Data!$M$6:$M$1888,$A75)</f>
        <v>1</v>
      </c>
      <c r="E75" s="4">
        <f ca="1">OFFSET(latitudevslongitude!$G$1,($C75-1),0,1,1)</f>
        <v>59</v>
      </c>
      <c r="F75" s="4">
        <f ca="1">OFFSET(latitudevslongitude!$H$1,($C75-1),0,1,1)</f>
        <v>26</v>
      </c>
      <c r="G75" s="4">
        <f>SUMIF(Data!$M$6:$M$1888,A75,Data!$F$6:$F$1888)/D75</f>
        <v>12000</v>
      </c>
      <c r="H75" s="4">
        <f t="shared" si="4"/>
        <v>54.772255750516614</v>
      </c>
      <c r="I75" s="4">
        <f t="shared" ca="1" si="5"/>
        <v>58</v>
      </c>
    </row>
    <row r="76" spans="1:9" x14ac:dyDescent="0.2">
      <c r="A76" s="1" t="s">
        <v>6042</v>
      </c>
      <c r="B76" s="1" t="s">
        <v>4976</v>
      </c>
      <c r="C76" s="4">
        <f>MATCH(A76,latitudevslongitude!$L:$L,0)</f>
        <v>69</v>
      </c>
      <c r="D76" s="4">
        <f>COUNTIF(Data!$M$6:$M$1888,$A76)</f>
        <v>1</v>
      </c>
      <c r="E76" s="4">
        <f ca="1">OFFSET(latitudevslongitude!$G$1,($C76-1),0,1,1)</f>
        <v>8</v>
      </c>
      <c r="F76" s="4">
        <f ca="1">OFFSET(latitudevslongitude!$H$1,($C76-1),0,1,1)</f>
        <v>38</v>
      </c>
      <c r="G76" s="4">
        <f>SUMIF(Data!$M$6:$M$1888,A76,Data!$F$6:$F$1888)/D76</f>
        <v>2953.8461539999998</v>
      </c>
      <c r="H76" s="4">
        <f t="shared" si="4"/>
        <v>27.174648820177971</v>
      </c>
      <c r="I76" s="4">
        <f t="shared" ca="1" si="5"/>
        <v>7</v>
      </c>
    </row>
    <row r="77" spans="1:9" x14ac:dyDescent="0.2">
      <c r="A77" s="1" t="s">
        <v>2021</v>
      </c>
      <c r="B77" s="1" t="s">
        <v>4976</v>
      </c>
      <c r="C77" s="4">
        <f>MATCH(A77,latitudevslongitude!$L:$L,0)</f>
        <v>82</v>
      </c>
      <c r="D77" s="4">
        <f>COUNTIF(Data!$M$6:$M$1888,$A77)</f>
        <v>1</v>
      </c>
      <c r="E77" s="4">
        <f ca="1">OFFSET(latitudevslongitude!$G$1,($C77-1),0,1,1)</f>
        <v>8</v>
      </c>
      <c r="F77" s="4">
        <f ca="1">OFFSET(latitudevslongitude!$H$1,($C77-1),0,1,1)</f>
        <v>-2</v>
      </c>
      <c r="G77" s="4">
        <f>SUMIF(Data!$M$6:$M$1888,A77,Data!$F$6:$F$1888)/D77</f>
        <v>18000</v>
      </c>
      <c r="H77" s="4">
        <f t="shared" si="4"/>
        <v>67.082039324993687</v>
      </c>
      <c r="I77" s="4">
        <f t="shared" ca="1" si="5"/>
        <v>7</v>
      </c>
    </row>
    <row r="78" spans="1:9" x14ac:dyDescent="0.2">
      <c r="A78" s="1" t="s">
        <v>5364</v>
      </c>
      <c r="B78" s="1" t="s">
        <v>1025</v>
      </c>
      <c r="C78" s="4">
        <f>MATCH(A78,latitudevslongitude!$L:$L,0)</f>
        <v>91</v>
      </c>
      <c r="D78" s="4">
        <f>COUNTIF(Data!$M$6:$M$1888,$A78)</f>
        <v>1</v>
      </c>
      <c r="E78" s="4">
        <f ca="1">OFFSET(latitudevslongitude!$G$1,($C78-1),0,1,1)</f>
        <v>5</v>
      </c>
      <c r="F78" s="4">
        <f ca="1">OFFSET(latitudevslongitude!$H$1,($C78-1),0,1,1)</f>
        <v>-59</v>
      </c>
      <c r="G78" s="4">
        <f>SUMIF(Data!$M$6:$M$1888,A78,Data!$F$6:$F$1888)/D78</f>
        <v>6000</v>
      </c>
      <c r="H78" s="4">
        <f t="shared" si="4"/>
        <v>38.729833462074168</v>
      </c>
      <c r="I78" s="4">
        <f t="shared" ca="1" si="5"/>
        <v>4</v>
      </c>
    </row>
    <row r="79" spans="1:9" x14ac:dyDescent="0.2">
      <c r="A79" s="1" t="s">
        <v>1318</v>
      </c>
      <c r="B79" s="1" t="s">
        <v>2590</v>
      </c>
      <c r="C79" s="4">
        <f>MATCH(A79,latitudevslongitude!$L:$L,0)</f>
        <v>95</v>
      </c>
      <c r="D79" s="4">
        <f>COUNTIF(Data!$M$6:$M$1888,$A79)</f>
        <v>1</v>
      </c>
      <c r="E79" s="4">
        <f ca="1">OFFSET(latitudevslongitude!$G$1,($C79-1),0,1,1)</f>
        <v>22.25</v>
      </c>
      <c r="F79" s="4">
        <f ca="1">OFFSET(latitudevslongitude!$H$1,($C79-1),0,1,1)</f>
        <v>114.16670000000001</v>
      </c>
      <c r="G79" s="4">
        <f>SUMIF(Data!$M$6:$M$1888,A79,Data!$F$6:$F$1888)/D79</f>
        <v>20000</v>
      </c>
      <c r="H79" s="4">
        <f t="shared" si="4"/>
        <v>70.710678118654755</v>
      </c>
      <c r="I79" s="4">
        <f t="shared" ca="1" si="5"/>
        <v>21.25</v>
      </c>
    </row>
    <row r="80" spans="1:9" x14ac:dyDescent="0.2">
      <c r="A80" s="1" t="s">
        <v>1505</v>
      </c>
      <c r="B80" s="1" t="s">
        <v>6303</v>
      </c>
      <c r="C80" s="4">
        <f>MATCH(A80,latitudevslongitude!$L:$L,0)</f>
        <v>97</v>
      </c>
      <c r="D80" s="4">
        <f>COUNTIF(Data!$M$6:$M$1888,$A80)</f>
        <v>1</v>
      </c>
      <c r="E80" s="4">
        <f ca="1">OFFSET(latitudevslongitude!$G$1,($C80-1),0,1,1)</f>
        <v>65</v>
      </c>
      <c r="F80" s="4">
        <f ca="1">OFFSET(latitudevslongitude!$H$1,($C80-1),0,1,1)</f>
        <v>-18</v>
      </c>
      <c r="G80" s="4">
        <f>SUMIF(Data!$M$6:$M$1888,A80,Data!$F$6:$F$1888)/D80</f>
        <v>41731</v>
      </c>
      <c r="H80" s="4">
        <f t="shared" si="4"/>
        <v>102.14083414580087</v>
      </c>
      <c r="I80" s="4">
        <f t="shared" ca="1" si="5"/>
        <v>64</v>
      </c>
    </row>
    <row r="81" spans="1:9" x14ac:dyDescent="0.2">
      <c r="A81" s="1" t="s">
        <v>2907</v>
      </c>
      <c r="B81" s="1" t="s">
        <v>4976</v>
      </c>
      <c r="C81" s="4">
        <f>MATCH(A81,latitudevslongitude!$L:$L,0)</f>
        <v>109</v>
      </c>
      <c r="D81" s="4">
        <f>COUNTIF(Data!$M$6:$M$1888,$A81)</f>
        <v>1</v>
      </c>
      <c r="E81" s="4">
        <f ca="1">OFFSET(latitudevslongitude!$G$1,($C81-1),0,1,1)</f>
        <v>1</v>
      </c>
      <c r="F81" s="4">
        <f ca="1">OFFSET(latitudevslongitude!$H$1,($C81-1),0,1,1)</f>
        <v>38</v>
      </c>
      <c r="G81" s="4">
        <f>SUMIF(Data!$M$6:$M$1888,A81,Data!$F$6:$F$1888)/D81</f>
        <v>51497.005989999998</v>
      </c>
      <c r="H81" s="4">
        <f t="shared" si="4"/>
        <v>113.46475883506737</v>
      </c>
      <c r="I81" s="4">
        <f t="shared" ca="1" si="5"/>
        <v>0</v>
      </c>
    </row>
    <row r="82" spans="1:9" x14ac:dyDescent="0.2">
      <c r="A82" s="1" t="s">
        <v>4331</v>
      </c>
      <c r="B82" s="1" t="s">
        <v>1025</v>
      </c>
      <c r="C82" s="4" t="e">
        <f>MATCH(A82,latitudevslongitude!$L:$L,0)</f>
        <v>#N/A</v>
      </c>
      <c r="D82" s="4">
        <f>COUNTIF(Data!$M$6:$M$1888,$A82)</f>
        <v>1</v>
      </c>
      <c r="E82" s="4" t="e">
        <f ca="1">OFFSET(latitudevslongitude!$G$1,($C82-1),0,1,1)</f>
        <v>#N/A</v>
      </c>
      <c r="F82" s="4" t="e">
        <f ca="1">OFFSET(latitudevslongitude!$H$1,($C82-1),0,1,1)</f>
        <v>#N/A</v>
      </c>
      <c r="G82" s="4">
        <f>SUMIF(Data!$M$6:$M$1888,A82,Data!$F$6:$F$1888)/D82</f>
        <v>4400</v>
      </c>
      <c r="H82" s="4">
        <f t="shared" si="4"/>
        <v>33.166247903554002</v>
      </c>
      <c r="I82" s="4" t="e">
        <f t="shared" ca="1" si="5"/>
        <v>#N/A</v>
      </c>
    </row>
    <row r="83" spans="1:9" x14ac:dyDescent="0.2">
      <c r="A83" s="1" t="s">
        <v>1098</v>
      </c>
      <c r="B83" s="1" t="s">
        <v>4976</v>
      </c>
      <c r="C83" s="4">
        <f>MATCH(A83,latitudevslongitude!$L:$L,0)</f>
        <v>118</v>
      </c>
      <c r="D83" s="4">
        <f>COUNTIF(Data!$M$6:$M$1888,$A83)</f>
        <v>1</v>
      </c>
      <c r="E83" s="4">
        <f ca="1">OFFSET(latitudevslongitude!$G$1,($C83-1),0,1,1)</f>
        <v>-29.5</v>
      </c>
      <c r="F83" s="4">
        <f ca="1">OFFSET(latitudevslongitude!$H$1,($C83-1),0,1,1)</f>
        <v>28.5</v>
      </c>
      <c r="G83" s="4">
        <f>SUMIF(Data!$M$6:$M$1888,A83,Data!$F$6:$F$1888)/D83</f>
        <v>177600</v>
      </c>
      <c r="H83" s="4">
        <f t="shared" si="4"/>
        <v>210.71307505705477</v>
      </c>
      <c r="I83" s="4">
        <f t="shared" ca="1" si="5"/>
        <v>-30.5</v>
      </c>
    </row>
    <row r="84" spans="1:9" x14ac:dyDescent="0.2">
      <c r="A84" s="1" t="s">
        <v>5480</v>
      </c>
      <c r="B84" s="1" t="s">
        <v>4976</v>
      </c>
      <c r="C84" s="4" t="e">
        <f>MATCH(A84,latitudevslongitude!$L:$L,0)</f>
        <v>#N/A</v>
      </c>
      <c r="D84" s="4">
        <f>COUNTIF(Data!$M$6:$M$1888,$A84)</f>
        <v>1</v>
      </c>
      <c r="E84" s="4" t="e">
        <f ca="1">OFFSET(latitudevslongitude!$G$1,($C84-1),0,1,1)</f>
        <v>#N/A</v>
      </c>
      <c r="F84" s="4" t="e">
        <f ca="1">OFFSET(latitudevslongitude!$H$1,($C84-1),0,1,1)</f>
        <v>#N/A</v>
      </c>
      <c r="G84" s="4">
        <f>SUMIF(Data!$M$6:$M$1888,A84,Data!$F$6:$F$1888)/D84</f>
        <v>24864</v>
      </c>
      <c r="H84" s="4">
        <f t="shared" si="4"/>
        <v>78.8416133777081</v>
      </c>
      <c r="I84" s="4" t="e">
        <f t="shared" ca="1" si="5"/>
        <v>#N/A</v>
      </c>
    </row>
    <row r="85" spans="1:9" x14ac:dyDescent="0.2">
      <c r="A85" s="1" t="s">
        <v>4851</v>
      </c>
      <c r="B85" s="1" t="s">
        <v>6303</v>
      </c>
      <c r="C85" s="4">
        <f>MATCH(A85,latitudevslongitude!$L:$L,0)</f>
        <v>121</v>
      </c>
      <c r="D85" s="4">
        <f>COUNTIF(Data!$M$6:$M$1888,$A85)</f>
        <v>1</v>
      </c>
      <c r="E85" s="4">
        <f ca="1">OFFSET(latitudevslongitude!$G$1,($C85-1),0,1,1)</f>
        <v>56</v>
      </c>
      <c r="F85" s="4">
        <f ca="1">OFFSET(latitudevslongitude!$H$1,($C85-1),0,1,1)</f>
        <v>24</v>
      </c>
      <c r="G85" s="4">
        <f>SUMIF(Data!$M$6:$M$1888,A85,Data!$F$6:$F$1888)/D85</f>
        <v>15000</v>
      </c>
      <c r="H85" s="4">
        <f t="shared" si="4"/>
        <v>61.237243569579455</v>
      </c>
      <c r="I85" s="4">
        <f t="shared" ca="1" si="5"/>
        <v>55</v>
      </c>
    </row>
    <row r="86" spans="1:9" x14ac:dyDescent="0.2">
      <c r="A86" s="1" t="s">
        <v>4333</v>
      </c>
      <c r="B86" s="1" t="s">
        <v>4976</v>
      </c>
      <c r="C86" s="4">
        <f>MATCH(A86,latitudevslongitude!$L:$L,0)</f>
        <v>134</v>
      </c>
      <c r="D86" s="4">
        <f>COUNTIF(Data!$M$6:$M$1888,$A86)</f>
        <v>1</v>
      </c>
      <c r="E86" s="4">
        <f ca="1">OFFSET(latitudevslongitude!$G$1,($C86-1),0,1,1)</f>
        <v>-20.283300000000001</v>
      </c>
      <c r="F86" s="4">
        <f ca="1">OFFSET(latitudevslongitude!$H$1,($C86-1),0,1,1)</f>
        <v>57.55</v>
      </c>
      <c r="G86" s="4">
        <f>SUMIF(Data!$M$6:$M$1888,A86,Data!$F$6:$F$1888)/D86</f>
        <v>9376.2513880000006</v>
      </c>
      <c r="H86" s="4">
        <f t="shared" si="4"/>
        <v>48.415522789700411</v>
      </c>
      <c r="I86" s="4">
        <f t="shared" ca="1" si="5"/>
        <v>-21.283300000000001</v>
      </c>
    </row>
    <row r="87" spans="1:9" x14ac:dyDescent="0.2">
      <c r="A87" s="1" t="s">
        <v>70</v>
      </c>
      <c r="B87" s="1" t="s">
        <v>2590</v>
      </c>
      <c r="C87" s="4">
        <f>MATCH(A87,latitudevslongitude!$L:$L,0)</f>
        <v>140</v>
      </c>
      <c r="D87" s="4">
        <f>COUNTIF(Data!$M$6:$M$1888,$A87)</f>
        <v>1</v>
      </c>
      <c r="E87" s="4">
        <f ca="1">OFFSET(latitudevslongitude!$G$1,($C87-1),0,1,1)</f>
        <v>46</v>
      </c>
      <c r="F87" s="4">
        <f ca="1">OFFSET(latitudevslongitude!$H$1,($C87-1),0,1,1)</f>
        <v>105</v>
      </c>
      <c r="G87" s="4">
        <f>SUMIF(Data!$M$6:$M$1888,A87,Data!$F$6:$F$1888)/D87</f>
        <v>7261.7246599999999</v>
      </c>
      <c r="H87" s="4">
        <f t="shared" si="4"/>
        <v>42.607876795259351</v>
      </c>
      <c r="I87" s="4">
        <f t="shared" ca="1" si="5"/>
        <v>45</v>
      </c>
    </row>
    <row r="88" spans="1:9" x14ac:dyDescent="0.2">
      <c r="A88" s="1" t="s">
        <v>3155</v>
      </c>
      <c r="B88" s="1" t="s">
        <v>6303</v>
      </c>
      <c r="C88" s="4" t="e">
        <f>MATCH(A88,latitudevslongitude!$L:$L,0)</f>
        <v>#N/A</v>
      </c>
      <c r="D88" s="4">
        <f>COUNTIF(Data!$M$6:$M$1888,$A88)</f>
        <v>1</v>
      </c>
      <c r="E88" s="4" t="e">
        <f ca="1">OFFSET(latitudevslongitude!$G$1,($C88-1),0,1,1)</f>
        <v>#N/A</v>
      </c>
      <c r="F88" s="4" t="e">
        <f ca="1">OFFSET(latitudevslongitude!$H$1,($C88-1),0,1,1)</f>
        <v>#N/A</v>
      </c>
      <c r="G88" s="4">
        <f>SUMIF(Data!$M$6:$M$1888,A88,Data!$F$6:$F$1888)/D88</f>
        <v>13500</v>
      </c>
      <c r="H88" s="4">
        <f t="shared" si="4"/>
        <v>58.094750193111253</v>
      </c>
      <c r="I88" s="4" t="e">
        <f t="shared" ca="1" si="5"/>
        <v>#N/A</v>
      </c>
    </row>
    <row r="89" spans="1:9" x14ac:dyDescent="0.2">
      <c r="A89" s="1" t="s">
        <v>3006</v>
      </c>
      <c r="B89" s="1" t="s">
        <v>4976</v>
      </c>
      <c r="C89" s="4">
        <f>MATCH(A89,latitudevslongitude!$L:$L,0)</f>
        <v>142</v>
      </c>
      <c r="D89" s="4">
        <f>COUNTIF(Data!$M$6:$M$1888,$A89)</f>
        <v>1</v>
      </c>
      <c r="E89" s="4">
        <f ca="1">OFFSET(latitudevslongitude!$G$1,($C89-1),0,1,1)</f>
        <v>32</v>
      </c>
      <c r="F89" s="4">
        <f ca="1">OFFSET(latitudevslongitude!$H$1,($C89-1),0,1,1)</f>
        <v>-5</v>
      </c>
      <c r="G89" s="4">
        <f>SUMIF(Data!$M$6:$M$1888,A89,Data!$F$6:$F$1888)/D89</f>
        <v>13745.704470000001</v>
      </c>
      <c r="H89" s="4">
        <f t="shared" si="4"/>
        <v>58.621038181697195</v>
      </c>
      <c r="I89" s="4">
        <f t="shared" ca="1" si="5"/>
        <v>31</v>
      </c>
    </row>
    <row r="90" spans="1:9" x14ac:dyDescent="0.2">
      <c r="A90" s="1" t="s">
        <v>628</v>
      </c>
      <c r="B90" s="1" t="s">
        <v>4976</v>
      </c>
      <c r="C90" s="4">
        <f>MATCH(A90,latitudevslongitude!$L:$L,0)</f>
        <v>143</v>
      </c>
      <c r="D90" s="4">
        <f>COUNTIF(Data!$M$6:$M$1888,$A90)</f>
        <v>1</v>
      </c>
      <c r="E90" s="4">
        <f ca="1">OFFSET(latitudevslongitude!$G$1,($C90-1),0,1,1)</f>
        <v>-18.25</v>
      </c>
      <c r="F90" s="4">
        <f ca="1">OFFSET(latitudevslongitude!$H$1,($C90-1),0,1,1)</f>
        <v>35</v>
      </c>
      <c r="G90" s="4">
        <f>SUMIF(Data!$M$6:$M$1888,A90,Data!$F$6:$F$1888)/D90</f>
        <v>24000</v>
      </c>
      <c r="H90" s="4">
        <f t="shared" si="4"/>
        <v>77.459666924148337</v>
      </c>
      <c r="I90" s="4">
        <f t="shared" ca="1" si="5"/>
        <v>-19.25</v>
      </c>
    </row>
    <row r="91" spans="1:9" x14ac:dyDescent="0.2">
      <c r="A91" s="1" t="s">
        <v>5065</v>
      </c>
      <c r="B91" s="1" t="s">
        <v>2590</v>
      </c>
      <c r="C91" s="4">
        <f>MATCH(A91,latitudevslongitude!$L:$L,0)</f>
        <v>127</v>
      </c>
      <c r="D91" s="4">
        <f>COUNTIF(Data!$M$6:$M$1888,$A91)</f>
        <v>0</v>
      </c>
      <c r="E91" s="4">
        <f ca="1">OFFSET(latitudevslongitude!$G$1,($C91-1),0,1,1)</f>
        <v>2.5</v>
      </c>
      <c r="F91" s="4">
        <f ca="1">OFFSET(latitudevslongitude!$H$1,($C91-1),0,1,1)</f>
        <v>112.5</v>
      </c>
      <c r="G91" s="4" t="e">
        <f>SUMIF(Data!$M$6:$M$1888,A91,Data!$F$6:$F$1888)/D91</f>
        <v>#DIV/0!</v>
      </c>
      <c r="H91" s="4" t="e">
        <f t="shared" si="4"/>
        <v>#DIV/0!</v>
      </c>
      <c r="I91" s="4">
        <f t="shared" ca="1" si="5"/>
        <v>2.5</v>
      </c>
    </row>
    <row r="92" spans="1:9" x14ac:dyDescent="0.2">
      <c r="A92" s="1" t="s">
        <v>4983</v>
      </c>
      <c r="B92" s="1" t="s">
        <v>2590</v>
      </c>
      <c r="C92" s="4">
        <f>MATCH(A92,latitudevslongitude!$L:$L,0)</f>
        <v>159</v>
      </c>
      <c r="D92" s="4">
        <f>COUNTIF(Data!$M$6:$M$1888,$A92)</f>
        <v>1</v>
      </c>
      <c r="E92" s="4">
        <f ca="1">OFFSET(latitudevslongitude!$G$1,($C92-1),0,1,1)</f>
        <v>21</v>
      </c>
      <c r="F92" s="4">
        <f ca="1">OFFSET(latitudevslongitude!$H$1,($C92-1),0,1,1)</f>
        <v>57</v>
      </c>
      <c r="G92" s="4">
        <f>SUMIF(Data!$M$6:$M$1888,A92,Data!$F$6:$F$1888)/D92</f>
        <v>100800</v>
      </c>
      <c r="H92" s="4">
        <f t="shared" si="4"/>
        <v>158.74507866387543</v>
      </c>
      <c r="I92" s="4">
        <f t="shared" ca="1" si="5"/>
        <v>20</v>
      </c>
    </row>
    <row r="93" spans="1:9" x14ac:dyDescent="0.2">
      <c r="A93" s="1" t="s">
        <v>6307</v>
      </c>
      <c r="B93" s="1" t="s">
        <v>1025</v>
      </c>
      <c r="C93" s="4">
        <f>MATCH(A93,latitudevslongitude!$L:$L,0)</f>
        <v>165</v>
      </c>
      <c r="D93" s="4">
        <f>COUNTIF(Data!$M$6:$M$1888,$A93)</f>
        <v>1</v>
      </c>
      <c r="E93" s="4">
        <f ca="1">OFFSET(latitudevslongitude!$G$1,($C93-1),0,1,1)</f>
        <v>-23</v>
      </c>
      <c r="F93" s="4">
        <f ca="1">OFFSET(latitudevslongitude!$H$1,($C93-1),0,1,1)</f>
        <v>-58</v>
      </c>
      <c r="G93" s="4">
        <f>SUMIF(Data!$M$6:$M$1888,A93,Data!$F$6:$F$1888)/D93</f>
        <v>20000</v>
      </c>
      <c r="H93" s="4">
        <f t="shared" si="4"/>
        <v>70.710678118654755</v>
      </c>
      <c r="I93" s="4">
        <f t="shared" ca="1" si="5"/>
        <v>-24</v>
      </c>
    </row>
    <row r="94" spans="1:9" x14ac:dyDescent="0.2">
      <c r="A94" s="1" t="s">
        <v>2737</v>
      </c>
      <c r="B94" s="1" t="s">
        <v>1025</v>
      </c>
      <c r="C94" s="4">
        <f>MATCH(A94,latitudevslongitude!$L:$L,0)</f>
        <v>166</v>
      </c>
      <c r="D94" s="4">
        <f>COUNTIF(Data!$M$6:$M$1888,$A94)</f>
        <v>1</v>
      </c>
      <c r="E94" s="4">
        <f ca="1">OFFSET(latitudevslongitude!$G$1,($C94-1),0,1,1)</f>
        <v>-10</v>
      </c>
      <c r="F94" s="4">
        <f ca="1">OFFSET(latitudevslongitude!$H$1,($C94-1),0,1,1)</f>
        <v>-76</v>
      </c>
      <c r="G94" s="4">
        <f>SUMIF(Data!$M$6:$M$1888,A94,Data!$F$6:$F$1888)/D94</f>
        <v>15840</v>
      </c>
      <c r="H94" s="4">
        <f t="shared" si="4"/>
        <v>62.928530890209096</v>
      </c>
      <c r="I94" s="4">
        <f t="shared" ca="1" si="5"/>
        <v>-11</v>
      </c>
    </row>
    <row r="95" spans="1:9" x14ac:dyDescent="0.2">
      <c r="A95" s="1" t="s">
        <v>2453</v>
      </c>
      <c r="B95" s="1" t="s">
        <v>6303</v>
      </c>
      <c r="C95" s="4">
        <f>MATCH(A95,latitudevslongitude!$L:$L,0)</f>
        <v>80</v>
      </c>
      <c r="D95" s="4">
        <f>COUNTIF(Data!$M$6:$M$1888,$A95)</f>
        <v>1</v>
      </c>
      <c r="E95" s="4">
        <f ca="1">OFFSET(latitudevslongitude!$G$1,($C95-1),0,1,1)</f>
        <v>42</v>
      </c>
      <c r="F95" s="4">
        <f ca="1">OFFSET(latitudevslongitude!$H$1,($C95-1),0,1,1)</f>
        <v>43.5</v>
      </c>
      <c r="G95" s="4">
        <f>SUMIF(Data!$M$6:$M$1888,A95,Data!$F$6:$F$1888)/D95</f>
        <v>5250</v>
      </c>
      <c r="H95" s="4">
        <f t="shared" si="4"/>
        <v>36.228441865473599</v>
      </c>
      <c r="I95" s="4">
        <f t="shared" ca="1" si="5"/>
        <v>41</v>
      </c>
    </row>
    <row r="96" spans="1:9" ht="25.5" x14ac:dyDescent="0.2">
      <c r="A96" s="1" t="s">
        <v>5866</v>
      </c>
      <c r="B96" s="1" t="s">
        <v>818</v>
      </c>
      <c r="C96" s="4">
        <f>MATCH(A96,latitudevslongitude!$L:$L,0)</f>
        <v>61</v>
      </c>
      <c r="D96" s="4">
        <f>COUNTIF(Data!$M$6:$M$1888,$A96)</f>
        <v>0</v>
      </c>
      <c r="E96" s="4">
        <f ca="1">OFFSET(latitudevslongitude!$G$1,($C96-1),0,1,1)</f>
        <v>19</v>
      </c>
      <c r="F96" s="4">
        <f ca="1">OFFSET(latitudevslongitude!$H$1,($C96-1),0,1,1)</f>
        <v>-70.666700000000006</v>
      </c>
      <c r="G96" s="4" t="e">
        <f>SUMIF(Data!$M$6:$M$1888,A96,Data!$F$6:$F$1888)/D96</f>
        <v>#DIV/0!</v>
      </c>
      <c r="H96" s="4" t="e">
        <f t="shared" si="4"/>
        <v>#DIV/0!</v>
      </c>
      <c r="I96" s="4">
        <f t="shared" ca="1" si="5"/>
        <v>19</v>
      </c>
    </row>
    <row r="97" spans="1:9" x14ac:dyDescent="0.2">
      <c r="A97" s="1" t="s">
        <v>1359</v>
      </c>
      <c r="B97" s="1" t="s">
        <v>818</v>
      </c>
      <c r="C97" s="4" t="e">
        <f>MATCH(A97,latitudevslongitude!$L:$L,0)</f>
        <v>#N/A</v>
      </c>
      <c r="D97" s="4">
        <f>COUNTIF(Data!$M$6:$M$1888,$A97)</f>
        <v>1</v>
      </c>
      <c r="E97" s="4" t="e">
        <f ca="1">OFFSET(latitudevslongitude!$G$1,($C97-1),0,1,1)</f>
        <v>#N/A</v>
      </c>
      <c r="F97" s="4" t="e">
        <f ca="1">OFFSET(latitudevslongitude!$H$1,($C97-1),0,1,1)</f>
        <v>#N/A</v>
      </c>
      <c r="G97" s="4">
        <f>SUMIF(Data!$M$6:$M$1888,A97,Data!$F$6:$F$1888)/D97</f>
        <v>50000</v>
      </c>
      <c r="H97" s="4">
        <f t="shared" si="4"/>
        <v>111.80339887498948</v>
      </c>
      <c r="I97" s="4" t="e">
        <f t="shared" ca="1" si="5"/>
        <v>#N/A</v>
      </c>
    </row>
    <row r="98" spans="1:9" x14ac:dyDescent="0.2">
      <c r="A98" s="1" t="s">
        <v>3128</v>
      </c>
      <c r="B98" s="1" t="s">
        <v>6303</v>
      </c>
      <c r="C98" s="4">
        <f>MATCH(A98,latitudevslongitude!$L:$L,0)</f>
        <v>190</v>
      </c>
      <c r="D98" s="4">
        <f>COUNTIF(Data!$M$6:$M$1888,$A98)</f>
        <v>1</v>
      </c>
      <c r="E98" s="4">
        <f ca="1">OFFSET(latitudevslongitude!$G$1,($C98-1),0,1,1)</f>
        <v>48.666699999999999</v>
      </c>
      <c r="F98" s="4">
        <f ca="1">OFFSET(latitudevslongitude!$H$1,($C98-1),0,1,1)</f>
        <v>19.5</v>
      </c>
      <c r="G98" s="4">
        <f>SUMIF(Data!$M$6:$M$1888,A98,Data!$F$6:$F$1888)/D98</f>
        <v>13000</v>
      </c>
      <c r="H98" s="4">
        <f t="shared" ref="H98:H104" si="6">SQRT(G98)/2</f>
        <v>57.008771254956898</v>
      </c>
      <c r="I98" s="4">
        <f t="shared" ref="I98:I104" ca="1" si="7">E98-D98</f>
        <v>47.666699999999999</v>
      </c>
    </row>
    <row r="99" spans="1:9" x14ac:dyDescent="0.2">
      <c r="A99" s="1" t="s">
        <v>4861</v>
      </c>
      <c r="B99" s="1" t="s">
        <v>6303</v>
      </c>
      <c r="C99" s="4">
        <f>MATCH(A99,latitudevslongitude!$L:$L,0)</f>
        <v>191</v>
      </c>
      <c r="D99" s="4">
        <f>COUNTIF(Data!$M$6:$M$1888,$A99)</f>
        <v>1</v>
      </c>
      <c r="E99" s="4">
        <f ca="1">OFFSET(latitudevslongitude!$G$1,($C99-1),0,1,1)</f>
        <v>46</v>
      </c>
      <c r="F99" s="4">
        <f ca="1">OFFSET(latitudevslongitude!$H$1,($C99-1),0,1,1)</f>
        <v>15</v>
      </c>
      <c r="G99" s="4">
        <f>SUMIF(Data!$M$6:$M$1888,A99,Data!$F$6:$F$1888)/D99</f>
        <v>19055.991580000002</v>
      </c>
      <c r="H99" s="4">
        <f t="shared" si="6"/>
        <v>69.021720458128257</v>
      </c>
      <c r="I99" s="4">
        <f t="shared" ca="1" si="7"/>
        <v>45</v>
      </c>
    </row>
    <row r="100" spans="1:9" x14ac:dyDescent="0.2">
      <c r="A100" s="1" t="s">
        <v>3369</v>
      </c>
      <c r="B100" s="1" t="s">
        <v>4976</v>
      </c>
      <c r="C100" s="4">
        <f>MATCH(A100,latitudevslongitude!$L:$L,0)</f>
        <v>193</v>
      </c>
      <c r="D100" s="4">
        <f>COUNTIF(Data!$M$6:$M$1888,$A100)</f>
        <v>1</v>
      </c>
      <c r="E100" s="4">
        <f ca="1">OFFSET(latitudevslongitude!$G$1,($C100-1),0,1,1)</f>
        <v>10</v>
      </c>
      <c r="F100" s="4">
        <f ca="1">OFFSET(latitudevslongitude!$H$1,($C100-1),0,1,1)</f>
        <v>49</v>
      </c>
      <c r="G100" s="4">
        <f>SUMIF(Data!$M$6:$M$1888,A100,Data!$F$6:$F$1888)/D100</f>
        <v>78000</v>
      </c>
      <c r="H100" s="4">
        <f t="shared" si="6"/>
        <v>139.64240043768942</v>
      </c>
      <c r="I100" s="4">
        <f t="shared" ca="1" si="7"/>
        <v>9</v>
      </c>
    </row>
    <row r="101" spans="1:9" x14ac:dyDescent="0.2">
      <c r="A101" s="1" t="s">
        <v>6459</v>
      </c>
      <c r="B101" s="1" t="s">
        <v>4976</v>
      </c>
      <c r="C101" s="4">
        <f>MATCH(A101,latitudevslongitude!$L:$L,0)</f>
        <v>213</v>
      </c>
      <c r="D101" s="4">
        <f>COUNTIF(Data!$M$6:$M$1888,$A101)</f>
        <v>1</v>
      </c>
      <c r="E101" s="4">
        <f ca="1">OFFSET(latitudevslongitude!$G$1,($C101-1),0,1,1)</f>
        <v>34</v>
      </c>
      <c r="F101" s="4">
        <f ca="1">OFFSET(latitudevslongitude!$H$1,($C101-1),0,1,1)</f>
        <v>9</v>
      </c>
      <c r="G101" s="4">
        <f>SUMIF(Data!$M$6:$M$1888,A101,Data!$F$6:$F$1888)/D101</f>
        <v>11000</v>
      </c>
      <c r="H101" s="4">
        <f t="shared" si="6"/>
        <v>52.440442408507579</v>
      </c>
      <c r="I101" s="4">
        <f t="shared" ca="1" si="7"/>
        <v>33</v>
      </c>
    </row>
    <row r="102" spans="1:9" x14ac:dyDescent="0.2">
      <c r="A102" s="1" t="s">
        <v>5517</v>
      </c>
      <c r="B102" s="1" t="s">
        <v>4976</v>
      </c>
      <c r="C102" s="4">
        <f>MATCH(A102,latitudevslongitude!$L:$L,0)</f>
        <v>218</v>
      </c>
      <c r="D102" s="4">
        <f>COUNTIF(Data!$M$6:$M$1888,$A102)</f>
        <v>1</v>
      </c>
      <c r="E102" s="4">
        <f ca="1">OFFSET(latitudevslongitude!$G$1,($C102-1),0,1,1)</f>
        <v>1</v>
      </c>
      <c r="F102" s="4">
        <f ca="1">OFFSET(latitudevslongitude!$H$1,($C102-1),0,1,1)</f>
        <v>32</v>
      </c>
      <c r="G102" s="4">
        <f>SUMIF(Data!$M$6:$M$1888,A102,Data!$F$6:$F$1888)/D102</f>
        <v>100000</v>
      </c>
      <c r="H102" s="4">
        <f t="shared" si="6"/>
        <v>158.11388300841898</v>
      </c>
      <c r="I102" s="4">
        <f t="shared" ca="1" si="7"/>
        <v>0</v>
      </c>
    </row>
    <row r="103" spans="1:9" x14ac:dyDescent="0.2">
      <c r="A103" s="1" t="s">
        <v>5587</v>
      </c>
      <c r="B103" s="1" t="s">
        <v>1025</v>
      </c>
      <c r="C103" s="4">
        <f>MATCH(A103,latitudevslongitude!$L:$L,0)</f>
        <v>223</v>
      </c>
      <c r="D103" s="4">
        <f>COUNTIF(Data!$M$6:$M$1888,$A103)</f>
        <v>1</v>
      </c>
      <c r="E103" s="4">
        <f ca="1">OFFSET(latitudevslongitude!$G$1,($C103-1),0,1,1)</f>
        <v>-33</v>
      </c>
      <c r="F103" s="4">
        <f ca="1">OFFSET(latitudevslongitude!$H$1,($C103-1),0,1,1)</f>
        <v>-56</v>
      </c>
      <c r="G103" s="4">
        <f>SUMIF(Data!$M$6:$M$1888,A103,Data!$F$6:$F$1888)/D103</f>
        <v>35000</v>
      </c>
      <c r="H103" s="4">
        <f t="shared" si="6"/>
        <v>93.541434669348533</v>
      </c>
      <c r="I103" s="4">
        <f t="shared" ca="1" si="7"/>
        <v>-34</v>
      </c>
    </row>
    <row r="104" spans="1:9" x14ac:dyDescent="0.2">
      <c r="A104" s="1" t="s">
        <v>6498</v>
      </c>
      <c r="B104" s="1" t="s">
        <v>4976</v>
      </c>
      <c r="C104" s="4">
        <f>MATCH(A104,latitudevslongitude!$L:$L,0)</f>
        <v>237</v>
      </c>
      <c r="D104" s="4">
        <f>COUNTIF(Data!$M$6:$M$1888,$A104)</f>
        <v>1</v>
      </c>
      <c r="E104" s="4" t="str">
        <f ca="1">OFFSET(latitudevslongitude!$G$1,($C104-1),0,1,1)</f>
        <v xml:space="preserve">null </v>
      </c>
      <c r="F104" s="4" t="str">
        <f ca="1">OFFSET(latitudevslongitude!$H$1,($C104-1),0,1,1)</f>
        <v xml:space="preserve">null </v>
      </c>
      <c r="G104" s="4">
        <f>SUMIF(Data!$M$6:$M$1888,A104,Data!$F$6:$F$1888)/D104</f>
        <v>36400</v>
      </c>
      <c r="H104" s="4">
        <f t="shared" si="6"/>
        <v>95.393920141694565</v>
      </c>
      <c r="I104" s="4" t="e">
        <f t="shared" ca="1" si="7"/>
        <v>#VALUE!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G21" sqref="A21:G21"/>
    </sheetView>
  </sheetViews>
  <sheetFormatPr defaultColWidth="17.140625" defaultRowHeight="12.75" customHeight="1" x14ac:dyDescent="0.2"/>
  <cols>
    <col min="1" max="20" width="17.140625" style="58" customWidth="1"/>
    <col min="21" max="16384" width="17.140625" style="58"/>
  </cols>
  <sheetData>
    <row r="1" spans="1:8" x14ac:dyDescent="0.2">
      <c r="A1" s="57" t="s">
        <v>6057</v>
      </c>
    </row>
    <row r="2" spans="1:8" x14ac:dyDescent="0.2">
      <c r="A2" s="57" t="s">
        <v>3868</v>
      </c>
    </row>
    <row r="3" spans="1:8" x14ac:dyDescent="0.2">
      <c r="A3" s="57" t="s">
        <v>3046</v>
      </c>
    </row>
    <row r="4" spans="1:8" x14ac:dyDescent="0.2">
      <c r="A4" s="57" t="s">
        <v>1178</v>
      </c>
    </row>
    <row r="6" spans="1:8" x14ac:dyDescent="0.2">
      <c r="A6" s="57" t="s">
        <v>2600</v>
      </c>
    </row>
    <row r="7" spans="1:8" x14ac:dyDescent="0.2">
      <c r="A7" s="57" t="s">
        <v>586</v>
      </c>
    </row>
    <row r="8" spans="1:8" x14ac:dyDescent="0.2">
      <c r="A8" s="57" t="s">
        <v>2733</v>
      </c>
    </row>
    <row r="10" spans="1:8" x14ac:dyDescent="0.2">
      <c r="A10" s="57" t="s">
        <v>2572</v>
      </c>
    </row>
    <row r="11" spans="1:8" x14ac:dyDescent="0.2">
      <c r="A11" s="57"/>
      <c r="D11" s="58" t="s">
        <v>6722</v>
      </c>
      <c r="E11" s="58" t="s">
        <v>6723</v>
      </c>
      <c r="F11" s="58" t="s">
        <v>6724</v>
      </c>
      <c r="G11" s="58" t="s">
        <v>6725</v>
      </c>
    </row>
    <row r="12" spans="1:8" x14ac:dyDescent="0.2">
      <c r="A12" s="57" t="s">
        <v>6726</v>
      </c>
      <c r="D12" s="58">
        <v>39453.370000000003</v>
      </c>
      <c r="E12" s="58">
        <v>6651.83</v>
      </c>
      <c r="F12" s="58">
        <v>5.931</v>
      </c>
      <c r="G12" s="59">
        <v>3.84E-9</v>
      </c>
      <c r="H12" s="58" t="s">
        <v>6727</v>
      </c>
    </row>
    <row r="13" spans="1:8" x14ac:dyDescent="0.2">
      <c r="A13" s="57" t="s">
        <v>6728</v>
      </c>
      <c r="D13" s="58">
        <v>-42.16</v>
      </c>
      <c r="E13" s="58">
        <v>49.93</v>
      </c>
      <c r="F13" s="58">
        <v>-0.84399999999999997</v>
      </c>
      <c r="G13" s="58">
        <v>0.39865099999999998</v>
      </c>
    </row>
    <row r="14" spans="1:8" x14ac:dyDescent="0.2">
      <c r="A14" s="57" t="s">
        <v>6729</v>
      </c>
      <c r="D14" s="58">
        <v>-2579.1</v>
      </c>
      <c r="E14" s="58">
        <v>3143.32</v>
      </c>
      <c r="F14" s="58">
        <v>-0.82099999999999995</v>
      </c>
      <c r="G14" s="58">
        <v>0.412078</v>
      </c>
    </row>
    <row r="15" spans="1:8" x14ac:dyDescent="0.2">
      <c r="A15" s="71" t="s">
        <v>6730</v>
      </c>
      <c r="B15" s="72"/>
      <c r="C15" s="72"/>
      <c r="D15" s="72">
        <v>13005.27</v>
      </c>
      <c r="E15" s="72">
        <v>4761.68</v>
      </c>
      <c r="F15" s="72">
        <v>2.7309999999999999</v>
      </c>
      <c r="G15" s="72">
        <v>6.3940000000000004E-3</v>
      </c>
      <c r="H15" s="72" t="s">
        <v>6731</v>
      </c>
    </row>
    <row r="16" spans="1:8" x14ac:dyDescent="0.2">
      <c r="A16" s="71" t="s">
        <v>6732</v>
      </c>
      <c r="B16" s="72"/>
      <c r="C16" s="72"/>
      <c r="D16" s="72">
        <v>13717.32</v>
      </c>
      <c r="E16" s="72">
        <v>4850.4399999999996</v>
      </c>
      <c r="F16" s="72">
        <v>2.8279999999999998</v>
      </c>
      <c r="G16" s="72">
        <v>4.7540000000000004E-3</v>
      </c>
      <c r="H16" s="72" t="s">
        <v>6731</v>
      </c>
    </row>
    <row r="17" spans="1:8" x14ac:dyDescent="0.2">
      <c r="A17" s="71" t="s">
        <v>6733</v>
      </c>
      <c r="B17" s="72"/>
      <c r="C17" s="72"/>
      <c r="D17" s="72">
        <v>41182.04</v>
      </c>
      <c r="E17" s="72">
        <v>5111.8599999999997</v>
      </c>
      <c r="F17" s="72">
        <v>8.0559999999999992</v>
      </c>
      <c r="G17" s="73">
        <v>1.75E-15</v>
      </c>
      <c r="H17" s="72" t="s">
        <v>6727</v>
      </c>
    </row>
    <row r="18" spans="1:8" x14ac:dyDescent="0.2">
      <c r="A18" s="57" t="s">
        <v>6734</v>
      </c>
      <c r="D18" s="58">
        <v>7982.16</v>
      </c>
      <c r="E18" s="58">
        <v>5036.49</v>
      </c>
      <c r="F18" s="58">
        <v>1.585</v>
      </c>
      <c r="G18" s="58">
        <v>0.113237</v>
      </c>
    </row>
    <row r="19" spans="1:8" x14ac:dyDescent="0.2">
      <c r="A19" s="57" t="s">
        <v>6735</v>
      </c>
      <c r="D19" s="58">
        <v>5830.68</v>
      </c>
      <c r="E19" s="58">
        <v>3228.63</v>
      </c>
      <c r="F19" s="58">
        <v>1.806</v>
      </c>
      <c r="G19" s="58">
        <v>7.1157999999999999E-2</v>
      </c>
      <c r="H19" s="58" t="s">
        <v>6736</v>
      </c>
    </row>
    <row r="20" spans="1:8" x14ac:dyDescent="0.2">
      <c r="A20" s="57" t="s">
        <v>6737</v>
      </c>
      <c r="D20" s="58">
        <v>7033</v>
      </c>
      <c r="E20" s="58">
        <v>12114.75</v>
      </c>
      <c r="F20" s="58">
        <v>0.58099999999999996</v>
      </c>
      <c r="G20" s="58">
        <v>0.56165500000000002</v>
      </c>
    </row>
    <row r="21" spans="1:8" x14ac:dyDescent="0.2">
      <c r="A21" s="57" t="s">
        <v>6738</v>
      </c>
      <c r="D21" s="58">
        <v>-3845.35</v>
      </c>
      <c r="E21" s="58">
        <v>4529.09</v>
      </c>
      <c r="F21" s="58">
        <v>-0.84899999999999998</v>
      </c>
      <c r="G21" s="58">
        <v>0.39601700000000001</v>
      </c>
    </row>
    <row r="22" spans="1:8" x14ac:dyDescent="0.2">
      <c r="A22" s="57" t="s">
        <v>6739</v>
      </c>
      <c r="D22" s="58">
        <v>-3657.87</v>
      </c>
      <c r="E22" s="58">
        <v>6247.32</v>
      </c>
      <c r="F22" s="58">
        <v>-0.58599999999999997</v>
      </c>
      <c r="G22" s="58">
        <v>0.55830500000000005</v>
      </c>
    </row>
    <row r="23" spans="1:8" x14ac:dyDescent="0.2">
      <c r="A23" s="57" t="s">
        <v>6740</v>
      </c>
      <c r="B23" s="58" t="s">
        <v>6741</v>
      </c>
      <c r="C23" s="58" t="s">
        <v>6742</v>
      </c>
      <c r="D23" s="58">
        <v>-1111.47</v>
      </c>
      <c r="E23" s="58">
        <v>3076.04</v>
      </c>
      <c r="F23" s="58">
        <v>-0.36099999999999999</v>
      </c>
      <c r="G23" s="58">
        <v>0.71791000000000005</v>
      </c>
    </row>
    <row r="24" spans="1:8" x14ac:dyDescent="0.2">
      <c r="A24" s="57" t="s">
        <v>6743</v>
      </c>
      <c r="B24" s="58" t="s">
        <v>6744</v>
      </c>
      <c r="C24" s="58" t="s">
        <v>6745</v>
      </c>
      <c r="D24" s="58">
        <v>-4813.17</v>
      </c>
      <c r="E24" s="58">
        <v>2919.56</v>
      </c>
      <c r="F24" s="58">
        <v>-1.649</v>
      </c>
      <c r="G24" s="58">
        <v>9.9470000000000003E-2</v>
      </c>
      <c r="H24" s="58" t="s">
        <v>6736</v>
      </c>
    </row>
    <row r="25" spans="1:8" x14ac:dyDescent="0.2">
      <c r="A25" s="57" t="s">
        <v>6746</v>
      </c>
      <c r="B25" s="58" t="s">
        <v>6747</v>
      </c>
      <c r="C25" s="58" t="s">
        <v>6748</v>
      </c>
      <c r="D25" s="58" t="s">
        <v>6749</v>
      </c>
      <c r="E25" s="58">
        <v>3086.74</v>
      </c>
      <c r="F25" s="58">
        <v>-1.52</v>
      </c>
      <c r="G25" s="58">
        <v>0.12873399999999999</v>
      </c>
    </row>
    <row r="26" spans="1:8" x14ac:dyDescent="0.2">
      <c r="A26" s="57" t="s">
        <v>6750</v>
      </c>
      <c r="B26" s="58" t="s">
        <v>6751</v>
      </c>
      <c r="C26" s="58" t="s">
        <v>6752</v>
      </c>
      <c r="D26" s="58">
        <v>-8106.63</v>
      </c>
      <c r="E26" s="58">
        <v>16831.830000000002</v>
      </c>
      <c r="F26" s="58">
        <v>-0.48199999999999998</v>
      </c>
      <c r="G26" s="58">
        <v>0.63015299999999996</v>
      </c>
    </row>
    <row r="27" spans="1:8" x14ac:dyDescent="0.2">
      <c r="A27" s="57" t="s">
        <v>6753</v>
      </c>
      <c r="D27" s="58">
        <v>-21345.8</v>
      </c>
      <c r="E27" s="58">
        <v>5342.08</v>
      </c>
      <c r="F27" s="58">
        <v>-3.996</v>
      </c>
      <c r="G27" s="59">
        <v>6.8100000000000002E-5</v>
      </c>
      <c r="H27" s="58" t="s">
        <v>6727</v>
      </c>
    </row>
    <row r="28" spans="1:8" x14ac:dyDescent="0.2">
      <c r="A28" s="57" t="s">
        <v>6754</v>
      </c>
      <c r="D28" s="58">
        <v>21607.83</v>
      </c>
      <c r="E28" s="58">
        <v>5543.11</v>
      </c>
      <c r="F28" s="58">
        <v>3.8980000000000001</v>
      </c>
      <c r="G28" s="58">
        <v>1.02E-4</v>
      </c>
      <c r="H28" s="58" t="s">
        <v>6727</v>
      </c>
    </row>
    <row r="29" spans="1:8" x14ac:dyDescent="0.2">
      <c r="A29" s="57" t="s">
        <v>6755</v>
      </c>
      <c r="D29" s="58">
        <v>33930.03</v>
      </c>
      <c r="E29" s="58">
        <v>5423.68</v>
      </c>
      <c r="F29" s="58">
        <v>6.2560000000000002</v>
      </c>
      <c r="G29" s="59">
        <v>5.3300000000000002E-10</v>
      </c>
      <c r="H29" s="58" t="s">
        <v>6727</v>
      </c>
    </row>
    <row r="30" spans="1:8" x14ac:dyDescent="0.2">
      <c r="A30" s="57" t="s">
        <v>6756</v>
      </c>
      <c r="D30" s="58">
        <v>51828.24</v>
      </c>
      <c r="E30" s="58">
        <v>6044.97</v>
      </c>
      <c r="F30" s="58">
        <v>8.5739999999999998</v>
      </c>
      <c r="G30" s="58" t="s">
        <v>6757</v>
      </c>
      <c r="H30" s="58" t="s">
        <v>6727</v>
      </c>
    </row>
    <row r="31" spans="1:8" x14ac:dyDescent="0.2">
      <c r="A31" s="57" t="s">
        <v>6758</v>
      </c>
      <c r="D31" s="58">
        <v>-8150.4</v>
      </c>
      <c r="E31" s="58">
        <v>8189.39</v>
      </c>
      <c r="F31" s="58">
        <v>-0.995</v>
      </c>
      <c r="G31" s="58">
        <v>0.319803</v>
      </c>
    </row>
    <row r="32" spans="1:8" x14ac:dyDescent="0.2">
      <c r="A32" s="57" t="s">
        <v>3598</v>
      </c>
    </row>
    <row r="33" spans="1:2" x14ac:dyDescent="0.2">
      <c r="A33" s="57" t="s">
        <v>6759</v>
      </c>
      <c r="B33" s="58">
        <v>1</v>
      </c>
    </row>
    <row r="35" spans="1:2" x14ac:dyDescent="0.2">
      <c r="A35" s="57" t="s">
        <v>2022</v>
      </c>
    </row>
    <row r="36" spans="1:2" x14ac:dyDescent="0.2">
      <c r="A36" s="57" t="s">
        <v>6760</v>
      </c>
    </row>
    <row r="37" spans="1:2" x14ac:dyDescent="0.2">
      <c r="A37" s="57" t="s">
        <v>6761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7" zoomScaleNormal="100" workbookViewId="0"/>
  </sheetViews>
  <sheetFormatPr defaultColWidth="17.140625" defaultRowHeight="12.75" customHeight="1" x14ac:dyDescent="0.2"/>
  <cols>
    <col min="1" max="20" width="17.140625" customWidth="1"/>
  </cols>
  <sheetData>
    <row r="1" spans="1:1" x14ac:dyDescent="0.2">
      <c r="A1" s="4" t="s">
        <v>3311</v>
      </c>
    </row>
    <row r="2" spans="1:1" ht="38.25" x14ac:dyDescent="0.2">
      <c r="A2" s="4" t="s">
        <v>6221</v>
      </c>
    </row>
    <row r="4" spans="1:1" ht="63.75" x14ac:dyDescent="0.2">
      <c r="A4" s="4" t="s">
        <v>4720</v>
      </c>
    </row>
    <row r="5" spans="1:1" x14ac:dyDescent="0.2">
      <c r="A5" s="4" t="s">
        <v>5121</v>
      </c>
    </row>
    <row r="6" spans="1:1" x14ac:dyDescent="0.2">
      <c r="A6" s="4" t="s">
        <v>5870</v>
      </c>
    </row>
    <row r="7" spans="1:1" ht="25.5" x14ac:dyDescent="0.2">
      <c r="A7" s="4" t="s">
        <v>2983</v>
      </c>
    </row>
    <row r="9" spans="1:1" ht="25.5" x14ac:dyDescent="0.2">
      <c r="A9" s="4" t="s">
        <v>2339</v>
      </c>
    </row>
    <row r="11" spans="1:1" ht="63.75" x14ac:dyDescent="0.2">
      <c r="A11" s="4" t="s">
        <v>1788</v>
      </c>
    </row>
    <row r="12" spans="1:1" ht="89.25" x14ac:dyDescent="0.2">
      <c r="A12" s="4" t="s">
        <v>6075</v>
      </c>
    </row>
    <row r="13" spans="1:1" ht="63.75" x14ac:dyDescent="0.2">
      <c r="A13" s="4" t="s">
        <v>3758</v>
      </c>
    </row>
    <row r="14" spans="1:1" ht="51" x14ac:dyDescent="0.2">
      <c r="A14" s="4" t="s">
        <v>6210</v>
      </c>
    </row>
    <row r="15" spans="1:1" ht="51" x14ac:dyDescent="0.2">
      <c r="A15" s="4" t="s">
        <v>2257</v>
      </c>
    </row>
    <row r="17" spans="1:6" ht="25.5" x14ac:dyDescent="0.2">
      <c r="A17" s="4" t="s">
        <v>3523</v>
      </c>
    </row>
    <row r="18" spans="1:6" ht="63.75" x14ac:dyDescent="0.2">
      <c r="A18" s="4" t="s">
        <v>1095</v>
      </c>
    </row>
    <row r="19" spans="1:6" ht="25.5" x14ac:dyDescent="0.2">
      <c r="A19" s="4" t="s">
        <v>1870</v>
      </c>
    </row>
    <row r="20" spans="1:6" ht="51" x14ac:dyDescent="0.2">
      <c r="A20" s="4" t="s">
        <v>1513</v>
      </c>
    </row>
    <row r="21" spans="1:6" x14ac:dyDescent="0.2">
      <c r="A21" s="4" t="s">
        <v>1180</v>
      </c>
    </row>
    <row r="23" spans="1:6" ht="51" x14ac:dyDescent="0.2">
      <c r="A23" s="4" t="s">
        <v>2156</v>
      </c>
    </row>
    <row r="24" spans="1:6" x14ac:dyDescent="0.2">
      <c r="A24" s="4" t="s">
        <v>1579</v>
      </c>
    </row>
    <row r="25" spans="1:6" ht="51" x14ac:dyDescent="0.2">
      <c r="A25" s="4" t="s">
        <v>4684</v>
      </c>
    </row>
    <row r="26" spans="1:6" ht="25.5" x14ac:dyDescent="0.2">
      <c r="F26" s="4" t="s">
        <v>2701</v>
      </c>
    </row>
    <row r="27" spans="1:6" ht="51" x14ac:dyDescent="0.2">
      <c r="F27" s="4" t="s">
        <v>1918</v>
      </c>
    </row>
    <row r="28" spans="1:6" ht="25.5" x14ac:dyDescent="0.2">
      <c r="F28" s="4" t="s">
        <v>5641</v>
      </c>
    </row>
    <row r="29" spans="1:6" ht="38.25" x14ac:dyDescent="0.2">
      <c r="F29" s="4" t="s">
        <v>3207</v>
      </c>
    </row>
    <row r="30" spans="1:6" ht="25.5" x14ac:dyDescent="0.2">
      <c r="A30" s="4" t="s">
        <v>1084</v>
      </c>
    </row>
    <row r="31" spans="1:6" x14ac:dyDescent="0.2">
      <c r="A31" s="4" t="s">
        <v>4366</v>
      </c>
    </row>
    <row r="33" spans="1:6" ht="63.75" x14ac:dyDescent="0.2">
      <c r="A33" s="4" t="s">
        <v>4496</v>
      </c>
    </row>
    <row r="34" spans="1:6" x14ac:dyDescent="0.2">
      <c r="F34" s="4" t="s">
        <v>6344</v>
      </c>
    </row>
    <row r="35" spans="1:6" ht="51" x14ac:dyDescent="0.2">
      <c r="F35" s="4" t="s">
        <v>5905</v>
      </c>
    </row>
    <row r="36" spans="1:6" x14ac:dyDescent="0.2">
      <c r="F36" s="4" t="s">
        <v>2442</v>
      </c>
    </row>
    <row r="37" spans="1:6" ht="25.5" x14ac:dyDescent="0.2">
      <c r="F37" s="4" t="s">
        <v>6064</v>
      </c>
    </row>
    <row r="38" spans="1:6" x14ac:dyDescent="0.2">
      <c r="A38" s="4" t="s">
        <v>237</v>
      </c>
    </row>
    <row r="40" spans="1:6" ht="38.25" x14ac:dyDescent="0.2">
      <c r="A40" s="4" t="s">
        <v>6462</v>
      </c>
    </row>
    <row r="41" spans="1:6" ht="25.5" x14ac:dyDescent="0.2">
      <c r="A41" s="4" t="s">
        <v>2770</v>
      </c>
    </row>
    <row r="44" spans="1:6" ht="38.25" x14ac:dyDescent="0.2">
      <c r="A44" s="4" t="s">
        <v>4659</v>
      </c>
    </row>
    <row r="45" spans="1:6" ht="25.5" x14ac:dyDescent="0.2">
      <c r="A45" s="4" t="s">
        <v>4648</v>
      </c>
    </row>
    <row r="47" spans="1:6" ht="38.25" x14ac:dyDescent="0.2">
      <c r="A47" s="4" t="s">
        <v>857</v>
      </c>
    </row>
    <row r="48" spans="1:6" ht="25.5" x14ac:dyDescent="0.2">
      <c r="A48" s="4" t="s">
        <v>3221</v>
      </c>
    </row>
    <row r="49" spans="1:1" ht="25.5" x14ac:dyDescent="0.2">
      <c r="A49" s="4" t="s">
        <v>1021</v>
      </c>
    </row>
    <row r="50" spans="1:1" ht="38.25" x14ac:dyDescent="0.2">
      <c r="A50" s="4" t="s">
        <v>6331</v>
      </c>
    </row>
    <row r="51" spans="1:1" ht="25.5" x14ac:dyDescent="0.2">
      <c r="A51" s="4" t="s">
        <v>1349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M28" sqref="M28"/>
    </sheetView>
  </sheetViews>
  <sheetFormatPr defaultColWidth="17.140625" defaultRowHeight="12.75" customHeight="1" x14ac:dyDescent="0.2"/>
  <cols>
    <col min="1" max="20" width="17.140625" customWidth="1"/>
  </cols>
  <sheetData/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zoomScaleNormal="100" workbookViewId="0"/>
  </sheetViews>
  <sheetFormatPr defaultColWidth="9.140625" defaultRowHeight="12.75" customHeight="1" x14ac:dyDescent="0.2"/>
  <cols>
    <col min="1" max="1" width="22.85546875" customWidth="1"/>
    <col min="2" max="2" width="43.85546875" customWidth="1"/>
    <col min="3" max="4" width="9.140625" customWidth="1"/>
    <col min="5" max="5" width="9.28515625" customWidth="1"/>
    <col min="6" max="6" width="18.5703125" customWidth="1"/>
    <col min="7" max="7" width="9.140625" customWidth="1"/>
    <col min="8" max="8" width="9.28515625" customWidth="1"/>
    <col min="9" max="9" width="15.85546875" customWidth="1"/>
    <col min="10" max="10" width="15.28515625" customWidth="1"/>
    <col min="11" max="19" width="9.140625" customWidth="1"/>
  </cols>
  <sheetData>
    <row r="1" spans="1:19" ht="25.5" x14ac:dyDescent="0.2">
      <c r="A1" s="6" t="s">
        <v>2908</v>
      </c>
      <c r="B1" s="2" t="s">
        <v>5825</v>
      </c>
      <c r="C1" s="2" t="s">
        <v>315</v>
      </c>
      <c r="D1" s="2" t="s">
        <v>294</v>
      </c>
      <c r="F1" s="2" t="s">
        <v>180</v>
      </c>
      <c r="G1" s="2">
        <v>33</v>
      </c>
      <c r="H1" s="2">
        <v>65</v>
      </c>
      <c r="I1" s="2" t="s">
        <v>1002</v>
      </c>
      <c r="J1" s="2" t="str">
        <f t="shared" ref="J1:J29" si="0">TRIM(LOWER(F1))</f>
        <v>afghanistan</v>
      </c>
      <c r="K1" s="2" t="e">
        <f>VLOOKUP(J1,ClearingKeys!$A$2:$B$104,2,FALSE)</f>
        <v>#N/A</v>
      </c>
      <c r="L1" s="4" t="str">
        <f t="shared" ref="L1:L64" si="1">TRIM(LOWER(J1))</f>
        <v>afghanistan</v>
      </c>
      <c r="O1" s="2" t="s">
        <v>86</v>
      </c>
      <c r="P1" s="2" t="s">
        <v>85</v>
      </c>
    </row>
    <row r="2" spans="1:19" x14ac:dyDescent="0.2">
      <c r="A2" s="2" t="s">
        <v>180</v>
      </c>
      <c r="B2" s="2" t="s">
        <v>3103</v>
      </c>
      <c r="C2" s="2" t="s">
        <v>1464</v>
      </c>
      <c r="D2" s="2" t="s">
        <v>2777</v>
      </c>
      <c r="F2" s="2" t="s">
        <v>5753</v>
      </c>
      <c r="G2" s="2">
        <v>41</v>
      </c>
      <c r="H2" s="2">
        <v>20</v>
      </c>
      <c r="I2" s="2" t="s">
        <v>2717</v>
      </c>
      <c r="J2" s="2" t="str">
        <f t="shared" si="0"/>
        <v>albania</v>
      </c>
      <c r="K2" s="2" t="str">
        <f>VLOOKUP(J2,ClearingKeys!$A$2:$B$104,2,FALSE)</f>
        <v>EUROPE</v>
      </c>
      <c r="L2" s="4" t="str">
        <f t="shared" si="1"/>
        <v>albania</v>
      </c>
      <c r="N2" s="2" t="s">
        <v>6591</v>
      </c>
      <c r="O2" s="2">
        <v>54</v>
      </c>
      <c r="P2" s="2">
        <v>-2</v>
      </c>
      <c r="Q2" s="2" t="s">
        <v>486</v>
      </c>
      <c r="R2" s="2" t="str">
        <f>TRIM(LOWER(N2))</f>
        <v>united kingdom</v>
      </c>
      <c r="S2" s="2" t="e">
        <f>VLOOKUP(R2,ClearingKeys!$A$2:$B$104,2,FALSE)</f>
        <v>#N/A</v>
      </c>
    </row>
    <row r="3" spans="1:19" x14ac:dyDescent="0.2">
      <c r="A3" s="2" t="s">
        <v>5753</v>
      </c>
      <c r="B3" s="2" t="s">
        <v>2007</v>
      </c>
      <c r="C3" s="2" t="s">
        <v>6505</v>
      </c>
      <c r="D3" s="2" t="s">
        <v>505</v>
      </c>
      <c r="F3" s="2" t="s">
        <v>291</v>
      </c>
      <c r="G3" s="2">
        <v>28</v>
      </c>
      <c r="H3" s="2">
        <v>3</v>
      </c>
      <c r="I3" s="2" t="s">
        <v>3072</v>
      </c>
      <c r="J3" s="2" t="str">
        <f t="shared" si="0"/>
        <v>algeria</v>
      </c>
      <c r="K3" s="2" t="e">
        <f>VLOOKUP(J3,ClearingKeys!$A$2:$B$104,2,FALSE)</f>
        <v>#N/A</v>
      </c>
      <c r="L3" s="4" t="str">
        <f t="shared" si="1"/>
        <v>algeria</v>
      </c>
      <c r="N3" s="2" t="s">
        <v>4755</v>
      </c>
      <c r="O3" s="2">
        <v>38</v>
      </c>
      <c r="P3" s="2">
        <v>-97</v>
      </c>
      <c r="Q3" s="2" t="s">
        <v>5968</v>
      </c>
      <c r="R3" s="2" t="str">
        <f>TRIM(LOWER(N3))</f>
        <v>united states of america</v>
      </c>
      <c r="S3" s="2" t="e">
        <f>VLOOKUP(R3,ClearingKeys!$A$2:$B$104,2,FALSE)</f>
        <v>#N/A</v>
      </c>
    </row>
    <row r="4" spans="1:19" ht="25.5" x14ac:dyDescent="0.2">
      <c r="A4" s="2" t="s">
        <v>291</v>
      </c>
      <c r="B4" s="2" t="s">
        <v>6218</v>
      </c>
      <c r="C4" s="2" t="s">
        <v>1816</v>
      </c>
      <c r="D4" s="2" t="s">
        <v>1358</v>
      </c>
      <c r="F4" s="2" t="s">
        <v>3620</v>
      </c>
      <c r="G4" s="2">
        <v>-14.333299999999999</v>
      </c>
      <c r="H4" s="2">
        <v>-170</v>
      </c>
      <c r="I4" s="2" t="s">
        <v>3768</v>
      </c>
      <c r="J4" s="2" t="str">
        <f t="shared" si="0"/>
        <v>american samoa</v>
      </c>
      <c r="K4" s="2" t="e">
        <f>VLOOKUP(J4,ClearingKeys!$A$2:$B$104,2,FALSE)</f>
        <v>#N/A</v>
      </c>
      <c r="L4" s="4" t="str">
        <f t="shared" si="1"/>
        <v>american samoa</v>
      </c>
    </row>
    <row r="5" spans="1:19" x14ac:dyDescent="0.2">
      <c r="A5" s="2" t="s">
        <v>3620</v>
      </c>
      <c r="B5" s="2" t="s">
        <v>3867</v>
      </c>
      <c r="C5" s="2" t="s">
        <v>1389</v>
      </c>
      <c r="D5" s="2" t="s">
        <v>2963</v>
      </c>
      <c r="F5" s="2" t="s">
        <v>728</v>
      </c>
      <c r="G5" s="2">
        <v>42.5</v>
      </c>
      <c r="H5" s="2">
        <v>1.5</v>
      </c>
      <c r="I5" s="2" t="s">
        <v>3716</v>
      </c>
      <c r="J5" s="2" t="str">
        <f t="shared" si="0"/>
        <v>andorra</v>
      </c>
      <c r="K5" s="2" t="e">
        <f>VLOOKUP(J5,ClearingKeys!$A$2:$B$104,2,FALSE)</f>
        <v>#N/A</v>
      </c>
      <c r="L5" s="4" t="str">
        <f t="shared" si="1"/>
        <v>andorra</v>
      </c>
    </row>
    <row r="6" spans="1:19" x14ac:dyDescent="0.2">
      <c r="A6" s="2" t="s">
        <v>728</v>
      </c>
      <c r="B6" s="2" t="s">
        <v>3559</v>
      </c>
      <c r="C6" s="2" t="s">
        <v>2501</v>
      </c>
      <c r="D6" s="2" t="s">
        <v>1226</v>
      </c>
      <c r="F6" s="2" t="s">
        <v>2125</v>
      </c>
      <c r="G6" s="2">
        <v>-12.5</v>
      </c>
      <c r="H6" s="2">
        <v>18.5</v>
      </c>
      <c r="I6" s="2" t="s">
        <v>5605</v>
      </c>
      <c r="J6" s="2" t="str">
        <f t="shared" si="0"/>
        <v>angola</v>
      </c>
      <c r="K6" s="2" t="e">
        <f>VLOOKUP(J6,ClearingKeys!$A$2:$B$104,2,FALSE)</f>
        <v>#N/A</v>
      </c>
      <c r="L6" s="4" t="str">
        <f t="shared" si="1"/>
        <v>angola</v>
      </c>
    </row>
    <row r="7" spans="1:19" x14ac:dyDescent="0.2">
      <c r="A7" s="2" t="s">
        <v>2125</v>
      </c>
      <c r="B7" s="2" t="s">
        <v>3401</v>
      </c>
      <c r="C7" s="2" t="s">
        <v>5611</v>
      </c>
      <c r="D7" s="2" t="s">
        <v>3987</v>
      </c>
      <c r="F7" s="2" t="s">
        <v>2322</v>
      </c>
      <c r="G7" s="2">
        <v>18.25</v>
      </c>
      <c r="H7" s="2">
        <v>-63.166699999999999</v>
      </c>
      <c r="I7" s="2" t="s">
        <v>3095</v>
      </c>
      <c r="J7" s="2" t="str">
        <f t="shared" si="0"/>
        <v>anguilla</v>
      </c>
      <c r="K7" s="2" t="e">
        <f>VLOOKUP(J7,ClearingKeys!$A$2:$B$104,2,FALSE)</f>
        <v>#N/A</v>
      </c>
      <c r="L7" s="4" t="str">
        <f t="shared" si="1"/>
        <v>anguilla</v>
      </c>
    </row>
    <row r="8" spans="1:19" x14ac:dyDescent="0.2">
      <c r="A8" s="2" t="s">
        <v>5961</v>
      </c>
      <c r="B8" s="2" t="s">
        <v>3456</v>
      </c>
      <c r="C8" s="2" t="s">
        <v>5054</v>
      </c>
      <c r="D8" s="2" t="s">
        <v>2845</v>
      </c>
      <c r="F8" s="2" t="s">
        <v>5536</v>
      </c>
      <c r="G8" s="2">
        <v>-90</v>
      </c>
      <c r="H8" s="2">
        <v>0</v>
      </c>
      <c r="I8" s="2" t="s">
        <v>3396</v>
      </c>
      <c r="J8" s="2" t="str">
        <f t="shared" si="0"/>
        <v>antarctica</v>
      </c>
      <c r="K8" s="2" t="e">
        <f>VLOOKUP(J8,ClearingKeys!$A$2:$B$104,2,FALSE)</f>
        <v>#N/A</v>
      </c>
      <c r="L8" s="4" t="str">
        <f t="shared" si="1"/>
        <v>antarctica</v>
      </c>
    </row>
    <row r="9" spans="1:19" ht="38.25" x14ac:dyDescent="0.2">
      <c r="A9" s="2" t="s">
        <v>2754</v>
      </c>
      <c r="B9" s="2" t="s">
        <v>3889</v>
      </c>
      <c r="C9" s="2" t="s">
        <v>358</v>
      </c>
      <c r="D9" s="2" t="s">
        <v>1137</v>
      </c>
      <c r="F9" s="2" t="s">
        <v>5961</v>
      </c>
      <c r="G9" s="2">
        <v>17.05</v>
      </c>
      <c r="H9" s="2">
        <v>-61.8</v>
      </c>
      <c r="I9" s="2" t="s">
        <v>2920</v>
      </c>
      <c r="J9" s="2" t="str">
        <f t="shared" si="0"/>
        <v>antigua and barbuda</v>
      </c>
      <c r="K9" s="2" t="e">
        <f>VLOOKUP(J9,ClearingKeys!$A$2:$B$104,2,FALSE)</f>
        <v>#N/A</v>
      </c>
      <c r="L9" s="4" t="str">
        <f t="shared" si="1"/>
        <v>antigua and barbuda</v>
      </c>
    </row>
    <row r="10" spans="1:19" x14ac:dyDescent="0.2">
      <c r="A10" s="2" t="s">
        <v>344</v>
      </c>
      <c r="B10" s="2" t="s">
        <v>2003</v>
      </c>
      <c r="C10" s="2" t="s">
        <v>757</v>
      </c>
      <c r="D10" s="2" t="s">
        <v>6183</v>
      </c>
      <c r="F10" s="2" t="s">
        <v>2754</v>
      </c>
      <c r="G10" s="2">
        <v>-34</v>
      </c>
      <c r="H10" s="2">
        <v>-64</v>
      </c>
      <c r="I10" s="2" t="s">
        <v>1422</v>
      </c>
      <c r="J10" s="2" t="str">
        <f t="shared" si="0"/>
        <v>argentina</v>
      </c>
      <c r="K10" s="2" t="str">
        <f>VLOOKUP(J10,ClearingKeys!$A$2:$B$104,2,FALSE)</f>
        <v>SA</v>
      </c>
      <c r="L10" s="4" t="str">
        <f t="shared" si="1"/>
        <v>argentina</v>
      </c>
    </row>
    <row r="11" spans="1:19" x14ac:dyDescent="0.2">
      <c r="A11" s="2" t="s">
        <v>2429</v>
      </c>
      <c r="B11" s="2" t="s">
        <v>512</v>
      </c>
      <c r="C11" s="2" t="s">
        <v>919</v>
      </c>
      <c r="D11" s="2" t="s">
        <v>1298</v>
      </c>
      <c r="F11" s="2" t="s">
        <v>344</v>
      </c>
      <c r="G11" s="2">
        <v>40</v>
      </c>
      <c r="H11" s="2">
        <v>45</v>
      </c>
      <c r="I11" s="2" t="s">
        <v>399</v>
      </c>
      <c r="J11" s="2" t="str">
        <f t="shared" si="0"/>
        <v>armenia</v>
      </c>
      <c r="K11" s="2" t="str">
        <f>VLOOKUP(J11,ClearingKeys!$A$2:$B$104,2,FALSE)</f>
        <v>EUROPE</v>
      </c>
      <c r="L11" s="4" t="str">
        <f t="shared" si="1"/>
        <v>armenia</v>
      </c>
    </row>
    <row r="12" spans="1:19" x14ac:dyDescent="0.2">
      <c r="A12" s="2" t="s">
        <v>1263</v>
      </c>
      <c r="B12" s="2" t="s">
        <v>6502</v>
      </c>
      <c r="C12" s="2" t="s">
        <v>5571</v>
      </c>
      <c r="D12" s="2" t="s">
        <v>256</v>
      </c>
      <c r="F12" s="2" t="s">
        <v>2429</v>
      </c>
      <c r="G12" s="2">
        <v>12.5</v>
      </c>
      <c r="H12" s="2">
        <v>-69.966700000000003</v>
      </c>
      <c r="I12" s="2" t="s">
        <v>4964</v>
      </c>
      <c r="J12" s="2" t="str">
        <f t="shared" si="0"/>
        <v>aruba</v>
      </c>
      <c r="K12" s="2" t="str">
        <f>VLOOKUP(J12,ClearingKeys!$A$2:$B$104,2,FALSE)</f>
        <v>NA</v>
      </c>
      <c r="L12" s="4" t="str">
        <f t="shared" si="1"/>
        <v>aruba</v>
      </c>
    </row>
    <row r="13" spans="1:19" x14ac:dyDescent="0.2">
      <c r="A13" s="2" t="s">
        <v>2330</v>
      </c>
      <c r="B13" s="2" t="s">
        <v>2024</v>
      </c>
      <c r="C13" s="2" t="s">
        <v>1933</v>
      </c>
      <c r="D13" s="2" t="s">
        <v>5864</v>
      </c>
      <c r="F13" s="2" t="s">
        <v>1263</v>
      </c>
      <c r="G13" s="2">
        <v>-27</v>
      </c>
      <c r="H13" s="2">
        <v>133</v>
      </c>
      <c r="I13" s="2" t="s">
        <v>4752</v>
      </c>
      <c r="J13" s="2" t="str">
        <f t="shared" si="0"/>
        <v>australia</v>
      </c>
      <c r="K13" s="2" t="str">
        <f>VLOOKUP(J13,ClearingKeys!$A$2:$B$104,2,FALSE)</f>
        <v>OCEANIA</v>
      </c>
      <c r="L13" s="4" t="str">
        <f t="shared" si="1"/>
        <v>australia</v>
      </c>
    </row>
    <row r="14" spans="1:19" x14ac:dyDescent="0.2">
      <c r="A14" s="2" t="s">
        <v>4204</v>
      </c>
      <c r="B14" s="2" t="s">
        <v>2545</v>
      </c>
      <c r="C14" s="2" t="s">
        <v>678</v>
      </c>
      <c r="D14" s="2" t="s">
        <v>1419</v>
      </c>
      <c r="F14" s="2" t="s">
        <v>2330</v>
      </c>
      <c r="G14" s="2">
        <v>47.333300000000001</v>
      </c>
      <c r="H14" s="2">
        <v>13.333299999999999</v>
      </c>
      <c r="I14" s="2" t="s">
        <v>5263</v>
      </c>
      <c r="J14" s="2" t="str">
        <f t="shared" si="0"/>
        <v>austria</v>
      </c>
      <c r="K14" s="2" t="str">
        <f>VLOOKUP(J14,ClearingKeys!$A$2:$B$104,2,FALSE)</f>
        <v>EUROPE</v>
      </c>
      <c r="L14" s="4" t="str">
        <f t="shared" si="1"/>
        <v>austria</v>
      </c>
    </row>
    <row r="15" spans="1:19" ht="25.5" x14ac:dyDescent="0.2">
      <c r="A15" s="2" t="s">
        <v>4284</v>
      </c>
      <c r="B15" s="2" t="s">
        <v>518</v>
      </c>
      <c r="C15" s="2" t="s">
        <v>3275</v>
      </c>
      <c r="D15" s="2" t="s">
        <v>2821</v>
      </c>
      <c r="F15" s="2" t="s">
        <v>4204</v>
      </c>
      <c r="G15" s="2">
        <v>40.5</v>
      </c>
      <c r="H15" s="2">
        <v>47.5</v>
      </c>
      <c r="I15" s="2" t="s">
        <v>192</v>
      </c>
      <c r="J15" s="2" t="str">
        <f t="shared" si="0"/>
        <v>azerbaijan</v>
      </c>
      <c r="K15" s="2" t="str">
        <f>VLOOKUP(J15,ClearingKeys!$A$2:$B$104,2,FALSE)</f>
        <v>EUROPE</v>
      </c>
      <c r="L15" s="4" t="str">
        <f t="shared" si="1"/>
        <v>azerbaijan</v>
      </c>
    </row>
    <row r="16" spans="1:19" x14ac:dyDescent="0.2">
      <c r="A16" s="2" t="s">
        <v>328</v>
      </c>
      <c r="B16" s="2" t="s">
        <v>6103</v>
      </c>
      <c r="C16" s="2" t="s">
        <v>5818</v>
      </c>
      <c r="D16" s="2" t="s">
        <v>2750</v>
      </c>
      <c r="F16" s="2" t="s">
        <v>4284</v>
      </c>
      <c r="G16" s="2">
        <v>24.25</v>
      </c>
      <c r="H16" s="2">
        <v>-76</v>
      </c>
      <c r="I16" s="2" t="s">
        <v>2087</v>
      </c>
      <c r="J16" s="2" t="str">
        <f t="shared" si="0"/>
        <v>bahamas</v>
      </c>
      <c r="K16" s="2" t="e">
        <f>VLOOKUP(J16,ClearingKeys!$A$2:$B$104,2,FALSE)</f>
        <v>#N/A</v>
      </c>
      <c r="L16" s="4" t="str">
        <f t="shared" si="1"/>
        <v>bahamas</v>
      </c>
    </row>
    <row r="17" spans="1:12" x14ac:dyDescent="0.2">
      <c r="A17" s="2" t="s">
        <v>1233</v>
      </c>
      <c r="B17" s="2" t="s">
        <v>1381</v>
      </c>
      <c r="C17" s="2" t="s">
        <v>2346</v>
      </c>
      <c r="D17" s="2" t="s">
        <v>2015</v>
      </c>
      <c r="F17" s="2" t="s">
        <v>328</v>
      </c>
      <c r="G17" s="2">
        <v>26</v>
      </c>
      <c r="H17" s="2">
        <v>50.55</v>
      </c>
      <c r="I17" s="2" t="s">
        <v>1267</v>
      </c>
      <c r="J17" s="2" t="str">
        <f t="shared" si="0"/>
        <v>bahrain</v>
      </c>
      <c r="K17" s="2" t="e">
        <f>VLOOKUP(J17,ClearingKeys!$A$2:$B$104,2,FALSE)</f>
        <v>#N/A</v>
      </c>
      <c r="L17" s="4" t="str">
        <f t="shared" si="1"/>
        <v>bahrain</v>
      </c>
    </row>
    <row r="18" spans="1:12" ht="25.5" x14ac:dyDescent="0.2">
      <c r="A18" s="2" t="s">
        <v>1030</v>
      </c>
      <c r="B18" s="2" t="s">
        <v>3286</v>
      </c>
      <c r="C18" s="2" t="s">
        <v>2197</v>
      </c>
      <c r="D18" s="2" t="s">
        <v>4830</v>
      </c>
      <c r="F18" s="2" t="s">
        <v>1233</v>
      </c>
      <c r="G18" s="2">
        <v>24</v>
      </c>
      <c r="H18" s="2">
        <v>90</v>
      </c>
      <c r="I18" s="2" t="s">
        <v>2611</v>
      </c>
      <c r="J18" s="2" t="str">
        <f t="shared" si="0"/>
        <v>bangladesh</v>
      </c>
      <c r="K18" s="2" t="str">
        <f>VLOOKUP(J18,ClearingKeys!$A$2:$B$104,2,FALSE)</f>
        <v>ASIA</v>
      </c>
      <c r="L18" s="4" t="str">
        <f t="shared" si="1"/>
        <v>bangladesh</v>
      </c>
    </row>
    <row r="19" spans="1:12" x14ac:dyDescent="0.2">
      <c r="A19" s="2" t="s">
        <v>4124</v>
      </c>
      <c r="B19" s="2" t="s">
        <v>582</v>
      </c>
      <c r="C19" s="2" t="s">
        <v>6512</v>
      </c>
      <c r="D19" s="2" t="s">
        <v>1637</v>
      </c>
      <c r="F19" s="2" t="s">
        <v>1030</v>
      </c>
      <c r="G19" s="2">
        <v>13.166700000000001</v>
      </c>
      <c r="H19" s="2">
        <v>-59.533299999999997</v>
      </c>
      <c r="I19" s="2" t="s">
        <v>4286</v>
      </c>
      <c r="J19" s="2" t="str">
        <f t="shared" si="0"/>
        <v>barbados</v>
      </c>
      <c r="K19" s="2" t="e">
        <f>VLOOKUP(J19,ClearingKeys!$A$2:$B$104,2,FALSE)</f>
        <v>#N/A</v>
      </c>
      <c r="L19" s="4" t="str">
        <f t="shared" si="1"/>
        <v>barbados</v>
      </c>
    </row>
    <row r="20" spans="1:12" x14ac:dyDescent="0.2">
      <c r="A20" s="2" t="s">
        <v>1847</v>
      </c>
      <c r="B20" s="2" t="s">
        <v>589</v>
      </c>
      <c r="C20" s="2" t="s">
        <v>2014</v>
      </c>
      <c r="D20" s="2" t="s">
        <v>1444</v>
      </c>
      <c r="F20" s="2" t="s">
        <v>4124</v>
      </c>
      <c r="G20" s="2">
        <v>53</v>
      </c>
      <c r="H20" s="2">
        <v>28</v>
      </c>
      <c r="I20" s="2" t="s">
        <v>3488</v>
      </c>
      <c r="J20" s="2" t="str">
        <f t="shared" si="0"/>
        <v>belarus</v>
      </c>
      <c r="K20" s="2" t="e">
        <f>VLOOKUP(J20,ClearingKeys!$A$2:$B$104,2,FALSE)</f>
        <v>#N/A</v>
      </c>
      <c r="L20" s="4" t="str">
        <f t="shared" si="1"/>
        <v>belarus</v>
      </c>
    </row>
    <row r="21" spans="1:12" x14ac:dyDescent="0.2">
      <c r="A21" s="2" t="s">
        <v>1212</v>
      </c>
      <c r="B21" s="2" t="s">
        <v>1270</v>
      </c>
      <c r="C21" s="2" t="s">
        <v>6458</v>
      </c>
      <c r="D21" s="2" t="s">
        <v>2095</v>
      </c>
      <c r="F21" s="2" t="s">
        <v>1847</v>
      </c>
      <c r="G21" s="2">
        <v>50.833300000000001</v>
      </c>
      <c r="H21" s="2">
        <v>4</v>
      </c>
      <c r="I21" s="2" t="s">
        <v>1959</v>
      </c>
      <c r="J21" s="2" t="str">
        <f t="shared" si="0"/>
        <v>belgium</v>
      </c>
      <c r="K21" s="2" t="str">
        <f>VLOOKUP(J21,ClearingKeys!$A$2:$B$104,2,FALSE)</f>
        <v>EUROPE</v>
      </c>
      <c r="L21" s="4" t="str">
        <f t="shared" si="1"/>
        <v>belgium</v>
      </c>
    </row>
    <row r="22" spans="1:12" x14ac:dyDescent="0.2">
      <c r="A22" s="2" t="s">
        <v>133</v>
      </c>
      <c r="B22" s="2" t="s">
        <v>5820</v>
      </c>
      <c r="C22" s="2" t="s">
        <v>4724</v>
      </c>
      <c r="D22" s="2" t="s">
        <v>130</v>
      </c>
      <c r="F22" s="2" t="s">
        <v>1212</v>
      </c>
      <c r="G22" s="2">
        <v>17.25</v>
      </c>
      <c r="H22" s="2">
        <v>-88.75</v>
      </c>
      <c r="I22" s="2" t="s">
        <v>4689</v>
      </c>
      <c r="J22" s="2" t="str">
        <f t="shared" si="0"/>
        <v>belize</v>
      </c>
      <c r="K22" s="2" t="e">
        <f>VLOOKUP(J22,ClearingKeys!$A$2:$B$104,2,FALSE)</f>
        <v>#N/A</v>
      </c>
      <c r="L22" s="4" t="str">
        <f t="shared" si="1"/>
        <v>belize</v>
      </c>
    </row>
    <row r="23" spans="1:12" x14ac:dyDescent="0.2">
      <c r="A23" s="2" t="s">
        <v>1127</v>
      </c>
      <c r="B23" s="2" t="s">
        <v>5371</v>
      </c>
      <c r="C23" s="2" t="s">
        <v>6576</v>
      </c>
      <c r="D23" s="2" t="s">
        <v>6334</v>
      </c>
      <c r="F23" s="2" t="s">
        <v>133</v>
      </c>
      <c r="G23" s="2">
        <v>9.5</v>
      </c>
      <c r="H23" s="2">
        <v>2.25</v>
      </c>
      <c r="I23" s="2" t="s">
        <v>2905</v>
      </c>
      <c r="J23" s="2" t="str">
        <f t="shared" si="0"/>
        <v>benin</v>
      </c>
      <c r="K23" s="2" t="e">
        <f>VLOOKUP(J23,ClearingKeys!$A$2:$B$104,2,FALSE)</f>
        <v>#N/A</v>
      </c>
      <c r="L23" s="4" t="str">
        <f t="shared" si="1"/>
        <v>benin</v>
      </c>
    </row>
    <row r="24" spans="1:12" x14ac:dyDescent="0.2">
      <c r="A24" s="2" t="s">
        <v>5026</v>
      </c>
      <c r="B24" s="2" t="s">
        <v>1559</v>
      </c>
      <c r="C24" s="2" t="s">
        <v>3697</v>
      </c>
      <c r="D24" s="2" t="s">
        <v>2980</v>
      </c>
      <c r="F24" s="2" t="s">
        <v>3747</v>
      </c>
      <c r="G24" s="2">
        <v>32.333300000000001</v>
      </c>
      <c r="H24" s="2">
        <v>-64.75</v>
      </c>
      <c r="I24" s="2" t="s">
        <v>6342</v>
      </c>
      <c r="J24" s="2" t="str">
        <f t="shared" si="0"/>
        <v>bermuda</v>
      </c>
      <c r="K24" s="2" t="str">
        <f>VLOOKUP(J24,ClearingKeys!$A$2:$B$104,2,FALSE)</f>
        <v>NA</v>
      </c>
      <c r="L24" s="4" t="str">
        <f t="shared" si="1"/>
        <v>bermuda</v>
      </c>
    </row>
    <row r="25" spans="1:12" x14ac:dyDescent="0.2">
      <c r="A25" s="2" t="s">
        <v>5029</v>
      </c>
      <c r="B25" s="2" t="s">
        <v>465</v>
      </c>
      <c r="C25" s="2" t="s">
        <v>3245</v>
      </c>
      <c r="D25" s="2" t="s">
        <v>6340</v>
      </c>
      <c r="F25" s="2" t="s">
        <v>1127</v>
      </c>
      <c r="G25" s="2">
        <v>27.5</v>
      </c>
      <c r="H25" s="2">
        <v>90.5</v>
      </c>
      <c r="I25" s="2" t="s">
        <v>3412</v>
      </c>
      <c r="J25" s="2" t="str">
        <f t="shared" si="0"/>
        <v>bhutan</v>
      </c>
      <c r="K25" s="2" t="str">
        <f>VLOOKUP(J25,ClearingKeys!$A$2:$B$104,2,FALSE)</f>
        <v>ASIA</v>
      </c>
      <c r="L25" s="4" t="str">
        <f t="shared" si="1"/>
        <v>bhutan</v>
      </c>
    </row>
    <row r="26" spans="1:12" x14ac:dyDescent="0.2">
      <c r="A26" s="2" t="s">
        <v>4263</v>
      </c>
      <c r="B26" s="2" t="s">
        <v>3169</v>
      </c>
      <c r="C26" s="2" t="s">
        <v>862</v>
      </c>
      <c r="D26" s="2" t="s">
        <v>6211</v>
      </c>
      <c r="F26" s="2" t="s">
        <v>5026</v>
      </c>
      <c r="G26" s="2">
        <v>-17</v>
      </c>
      <c r="H26" s="2">
        <v>-65</v>
      </c>
      <c r="I26" s="2" t="s">
        <v>5768</v>
      </c>
      <c r="J26" s="2" t="str">
        <f t="shared" si="0"/>
        <v>bolivia</v>
      </c>
      <c r="K26" s="2" t="str">
        <f>VLOOKUP(J26,ClearingKeys!$A$2:$B$104,2,FALSE)</f>
        <v>SA</v>
      </c>
      <c r="L26" s="4" t="str">
        <f t="shared" si="1"/>
        <v>bolivia</v>
      </c>
    </row>
    <row r="27" spans="1:12" ht="51" x14ac:dyDescent="0.2">
      <c r="A27" s="2" t="s">
        <v>5910</v>
      </c>
      <c r="B27" s="2" t="s">
        <v>5271</v>
      </c>
      <c r="C27" s="2" t="s">
        <v>1574</v>
      </c>
      <c r="D27" s="2" t="s">
        <v>4938</v>
      </c>
      <c r="F27" s="2" t="s">
        <v>5029</v>
      </c>
      <c r="G27" s="2">
        <v>44</v>
      </c>
      <c r="H27" s="2">
        <v>18</v>
      </c>
      <c r="I27" s="2" t="s">
        <v>5345</v>
      </c>
      <c r="J27" s="2" t="str">
        <f t="shared" si="0"/>
        <v>bosnia and herzegovina</v>
      </c>
      <c r="K27" s="2" t="e">
        <f>VLOOKUP(J27,ClearingKeys!$A$2:$B$104,2,FALSE)</f>
        <v>#N/A</v>
      </c>
      <c r="L27" s="4" t="str">
        <f t="shared" si="1"/>
        <v>bosnia and herzegovina</v>
      </c>
    </row>
    <row r="28" spans="1:12" x14ac:dyDescent="0.2">
      <c r="A28" s="2" t="s">
        <v>3850</v>
      </c>
      <c r="B28" s="2" t="s">
        <v>1632</v>
      </c>
      <c r="C28" s="2" t="s">
        <v>6087</v>
      </c>
      <c r="D28" s="2" t="s">
        <v>4381</v>
      </c>
      <c r="F28" s="2" t="s">
        <v>4263</v>
      </c>
      <c r="G28" s="2">
        <v>-22</v>
      </c>
      <c r="H28" s="2">
        <v>24</v>
      </c>
      <c r="I28" s="2" t="s">
        <v>5399</v>
      </c>
      <c r="J28" s="2" t="str">
        <f t="shared" si="0"/>
        <v>botswana</v>
      </c>
      <c r="K28" s="2" t="e">
        <f>VLOOKUP(J28,ClearingKeys!$A$2:$B$104,2,FALSE)</f>
        <v>#N/A</v>
      </c>
      <c r="L28" s="4" t="str">
        <f t="shared" si="1"/>
        <v>botswana</v>
      </c>
    </row>
    <row r="29" spans="1:12" ht="25.5" x14ac:dyDescent="0.2">
      <c r="A29" s="2" t="s">
        <v>3600</v>
      </c>
      <c r="B29" s="2" t="s">
        <v>3344</v>
      </c>
      <c r="C29" s="2" t="s">
        <v>4475</v>
      </c>
      <c r="D29" s="2" t="s">
        <v>1696</v>
      </c>
      <c r="F29" s="2" t="s">
        <v>3782</v>
      </c>
      <c r="G29" s="2">
        <v>-54.433300000000003</v>
      </c>
      <c r="H29" s="2">
        <v>3.4</v>
      </c>
      <c r="I29" s="2" t="s">
        <v>1222</v>
      </c>
      <c r="J29" s="2" t="str">
        <f t="shared" si="0"/>
        <v>bouvet island</v>
      </c>
      <c r="K29" s="2" t="e">
        <f>VLOOKUP(J29,ClearingKeys!$A$2:$B$104,2,FALSE)</f>
        <v>#N/A</v>
      </c>
      <c r="L29" s="4" t="str">
        <f t="shared" si="1"/>
        <v>bouvet island</v>
      </c>
    </row>
    <row r="30" spans="1:12" x14ac:dyDescent="0.2">
      <c r="A30" s="2" t="s">
        <v>5897</v>
      </c>
      <c r="B30" s="2" t="s">
        <v>4454</v>
      </c>
      <c r="C30" s="2" t="s">
        <v>102</v>
      </c>
      <c r="D30" s="2" t="s">
        <v>1101</v>
      </c>
      <c r="F30" s="2" t="s">
        <v>5910</v>
      </c>
      <c r="G30" s="2">
        <v>-10</v>
      </c>
      <c r="H30" s="2">
        <v>-55</v>
      </c>
      <c r="I30" s="2" t="s">
        <v>6543</v>
      </c>
      <c r="J30" s="1" t="s">
        <v>6206</v>
      </c>
      <c r="K30" s="2" t="str">
        <f>VLOOKUP(J30,ClearingKeys!$A$2:$B$104,2,FALSE)</f>
        <v>SA</v>
      </c>
      <c r="L30" s="4" t="str">
        <f t="shared" si="1"/>
        <v>brasil</v>
      </c>
    </row>
    <row r="31" spans="1:12" ht="51" x14ac:dyDescent="0.2">
      <c r="A31" s="2" t="s">
        <v>724</v>
      </c>
      <c r="B31" s="2" t="s">
        <v>2958</v>
      </c>
      <c r="C31" s="2" t="s">
        <v>5368</v>
      </c>
      <c r="D31" s="2" t="s">
        <v>407</v>
      </c>
      <c r="F31" s="2" t="s">
        <v>4630</v>
      </c>
      <c r="G31" s="2">
        <v>-6</v>
      </c>
      <c r="H31" s="2">
        <v>71.5</v>
      </c>
      <c r="I31" s="2" t="s">
        <v>2997</v>
      </c>
      <c r="J31" s="2" t="str">
        <f t="shared" ref="J31:J52" si="2">TRIM(LOWER(F31))</f>
        <v>british indian ocean territory</v>
      </c>
      <c r="K31" s="2" t="e">
        <f>VLOOKUP(J31,ClearingKeys!$A$2:$B$104,2,FALSE)</f>
        <v>#N/A</v>
      </c>
      <c r="L31" s="4" t="str">
        <f t="shared" si="1"/>
        <v>british indian ocean territory</v>
      </c>
    </row>
    <row r="32" spans="1:12" x14ac:dyDescent="0.2">
      <c r="A32" s="2" t="s">
        <v>5486</v>
      </c>
      <c r="B32" s="2" t="s">
        <v>1491</v>
      </c>
      <c r="C32" s="2" t="s">
        <v>792</v>
      </c>
      <c r="D32" s="2" t="s">
        <v>5766</v>
      </c>
      <c r="F32" s="2" t="s">
        <v>6077</v>
      </c>
      <c r="G32" s="2">
        <v>4.5</v>
      </c>
      <c r="H32" s="2">
        <v>114.66670000000001</v>
      </c>
      <c r="I32" s="2" t="s">
        <v>3880</v>
      </c>
      <c r="J32" s="2" t="str">
        <f t="shared" si="2"/>
        <v>brunei</v>
      </c>
      <c r="K32" s="2" t="e">
        <f>VLOOKUP(J32,ClearingKeys!$A$2:$B$104,2,FALSE)</f>
        <v>#N/A</v>
      </c>
      <c r="L32" s="4" t="str">
        <f t="shared" si="1"/>
        <v>brunei</v>
      </c>
    </row>
    <row r="33" spans="1:12" x14ac:dyDescent="0.2">
      <c r="A33" s="2" t="s">
        <v>4125</v>
      </c>
      <c r="B33" s="2" t="s">
        <v>2987</v>
      </c>
      <c r="C33" s="2" t="s">
        <v>2822</v>
      </c>
      <c r="D33" s="2" t="s">
        <v>3323</v>
      </c>
      <c r="F33" s="2" t="s">
        <v>5897</v>
      </c>
      <c r="G33" s="2">
        <v>43</v>
      </c>
      <c r="H33" s="2">
        <v>25</v>
      </c>
      <c r="I33" s="2" t="s">
        <v>5662</v>
      </c>
      <c r="J33" s="2" t="str">
        <f t="shared" si="2"/>
        <v>bulgaria</v>
      </c>
      <c r="K33" s="2" t="str">
        <f>VLOOKUP(J33,ClearingKeys!$A$2:$B$104,2,FALSE)</f>
        <v>EUROPE</v>
      </c>
      <c r="L33" s="4" t="str">
        <f t="shared" si="1"/>
        <v>bulgaria</v>
      </c>
    </row>
    <row r="34" spans="1:12" ht="25.5" x14ac:dyDescent="0.2">
      <c r="A34" s="2" t="s">
        <v>737</v>
      </c>
      <c r="B34" s="2" t="s">
        <v>2844</v>
      </c>
      <c r="C34" s="2" t="s">
        <v>4909</v>
      </c>
      <c r="D34" s="2" t="s">
        <v>1543</v>
      </c>
      <c r="F34" s="2" t="s">
        <v>724</v>
      </c>
      <c r="G34" s="2">
        <v>13</v>
      </c>
      <c r="H34" s="2">
        <v>-2</v>
      </c>
      <c r="I34" s="2" t="s">
        <v>1962</v>
      </c>
      <c r="J34" s="2" t="str">
        <f t="shared" si="2"/>
        <v>burkina faso</v>
      </c>
      <c r="K34" s="2" t="e">
        <f>VLOOKUP(J34,ClearingKeys!$A$2:$B$104,2,FALSE)</f>
        <v>#N/A</v>
      </c>
      <c r="L34" s="4" t="str">
        <f t="shared" si="1"/>
        <v>burkina faso</v>
      </c>
    </row>
    <row r="35" spans="1:12" x14ac:dyDescent="0.2">
      <c r="A35" s="2" t="s">
        <v>3490</v>
      </c>
      <c r="B35" s="2" t="s">
        <v>4537</v>
      </c>
      <c r="C35" s="2" t="s">
        <v>5561</v>
      </c>
      <c r="D35" s="2" t="s">
        <v>1169</v>
      </c>
      <c r="F35" s="2" t="s">
        <v>5486</v>
      </c>
      <c r="G35" s="2">
        <v>-3.5</v>
      </c>
      <c r="H35" s="2">
        <v>30</v>
      </c>
      <c r="I35" s="2" t="s">
        <v>568</v>
      </c>
      <c r="J35" s="2" t="str">
        <f t="shared" si="2"/>
        <v>burundi</v>
      </c>
      <c r="K35" s="2" t="e">
        <f>VLOOKUP(J35,ClearingKeys!$A$2:$B$104,2,FALSE)</f>
        <v>#N/A</v>
      </c>
      <c r="L35" s="4" t="str">
        <f t="shared" si="1"/>
        <v>burundi</v>
      </c>
    </row>
    <row r="36" spans="1:12" x14ac:dyDescent="0.2">
      <c r="A36" s="2" t="s">
        <v>6235</v>
      </c>
      <c r="B36" s="2" t="s">
        <v>6327</v>
      </c>
      <c r="C36" s="2" t="s">
        <v>4820</v>
      </c>
      <c r="D36" s="2" t="s">
        <v>1332</v>
      </c>
      <c r="F36" s="2" t="s">
        <v>4125</v>
      </c>
      <c r="G36" s="2">
        <v>13</v>
      </c>
      <c r="H36" s="2">
        <v>105</v>
      </c>
      <c r="I36" s="2" t="s">
        <v>5022</v>
      </c>
      <c r="J36" s="2" t="str">
        <f t="shared" si="2"/>
        <v>cambodia</v>
      </c>
      <c r="K36" s="2" t="str">
        <f>VLOOKUP(J36,ClearingKeys!$A$2:$B$104,2,FALSE)</f>
        <v>ASIA</v>
      </c>
      <c r="L36" s="4" t="str">
        <f t="shared" si="1"/>
        <v>cambodia</v>
      </c>
    </row>
    <row r="37" spans="1:12" x14ac:dyDescent="0.2">
      <c r="A37" s="2" t="s">
        <v>6315</v>
      </c>
      <c r="B37" s="2" t="s">
        <v>1353</v>
      </c>
      <c r="C37" s="2" t="s">
        <v>3784</v>
      </c>
      <c r="D37" s="2" t="s">
        <v>6314</v>
      </c>
      <c r="F37" s="2" t="s">
        <v>737</v>
      </c>
      <c r="G37" s="2">
        <v>6</v>
      </c>
      <c r="H37" s="2">
        <v>12</v>
      </c>
      <c r="I37" s="2" t="s">
        <v>1286</v>
      </c>
      <c r="J37" s="2" t="str">
        <f t="shared" si="2"/>
        <v>cameroon</v>
      </c>
      <c r="K37" s="2" t="e">
        <f>VLOOKUP(J37,ClearingKeys!$A$2:$B$104,2,FALSE)</f>
        <v>#N/A</v>
      </c>
      <c r="L37" s="4" t="str">
        <f t="shared" si="1"/>
        <v>cameroon</v>
      </c>
    </row>
    <row r="38" spans="1:12" x14ac:dyDescent="0.2">
      <c r="A38" s="2" t="s">
        <v>1415</v>
      </c>
      <c r="B38" s="2" t="s">
        <v>6016</v>
      </c>
      <c r="C38" s="2" t="s">
        <v>4486</v>
      </c>
      <c r="D38" s="2" t="s">
        <v>652</v>
      </c>
      <c r="F38" s="2" t="s">
        <v>3490</v>
      </c>
      <c r="G38" s="2">
        <v>60</v>
      </c>
      <c r="H38" s="2">
        <v>-95</v>
      </c>
      <c r="I38" s="2" t="s">
        <v>569</v>
      </c>
      <c r="J38" s="2" t="str">
        <f t="shared" si="2"/>
        <v>canada</v>
      </c>
      <c r="K38" s="2" t="str">
        <f>VLOOKUP(J38,ClearingKeys!$A$2:$B$104,2,FALSE)</f>
        <v>NA</v>
      </c>
      <c r="L38" s="4" t="str">
        <f t="shared" si="1"/>
        <v>canada</v>
      </c>
    </row>
    <row r="39" spans="1:12" ht="25.5" x14ac:dyDescent="0.2">
      <c r="A39" s="2" t="s">
        <v>2135</v>
      </c>
      <c r="B39" s="2" t="s">
        <v>2047</v>
      </c>
      <c r="C39" s="2" t="s">
        <v>3421</v>
      </c>
      <c r="D39" s="2" t="s">
        <v>1083</v>
      </c>
      <c r="F39" s="2" t="s">
        <v>6235</v>
      </c>
      <c r="G39" s="2">
        <v>16</v>
      </c>
      <c r="H39" s="2">
        <v>-24</v>
      </c>
      <c r="I39" s="2" t="s">
        <v>307</v>
      </c>
      <c r="J39" s="2" t="str">
        <f t="shared" si="2"/>
        <v>cape verde</v>
      </c>
      <c r="K39" s="2" t="e">
        <f>VLOOKUP(J39,ClearingKeys!$A$2:$B$104,2,FALSE)</f>
        <v>#N/A</v>
      </c>
      <c r="L39" s="4" t="str">
        <f t="shared" si="1"/>
        <v>cape verde</v>
      </c>
    </row>
    <row r="40" spans="1:12" ht="25.5" x14ac:dyDescent="0.2">
      <c r="A40" s="2" t="s">
        <v>4856</v>
      </c>
      <c r="B40" s="2" t="s">
        <v>1932</v>
      </c>
      <c r="C40" s="2" t="s">
        <v>6055</v>
      </c>
      <c r="D40" s="2" t="s">
        <v>2458</v>
      </c>
      <c r="F40" s="2" t="s">
        <v>6315</v>
      </c>
      <c r="G40" s="2">
        <v>19.5</v>
      </c>
      <c r="H40" s="2">
        <v>-80.5</v>
      </c>
      <c r="I40" s="2" t="s">
        <v>4638</v>
      </c>
      <c r="J40" s="2" t="str">
        <f t="shared" si="2"/>
        <v>cayman islands</v>
      </c>
      <c r="K40" s="2" t="e">
        <f>VLOOKUP(J40,ClearingKeys!$A$2:$B$104,2,FALSE)</f>
        <v>#N/A</v>
      </c>
      <c r="L40" s="4" t="str">
        <f t="shared" si="1"/>
        <v>cayman islands</v>
      </c>
    </row>
    <row r="41" spans="1:12" ht="38.25" x14ac:dyDescent="0.2">
      <c r="A41" s="2" t="s">
        <v>2148</v>
      </c>
      <c r="B41" s="2" t="s">
        <v>320</v>
      </c>
      <c r="C41" s="2" t="s">
        <v>536</v>
      </c>
      <c r="D41" s="2" t="s">
        <v>4663</v>
      </c>
      <c r="F41" s="2" t="s">
        <v>1415</v>
      </c>
      <c r="G41" s="2">
        <v>7</v>
      </c>
      <c r="H41" s="2">
        <v>21</v>
      </c>
      <c r="I41" s="2" t="s">
        <v>3596</v>
      </c>
      <c r="J41" s="2" t="str">
        <f t="shared" si="2"/>
        <v>central african republic</v>
      </c>
      <c r="K41" s="2" t="e">
        <f>VLOOKUP(J41,ClearingKeys!$A$2:$B$104,2,FALSE)</f>
        <v>#N/A</v>
      </c>
      <c r="L41" s="4" t="str">
        <f t="shared" si="1"/>
        <v>central african republic</v>
      </c>
    </row>
    <row r="42" spans="1:12" x14ac:dyDescent="0.2">
      <c r="A42" s="2" t="s">
        <v>5800</v>
      </c>
      <c r="B42" s="2" t="s">
        <v>2869</v>
      </c>
      <c r="C42" s="2" t="s">
        <v>2353</v>
      </c>
      <c r="D42" s="2" t="s">
        <v>2187</v>
      </c>
      <c r="F42" s="2" t="s">
        <v>2135</v>
      </c>
      <c r="G42" s="2">
        <v>15</v>
      </c>
      <c r="H42" s="2">
        <v>19</v>
      </c>
      <c r="I42" s="2" t="s">
        <v>3296</v>
      </c>
      <c r="J42" s="2" t="str">
        <f t="shared" si="2"/>
        <v>chad</v>
      </c>
      <c r="K42" s="2" t="e">
        <f>VLOOKUP(J42,ClearingKeys!$A$2:$B$104,2,FALSE)</f>
        <v>#N/A</v>
      </c>
      <c r="L42" s="4" t="str">
        <f t="shared" si="1"/>
        <v>chad</v>
      </c>
    </row>
    <row r="43" spans="1:12" x14ac:dyDescent="0.2">
      <c r="A43" s="2" t="s">
        <v>119</v>
      </c>
      <c r="B43" s="2" t="s">
        <v>5841</v>
      </c>
      <c r="C43" s="2" t="s">
        <v>3408</v>
      </c>
      <c r="D43" s="2" t="s">
        <v>905</v>
      </c>
      <c r="F43" s="2" t="s">
        <v>4856</v>
      </c>
      <c r="G43" s="2">
        <v>-30</v>
      </c>
      <c r="H43" s="2">
        <v>-71</v>
      </c>
      <c r="I43" s="2" t="s">
        <v>5295</v>
      </c>
      <c r="J43" s="2" t="str">
        <f t="shared" si="2"/>
        <v>chile</v>
      </c>
      <c r="K43" s="2" t="e">
        <f>VLOOKUP(J43,ClearingKeys!$A$2:$B$104,2,FALSE)</f>
        <v>#N/A</v>
      </c>
      <c r="L43" s="4" t="str">
        <f t="shared" si="1"/>
        <v>chile</v>
      </c>
    </row>
    <row r="44" spans="1:12" x14ac:dyDescent="0.2">
      <c r="A44" s="2" t="s">
        <v>549</v>
      </c>
      <c r="B44" s="2" t="s">
        <v>566</v>
      </c>
      <c r="C44" s="2" t="s">
        <v>750</v>
      </c>
      <c r="D44" s="2" t="s">
        <v>28</v>
      </c>
      <c r="F44" s="2" t="s">
        <v>2148</v>
      </c>
      <c r="G44" s="2">
        <v>35</v>
      </c>
      <c r="H44" s="2">
        <v>105</v>
      </c>
      <c r="I44" s="2" t="s">
        <v>101</v>
      </c>
      <c r="J44" s="2" t="str">
        <f t="shared" si="2"/>
        <v>china</v>
      </c>
      <c r="K44" s="2" t="str">
        <f>VLOOKUP(J44,ClearingKeys!$A$2:$B$104,2,FALSE)</f>
        <v>ASIA</v>
      </c>
      <c r="L44" s="4" t="str">
        <f t="shared" si="1"/>
        <v>china</v>
      </c>
    </row>
    <row r="45" spans="1:12" ht="25.5" x14ac:dyDescent="0.2">
      <c r="A45" s="2" t="s">
        <v>6471</v>
      </c>
      <c r="B45" s="2" t="s">
        <v>1836</v>
      </c>
      <c r="C45" s="2" t="s">
        <v>434</v>
      </c>
      <c r="D45" s="2" t="s">
        <v>2683</v>
      </c>
      <c r="F45" s="2" t="s">
        <v>1365</v>
      </c>
      <c r="G45" s="2">
        <v>-10.5</v>
      </c>
      <c r="H45" s="2">
        <v>105.66670000000001</v>
      </c>
      <c r="I45" s="2" t="s">
        <v>2308</v>
      </c>
      <c r="J45" s="2" t="str">
        <f t="shared" si="2"/>
        <v>christmas island</v>
      </c>
      <c r="K45" s="2" t="e">
        <f>VLOOKUP(J45,ClearingKeys!$A$2:$B$104,2,FALSE)</f>
        <v>#N/A</v>
      </c>
      <c r="L45" s="4" t="str">
        <f t="shared" si="1"/>
        <v>christmas island</v>
      </c>
    </row>
    <row r="46" spans="1:12" ht="38.25" x14ac:dyDescent="0.2">
      <c r="A46" s="2" t="s">
        <v>6335</v>
      </c>
      <c r="B46" s="2" t="s">
        <v>723</v>
      </c>
      <c r="C46" s="2" t="s">
        <v>6430</v>
      </c>
      <c r="D46" s="2" t="s">
        <v>5637</v>
      </c>
      <c r="F46" s="2" t="s">
        <v>6300</v>
      </c>
      <c r="G46" s="2">
        <v>-12.5</v>
      </c>
      <c r="H46" s="2">
        <v>96.833299999999994</v>
      </c>
      <c r="I46" s="2" t="s">
        <v>1182</v>
      </c>
      <c r="J46" s="2" t="str">
        <f t="shared" si="2"/>
        <v>cocos (keeling) islands</v>
      </c>
      <c r="K46" s="2" t="e">
        <f>VLOOKUP(J46,ClearingKeys!$A$2:$B$104,2,FALSE)</f>
        <v>#N/A</v>
      </c>
      <c r="L46" s="4" t="str">
        <f t="shared" si="1"/>
        <v>cocos (keeling) islands</v>
      </c>
    </row>
    <row r="47" spans="1:12" x14ac:dyDescent="0.2">
      <c r="A47" s="2" t="s">
        <v>1861</v>
      </c>
      <c r="B47" s="2" t="s">
        <v>4777</v>
      </c>
      <c r="C47" s="2" t="s">
        <v>1032</v>
      </c>
      <c r="D47" s="2" t="s">
        <v>6320</v>
      </c>
      <c r="F47" s="2" t="s">
        <v>5800</v>
      </c>
      <c r="G47" s="2">
        <v>4</v>
      </c>
      <c r="H47" s="2">
        <v>-72</v>
      </c>
      <c r="I47" s="2" t="s">
        <v>5494</v>
      </c>
      <c r="J47" s="2" t="str">
        <f t="shared" si="2"/>
        <v>colombia</v>
      </c>
      <c r="K47" s="2" t="str">
        <f>VLOOKUP(J47,ClearingKeys!$A$2:$B$104,2,FALSE)</f>
        <v>SA</v>
      </c>
      <c r="L47" s="4" t="str">
        <f t="shared" si="1"/>
        <v>colombia</v>
      </c>
    </row>
    <row r="48" spans="1:12" x14ac:dyDescent="0.2">
      <c r="A48" s="2" t="s">
        <v>1159</v>
      </c>
      <c r="B48" s="2" t="s">
        <v>2653</v>
      </c>
      <c r="C48" s="2" t="s">
        <v>5330</v>
      </c>
      <c r="D48" s="2" t="s">
        <v>2695</v>
      </c>
      <c r="F48" s="2" t="s">
        <v>388</v>
      </c>
      <c r="G48" s="2">
        <v>-12.166700000000001</v>
      </c>
      <c r="H48" s="2">
        <v>44.25</v>
      </c>
      <c r="I48" s="2" t="s">
        <v>1214</v>
      </c>
      <c r="J48" s="2" t="str">
        <f t="shared" si="2"/>
        <v>comoros</v>
      </c>
      <c r="K48" s="2" t="e">
        <f>VLOOKUP(J48,ClearingKeys!$A$2:$B$104,2,FALSE)</f>
        <v>#N/A</v>
      </c>
      <c r="L48" s="4" t="str">
        <f t="shared" si="1"/>
        <v>comoros</v>
      </c>
    </row>
    <row r="49" spans="1:12" x14ac:dyDescent="0.2">
      <c r="A49" s="2" t="s">
        <v>4633</v>
      </c>
      <c r="B49" s="2" t="s">
        <v>4224</v>
      </c>
      <c r="C49" s="2" t="s">
        <v>1333</v>
      </c>
      <c r="D49" s="2" t="s">
        <v>3507</v>
      </c>
      <c r="F49" s="2" t="s">
        <v>549</v>
      </c>
      <c r="G49" s="2">
        <v>-1</v>
      </c>
      <c r="H49" s="2">
        <v>15</v>
      </c>
      <c r="I49" s="2" t="s">
        <v>2079</v>
      </c>
      <c r="J49" s="2" t="str">
        <f t="shared" si="2"/>
        <v>congo</v>
      </c>
      <c r="K49" s="2" t="e">
        <f>VLOOKUP(J49,ClearingKeys!$A$2:$B$104,2,FALSE)</f>
        <v>#N/A</v>
      </c>
      <c r="L49" s="4" t="str">
        <f t="shared" si="1"/>
        <v>congo</v>
      </c>
    </row>
    <row r="50" spans="1:12" ht="25.5" x14ac:dyDescent="0.2">
      <c r="A50" s="2" t="s">
        <v>1944</v>
      </c>
      <c r="B50" s="2" t="s">
        <v>449</v>
      </c>
      <c r="C50" s="2" t="s">
        <v>1710</v>
      </c>
      <c r="D50" s="2" t="s">
        <v>4782</v>
      </c>
      <c r="F50" s="2" t="s">
        <v>2450</v>
      </c>
      <c r="G50" s="2">
        <v>-21.2333</v>
      </c>
      <c r="H50" s="2">
        <v>-159.76669999999999</v>
      </c>
      <c r="I50" s="2" t="s">
        <v>1417</v>
      </c>
      <c r="J50" s="2" t="str">
        <f t="shared" si="2"/>
        <v>cook islands</v>
      </c>
      <c r="K50" s="2" t="e">
        <f>VLOOKUP(J50,ClearingKeys!$A$2:$B$104,2,FALSE)</f>
        <v>#N/A</v>
      </c>
      <c r="L50" s="4" t="str">
        <f t="shared" si="1"/>
        <v>cook islands</v>
      </c>
    </row>
    <row r="51" spans="1:12" x14ac:dyDescent="0.2">
      <c r="A51" s="2" t="s">
        <v>3287</v>
      </c>
      <c r="B51" s="2" t="s">
        <v>6204</v>
      </c>
      <c r="C51" s="2" t="s">
        <v>282</v>
      </c>
      <c r="D51" s="2" t="s">
        <v>1747</v>
      </c>
      <c r="F51" s="2" t="s">
        <v>6471</v>
      </c>
      <c r="G51" s="2">
        <v>10</v>
      </c>
      <c r="H51" s="2">
        <v>-84</v>
      </c>
      <c r="I51" s="2" t="s">
        <v>2629</v>
      </c>
      <c r="J51" s="2" t="str">
        <f t="shared" si="2"/>
        <v>costa rica</v>
      </c>
      <c r="K51" s="2" t="str">
        <f>VLOOKUP(J51,ClearingKeys!$A$2:$B$104,2,FALSE)</f>
        <v>NA</v>
      </c>
      <c r="L51" s="4" t="str">
        <f t="shared" si="1"/>
        <v>costa rica</v>
      </c>
    </row>
    <row r="52" spans="1:12" ht="51" x14ac:dyDescent="0.2">
      <c r="A52" s="2" t="s">
        <v>2472</v>
      </c>
      <c r="B52" s="2" t="s">
        <v>1043</v>
      </c>
      <c r="C52" s="2" t="s">
        <v>1570</v>
      </c>
      <c r="D52" s="2" t="s">
        <v>5773</v>
      </c>
      <c r="F52" s="2" t="s">
        <v>834</v>
      </c>
      <c r="G52" s="2">
        <v>8</v>
      </c>
      <c r="H52" s="2">
        <v>-5</v>
      </c>
      <c r="I52" s="2" t="s">
        <v>3368</v>
      </c>
      <c r="J52" s="2" t="str">
        <f t="shared" si="2"/>
        <v>cote d'ivoire (ivory coast)</v>
      </c>
      <c r="K52" s="2" t="e">
        <f>VLOOKUP(J52,ClearingKeys!$A$2:$B$104,2,FALSE)</f>
        <v>#N/A</v>
      </c>
      <c r="L52" s="4" t="str">
        <f t="shared" si="1"/>
        <v>cote d'ivoire (ivory coast)</v>
      </c>
    </row>
    <row r="53" spans="1:12" x14ac:dyDescent="0.2">
      <c r="A53" s="2" t="s">
        <v>1877</v>
      </c>
      <c r="B53" s="2" t="s">
        <v>4427</v>
      </c>
      <c r="C53" s="2" t="s">
        <v>3854</v>
      </c>
      <c r="D53" s="2" t="s">
        <v>3928</v>
      </c>
      <c r="F53" s="2" t="s">
        <v>3234</v>
      </c>
      <c r="G53" s="2" t="s">
        <v>315</v>
      </c>
      <c r="H53" s="2" t="s">
        <v>894</v>
      </c>
      <c r="I53" s="2" t="s">
        <v>6276</v>
      </c>
      <c r="J53" s="2" t="s">
        <v>1114</v>
      </c>
      <c r="K53" s="2" t="s">
        <v>2731</v>
      </c>
      <c r="L53" s="4" t="str">
        <f t="shared" si="1"/>
        <v>country</v>
      </c>
    </row>
    <row r="54" spans="1:12" x14ac:dyDescent="0.2">
      <c r="A54" s="2" t="s">
        <v>578</v>
      </c>
      <c r="B54" s="2" t="s">
        <v>578</v>
      </c>
      <c r="C54" s="2" t="s">
        <v>4189</v>
      </c>
      <c r="D54" s="2" t="s">
        <v>1596</v>
      </c>
      <c r="F54" s="2" t="s">
        <v>6255</v>
      </c>
      <c r="G54" s="2">
        <v>45.166699999999999</v>
      </c>
      <c r="H54" s="2">
        <v>15.5</v>
      </c>
      <c r="I54" s="2" t="s">
        <v>5901</v>
      </c>
      <c r="J54" s="2" t="s">
        <v>1288</v>
      </c>
      <c r="K54" s="2" t="str">
        <f>VLOOKUP(J54,ClearingKeys!$A$2:$B$104,2,FALSE)</f>
        <v>EUROPE</v>
      </c>
      <c r="L54" s="4" t="str">
        <f t="shared" si="1"/>
        <v>croatia</v>
      </c>
    </row>
    <row r="55" spans="1:12" x14ac:dyDescent="0.2">
      <c r="A55" s="2" t="s">
        <v>2599</v>
      </c>
      <c r="B55" s="2" t="s">
        <v>6240</v>
      </c>
      <c r="C55" s="2" t="s">
        <v>3556</v>
      </c>
      <c r="D55" s="2" t="s">
        <v>1568</v>
      </c>
      <c r="F55" s="2" t="s">
        <v>1159</v>
      </c>
      <c r="G55" s="2">
        <v>21.5</v>
      </c>
      <c r="H55" s="2">
        <v>-80</v>
      </c>
      <c r="I55" s="2" t="s">
        <v>4625</v>
      </c>
      <c r="J55" s="2" t="str">
        <f t="shared" ref="J55:J60" si="3">TRIM(LOWER(F55))</f>
        <v>cuba</v>
      </c>
      <c r="K55" s="2" t="e">
        <f>VLOOKUP(J55,ClearingKeys!$A$2:$B$104,2,FALSE)</f>
        <v>#N/A</v>
      </c>
      <c r="L55" s="4" t="str">
        <f t="shared" si="1"/>
        <v>cuba</v>
      </c>
    </row>
    <row r="56" spans="1:12" x14ac:dyDescent="0.2">
      <c r="A56" s="2" t="s">
        <v>3416</v>
      </c>
      <c r="B56" s="2" t="s">
        <v>2126</v>
      </c>
      <c r="C56" s="2" t="s">
        <v>5839</v>
      </c>
      <c r="D56" s="2" t="s">
        <v>213</v>
      </c>
      <c r="F56" s="2" t="s">
        <v>4633</v>
      </c>
      <c r="G56" s="2">
        <v>35</v>
      </c>
      <c r="H56" s="2">
        <v>33</v>
      </c>
      <c r="I56" s="2" t="s">
        <v>940</v>
      </c>
      <c r="J56" s="2" t="str">
        <f t="shared" si="3"/>
        <v>cyprus</v>
      </c>
      <c r="K56" s="2" t="e">
        <f>VLOOKUP(J56,ClearingKeys!$A$2:$B$104,2,FALSE)</f>
        <v>#N/A</v>
      </c>
      <c r="L56" s="4" t="str">
        <f t="shared" si="1"/>
        <v>cyprus</v>
      </c>
    </row>
    <row r="57" spans="1:12" ht="25.5" x14ac:dyDescent="0.2">
      <c r="A57" s="2" t="s">
        <v>99</v>
      </c>
      <c r="B57" s="2" t="s">
        <v>111</v>
      </c>
      <c r="C57" s="2" t="s">
        <v>5501</v>
      </c>
      <c r="D57" s="2" t="s">
        <v>3159</v>
      </c>
      <c r="F57" s="2" t="s">
        <v>1944</v>
      </c>
      <c r="G57" s="2">
        <v>49.75</v>
      </c>
      <c r="H57" s="2">
        <v>15.5</v>
      </c>
      <c r="I57" s="2" t="s">
        <v>4055</v>
      </c>
      <c r="J57" s="2" t="str">
        <f t="shared" si="3"/>
        <v>czech republic</v>
      </c>
      <c r="K57" s="2" t="str">
        <f>VLOOKUP(J57,ClearingKeys!$A$2:$B$104,2,FALSE)</f>
        <v>EUROPE</v>
      </c>
      <c r="L57" s="4" t="str">
        <f t="shared" si="1"/>
        <v>czech republic</v>
      </c>
    </row>
    <row r="58" spans="1:12" x14ac:dyDescent="0.2">
      <c r="A58" s="2" t="s">
        <v>3322</v>
      </c>
      <c r="B58" s="2" t="s">
        <v>2504</v>
      </c>
      <c r="C58" s="2" t="s">
        <v>2680</v>
      </c>
      <c r="D58" s="2" t="s">
        <v>672</v>
      </c>
      <c r="F58" s="2" t="s">
        <v>1877</v>
      </c>
      <c r="G58" s="2">
        <v>56</v>
      </c>
      <c r="H58" s="2">
        <v>10</v>
      </c>
      <c r="I58" s="2" t="s">
        <v>5083</v>
      </c>
      <c r="J58" s="2" t="str">
        <f t="shared" si="3"/>
        <v>denmark</v>
      </c>
      <c r="K58" s="2" t="str">
        <f>VLOOKUP(J58,ClearingKeys!$A$2:$B$104,2,FALSE)</f>
        <v>EUROPE</v>
      </c>
      <c r="L58" s="4" t="str">
        <f t="shared" si="1"/>
        <v>denmark</v>
      </c>
    </row>
    <row r="59" spans="1:12" x14ac:dyDescent="0.2">
      <c r="A59" s="2" t="s">
        <v>4928</v>
      </c>
      <c r="B59" s="2" t="s">
        <v>3522</v>
      </c>
      <c r="C59" s="2" t="s">
        <v>574</v>
      </c>
      <c r="D59" s="2" t="s">
        <v>2267</v>
      </c>
      <c r="F59" s="2" t="s">
        <v>578</v>
      </c>
      <c r="G59" s="2">
        <v>11.5</v>
      </c>
      <c r="H59" s="2">
        <v>43</v>
      </c>
      <c r="I59" s="2" t="s">
        <v>52</v>
      </c>
      <c r="J59" s="2" t="str">
        <f t="shared" si="3"/>
        <v>djibouti</v>
      </c>
      <c r="K59" s="2" t="e">
        <f>VLOOKUP(J59,ClearingKeys!$A$2:$B$104,2,FALSE)</f>
        <v>#N/A</v>
      </c>
      <c r="L59" s="4" t="str">
        <f t="shared" si="1"/>
        <v>djibouti</v>
      </c>
    </row>
    <row r="60" spans="1:12" x14ac:dyDescent="0.2">
      <c r="A60" s="2" t="s">
        <v>5791</v>
      </c>
      <c r="B60" s="2" t="s">
        <v>3771</v>
      </c>
      <c r="C60" s="2" t="s">
        <v>4961</v>
      </c>
      <c r="D60" s="2" t="s">
        <v>5777</v>
      </c>
      <c r="F60" s="2" t="s">
        <v>2599</v>
      </c>
      <c r="G60" s="2">
        <v>15.416700000000001</v>
      </c>
      <c r="H60" s="2">
        <v>-61.333300000000001</v>
      </c>
      <c r="I60" s="2" t="s">
        <v>324</v>
      </c>
      <c r="J60" s="2" t="str">
        <f t="shared" si="3"/>
        <v>dominica</v>
      </c>
      <c r="K60" s="2" t="e">
        <f>VLOOKUP(J60,ClearingKeys!$A$2:$B$104,2,FALSE)</f>
        <v>#N/A</v>
      </c>
      <c r="L60" s="4" t="str">
        <f t="shared" si="1"/>
        <v>dominica</v>
      </c>
    </row>
    <row r="61" spans="1:12" ht="38.25" x14ac:dyDescent="0.2">
      <c r="A61" s="2" t="s">
        <v>4690</v>
      </c>
      <c r="B61" s="2" t="s">
        <v>6168</v>
      </c>
      <c r="C61" s="2" t="s">
        <v>1995</v>
      </c>
      <c r="D61" s="2" t="s">
        <v>2404</v>
      </c>
      <c r="F61" s="2" t="s">
        <v>5890</v>
      </c>
      <c r="G61" s="2">
        <v>19</v>
      </c>
      <c r="H61" s="2">
        <v>-70.666700000000006</v>
      </c>
      <c r="I61" s="2" t="s">
        <v>2708</v>
      </c>
      <c r="J61" s="1" t="s">
        <v>5866</v>
      </c>
      <c r="K61" s="2" t="str">
        <f>VLOOKUP(J61,ClearingKeys!$A$2:$B$104,2,FALSE)</f>
        <v>NA</v>
      </c>
      <c r="L61" s="4" t="str">
        <f t="shared" si="1"/>
        <v>republica dominicana</v>
      </c>
    </row>
    <row r="62" spans="1:12" ht="25.5" x14ac:dyDescent="0.2">
      <c r="A62" s="2" t="s">
        <v>2648</v>
      </c>
      <c r="B62" s="2" t="s">
        <v>2596</v>
      </c>
      <c r="C62" s="2" t="s">
        <v>1441</v>
      </c>
      <c r="D62" s="2" t="s">
        <v>3306</v>
      </c>
      <c r="F62" s="2" t="s">
        <v>99</v>
      </c>
      <c r="G62" s="2" t="s">
        <v>1328</v>
      </c>
      <c r="H62" s="2" t="s">
        <v>1328</v>
      </c>
      <c r="I62" s="2" t="s">
        <v>2665</v>
      </c>
      <c r="J62" s="2" t="str">
        <f t="shared" ref="J62:J79" si="4">TRIM(LOWER(F62))</f>
        <v>east timor</v>
      </c>
      <c r="K62" s="2" t="e">
        <f>VLOOKUP(J62,ClearingKeys!$A$2:$B$104,2,FALSE)</f>
        <v>#N/A</v>
      </c>
      <c r="L62" s="4" t="str">
        <f t="shared" si="1"/>
        <v>east timor</v>
      </c>
    </row>
    <row r="63" spans="1:12" x14ac:dyDescent="0.2">
      <c r="A63" s="2" t="s">
        <v>25</v>
      </c>
      <c r="B63" s="2" t="s">
        <v>3949</v>
      </c>
      <c r="C63" s="2" t="s">
        <v>2903</v>
      </c>
      <c r="D63" s="2" t="s">
        <v>1471</v>
      </c>
      <c r="F63" s="2" t="s">
        <v>3322</v>
      </c>
      <c r="G63" s="2">
        <v>-2</v>
      </c>
      <c r="H63" s="2">
        <v>-77.5</v>
      </c>
      <c r="I63" s="2" t="s">
        <v>1768</v>
      </c>
      <c r="J63" s="2" t="str">
        <f t="shared" si="4"/>
        <v>ecuador</v>
      </c>
      <c r="K63" s="2" t="e">
        <f>VLOOKUP(J63,ClearingKeys!$A$2:$B$104,2,FALSE)</f>
        <v>#N/A</v>
      </c>
      <c r="L63" s="4" t="str">
        <f t="shared" si="1"/>
        <v>ecuador</v>
      </c>
    </row>
    <row r="64" spans="1:12" x14ac:dyDescent="0.2">
      <c r="A64" s="2" t="s">
        <v>1620</v>
      </c>
      <c r="B64" s="2" t="s">
        <v>5361</v>
      </c>
      <c r="C64" s="2" t="s">
        <v>4208</v>
      </c>
      <c r="D64" s="2" t="s">
        <v>2569</v>
      </c>
      <c r="F64" s="2" t="s">
        <v>4928</v>
      </c>
      <c r="G64" s="2">
        <v>27</v>
      </c>
      <c r="H64" s="2">
        <v>30</v>
      </c>
      <c r="I64" s="2" t="s">
        <v>2776</v>
      </c>
      <c r="J64" s="2" t="str">
        <f t="shared" si="4"/>
        <v>egypt</v>
      </c>
      <c r="K64" s="2" t="str">
        <f>VLOOKUP(J64,ClearingKeys!$A$2:$B$104,2,FALSE)</f>
        <v>AFRICA</v>
      </c>
      <c r="L64" s="4" t="str">
        <f t="shared" si="1"/>
        <v>egypt</v>
      </c>
    </row>
    <row r="65" spans="1:12" ht="25.5" x14ac:dyDescent="0.2">
      <c r="A65" s="2" t="s">
        <v>1571</v>
      </c>
      <c r="B65" s="2" t="s">
        <v>1172</v>
      </c>
      <c r="C65" s="2" t="s">
        <v>2217</v>
      </c>
      <c r="D65" s="2" t="s">
        <v>2927</v>
      </c>
      <c r="F65" s="2" t="s">
        <v>5791</v>
      </c>
      <c r="G65" s="2">
        <v>13.833299999999999</v>
      </c>
      <c r="H65" s="2">
        <v>-88.916700000000006</v>
      </c>
      <c r="I65" s="2" t="s">
        <v>1125</v>
      </c>
      <c r="J65" s="2" t="str">
        <f t="shared" si="4"/>
        <v>el salvador</v>
      </c>
      <c r="K65" s="2" t="e">
        <f>VLOOKUP(J65,ClearingKeys!$A$2:$B$104,2,FALSE)</f>
        <v>#N/A</v>
      </c>
      <c r="L65" s="4" t="str">
        <f t="shared" ref="L65:L128" si="5">TRIM(LOWER(J65))</f>
        <v>el salvador</v>
      </c>
    </row>
    <row r="66" spans="1:12" ht="25.5" x14ac:dyDescent="0.2">
      <c r="A66" s="2" t="s">
        <v>5389</v>
      </c>
      <c r="B66" s="2" t="s">
        <v>4991</v>
      </c>
      <c r="C66" s="2" t="s">
        <v>4950</v>
      </c>
      <c r="D66" s="2" t="s">
        <v>6207</v>
      </c>
      <c r="F66" s="2" t="s">
        <v>4690</v>
      </c>
      <c r="G66" s="2">
        <v>2</v>
      </c>
      <c r="H66" s="2">
        <v>10</v>
      </c>
      <c r="I66" s="2" t="s">
        <v>5692</v>
      </c>
      <c r="J66" s="2" t="str">
        <f t="shared" si="4"/>
        <v>equatorial guinea</v>
      </c>
      <c r="K66" s="2" t="e">
        <f>VLOOKUP(J66,ClearingKeys!$A$2:$B$104,2,FALSE)</f>
        <v>#N/A</v>
      </c>
      <c r="L66" s="4" t="str">
        <f t="shared" si="5"/>
        <v>equatorial guinea</v>
      </c>
    </row>
    <row r="67" spans="1:12" x14ac:dyDescent="0.2">
      <c r="A67" s="2" t="s">
        <v>4556</v>
      </c>
      <c r="B67" s="2" t="s">
        <v>535</v>
      </c>
      <c r="C67" s="2" t="s">
        <v>1120</v>
      </c>
      <c r="D67" s="2" t="s">
        <v>1380</v>
      </c>
      <c r="F67" s="2" t="s">
        <v>2648</v>
      </c>
      <c r="G67" s="2">
        <v>15</v>
      </c>
      <c r="H67" s="2">
        <v>39</v>
      </c>
      <c r="I67" s="2" t="s">
        <v>312</v>
      </c>
      <c r="J67" s="2" t="str">
        <f t="shared" si="4"/>
        <v>eritrea</v>
      </c>
      <c r="K67" s="2" t="e">
        <f>VLOOKUP(J67,ClearingKeys!$A$2:$B$104,2,FALSE)</f>
        <v>#N/A</v>
      </c>
      <c r="L67" s="4" t="str">
        <f t="shared" si="5"/>
        <v>eritrea</v>
      </c>
    </row>
    <row r="68" spans="1:12" x14ac:dyDescent="0.2">
      <c r="A68" s="2" t="s">
        <v>2671</v>
      </c>
      <c r="B68" s="2" t="s">
        <v>4789</v>
      </c>
      <c r="C68" s="2" t="s">
        <v>5243</v>
      </c>
      <c r="D68" s="2" t="s">
        <v>5102</v>
      </c>
      <c r="F68" s="2" t="s">
        <v>25</v>
      </c>
      <c r="G68" s="2">
        <v>59</v>
      </c>
      <c r="H68" s="2">
        <v>26</v>
      </c>
      <c r="I68" s="2" t="s">
        <v>686</v>
      </c>
      <c r="J68" s="2" t="str">
        <f t="shared" si="4"/>
        <v>estonia</v>
      </c>
      <c r="K68" s="2" t="str">
        <f>VLOOKUP(J68,ClearingKeys!$A$2:$B$104,2,FALSE)</f>
        <v>EUROPE</v>
      </c>
      <c r="L68" s="4" t="str">
        <f t="shared" si="5"/>
        <v>estonia</v>
      </c>
    </row>
    <row r="69" spans="1:12" x14ac:dyDescent="0.2">
      <c r="A69" s="2" t="s">
        <v>3795</v>
      </c>
      <c r="B69" s="2" t="s">
        <v>1638</v>
      </c>
      <c r="C69" s="2" t="s">
        <v>1589</v>
      </c>
      <c r="D69" s="2" t="s">
        <v>6406</v>
      </c>
      <c r="F69" s="2" t="s">
        <v>1620</v>
      </c>
      <c r="G69" s="2">
        <v>8</v>
      </c>
      <c r="H69" s="2">
        <v>38</v>
      </c>
      <c r="I69" s="2" t="s">
        <v>205</v>
      </c>
      <c r="J69" s="2" t="str">
        <f t="shared" si="4"/>
        <v>ethiopia</v>
      </c>
      <c r="K69" s="2" t="str">
        <f>VLOOKUP(J69,ClearingKeys!$A$2:$B$104,2,FALSE)</f>
        <v>AFRICA</v>
      </c>
      <c r="L69" s="4" t="str">
        <f t="shared" si="5"/>
        <v>ethiopia</v>
      </c>
    </row>
    <row r="70" spans="1:12" ht="25.5" x14ac:dyDescent="0.2">
      <c r="A70" s="2" t="s">
        <v>2274</v>
      </c>
      <c r="B70" s="2" t="s">
        <v>3451</v>
      </c>
      <c r="C70" s="2" t="s">
        <v>2563</v>
      </c>
      <c r="D70" s="2" t="s">
        <v>1582</v>
      </c>
      <c r="F70" s="2" t="s">
        <v>2691</v>
      </c>
      <c r="G70" s="2">
        <v>-51.75</v>
      </c>
      <c r="H70" s="2">
        <v>-59</v>
      </c>
      <c r="I70" s="2" t="s">
        <v>768</v>
      </c>
      <c r="J70" s="2" t="str">
        <f t="shared" si="4"/>
        <v>falkland islands</v>
      </c>
      <c r="K70" s="2" t="e">
        <f>VLOOKUP(J70,ClearingKeys!$A$2:$B$104,2,FALSE)</f>
        <v>#N/A</v>
      </c>
      <c r="L70" s="4" t="str">
        <f t="shared" si="5"/>
        <v>falkland islands</v>
      </c>
    </row>
    <row r="71" spans="1:12" ht="25.5" x14ac:dyDescent="0.2">
      <c r="A71" s="2" t="s">
        <v>3432</v>
      </c>
      <c r="B71" s="2" t="s">
        <v>5092</v>
      </c>
      <c r="C71" s="2" t="s">
        <v>4836</v>
      </c>
      <c r="D71" s="2" t="s">
        <v>372</v>
      </c>
      <c r="F71" s="2" t="s">
        <v>5389</v>
      </c>
      <c r="G71" s="2">
        <v>62</v>
      </c>
      <c r="H71" s="2">
        <v>-7</v>
      </c>
      <c r="I71" s="2" t="s">
        <v>3371</v>
      </c>
      <c r="J71" s="2" t="str">
        <f t="shared" si="4"/>
        <v>faroe islands</v>
      </c>
      <c r="K71" s="2" t="e">
        <f>VLOOKUP(J71,ClearingKeys!$A$2:$B$104,2,FALSE)</f>
        <v>#N/A</v>
      </c>
      <c r="L71" s="4" t="str">
        <f t="shared" si="5"/>
        <v>faroe islands</v>
      </c>
    </row>
    <row r="72" spans="1:12" x14ac:dyDescent="0.2">
      <c r="A72" s="2" t="s">
        <v>3298</v>
      </c>
      <c r="B72" s="2" t="s">
        <v>186</v>
      </c>
      <c r="C72" s="2" t="s">
        <v>75</v>
      </c>
      <c r="D72" s="2" t="s">
        <v>4741</v>
      </c>
      <c r="F72" s="2" t="s">
        <v>4556</v>
      </c>
      <c r="G72" s="2">
        <v>-18</v>
      </c>
      <c r="H72" s="2">
        <v>175</v>
      </c>
      <c r="I72" s="2" t="s">
        <v>3444</v>
      </c>
      <c r="J72" s="2" t="str">
        <f t="shared" si="4"/>
        <v>fiji</v>
      </c>
      <c r="K72" s="2" t="e">
        <f>VLOOKUP(J72,ClearingKeys!$A$2:$B$104,2,FALSE)</f>
        <v>#N/A</v>
      </c>
      <c r="L72" s="4" t="str">
        <f t="shared" si="5"/>
        <v>fiji</v>
      </c>
    </row>
    <row r="73" spans="1:12" x14ac:dyDescent="0.2">
      <c r="A73" s="2" t="s">
        <v>4960</v>
      </c>
      <c r="B73" s="2" t="s">
        <v>1112</v>
      </c>
      <c r="C73" s="2" t="s">
        <v>3970</v>
      </c>
      <c r="D73" s="2" t="s">
        <v>1078</v>
      </c>
      <c r="F73" s="2" t="s">
        <v>2671</v>
      </c>
      <c r="G73" s="2">
        <v>64</v>
      </c>
      <c r="H73" s="2">
        <v>26</v>
      </c>
      <c r="I73" s="2" t="s">
        <v>3549</v>
      </c>
      <c r="J73" s="2" t="str">
        <f t="shared" si="4"/>
        <v>finland</v>
      </c>
      <c r="K73" s="2" t="str">
        <f>VLOOKUP(J73,ClearingKeys!$A$2:$B$104,2,FALSE)</f>
        <v>EUROPE</v>
      </c>
      <c r="L73" s="4" t="str">
        <f t="shared" si="5"/>
        <v>finland</v>
      </c>
    </row>
    <row r="74" spans="1:12" x14ac:dyDescent="0.2">
      <c r="A74" s="2" t="s">
        <v>1122</v>
      </c>
      <c r="B74" s="2" t="s">
        <v>2672</v>
      </c>
      <c r="C74" s="2" t="s">
        <v>1437</v>
      </c>
      <c r="D74" s="2" t="s">
        <v>5300</v>
      </c>
      <c r="F74" s="2" t="s">
        <v>3795</v>
      </c>
      <c r="G74" s="2">
        <v>46</v>
      </c>
      <c r="H74" s="2">
        <v>2</v>
      </c>
      <c r="I74" s="2" t="s">
        <v>4606</v>
      </c>
      <c r="J74" s="2" t="str">
        <f t="shared" si="4"/>
        <v>france</v>
      </c>
      <c r="K74" s="2" t="str">
        <f>VLOOKUP(J74,ClearingKeys!$A$2:$B$104,2,FALSE)</f>
        <v>EUROPE</v>
      </c>
      <c r="L74" s="4" t="str">
        <f t="shared" si="5"/>
        <v>france</v>
      </c>
    </row>
    <row r="75" spans="1:12" ht="25.5" x14ac:dyDescent="0.2">
      <c r="A75" s="2" t="s">
        <v>1480</v>
      </c>
      <c r="B75" s="2" t="s">
        <v>2329</v>
      </c>
      <c r="C75" s="2" t="s">
        <v>2802</v>
      </c>
      <c r="D75" s="2" t="s">
        <v>6025</v>
      </c>
      <c r="F75" s="2" t="s">
        <v>2274</v>
      </c>
      <c r="G75" s="2">
        <v>4</v>
      </c>
      <c r="H75" s="2">
        <v>-53</v>
      </c>
      <c r="I75" s="2" t="s">
        <v>615</v>
      </c>
      <c r="J75" s="2" t="str">
        <f t="shared" si="4"/>
        <v>french guiana</v>
      </c>
      <c r="K75" s="2" t="e">
        <f>VLOOKUP(J75,ClearingKeys!$A$2:$B$104,2,FALSE)</f>
        <v>#N/A</v>
      </c>
      <c r="L75" s="4" t="str">
        <f t="shared" si="5"/>
        <v>french guiana</v>
      </c>
    </row>
    <row r="76" spans="1:12" ht="25.5" x14ac:dyDescent="0.2">
      <c r="A76" s="2" t="s">
        <v>1276</v>
      </c>
      <c r="B76" s="2" t="s">
        <v>4845</v>
      </c>
      <c r="C76" s="2" t="s">
        <v>5924</v>
      </c>
      <c r="D76" s="2" t="s">
        <v>6423</v>
      </c>
      <c r="F76" s="2" t="s">
        <v>3432</v>
      </c>
      <c r="G76" s="2">
        <v>-15</v>
      </c>
      <c r="H76" s="2">
        <v>-140</v>
      </c>
      <c r="I76" s="2" t="s">
        <v>3018</v>
      </c>
      <c r="J76" s="2" t="str">
        <f t="shared" si="4"/>
        <v>french polynesia</v>
      </c>
      <c r="K76" s="2" t="e">
        <f>VLOOKUP(J76,ClearingKeys!$A$2:$B$104,2,FALSE)</f>
        <v>#N/A</v>
      </c>
      <c r="L76" s="4" t="str">
        <f t="shared" si="5"/>
        <v>french polynesia</v>
      </c>
    </row>
    <row r="77" spans="1:12" ht="38.25" x14ac:dyDescent="0.2">
      <c r="A77" s="2" t="s">
        <v>5013</v>
      </c>
      <c r="B77" s="2" t="s">
        <v>4139</v>
      </c>
      <c r="C77" s="2" t="s">
        <v>545</v>
      </c>
      <c r="D77" s="2" t="s">
        <v>2271</v>
      </c>
      <c r="F77" s="2" t="s">
        <v>577</v>
      </c>
      <c r="G77" s="2">
        <v>-43</v>
      </c>
      <c r="H77" s="2">
        <v>67</v>
      </c>
      <c r="I77" s="2" t="s">
        <v>4941</v>
      </c>
      <c r="J77" s="2" t="str">
        <f t="shared" si="4"/>
        <v>french southern territories</v>
      </c>
      <c r="K77" s="2" t="e">
        <f>VLOOKUP(J77,ClearingKeys!$A$2:$B$104,2,FALSE)</f>
        <v>#N/A</v>
      </c>
      <c r="L77" s="4" t="str">
        <f t="shared" si="5"/>
        <v>french southern territories</v>
      </c>
    </row>
    <row r="78" spans="1:12" x14ac:dyDescent="0.2">
      <c r="A78" s="2" t="s">
        <v>472</v>
      </c>
      <c r="B78" s="2" t="s">
        <v>5431</v>
      </c>
      <c r="C78" s="2" t="s">
        <v>5971</v>
      </c>
      <c r="D78" s="2" t="s">
        <v>5185</v>
      </c>
      <c r="F78" s="2" t="s">
        <v>3298</v>
      </c>
      <c r="G78" s="2">
        <v>-1</v>
      </c>
      <c r="H78" s="2">
        <v>11.75</v>
      </c>
      <c r="I78" s="2" t="s">
        <v>2555</v>
      </c>
      <c r="J78" s="2" t="str">
        <f t="shared" si="4"/>
        <v>gabon</v>
      </c>
      <c r="K78" s="2" t="e">
        <f>VLOOKUP(J78,ClearingKeys!$A$2:$B$104,2,FALSE)</f>
        <v>#N/A</v>
      </c>
      <c r="L78" s="4" t="str">
        <f t="shared" si="5"/>
        <v>gabon</v>
      </c>
    </row>
    <row r="79" spans="1:12" x14ac:dyDescent="0.2">
      <c r="A79" s="2" t="s">
        <v>2201</v>
      </c>
      <c r="B79" s="2" t="s">
        <v>5076</v>
      </c>
      <c r="C79" s="2" t="s">
        <v>1503</v>
      </c>
      <c r="D79" s="2" t="s">
        <v>1215</v>
      </c>
      <c r="F79" s="2" t="s">
        <v>4960</v>
      </c>
      <c r="G79" s="2">
        <v>13.466699999999999</v>
      </c>
      <c r="H79" s="2">
        <v>-16.566700000000001</v>
      </c>
      <c r="I79" s="2" t="s">
        <v>3753</v>
      </c>
      <c r="J79" s="2" t="str">
        <f t="shared" si="4"/>
        <v>gambia</v>
      </c>
      <c r="K79" s="2" t="e">
        <f>VLOOKUP(J79,ClearingKeys!$A$2:$B$104,2,FALSE)</f>
        <v>#N/A</v>
      </c>
      <c r="L79" s="4" t="str">
        <f t="shared" si="5"/>
        <v>gambia</v>
      </c>
    </row>
    <row r="80" spans="1:12" ht="25.5" x14ac:dyDescent="0.2">
      <c r="A80" s="2" t="s">
        <v>3950</v>
      </c>
      <c r="B80" s="2" t="s">
        <v>3950</v>
      </c>
      <c r="C80" s="2" t="s">
        <v>1651</v>
      </c>
      <c r="D80" s="2" t="s">
        <v>4019</v>
      </c>
      <c r="F80" s="2" t="s">
        <v>1122</v>
      </c>
      <c r="G80" s="2">
        <v>42</v>
      </c>
      <c r="H80" s="2">
        <v>43.5</v>
      </c>
      <c r="I80" s="2" t="s">
        <v>6455</v>
      </c>
      <c r="J80" s="1" t="s">
        <v>2453</v>
      </c>
      <c r="K80" s="2" t="str">
        <f>VLOOKUP(J80,ClearingKeys!$A$2:$B$104,2,FALSE)</f>
        <v>EUROPE</v>
      </c>
      <c r="L80" s="4" t="str">
        <f t="shared" si="5"/>
        <v>republic of georgia</v>
      </c>
    </row>
    <row r="81" spans="1:12" x14ac:dyDescent="0.2">
      <c r="A81" s="2" t="s">
        <v>3519</v>
      </c>
      <c r="B81" s="2" t="s">
        <v>4494</v>
      </c>
      <c r="C81" s="2" t="s">
        <v>2244</v>
      </c>
      <c r="D81" s="2" t="s">
        <v>5758</v>
      </c>
      <c r="F81" s="2" t="s">
        <v>1480</v>
      </c>
      <c r="G81" s="2">
        <v>51</v>
      </c>
      <c r="H81" s="2">
        <v>9</v>
      </c>
      <c r="I81" s="2" t="s">
        <v>244</v>
      </c>
      <c r="J81" s="2" t="str">
        <f t="shared" ref="J81:J126" si="6">TRIM(LOWER(F81))</f>
        <v>germany</v>
      </c>
      <c r="K81" s="2" t="str">
        <f>VLOOKUP(J81,ClearingKeys!$A$2:$B$104,2,FALSE)</f>
        <v>EUROPE</v>
      </c>
      <c r="L81" s="4" t="str">
        <f t="shared" si="5"/>
        <v>germany</v>
      </c>
    </row>
    <row r="82" spans="1:12" x14ac:dyDescent="0.2">
      <c r="A82" s="2" t="s">
        <v>1239</v>
      </c>
      <c r="B82" s="2" t="s">
        <v>3533</v>
      </c>
      <c r="C82" s="2" t="s">
        <v>6031</v>
      </c>
      <c r="D82" s="2" t="s">
        <v>3002</v>
      </c>
      <c r="F82" s="2" t="s">
        <v>1276</v>
      </c>
      <c r="G82" s="2">
        <v>8</v>
      </c>
      <c r="H82" s="2">
        <v>-2</v>
      </c>
      <c r="I82" s="2" t="s">
        <v>402</v>
      </c>
      <c r="J82" s="2" t="str">
        <f t="shared" si="6"/>
        <v>ghana</v>
      </c>
      <c r="K82" s="2" t="str">
        <f>VLOOKUP(J82,ClearingKeys!$A$2:$B$104,2,FALSE)</f>
        <v>AFRICA</v>
      </c>
      <c r="L82" s="4" t="str">
        <f t="shared" si="5"/>
        <v>ghana</v>
      </c>
    </row>
    <row r="83" spans="1:12" x14ac:dyDescent="0.2">
      <c r="A83" s="2" t="s">
        <v>4707</v>
      </c>
      <c r="B83" s="2" t="s">
        <v>5133</v>
      </c>
      <c r="C83" s="2" t="s">
        <v>879</v>
      </c>
      <c r="D83" s="2" t="s">
        <v>4127</v>
      </c>
      <c r="F83" s="2" t="s">
        <v>5013</v>
      </c>
      <c r="G83" s="2">
        <v>39</v>
      </c>
      <c r="H83" s="2">
        <v>22</v>
      </c>
      <c r="I83" s="2" t="s">
        <v>3013</v>
      </c>
      <c r="J83" s="2" t="str">
        <f t="shared" si="6"/>
        <v>greece</v>
      </c>
      <c r="K83" s="2" t="str">
        <f>VLOOKUP(J83,ClearingKeys!$A$2:$B$104,2,FALSE)</f>
        <v>EUROPE</v>
      </c>
      <c r="L83" s="4" t="str">
        <f t="shared" si="5"/>
        <v>greece</v>
      </c>
    </row>
    <row r="84" spans="1:12" x14ac:dyDescent="0.2">
      <c r="A84" s="2" t="s">
        <v>4857</v>
      </c>
      <c r="B84" s="2" t="s">
        <v>2999</v>
      </c>
      <c r="C84" s="2" t="s">
        <v>946</v>
      </c>
      <c r="D84" s="2" t="s">
        <v>2270</v>
      </c>
      <c r="F84" s="2" t="s">
        <v>472</v>
      </c>
      <c r="G84" s="2">
        <v>72</v>
      </c>
      <c r="H84" s="2">
        <v>-40</v>
      </c>
      <c r="I84" s="2" t="s">
        <v>6069</v>
      </c>
      <c r="J84" s="2" t="str">
        <f t="shared" si="6"/>
        <v>greenland</v>
      </c>
      <c r="K84" s="2" t="e">
        <f>VLOOKUP(J84,ClearingKeys!$A$2:$B$104,2,FALSE)</f>
        <v>#N/A</v>
      </c>
      <c r="L84" s="4" t="str">
        <f t="shared" si="5"/>
        <v>greenland</v>
      </c>
    </row>
    <row r="85" spans="1:12" x14ac:dyDescent="0.2">
      <c r="A85" s="2" t="s">
        <v>1363</v>
      </c>
      <c r="B85" s="2" t="s">
        <v>5772</v>
      </c>
      <c r="C85" s="2" t="s">
        <v>6477</v>
      </c>
      <c r="D85" s="2" t="s">
        <v>3520</v>
      </c>
      <c r="F85" s="2" t="s">
        <v>5497</v>
      </c>
      <c r="G85" s="2">
        <v>12.1167</v>
      </c>
      <c r="H85" s="2">
        <v>-61.666699999999999</v>
      </c>
      <c r="I85" s="2" t="s">
        <v>1542</v>
      </c>
      <c r="J85" s="2" t="str">
        <f t="shared" si="6"/>
        <v>grenada</v>
      </c>
      <c r="K85" s="2" t="e">
        <f>VLOOKUP(J85,ClearingKeys!$A$2:$B$104,2,FALSE)</f>
        <v>#N/A</v>
      </c>
      <c r="L85" s="4" t="str">
        <f t="shared" si="5"/>
        <v>grenada</v>
      </c>
    </row>
    <row r="86" spans="1:12" ht="25.5" x14ac:dyDescent="0.2">
      <c r="A86" s="2" t="s">
        <v>4848</v>
      </c>
      <c r="B86" s="2" t="s">
        <v>406</v>
      </c>
      <c r="C86" s="2" t="s">
        <v>3004</v>
      </c>
      <c r="D86" s="2" t="s">
        <v>1975</v>
      </c>
      <c r="F86" s="2" t="s">
        <v>2201</v>
      </c>
      <c r="G86" s="2">
        <v>16.25</v>
      </c>
      <c r="H86" s="2">
        <v>-61.583300000000001</v>
      </c>
      <c r="I86" s="2" t="s">
        <v>5521</v>
      </c>
      <c r="J86" s="2" t="str">
        <f t="shared" si="6"/>
        <v>guadeloupe</v>
      </c>
      <c r="K86" s="2" t="e">
        <f>VLOOKUP(J86,ClearingKeys!$A$2:$B$104,2,FALSE)</f>
        <v>#N/A</v>
      </c>
      <c r="L86" s="4" t="str">
        <f t="shared" si="5"/>
        <v>guadeloupe</v>
      </c>
    </row>
    <row r="87" spans="1:12" x14ac:dyDescent="0.2">
      <c r="A87" s="2" t="s">
        <v>3892</v>
      </c>
      <c r="B87" s="2" t="s">
        <v>2386</v>
      </c>
      <c r="C87" s="2" t="s">
        <v>3882</v>
      </c>
      <c r="D87" s="2" t="s">
        <v>2169</v>
      </c>
      <c r="F87" s="2" t="s">
        <v>3355</v>
      </c>
      <c r="G87" s="2">
        <v>13.466699999999999</v>
      </c>
      <c r="H87" s="2">
        <v>144.7833</v>
      </c>
      <c r="I87" s="2" t="s">
        <v>2577</v>
      </c>
      <c r="J87" s="2" t="str">
        <f t="shared" si="6"/>
        <v>guam</v>
      </c>
      <c r="K87" s="2" t="e">
        <f>VLOOKUP(J87,ClearingKeys!$A$2:$B$104,2,FALSE)</f>
        <v>#N/A</v>
      </c>
      <c r="L87" s="4" t="str">
        <f t="shared" si="5"/>
        <v>guam</v>
      </c>
    </row>
    <row r="88" spans="1:12" ht="25.5" x14ac:dyDescent="0.2">
      <c r="A88" s="2" t="s">
        <v>5678</v>
      </c>
      <c r="B88" s="2" t="s">
        <v>6043</v>
      </c>
      <c r="C88" s="2" t="s">
        <v>575</v>
      </c>
      <c r="D88" s="2" t="s">
        <v>693</v>
      </c>
      <c r="F88" s="2" t="s">
        <v>3950</v>
      </c>
      <c r="G88" s="2">
        <v>15.5</v>
      </c>
      <c r="H88" s="2">
        <v>-90.25</v>
      </c>
      <c r="I88" s="2" t="s">
        <v>2290</v>
      </c>
      <c r="J88" s="2" t="str">
        <f t="shared" si="6"/>
        <v>guatemala</v>
      </c>
      <c r="K88" s="2" t="e">
        <f>VLOOKUP(J88,ClearingKeys!$A$2:$B$104,2,FALSE)</f>
        <v>#N/A</v>
      </c>
      <c r="L88" s="4" t="str">
        <f t="shared" si="5"/>
        <v>guatemala</v>
      </c>
    </row>
    <row r="89" spans="1:12" x14ac:dyDescent="0.2">
      <c r="A89" s="2" t="s">
        <v>5347</v>
      </c>
      <c r="B89" s="2" t="s">
        <v>2685</v>
      </c>
      <c r="C89" s="2" t="s">
        <v>5971</v>
      </c>
      <c r="D89" s="2" t="s">
        <v>962</v>
      </c>
      <c r="F89" s="2" t="s">
        <v>1239</v>
      </c>
      <c r="G89" s="2">
        <v>11</v>
      </c>
      <c r="H89" s="2">
        <v>-10</v>
      </c>
      <c r="I89" s="2" t="s">
        <v>1341</v>
      </c>
      <c r="J89" s="2" t="str">
        <f t="shared" si="6"/>
        <v>guinea</v>
      </c>
      <c r="K89" s="2" t="e">
        <f>VLOOKUP(J89,ClearingKeys!$A$2:$B$104,2,FALSE)</f>
        <v>#N/A</v>
      </c>
      <c r="L89" s="4" t="str">
        <f t="shared" si="5"/>
        <v>guinea</v>
      </c>
    </row>
    <row r="90" spans="1:12" ht="25.5" x14ac:dyDescent="0.2">
      <c r="A90" s="2" t="s">
        <v>4464</v>
      </c>
      <c r="B90" s="2" t="s">
        <v>1931</v>
      </c>
      <c r="C90" s="2" t="s">
        <v>3869</v>
      </c>
      <c r="D90" s="2" t="s">
        <v>1401</v>
      </c>
      <c r="F90" s="2" t="s">
        <v>4707</v>
      </c>
      <c r="G90" s="2">
        <v>12</v>
      </c>
      <c r="H90" s="2">
        <v>-15</v>
      </c>
      <c r="I90" s="2" t="s">
        <v>4539</v>
      </c>
      <c r="J90" s="2" t="str">
        <f t="shared" si="6"/>
        <v>guinea-bissau</v>
      </c>
      <c r="K90" s="2" t="e">
        <f>VLOOKUP(J90,ClearingKeys!$A$2:$B$104,2,FALSE)</f>
        <v>#N/A</v>
      </c>
      <c r="L90" s="4" t="str">
        <f t="shared" si="5"/>
        <v>guinea-bissau</v>
      </c>
    </row>
    <row r="91" spans="1:12" x14ac:dyDescent="0.2">
      <c r="A91" s="2" t="s">
        <v>2264</v>
      </c>
      <c r="B91" s="2" t="s">
        <v>609</v>
      </c>
      <c r="C91" s="2" t="s">
        <v>4280</v>
      </c>
      <c r="D91" s="2" t="s">
        <v>2231</v>
      </c>
      <c r="F91" s="2" t="s">
        <v>4857</v>
      </c>
      <c r="G91" s="2">
        <v>5</v>
      </c>
      <c r="H91" s="2">
        <v>-59</v>
      </c>
      <c r="I91" s="2" t="s">
        <v>4489</v>
      </c>
      <c r="J91" s="2" t="str">
        <f t="shared" si="6"/>
        <v>guyana</v>
      </c>
      <c r="K91" s="2" t="str">
        <f>VLOOKUP(J91,ClearingKeys!$A$2:$B$104,2,FALSE)</f>
        <v>SA</v>
      </c>
      <c r="L91" s="4" t="str">
        <f t="shared" si="5"/>
        <v>guyana</v>
      </c>
    </row>
    <row r="92" spans="1:12" x14ac:dyDescent="0.2">
      <c r="A92" s="2" t="s">
        <v>692</v>
      </c>
      <c r="B92" s="2" t="s">
        <v>936</v>
      </c>
      <c r="C92" s="2" t="s">
        <v>1050</v>
      </c>
      <c r="D92" s="2" t="s">
        <v>3726</v>
      </c>
      <c r="F92" s="2" t="s">
        <v>1363</v>
      </c>
      <c r="G92" s="2">
        <v>19</v>
      </c>
      <c r="H92" s="2">
        <v>-72.416700000000006</v>
      </c>
      <c r="I92" s="2" t="s">
        <v>1373</v>
      </c>
      <c r="J92" s="2" t="str">
        <f t="shared" si="6"/>
        <v>haiti</v>
      </c>
      <c r="K92" s="2" t="e">
        <f>VLOOKUP(J92,ClearingKeys!$A$2:$B$104,2,FALSE)</f>
        <v>#N/A</v>
      </c>
      <c r="L92" s="4" t="str">
        <f t="shared" si="5"/>
        <v>haiti</v>
      </c>
    </row>
    <row r="93" spans="1:12" ht="38.25" x14ac:dyDescent="0.2">
      <c r="A93" s="2" t="s">
        <v>1691</v>
      </c>
      <c r="B93" s="2" t="s">
        <v>860</v>
      </c>
      <c r="C93" s="2" t="s">
        <v>4934</v>
      </c>
      <c r="D93" s="2" t="s">
        <v>5792</v>
      </c>
      <c r="F93" s="2" t="s">
        <v>6091</v>
      </c>
      <c r="G93" s="2">
        <v>-53.1</v>
      </c>
      <c r="H93" s="2">
        <v>72.5167</v>
      </c>
      <c r="I93" s="2" t="s">
        <v>3831</v>
      </c>
      <c r="J93" s="2" t="str">
        <f t="shared" si="6"/>
        <v>heard and mcdonald islands</v>
      </c>
      <c r="K93" s="2" t="e">
        <f>VLOOKUP(J93,ClearingKeys!$A$2:$B$104,2,FALSE)</f>
        <v>#N/A</v>
      </c>
      <c r="L93" s="4" t="str">
        <f t="shared" si="5"/>
        <v>heard and mcdonald islands</v>
      </c>
    </row>
    <row r="94" spans="1:12" x14ac:dyDescent="0.2">
      <c r="A94" s="2" t="s">
        <v>2813</v>
      </c>
      <c r="B94" s="2" t="s">
        <v>4554</v>
      </c>
      <c r="C94" s="2" t="s">
        <v>6285</v>
      </c>
      <c r="D94" s="2" t="s">
        <v>5785</v>
      </c>
      <c r="F94" s="2" t="s">
        <v>3892</v>
      </c>
      <c r="G94" s="2">
        <v>15</v>
      </c>
      <c r="H94" s="2">
        <v>-86.5</v>
      </c>
      <c r="I94" s="2" t="s">
        <v>5318</v>
      </c>
      <c r="J94" s="2" t="str">
        <f t="shared" si="6"/>
        <v>honduras</v>
      </c>
      <c r="K94" s="2" t="e">
        <f>VLOOKUP(J94,ClearingKeys!$A$2:$B$104,2,FALSE)</f>
        <v>#N/A</v>
      </c>
      <c r="L94" s="4" t="str">
        <f t="shared" si="5"/>
        <v>honduras</v>
      </c>
    </row>
    <row r="95" spans="1:12" ht="25.5" x14ac:dyDescent="0.2">
      <c r="A95" s="2" t="s">
        <v>1402</v>
      </c>
      <c r="B95" s="2" t="s">
        <v>3255</v>
      </c>
      <c r="C95" s="2" t="s">
        <v>6277</v>
      </c>
      <c r="D95" s="2" t="s">
        <v>6201</v>
      </c>
      <c r="F95" s="2" t="s">
        <v>5226</v>
      </c>
      <c r="G95" s="2">
        <v>22.25</v>
      </c>
      <c r="H95" s="2">
        <v>114.16670000000001</v>
      </c>
      <c r="I95" s="2" t="s">
        <v>1802</v>
      </c>
      <c r="J95" s="2" t="str">
        <f t="shared" si="6"/>
        <v>hong kong</v>
      </c>
      <c r="K95" s="2" t="str">
        <f>VLOOKUP(J95,ClearingKeys!$A$2:$B$104,2,FALSE)</f>
        <v>ASIA</v>
      </c>
      <c r="L95" s="4" t="str">
        <f t="shared" si="5"/>
        <v>hong kong</v>
      </c>
    </row>
    <row r="96" spans="1:12" x14ac:dyDescent="0.2">
      <c r="A96" s="2" t="s">
        <v>3885</v>
      </c>
      <c r="B96" s="2" t="s">
        <v>5821</v>
      </c>
      <c r="C96" s="2" t="s">
        <v>3469</v>
      </c>
      <c r="D96" s="2" t="s">
        <v>210</v>
      </c>
      <c r="F96" s="2" t="s">
        <v>5678</v>
      </c>
      <c r="G96" s="2">
        <v>47</v>
      </c>
      <c r="H96" s="2">
        <v>20</v>
      </c>
      <c r="I96" s="2" t="s">
        <v>1996</v>
      </c>
      <c r="J96" s="2" t="str">
        <f t="shared" si="6"/>
        <v>hungary</v>
      </c>
      <c r="K96" s="2" t="str">
        <f>VLOOKUP(J96,ClearingKeys!$A$2:$B$104,2,FALSE)</f>
        <v>EUROPE</v>
      </c>
      <c r="L96" s="4" t="str">
        <f t="shared" si="5"/>
        <v>hungary</v>
      </c>
    </row>
    <row r="97" spans="1:12" x14ac:dyDescent="0.2">
      <c r="A97" s="2" t="s">
        <v>2372</v>
      </c>
      <c r="B97" s="2" t="s">
        <v>332</v>
      </c>
      <c r="C97" s="2" t="s">
        <v>6227</v>
      </c>
      <c r="D97" s="2" t="s">
        <v>2441</v>
      </c>
      <c r="F97" s="2" t="s">
        <v>5347</v>
      </c>
      <c r="G97" s="2">
        <v>65</v>
      </c>
      <c r="H97" s="2">
        <v>-18</v>
      </c>
      <c r="I97" s="2" t="s">
        <v>3350</v>
      </c>
      <c r="J97" s="2" t="str">
        <f t="shared" si="6"/>
        <v>iceland</v>
      </c>
      <c r="K97" s="2" t="str">
        <f>VLOOKUP(J97,ClearingKeys!$A$2:$B$104,2,FALSE)</f>
        <v>EUROPE</v>
      </c>
      <c r="L97" s="4" t="str">
        <f t="shared" si="5"/>
        <v>iceland</v>
      </c>
    </row>
    <row r="98" spans="1:12" x14ac:dyDescent="0.2">
      <c r="A98" s="2" t="s">
        <v>503</v>
      </c>
      <c r="B98" s="2" t="s">
        <v>5914</v>
      </c>
      <c r="C98" s="2" t="s">
        <v>2713</v>
      </c>
      <c r="D98" s="2" t="s">
        <v>4721</v>
      </c>
      <c r="F98" s="2" t="s">
        <v>4464</v>
      </c>
      <c r="G98" s="2">
        <v>20</v>
      </c>
      <c r="H98" s="2">
        <v>77</v>
      </c>
      <c r="I98" s="2" t="s">
        <v>5619</v>
      </c>
      <c r="J98" s="2" t="str">
        <f t="shared" si="6"/>
        <v>india</v>
      </c>
      <c r="K98" s="2" t="str">
        <f>VLOOKUP(J98,ClearingKeys!$A$2:$B$104,2,FALSE)</f>
        <v>ASIA</v>
      </c>
      <c r="L98" s="4" t="str">
        <f t="shared" si="5"/>
        <v>india</v>
      </c>
    </row>
    <row r="99" spans="1:12" x14ac:dyDescent="0.2">
      <c r="A99" s="2" t="s">
        <v>4009</v>
      </c>
      <c r="B99" s="2" t="s">
        <v>272</v>
      </c>
      <c r="C99" s="2" t="s">
        <v>6034</v>
      </c>
      <c r="D99" s="2" t="s">
        <v>5527</v>
      </c>
      <c r="F99" s="2" t="s">
        <v>2264</v>
      </c>
      <c r="G99" s="2">
        <v>-5</v>
      </c>
      <c r="H99" s="2">
        <v>120</v>
      </c>
      <c r="I99" s="2" t="s">
        <v>2989</v>
      </c>
      <c r="J99" s="2" t="str">
        <f t="shared" si="6"/>
        <v>indonesia</v>
      </c>
      <c r="K99" s="2" t="str">
        <f>VLOOKUP(J99,ClearingKeys!$A$2:$B$104,2,FALSE)</f>
        <v>ASIA</v>
      </c>
      <c r="L99" s="4" t="str">
        <f t="shared" si="5"/>
        <v>indonesia</v>
      </c>
    </row>
    <row r="100" spans="1:12" x14ac:dyDescent="0.2">
      <c r="A100" s="2" t="s">
        <v>2607</v>
      </c>
      <c r="B100" s="2" t="s">
        <v>6345</v>
      </c>
      <c r="C100" s="2" t="s">
        <v>5840</v>
      </c>
      <c r="D100" s="2" t="s">
        <v>5805</v>
      </c>
      <c r="F100" s="2" t="s">
        <v>1860</v>
      </c>
      <c r="G100" s="2">
        <v>32</v>
      </c>
      <c r="H100" s="2">
        <v>53</v>
      </c>
      <c r="I100" s="2" t="s">
        <v>2292</v>
      </c>
      <c r="J100" s="2" t="str">
        <f t="shared" si="6"/>
        <v>iran</v>
      </c>
      <c r="K100" s="2" t="str">
        <f>VLOOKUP(J100,ClearingKeys!$A$2:$B$104,2,FALSE)</f>
        <v>ASIA</v>
      </c>
      <c r="L100" s="4" t="str">
        <f t="shared" si="5"/>
        <v>iran</v>
      </c>
    </row>
    <row r="101" spans="1:12" x14ac:dyDescent="0.2">
      <c r="A101" s="2" t="s">
        <v>1102</v>
      </c>
      <c r="B101" s="2" t="s">
        <v>5625</v>
      </c>
      <c r="C101" s="2" t="s">
        <v>5476</v>
      </c>
      <c r="D101" s="2" t="s">
        <v>739</v>
      </c>
      <c r="F101" s="2" t="s">
        <v>1691</v>
      </c>
      <c r="G101" s="2">
        <v>33</v>
      </c>
      <c r="H101" s="2">
        <v>44</v>
      </c>
      <c r="I101" s="2" t="s">
        <v>2721</v>
      </c>
      <c r="J101" s="2" t="str">
        <f t="shared" si="6"/>
        <v>iraq</v>
      </c>
      <c r="K101" s="2" t="e">
        <f>VLOOKUP(J101,ClearingKeys!$A$2:$B$104,2,FALSE)</f>
        <v>#N/A</v>
      </c>
      <c r="L101" s="4" t="str">
        <f t="shared" si="5"/>
        <v>iraq</v>
      </c>
    </row>
    <row r="102" spans="1:12" x14ac:dyDescent="0.2">
      <c r="A102" s="2" t="s">
        <v>233</v>
      </c>
      <c r="B102" s="2" t="s">
        <v>233</v>
      </c>
      <c r="C102" s="2" t="s">
        <v>3653</v>
      </c>
      <c r="D102" s="2" t="s">
        <v>3431</v>
      </c>
      <c r="F102" s="2" t="s">
        <v>2813</v>
      </c>
      <c r="G102" s="2">
        <v>53</v>
      </c>
      <c r="H102" s="2">
        <v>-8</v>
      </c>
      <c r="I102" s="2" t="s">
        <v>2044</v>
      </c>
      <c r="J102" s="2" t="str">
        <f t="shared" si="6"/>
        <v>ireland</v>
      </c>
      <c r="K102" s="2" t="str">
        <f>VLOOKUP(J102,ClearingKeys!$A$2:$B$104,2,FALSE)</f>
        <v>EUROPE</v>
      </c>
      <c r="L102" s="4" t="str">
        <f t="shared" si="5"/>
        <v>ireland</v>
      </c>
    </row>
    <row r="103" spans="1:12" x14ac:dyDescent="0.2">
      <c r="A103" s="2" t="s">
        <v>5986</v>
      </c>
      <c r="B103" s="2" t="s">
        <v>3292</v>
      </c>
      <c r="C103" s="2" t="s">
        <v>1190</v>
      </c>
      <c r="D103" s="2" t="s">
        <v>897</v>
      </c>
      <c r="F103" s="2" t="s">
        <v>1402</v>
      </c>
      <c r="G103" s="2">
        <v>31.5</v>
      </c>
      <c r="H103" s="2">
        <v>34.75</v>
      </c>
      <c r="I103" s="2" t="s">
        <v>6296</v>
      </c>
      <c r="J103" s="2" t="str">
        <f t="shared" si="6"/>
        <v>israel</v>
      </c>
      <c r="K103" s="2" t="str">
        <f>VLOOKUP(J103,ClearingKeys!$A$2:$B$104,2,FALSE)</f>
        <v>ASIA</v>
      </c>
      <c r="L103" s="4" t="str">
        <f t="shared" si="5"/>
        <v>israel</v>
      </c>
    </row>
    <row r="104" spans="1:12" x14ac:dyDescent="0.2">
      <c r="A104" s="2" t="s">
        <v>2940</v>
      </c>
      <c r="B104" s="2" t="s">
        <v>3011</v>
      </c>
      <c r="C104" s="2" t="s">
        <v>1485</v>
      </c>
      <c r="D104" s="2" t="s">
        <v>1040</v>
      </c>
      <c r="F104" s="2" t="s">
        <v>3885</v>
      </c>
      <c r="G104" s="2">
        <v>42.833300000000001</v>
      </c>
      <c r="H104" s="2">
        <v>12.833299999999999</v>
      </c>
      <c r="I104" s="2" t="s">
        <v>5875</v>
      </c>
      <c r="J104" s="2" t="str">
        <f t="shared" si="6"/>
        <v>italy</v>
      </c>
      <c r="K104" s="2" t="str">
        <f>VLOOKUP(J104,ClearingKeys!$A$2:$B$104,2,FALSE)</f>
        <v>EUROPE</v>
      </c>
      <c r="L104" s="4" t="str">
        <f t="shared" si="5"/>
        <v>italy</v>
      </c>
    </row>
    <row r="105" spans="1:12" x14ac:dyDescent="0.2">
      <c r="A105" s="2" t="s">
        <v>1274</v>
      </c>
      <c r="B105" s="2" t="s">
        <v>6086</v>
      </c>
      <c r="C105" s="2" t="s">
        <v>3049</v>
      </c>
      <c r="D105" s="2" t="s">
        <v>4380</v>
      </c>
      <c r="F105" s="2" t="s">
        <v>2372</v>
      </c>
      <c r="G105" s="2">
        <v>18.25</v>
      </c>
      <c r="H105" s="2">
        <v>-77.5</v>
      </c>
      <c r="I105" s="2" t="s">
        <v>4516</v>
      </c>
      <c r="J105" s="2" t="str">
        <f t="shared" si="6"/>
        <v>jamaica</v>
      </c>
      <c r="K105" s="2" t="e">
        <f>VLOOKUP(J105,ClearingKeys!$A$2:$B$104,2,FALSE)</f>
        <v>#N/A</v>
      </c>
      <c r="L105" s="4" t="str">
        <f t="shared" si="5"/>
        <v>jamaica</v>
      </c>
    </row>
    <row r="106" spans="1:12" x14ac:dyDescent="0.2">
      <c r="A106" s="2" t="s">
        <v>1625</v>
      </c>
      <c r="B106" s="2" t="s">
        <v>417</v>
      </c>
      <c r="C106" s="2" t="s">
        <v>5161</v>
      </c>
      <c r="D106" s="2" t="s">
        <v>3050</v>
      </c>
      <c r="F106" s="2" t="s">
        <v>5363</v>
      </c>
      <c r="G106" s="2">
        <v>36</v>
      </c>
      <c r="H106" s="2">
        <v>138</v>
      </c>
      <c r="I106" s="2" t="s">
        <v>3249</v>
      </c>
      <c r="J106" s="2" t="str">
        <f t="shared" si="6"/>
        <v>japan</v>
      </c>
      <c r="K106" s="2" t="str">
        <f>VLOOKUP(J106,ClearingKeys!$A$2:$B$104,2,FALSE)</f>
        <v>ASIA</v>
      </c>
      <c r="L106" s="4" t="str">
        <f t="shared" si="5"/>
        <v>japan</v>
      </c>
    </row>
    <row r="107" spans="1:12" x14ac:dyDescent="0.2">
      <c r="A107" s="2" t="s">
        <v>1134</v>
      </c>
      <c r="B107" s="2" t="s">
        <v>5577</v>
      </c>
      <c r="C107" s="2" t="s">
        <v>5322</v>
      </c>
      <c r="D107" s="2" t="s">
        <v>1637</v>
      </c>
      <c r="F107" s="2" t="s">
        <v>503</v>
      </c>
      <c r="G107" s="2">
        <v>31</v>
      </c>
      <c r="H107" s="2">
        <v>36</v>
      </c>
      <c r="I107" s="2" t="s">
        <v>2407</v>
      </c>
      <c r="J107" s="2" t="str">
        <f t="shared" si="6"/>
        <v>jordan</v>
      </c>
      <c r="K107" s="2" t="e">
        <f>VLOOKUP(J107,ClearingKeys!$A$2:$B$104,2,FALSE)</f>
        <v>#N/A</v>
      </c>
      <c r="L107" s="4" t="str">
        <f t="shared" si="5"/>
        <v>jordan</v>
      </c>
    </row>
    <row r="108" spans="1:12" ht="25.5" x14ac:dyDescent="0.2">
      <c r="A108" s="2" t="s">
        <v>1450</v>
      </c>
      <c r="B108" s="2" t="s">
        <v>4727</v>
      </c>
      <c r="C108" s="2" t="s">
        <v>1225</v>
      </c>
      <c r="D108" s="2" t="s">
        <v>5786</v>
      </c>
      <c r="F108" s="2" t="s">
        <v>4009</v>
      </c>
      <c r="G108" s="2">
        <v>48</v>
      </c>
      <c r="H108" s="2">
        <v>68</v>
      </c>
      <c r="I108" s="2" t="s">
        <v>4910</v>
      </c>
      <c r="J108" s="2" t="str">
        <f t="shared" si="6"/>
        <v>kazakhstan</v>
      </c>
      <c r="K108" s="2" t="e">
        <f>VLOOKUP(J108,ClearingKeys!$A$2:$B$104,2,FALSE)</f>
        <v>#N/A</v>
      </c>
      <c r="L108" s="4" t="str">
        <f t="shared" si="5"/>
        <v>kazakhstan</v>
      </c>
    </row>
    <row r="109" spans="1:12" x14ac:dyDescent="0.2">
      <c r="A109" s="2" t="s">
        <v>5752</v>
      </c>
      <c r="B109" s="2" t="s">
        <v>5398</v>
      </c>
      <c r="C109" s="2" t="s">
        <v>4610</v>
      </c>
      <c r="D109" s="2" t="s">
        <v>1640</v>
      </c>
      <c r="F109" s="2" t="s">
        <v>2607</v>
      </c>
      <c r="G109" s="2">
        <v>1</v>
      </c>
      <c r="H109" s="2">
        <v>38</v>
      </c>
      <c r="I109" s="2" t="s">
        <v>746</v>
      </c>
      <c r="J109" s="2" t="str">
        <f t="shared" si="6"/>
        <v>kenya</v>
      </c>
      <c r="K109" s="2" t="str">
        <f>VLOOKUP(J109,ClearingKeys!$A$2:$B$104,2,FALSE)</f>
        <v>AFRICA</v>
      </c>
      <c r="L109" s="4" t="str">
        <f t="shared" si="5"/>
        <v>kenya</v>
      </c>
    </row>
    <row r="110" spans="1:12" x14ac:dyDescent="0.2">
      <c r="A110" s="2" t="s">
        <v>3528</v>
      </c>
      <c r="B110" s="2" t="s">
        <v>1269</v>
      </c>
      <c r="C110" s="2" t="s">
        <v>2863</v>
      </c>
      <c r="D110" s="2" t="s">
        <v>1319</v>
      </c>
      <c r="F110" s="2" t="s">
        <v>1102</v>
      </c>
      <c r="G110" s="2">
        <v>1.4167000000000001</v>
      </c>
      <c r="H110" s="2">
        <v>173</v>
      </c>
      <c r="I110" s="2" t="s">
        <v>4669</v>
      </c>
      <c r="J110" s="2" t="str">
        <f t="shared" si="6"/>
        <v>kiribati</v>
      </c>
      <c r="K110" s="2" t="e">
        <f>VLOOKUP(J110,ClearingKeys!$A$2:$B$104,2,FALSE)</f>
        <v>#N/A</v>
      </c>
      <c r="L110" s="4" t="str">
        <f t="shared" si="5"/>
        <v>kiribati</v>
      </c>
    </row>
    <row r="111" spans="1:12" ht="25.5" x14ac:dyDescent="0.2">
      <c r="A111" s="2" t="s">
        <v>1811</v>
      </c>
      <c r="B111" s="2" t="s">
        <v>5451</v>
      </c>
      <c r="C111" s="2" t="s">
        <v>2815</v>
      </c>
      <c r="D111" s="2" t="s">
        <v>3750</v>
      </c>
      <c r="F111" s="2" t="s">
        <v>5787</v>
      </c>
      <c r="G111" s="2">
        <v>40</v>
      </c>
      <c r="H111" s="2">
        <v>127</v>
      </c>
      <c r="I111" s="2" t="s">
        <v>1848</v>
      </c>
      <c r="J111" s="2" t="str">
        <f t="shared" si="6"/>
        <v>korea (north)</v>
      </c>
      <c r="K111" s="2" t="e">
        <f>VLOOKUP(J111,ClearingKeys!$A$2:$B$104,2,FALSE)</f>
        <v>#N/A</v>
      </c>
      <c r="L111" s="4" t="str">
        <f t="shared" si="5"/>
        <v>korea (north)</v>
      </c>
    </row>
    <row r="112" spans="1:12" ht="25.5" x14ac:dyDescent="0.2">
      <c r="A112" s="2" t="s">
        <v>3944</v>
      </c>
      <c r="B112" s="2" t="s">
        <v>3944</v>
      </c>
      <c r="C112" s="2" t="s">
        <v>5435</v>
      </c>
      <c r="D112" s="2" t="s">
        <v>5871</v>
      </c>
      <c r="F112" s="2" t="s">
        <v>1535</v>
      </c>
      <c r="G112" s="2">
        <v>37</v>
      </c>
      <c r="H112" s="2">
        <v>127.5</v>
      </c>
      <c r="I112" s="2" t="s">
        <v>5891</v>
      </c>
      <c r="J112" s="2" t="str">
        <f t="shared" si="6"/>
        <v>korea (south)</v>
      </c>
      <c r="K112" s="2" t="e">
        <f>VLOOKUP(J112,ClearingKeys!$A$2:$B$104,2,FALSE)</f>
        <v>#N/A</v>
      </c>
      <c r="L112" s="4" t="str">
        <f t="shared" si="5"/>
        <v>korea (south)</v>
      </c>
    </row>
    <row r="113" spans="1:12" x14ac:dyDescent="0.2">
      <c r="A113" s="2" t="s">
        <v>2985</v>
      </c>
      <c r="B113" s="2" t="s">
        <v>3903</v>
      </c>
      <c r="C113" s="2" t="s">
        <v>1458</v>
      </c>
      <c r="D113" s="2" t="s">
        <v>3175</v>
      </c>
      <c r="F113" s="2" t="s">
        <v>233</v>
      </c>
      <c r="G113" s="2">
        <v>29.337499999999999</v>
      </c>
      <c r="H113" s="2">
        <v>47.658099999999997</v>
      </c>
      <c r="I113" s="2" t="s">
        <v>6434</v>
      </c>
      <c r="J113" s="2" t="str">
        <f t="shared" si="6"/>
        <v>kuwait</v>
      </c>
      <c r="K113" s="2" t="str">
        <f>VLOOKUP(J113,ClearingKeys!$A$2:$B$104,2,FALSE)</f>
        <v>ASIA</v>
      </c>
      <c r="L113" s="4" t="str">
        <f t="shared" si="5"/>
        <v>kuwait</v>
      </c>
    </row>
    <row r="114" spans="1:12" ht="25.5" x14ac:dyDescent="0.2">
      <c r="A114" s="2" t="s">
        <v>1135</v>
      </c>
      <c r="B114" s="2" t="s">
        <v>2354</v>
      </c>
      <c r="C114" s="2" t="s">
        <v>3294</v>
      </c>
      <c r="D114" s="2" t="s">
        <v>558</v>
      </c>
      <c r="F114" s="2" t="s">
        <v>5986</v>
      </c>
      <c r="G114" s="2">
        <v>41</v>
      </c>
      <c r="H114" s="2">
        <v>75</v>
      </c>
      <c r="I114" s="2" t="s">
        <v>5833</v>
      </c>
      <c r="J114" s="2" t="str">
        <f t="shared" si="6"/>
        <v>kyrgyzstan</v>
      </c>
      <c r="K114" s="2" t="e">
        <f>VLOOKUP(J114,ClearingKeys!$A$2:$B$104,2,FALSE)</f>
        <v>#N/A</v>
      </c>
      <c r="L114" s="4" t="str">
        <f t="shared" si="5"/>
        <v>kyrgyzstan</v>
      </c>
    </row>
    <row r="115" spans="1:12" x14ac:dyDescent="0.2">
      <c r="A115" s="2" t="s">
        <v>3579</v>
      </c>
      <c r="B115" s="2" t="s">
        <v>3452</v>
      </c>
      <c r="C115" s="2" t="s">
        <v>1092</v>
      </c>
      <c r="D115" s="2" t="s">
        <v>789</v>
      </c>
      <c r="F115" s="2" t="s">
        <v>5523</v>
      </c>
      <c r="G115" s="2">
        <v>18</v>
      </c>
      <c r="H115" s="2">
        <v>105</v>
      </c>
      <c r="I115" s="2" t="s">
        <v>1533</v>
      </c>
      <c r="J115" s="2" t="str">
        <f t="shared" si="6"/>
        <v>laos</v>
      </c>
      <c r="K115" s="2" t="e">
        <f>VLOOKUP(J115,ClearingKeys!$A$2:$B$104,2,FALSE)</f>
        <v>#N/A</v>
      </c>
      <c r="L115" s="4" t="str">
        <f t="shared" si="5"/>
        <v>laos</v>
      </c>
    </row>
    <row r="116" spans="1:12" x14ac:dyDescent="0.2">
      <c r="A116" s="2" t="s">
        <v>5853</v>
      </c>
      <c r="B116" s="2" t="s">
        <v>1511</v>
      </c>
      <c r="C116" s="2" t="s">
        <v>3320</v>
      </c>
      <c r="D116" s="2" t="s">
        <v>1073</v>
      </c>
      <c r="F116" s="2" t="s">
        <v>1274</v>
      </c>
      <c r="G116" s="2">
        <v>57</v>
      </c>
      <c r="H116" s="2">
        <v>25</v>
      </c>
      <c r="I116" s="2" t="s">
        <v>1633</v>
      </c>
      <c r="J116" s="2" t="str">
        <f t="shared" si="6"/>
        <v>latvia</v>
      </c>
      <c r="K116" s="2" t="e">
        <f>VLOOKUP(J116,ClearingKeys!$A$2:$B$104,2,FALSE)</f>
        <v>#N/A</v>
      </c>
      <c r="L116" s="4" t="str">
        <f t="shared" si="5"/>
        <v>latvia</v>
      </c>
    </row>
    <row r="117" spans="1:12" x14ac:dyDescent="0.2">
      <c r="A117" s="2" t="s">
        <v>5546</v>
      </c>
      <c r="B117" s="2" t="s">
        <v>5008</v>
      </c>
      <c r="C117" s="2" t="s">
        <v>1311</v>
      </c>
      <c r="D117" s="2" t="s">
        <v>847</v>
      </c>
      <c r="F117" s="2" t="s">
        <v>1625</v>
      </c>
      <c r="G117" s="2">
        <v>33.833300000000001</v>
      </c>
      <c r="H117" s="2">
        <v>35.833300000000001</v>
      </c>
      <c r="I117" s="2" t="s">
        <v>968</v>
      </c>
      <c r="J117" s="2" t="str">
        <f t="shared" si="6"/>
        <v>lebanon</v>
      </c>
      <c r="K117" s="2" t="e">
        <f>VLOOKUP(J117,ClearingKeys!$A$2:$B$104,2,FALSE)</f>
        <v>#N/A</v>
      </c>
      <c r="L117" s="4" t="str">
        <f t="shared" si="5"/>
        <v>lebanon</v>
      </c>
    </row>
    <row r="118" spans="1:12" x14ac:dyDescent="0.2">
      <c r="A118" s="2" t="s">
        <v>5743</v>
      </c>
      <c r="B118" s="2" t="s">
        <v>903</v>
      </c>
      <c r="C118" s="2" t="s">
        <v>584</v>
      </c>
      <c r="D118" s="2" t="s">
        <v>5547</v>
      </c>
      <c r="F118" s="2" t="s">
        <v>1134</v>
      </c>
      <c r="G118" s="2">
        <v>-29.5</v>
      </c>
      <c r="H118" s="2">
        <v>28.5</v>
      </c>
      <c r="I118" s="2" t="s">
        <v>5411</v>
      </c>
      <c r="J118" s="2" t="str">
        <f t="shared" si="6"/>
        <v>lesotho</v>
      </c>
      <c r="K118" s="2" t="str">
        <f>VLOOKUP(J118,ClearingKeys!$A$2:$B$104,2,FALSE)</f>
        <v>AFRICA</v>
      </c>
      <c r="L118" s="4" t="str">
        <f t="shared" si="5"/>
        <v>lesotho</v>
      </c>
    </row>
    <row r="119" spans="1:12" x14ac:dyDescent="0.2">
      <c r="A119" s="2" t="s">
        <v>1072</v>
      </c>
      <c r="B119" s="2" t="s">
        <v>4915</v>
      </c>
      <c r="C119" s="2" t="s">
        <v>4739</v>
      </c>
      <c r="D119" s="2" t="s">
        <v>3316</v>
      </c>
      <c r="F119" s="2" t="s">
        <v>1450</v>
      </c>
      <c r="G119" s="2">
        <v>6.5</v>
      </c>
      <c r="H119" s="2">
        <v>-9.5</v>
      </c>
      <c r="I119" s="2" t="s">
        <v>5423</v>
      </c>
      <c r="J119" s="2" t="str">
        <f t="shared" si="6"/>
        <v>liberia</v>
      </c>
      <c r="K119" s="2" t="e">
        <f>VLOOKUP(J119,ClearingKeys!$A$2:$B$104,2,FALSE)</f>
        <v>#N/A</v>
      </c>
      <c r="L119" s="4" t="str">
        <f t="shared" si="5"/>
        <v>liberia</v>
      </c>
    </row>
    <row r="120" spans="1:12" ht="25.5" x14ac:dyDescent="0.2">
      <c r="A120" s="2" t="s">
        <v>4000</v>
      </c>
      <c r="B120" s="2" t="s">
        <v>3856</v>
      </c>
      <c r="C120" s="2" t="s">
        <v>5745</v>
      </c>
      <c r="D120" s="2" t="s">
        <v>1554</v>
      </c>
      <c r="F120" s="2" t="s">
        <v>3528</v>
      </c>
      <c r="G120" s="2">
        <v>47.166699999999999</v>
      </c>
      <c r="H120" s="2">
        <v>9.5333000000000006</v>
      </c>
      <c r="I120" s="2" t="s">
        <v>3317</v>
      </c>
      <c r="J120" s="2" t="str">
        <f t="shared" si="6"/>
        <v>liechtenstein</v>
      </c>
      <c r="K120" s="2" t="e">
        <f>VLOOKUP(J120,ClearingKeys!$A$2:$B$104,2,FALSE)</f>
        <v>#N/A</v>
      </c>
      <c r="L120" s="4" t="str">
        <f t="shared" si="5"/>
        <v>liechtenstein</v>
      </c>
    </row>
    <row r="121" spans="1:12" x14ac:dyDescent="0.2">
      <c r="A121" s="2" t="s">
        <v>6358</v>
      </c>
      <c r="B121" s="2" t="s">
        <v>4083</v>
      </c>
      <c r="C121" s="2" t="s">
        <v>4565</v>
      </c>
      <c r="D121" s="2" t="s">
        <v>4175</v>
      </c>
      <c r="F121" s="2" t="s">
        <v>1811</v>
      </c>
      <c r="G121" s="2">
        <v>56</v>
      </c>
      <c r="H121" s="2">
        <v>24</v>
      </c>
      <c r="I121" s="2" t="s">
        <v>1375</v>
      </c>
      <c r="J121" s="2" t="str">
        <f t="shared" si="6"/>
        <v>lithuania</v>
      </c>
      <c r="K121" s="2" t="str">
        <f>VLOOKUP(J121,ClearingKeys!$A$2:$B$104,2,FALSE)</f>
        <v>EUROPE</v>
      </c>
      <c r="L121" s="4" t="str">
        <f t="shared" si="5"/>
        <v>lithuania</v>
      </c>
    </row>
    <row r="122" spans="1:12" ht="25.5" x14ac:dyDescent="0.2">
      <c r="A122" s="2" t="s">
        <v>5857</v>
      </c>
      <c r="B122" s="2" t="s">
        <v>2646</v>
      </c>
      <c r="C122" s="2" t="s">
        <v>1429</v>
      </c>
      <c r="D122" s="2" t="s">
        <v>4403</v>
      </c>
      <c r="F122" s="2" t="s">
        <v>3944</v>
      </c>
      <c r="G122" s="2">
        <v>49.75</v>
      </c>
      <c r="H122" s="2">
        <v>6.1666999999999996</v>
      </c>
      <c r="I122" s="2" t="s">
        <v>3732</v>
      </c>
      <c r="J122" s="2" t="str">
        <f t="shared" si="6"/>
        <v>luxembourg</v>
      </c>
      <c r="K122" s="2" t="e">
        <f>VLOOKUP(J122,ClearingKeys!$A$2:$B$104,2,FALSE)</f>
        <v>#N/A</v>
      </c>
      <c r="L122" s="4" t="str">
        <f t="shared" si="5"/>
        <v>luxembourg</v>
      </c>
    </row>
    <row r="123" spans="1:12" x14ac:dyDescent="0.2">
      <c r="A123" s="2" t="s">
        <v>2379</v>
      </c>
      <c r="B123" s="2" t="s">
        <v>2379</v>
      </c>
      <c r="C123" s="2" t="s">
        <v>3784</v>
      </c>
      <c r="D123" s="2" t="s">
        <v>5325</v>
      </c>
      <c r="F123" s="2" t="s">
        <v>3903</v>
      </c>
      <c r="G123" s="2">
        <v>22.166699999999999</v>
      </c>
      <c r="H123" s="2">
        <v>113.55</v>
      </c>
      <c r="I123" s="2" t="s">
        <v>4706</v>
      </c>
      <c r="J123" s="2" t="str">
        <f t="shared" si="6"/>
        <v>macau</v>
      </c>
      <c r="K123" s="2" t="e">
        <f>VLOOKUP(J123,ClearingKeys!$A$2:$B$104,2,FALSE)</f>
        <v>#N/A</v>
      </c>
      <c r="L123" s="4" t="str">
        <f t="shared" si="5"/>
        <v>macau</v>
      </c>
    </row>
    <row r="124" spans="1:12" ht="25.5" x14ac:dyDescent="0.2">
      <c r="A124" s="2" t="s">
        <v>2858</v>
      </c>
      <c r="B124" s="2" t="s">
        <v>6437</v>
      </c>
      <c r="C124" s="2" t="s">
        <v>2556</v>
      </c>
      <c r="D124" s="2" t="s">
        <v>1185</v>
      </c>
      <c r="F124" s="2" t="s">
        <v>1835</v>
      </c>
      <c r="G124" s="2">
        <v>41.833300000000001</v>
      </c>
      <c r="H124" s="2">
        <v>22</v>
      </c>
      <c r="I124" s="2" t="s">
        <v>2796</v>
      </c>
      <c r="J124" s="2" t="str">
        <f t="shared" si="6"/>
        <v>macedonia</v>
      </c>
      <c r="K124" s="2" t="e">
        <f>VLOOKUP(J124,ClearingKeys!$A$2:$B$104,2,FALSE)</f>
        <v>#N/A</v>
      </c>
      <c r="L124" s="4" t="str">
        <f t="shared" si="5"/>
        <v>macedonia</v>
      </c>
    </row>
    <row r="125" spans="1:12" ht="25.5" x14ac:dyDescent="0.2">
      <c r="A125" s="2" t="s">
        <v>77</v>
      </c>
      <c r="B125" s="2" t="s">
        <v>3761</v>
      </c>
      <c r="C125" s="2" t="s">
        <v>2259</v>
      </c>
      <c r="D125" s="2" t="s">
        <v>699</v>
      </c>
      <c r="F125" s="2" t="s">
        <v>1135</v>
      </c>
      <c r="G125" s="2">
        <v>-20</v>
      </c>
      <c r="H125" s="2">
        <v>47</v>
      </c>
      <c r="I125" s="2" t="s">
        <v>1963</v>
      </c>
      <c r="J125" s="2" t="str">
        <f t="shared" si="6"/>
        <v>madagascar</v>
      </c>
      <c r="K125" s="2" t="e">
        <f>VLOOKUP(J125,ClearingKeys!$A$2:$B$104,2,FALSE)</f>
        <v>#N/A</v>
      </c>
      <c r="L125" s="4" t="str">
        <f t="shared" si="5"/>
        <v>madagascar</v>
      </c>
    </row>
    <row r="126" spans="1:12" x14ac:dyDescent="0.2">
      <c r="A126" s="2" t="s">
        <v>5293</v>
      </c>
      <c r="B126" s="2" t="s">
        <v>6205</v>
      </c>
      <c r="C126" s="2" t="s">
        <v>2938</v>
      </c>
      <c r="D126" s="2" t="s">
        <v>5210</v>
      </c>
      <c r="F126" s="2" t="s">
        <v>3579</v>
      </c>
      <c r="G126" s="2">
        <v>-13.5</v>
      </c>
      <c r="H126" s="2">
        <v>34</v>
      </c>
      <c r="I126" s="2" t="s">
        <v>2775</v>
      </c>
      <c r="J126" s="2" t="str">
        <f t="shared" si="6"/>
        <v>malawi</v>
      </c>
      <c r="K126" s="2" t="e">
        <f>VLOOKUP(J126,ClearingKeys!$A$2:$B$104,2,FALSE)</f>
        <v>#N/A</v>
      </c>
      <c r="L126" s="4" t="str">
        <f t="shared" si="5"/>
        <v>malawi</v>
      </c>
    </row>
    <row r="127" spans="1:12" x14ac:dyDescent="0.2">
      <c r="A127" s="2" t="s">
        <v>3655</v>
      </c>
      <c r="B127" s="2" t="s">
        <v>2884</v>
      </c>
      <c r="C127" s="2" t="s">
        <v>4994</v>
      </c>
      <c r="D127" s="2" t="s">
        <v>3053</v>
      </c>
      <c r="F127" s="2" t="s">
        <v>5853</v>
      </c>
      <c r="G127" s="2">
        <v>2.5</v>
      </c>
      <c r="H127" s="2">
        <v>112.5</v>
      </c>
      <c r="I127" s="2" t="s">
        <v>1278</v>
      </c>
      <c r="J127" s="1" t="s">
        <v>5065</v>
      </c>
      <c r="K127" s="2" t="str">
        <f>VLOOKUP(J127,ClearingKeys!$A$2:$B$104,2,FALSE)</f>
        <v>ASIA</v>
      </c>
      <c r="L127" s="4" t="str">
        <f t="shared" si="5"/>
        <v>mys</v>
      </c>
    </row>
    <row r="128" spans="1:12" x14ac:dyDescent="0.2">
      <c r="A128" s="2" t="s">
        <v>6135</v>
      </c>
      <c r="B128" s="2" t="s">
        <v>1140</v>
      </c>
      <c r="C128" s="2" t="s">
        <v>3965</v>
      </c>
      <c r="D128" s="2" t="s">
        <v>1406</v>
      </c>
      <c r="F128" s="2" t="s">
        <v>5546</v>
      </c>
      <c r="G128" s="2">
        <v>3.25</v>
      </c>
      <c r="H128" s="2">
        <v>73</v>
      </c>
      <c r="I128" s="2" t="s">
        <v>1320</v>
      </c>
      <c r="J128" s="2" t="str">
        <f t="shared" ref="J128:J174" si="7">TRIM(LOWER(F128))</f>
        <v>maldives</v>
      </c>
      <c r="K128" s="2" t="e">
        <f>VLOOKUP(J128,ClearingKeys!$A$2:$B$104,2,FALSE)</f>
        <v>#N/A</v>
      </c>
      <c r="L128" s="4" t="str">
        <f t="shared" si="5"/>
        <v>maldives</v>
      </c>
    </row>
    <row r="129" spans="1:12" x14ac:dyDescent="0.2">
      <c r="A129" s="2" t="s">
        <v>5634</v>
      </c>
      <c r="B129" s="2" t="s">
        <v>4583</v>
      </c>
      <c r="C129" s="2" t="s">
        <v>553</v>
      </c>
      <c r="D129" s="2" t="s">
        <v>2289</v>
      </c>
      <c r="F129" s="2" t="s">
        <v>5743</v>
      </c>
      <c r="G129" s="2">
        <v>17</v>
      </c>
      <c r="H129" s="2">
        <v>-4</v>
      </c>
      <c r="I129" s="2" t="s">
        <v>2298</v>
      </c>
      <c r="J129" s="2" t="str">
        <f t="shared" si="7"/>
        <v>mali</v>
      </c>
      <c r="K129" s="2" t="e">
        <f>VLOOKUP(J129,ClearingKeys!$A$2:$B$104,2,FALSE)</f>
        <v>#N/A</v>
      </c>
      <c r="L129" s="4" t="str">
        <f t="shared" ref="L129:L192" si="8">TRIM(LOWER(J129))</f>
        <v>mali</v>
      </c>
    </row>
    <row r="130" spans="1:12" x14ac:dyDescent="0.2">
      <c r="A130" s="2" t="s">
        <v>5050</v>
      </c>
      <c r="B130" s="2" t="s">
        <v>2423</v>
      </c>
      <c r="C130" s="2" t="s">
        <v>209</v>
      </c>
      <c r="D130" s="2" t="s">
        <v>2602</v>
      </c>
      <c r="F130" s="2" t="s">
        <v>1072</v>
      </c>
      <c r="G130" s="2">
        <v>35.833300000000001</v>
      </c>
      <c r="H130" s="2">
        <v>14.583299999999999</v>
      </c>
      <c r="I130" s="2" t="s">
        <v>1656</v>
      </c>
      <c r="J130" s="2" t="str">
        <f t="shared" si="7"/>
        <v>malta</v>
      </c>
      <c r="K130" s="2" t="e">
        <f>VLOOKUP(J130,ClearingKeys!$A$2:$B$104,2,FALSE)</f>
        <v>#N/A</v>
      </c>
      <c r="L130" s="4" t="str">
        <f t="shared" si="8"/>
        <v>malta</v>
      </c>
    </row>
    <row r="131" spans="1:12" ht="25.5" x14ac:dyDescent="0.2">
      <c r="A131" s="2" t="s">
        <v>630</v>
      </c>
      <c r="B131" s="2" t="s">
        <v>3061</v>
      </c>
      <c r="C131" s="2" t="s">
        <v>790</v>
      </c>
      <c r="D131" s="2" t="s">
        <v>2824</v>
      </c>
      <c r="F131" s="2" t="s">
        <v>1129</v>
      </c>
      <c r="G131" s="2">
        <v>9</v>
      </c>
      <c r="H131" s="2">
        <v>168</v>
      </c>
      <c r="I131" s="2" t="s">
        <v>2254</v>
      </c>
      <c r="J131" s="2" t="str">
        <f t="shared" si="7"/>
        <v>marshal islands</v>
      </c>
      <c r="K131" s="2" t="e">
        <f>VLOOKUP(J131,ClearingKeys!$A$2:$B$104,2,FALSE)</f>
        <v>#N/A</v>
      </c>
      <c r="L131" s="4" t="str">
        <f t="shared" si="8"/>
        <v>marshal islands</v>
      </c>
    </row>
    <row r="132" spans="1:12" ht="25.5" x14ac:dyDescent="0.2">
      <c r="A132" s="2" t="s">
        <v>5493</v>
      </c>
      <c r="B132" s="2" t="s">
        <v>457</v>
      </c>
      <c r="C132" s="2" t="s">
        <v>924</v>
      </c>
      <c r="D132" s="2" t="s">
        <v>5951</v>
      </c>
      <c r="F132" s="2" t="s">
        <v>4000</v>
      </c>
      <c r="G132" s="2">
        <v>14.666700000000001</v>
      </c>
      <c r="H132" s="2">
        <v>-61</v>
      </c>
      <c r="I132" s="2" t="s">
        <v>1509</v>
      </c>
      <c r="J132" s="2" t="str">
        <f t="shared" si="7"/>
        <v>martinique</v>
      </c>
      <c r="K132" s="2" t="e">
        <f>VLOOKUP(J132,ClearingKeys!$A$2:$B$104,2,FALSE)</f>
        <v>#N/A</v>
      </c>
      <c r="L132" s="4" t="str">
        <f t="shared" si="8"/>
        <v>martinique</v>
      </c>
    </row>
    <row r="133" spans="1:12" ht="25.5" x14ac:dyDescent="0.2">
      <c r="A133" s="2" t="s">
        <v>59</v>
      </c>
      <c r="B133" s="2" t="s">
        <v>4655</v>
      </c>
      <c r="C133" s="2" t="s">
        <v>4657</v>
      </c>
      <c r="D133" s="2" t="s">
        <v>2082</v>
      </c>
      <c r="F133" s="2" t="s">
        <v>6358</v>
      </c>
      <c r="G133" s="2">
        <v>20</v>
      </c>
      <c r="H133" s="2">
        <v>-12</v>
      </c>
      <c r="I133" s="2" t="s">
        <v>6428</v>
      </c>
      <c r="J133" s="2" t="str">
        <f t="shared" si="7"/>
        <v>mauritania</v>
      </c>
      <c r="K133" s="2" t="e">
        <f>VLOOKUP(J133,ClearingKeys!$A$2:$B$104,2,FALSE)</f>
        <v>#N/A</v>
      </c>
      <c r="L133" s="4" t="str">
        <f t="shared" si="8"/>
        <v>mauritania</v>
      </c>
    </row>
    <row r="134" spans="1:12" x14ac:dyDescent="0.2">
      <c r="A134" s="2" t="s">
        <v>4631</v>
      </c>
      <c r="B134" s="2" t="s">
        <v>3257</v>
      </c>
      <c r="C134" s="2" t="s">
        <v>1898</v>
      </c>
      <c r="D134" s="2" t="s">
        <v>2198</v>
      </c>
      <c r="F134" s="2" t="s">
        <v>1176</v>
      </c>
      <c r="G134" s="2">
        <v>-20.283300000000001</v>
      </c>
      <c r="H134" s="2">
        <v>57.55</v>
      </c>
      <c r="I134" s="2" t="s">
        <v>3065</v>
      </c>
      <c r="J134" s="2" t="str">
        <f t="shared" si="7"/>
        <v>mauritius</v>
      </c>
      <c r="K134" s="2" t="str">
        <f>VLOOKUP(J134,ClearingKeys!$A$2:$B$104,2,FALSE)</f>
        <v>AFRICA</v>
      </c>
      <c r="L134" s="4" t="str">
        <f t="shared" si="8"/>
        <v>mauritius</v>
      </c>
    </row>
    <row r="135" spans="1:12" x14ac:dyDescent="0.2">
      <c r="A135" s="2" t="s">
        <v>3032</v>
      </c>
      <c r="B135" s="2" t="s">
        <v>6435</v>
      </c>
      <c r="C135" s="2" t="s">
        <v>1750</v>
      </c>
      <c r="D135" s="2" t="s">
        <v>2703</v>
      </c>
      <c r="F135" s="2" t="s">
        <v>5857</v>
      </c>
      <c r="G135" s="2">
        <v>-12.833299999999999</v>
      </c>
      <c r="H135" s="2">
        <v>45.166699999999999</v>
      </c>
      <c r="I135" s="2" t="s">
        <v>3846</v>
      </c>
      <c r="J135" s="2" t="str">
        <f t="shared" si="7"/>
        <v>mayotte</v>
      </c>
      <c r="K135" s="2" t="e">
        <f>VLOOKUP(J135,ClearingKeys!$A$2:$B$104,2,FALSE)</f>
        <v>#N/A</v>
      </c>
      <c r="L135" s="4" t="str">
        <f t="shared" si="8"/>
        <v>mayotte</v>
      </c>
    </row>
    <row r="136" spans="1:12" x14ac:dyDescent="0.2">
      <c r="A136" s="2" t="s">
        <v>1981</v>
      </c>
      <c r="B136" s="2" t="s">
        <v>2606</v>
      </c>
      <c r="C136" s="2" t="s">
        <v>1819</v>
      </c>
      <c r="D136" s="2" t="s">
        <v>1356</v>
      </c>
      <c r="F136" s="2" t="s">
        <v>2379</v>
      </c>
      <c r="G136" s="2">
        <v>23</v>
      </c>
      <c r="H136" s="2">
        <v>-102</v>
      </c>
      <c r="I136" s="2" t="s">
        <v>4975</v>
      </c>
      <c r="J136" s="2" t="str">
        <f t="shared" si="7"/>
        <v>mexico</v>
      </c>
      <c r="K136" s="2" t="str">
        <f>VLOOKUP(J136,ClearingKeys!$A$2:$B$104,2,FALSE)</f>
        <v>NA</v>
      </c>
      <c r="L136" s="4" t="str">
        <f t="shared" si="8"/>
        <v>mexico</v>
      </c>
    </row>
    <row r="137" spans="1:12" ht="25.5" x14ac:dyDescent="0.2">
      <c r="A137" s="2" t="s">
        <v>4515</v>
      </c>
      <c r="B137" s="2" t="s">
        <v>332</v>
      </c>
      <c r="C137" s="2" t="s">
        <v>5616</v>
      </c>
      <c r="D137" s="2" t="s">
        <v>1451</v>
      </c>
      <c r="F137" s="2" t="s">
        <v>3656</v>
      </c>
      <c r="G137" s="2">
        <v>6.9166999999999996</v>
      </c>
      <c r="H137" s="2">
        <v>158.25</v>
      </c>
      <c r="I137" s="2" t="s">
        <v>3834</v>
      </c>
      <c r="J137" s="2" t="str">
        <f t="shared" si="7"/>
        <v>micronesia</v>
      </c>
      <c r="K137" s="2" t="e">
        <f>VLOOKUP(J137,ClearingKeys!$A$2:$B$104,2,FALSE)</f>
        <v>#N/A</v>
      </c>
      <c r="L137" s="4" t="str">
        <f t="shared" si="8"/>
        <v>micronesia</v>
      </c>
    </row>
    <row r="138" spans="1:12" x14ac:dyDescent="0.2">
      <c r="A138" s="2" t="s">
        <v>4596</v>
      </c>
      <c r="B138" s="2" t="s">
        <v>1206</v>
      </c>
      <c r="C138" s="2" t="s">
        <v>5814</v>
      </c>
      <c r="D138" s="2" t="s">
        <v>2444</v>
      </c>
      <c r="F138" s="2" t="s">
        <v>5802</v>
      </c>
      <c r="G138" s="2">
        <v>47</v>
      </c>
      <c r="H138" s="2">
        <v>29</v>
      </c>
      <c r="I138" s="2" t="s">
        <v>5983</v>
      </c>
      <c r="J138" s="2" t="str">
        <f t="shared" si="7"/>
        <v>moldova</v>
      </c>
      <c r="K138" s="2" t="e">
        <f>VLOOKUP(J138,ClearingKeys!$A$2:$B$104,2,FALSE)</f>
        <v>#N/A</v>
      </c>
      <c r="L138" s="4" t="str">
        <f t="shared" si="8"/>
        <v>moldova</v>
      </c>
    </row>
    <row r="139" spans="1:12" x14ac:dyDescent="0.2">
      <c r="A139" s="2" t="s">
        <v>4076</v>
      </c>
      <c r="B139" s="2" t="s">
        <v>921</v>
      </c>
      <c r="C139" s="2" t="s">
        <v>3616</v>
      </c>
      <c r="D139" s="2" t="s">
        <v>4887</v>
      </c>
      <c r="F139" s="2" t="s">
        <v>1598</v>
      </c>
      <c r="G139" s="2">
        <v>43.7333</v>
      </c>
      <c r="H139" s="2">
        <v>7.4</v>
      </c>
      <c r="I139" s="2" t="s">
        <v>48</v>
      </c>
      <c r="J139" s="2" t="str">
        <f t="shared" si="7"/>
        <v>monaco</v>
      </c>
      <c r="K139" s="2" t="e">
        <f>VLOOKUP(J139,ClearingKeys!$A$2:$B$104,2,FALSE)</f>
        <v>#N/A</v>
      </c>
      <c r="L139" s="4" t="str">
        <f t="shared" si="8"/>
        <v>monaco</v>
      </c>
    </row>
    <row r="140" spans="1:12" x14ac:dyDescent="0.2">
      <c r="A140" s="2" t="s">
        <v>2027</v>
      </c>
      <c r="B140" s="2" t="s">
        <v>6309</v>
      </c>
      <c r="C140" s="2" t="s">
        <v>1189</v>
      </c>
      <c r="D140" s="2" t="s">
        <v>1626</v>
      </c>
      <c r="F140" s="2" t="s">
        <v>2521</v>
      </c>
      <c r="G140" s="2">
        <v>46</v>
      </c>
      <c r="H140" s="2">
        <v>105</v>
      </c>
      <c r="I140" s="2" t="s">
        <v>912</v>
      </c>
      <c r="J140" s="2" t="str">
        <f t="shared" si="7"/>
        <v>mongolia</v>
      </c>
      <c r="K140" s="2" t="str">
        <f>VLOOKUP(J140,ClearingKeys!$A$2:$B$104,2,FALSE)</f>
        <v>ASIA</v>
      </c>
      <c r="L140" s="4" t="str">
        <f t="shared" si="8"/>
        <v>mongolia</v>
      </c>
    </row>
    <row r="141" spans="1:12" ht="25.5" x14ac:dyDescent="0.2">
      <c r="A141" s="2" t="s">
        <v>1038</v>
      </c>
      <c r="B141" s="2" t="s">
        <v>4115</v>
      </c>
      <c r="C141" s="2" t="s">
        <v>1512</v>
      </c>
      <c r="D141" s="2" t="s">
        <v>2026</v>
      </c>
      <c r="F141" s="2" t="s">
        <v>4200</v>
      </c>
      <c r="G141" s="2">
        <v>16.75</v>
      </c>
      <c r="H141" s="2">
        <v>-62.2</v>
      </c>
      <c r="I141" s="2" t="s">
        <v>2525</v>
      </c>
      <c r="J141" s="2" t="str">
        <f t="shared" si="7"/>
        <v>montserrat</v>
      </c>
      <c r="K141" s="2" t="e">
        <f>VLOOKUP(J141,ClearingKeys!$A$2:$B$104,2,FALSE)</f>
        <v>#N/A</v>
      </c>
      <c r="L141" s="4" t="str">
        <f t="shared" si="8"/>
        <v>montserrat</v>
      </c>
    </row>
    <row r="142" spans="1:12" x14ac:dyDescent="0.2">
      <c r="A142" s="2" t="s">
        <v>1772</v>
      </c>
      <c r="B142" s="2" t="s">
        <v>2331</v>
      </c>
      <c r="C142" s="2" t="s">
        <v>6114</v>
      </c>
      <c r="D142" s="2" t="s">
        <v>3477</v>
      </c>
      <c r="F142" s="2" t="s">
        <v>2800</v>
      </c>
      <c r="G142" s="2">
        <v>32</v>
      </c>
      <c r="H142" s="2">
        <v>-5</v>
      </c>
      <c r="I142" s="2" t="s">
        <v>4144</v>
      </c>
      <c r="J142" s="2" t="str">
        <f t="shared" si="7"/>
        <v>morocco</v>
      </c>
      <c r="K142" s="2" t="str">
        <f>VLOOKUP(J142,ClearingKeys!$A$2:$B$104,2,FALSE)</f>
        <v>AFRICA</v>
      </c>
      <c r="L142" s="4" t="str">
        <f t="shared" si="8"/>
        <v>morocco</v>
      </c>
    </row>
    <row r="143" spans="1:12" ht="25.5" x14ac:dyDescent="0.2">
      <c r="A143" s="2" t="s">
        <v>1168</v>
      </c>
      <c r="B143" s="2" t="s">
        <v>1168</v>
      </c>
      <c r="C143" s="2" t="s">
        <v>1161</v>
      </c>
      <c r="D143" s="2" t="s">
        <v>2875</v>
      </c>
      <c r="F143" s="2" t="s">
        <v>5293</v>
      </c>
      <c r="G143" s="2">
        <v>-18.25</v>
      </c>
      <c r="H143" s="2">
        <v>35</v>
      </c>
      <c r="I143" s="2" t="s">
        <v>3524</v>
      </c>
      <c r="J143" s="2" t="str">
        <f t="shared" si="7"/>
        <v>mozambique</v>
      </c>
      <c r="K143" s="2" t="str">
        <f>VLOOKUP(J143,ClearingKeys!$A$2:$B$104,2,FALSE)</f>
        <v>AFRICA</v>
      </c>
      <c r="L143" s="4" t="str">
        <f t="shared" si="8"/>
        <v>mozambique</v>
      </c>
    </row>
    <row r="144" spans="1:12" x14ac:dyDescent="0.2">
      <c r="A144" s="2" t="s">
        <v>274</v>
      </c>
      <c r="B144" s="2" t="s">
        <v>5106</v>
      </c>
      <c r="C144" s="2" t="s">
        <v>4361</v>
      </c>
      <c r="D144" s="2" t="s">
        <v>3849</v>
      </c>
      <c r="F144" s="2" t="s">
        <v>3655</v>
      </c>
      <c r="G144" s="2">
        <v>22</v>
      </c>
      <c r="H144" s="2">
        <v>98</v>
      </c>
      <c r="I144" s="2" t="s">
        <v>2738</v>
      </c>
      <c r="J144" s="2" t="str">
        <f t="shared" si="7"/>
        <v>myanmar</v>
      </c>
      <c r="K144" s="2" t="str">
        <f>VLOOKUP(J144,ClearingKeys!$A$2:$B$104,2,FALSE)</f>
        <v>ASIA</v>
      </c>
      <c r="L144" s="4" t="str">
        <f t="shared" si="8"/>
        <v>myanmar</v>
      </c>
    </row>
    <row r="145" spans="1:12" x14ac:dyDescent="0.2">
      <c r="A145" s="2" t="s">
        <v>5748</v>
      </c>
      <c r="B145" s="2" t="s">
        <v>1410</v>
      </c>
      <c r="C145" s="2" t="s">
        <v>3295</v>
      </c>
      <c r="D145" s="2" t="s">
        <v>4184</v>
      </c>
      <c r="F145" s="2" t="s">
        <v>6135</v>
      </c>
      <c r="G145" s="2">
        <v>-22</v>
      </c>
      <c r="H145" s="2">
        <v>17</v>
      </c>
      <c r="I145" s="2" t="s">
        <v>2698</v>
      </c>
      <c r="J145" s="2" t="str">
        <f t="shared" si="7"/>
        <v>namibia</v>
      </c>
      <c r="K145" s="2" t="e">
        <f>VLOOKUP(J145,ClearingKeys!$A$2:$B$104,2,FALSE)</f>
        <v>#N/A</v>
      </c>
      <c r="L145" s="4" t="str">
        <f t="shared" si="8"/>
        <v>namibia</v>
      </c>
    </row>
    <row r="146" spans="1:12" x14ac:dyDescent="0.2">
      <c r="A146" s="2" t="s">
        <v>5306</v>
      </c>
      <c r="B146" s="2" t="s">
        <v>2709</v>
      </c>
      <c r="C146" s="2" t="s">
        <v>4492</v>
      </c>
      <c r="D146" s="2" t="s">
        <v>4005</v>
      </c>
      <c r="F146" s="2" t="s">
        <v>2424</v>
      </c>
      <c r="G146" s="2">
        <v>-0.5333</v>
      </c>
      <c r="H146" s="2">
        <v>166.91669999999999</v>
      </c>
      <c r="I146" s="2" t="s">
        <v>1957</v>
      </c>
      <c r="J146" s="2" t="str">
        <f t="shared" si="7"/>
        <v>nauru</v>
      </c>
      <c r="K146" s="2" t="e">
        <f>VLOOKUP(J146,ClearingKeys!$A$2:$B$104,2,FALSE)</f>
        <v>#N/A</v>
      </c>
      <c r="L146" s="4" t="str">
        <f t="shared" si="8"/>
        <v>nauru</v>
      </c>
    </row>
    <row r="147" spans="1:12" x14ac:dyDescent="0.2">
      <c r="A147" s="2" t="s">
        <v>419</v>
      </c>
      <c r="B147" s="2" t="s">
        <v>2651</v>
      </c>
      <c r="C147" s="2" t="s">
        <v>1651</v>
      </c>
      <c r="D147" s="2" t="s">
        <v>4136</v>
      </c>
      <c r="F147" s="2" t="s">
        <v>5634</v>
      </c>
      <c r="G147" s="2">
        <v>28</v>
      </c>
      <c r="H147" s="2">
        <v>84</v>
      </c>
      <c r="I147" s="2" t="s">
        <v>190</v>
      </c>
      <c r="J147" s="2" t="str">
        <f t="shared" si="7"/>
        <v>nepal</v>
      </c>
      <c r="K147" s="2" t="e">
        <f>VLOOKUP(J147,ClearingKeys!$A$2:$B$104,2,FALSE)</f>
        <v>#N/A</v>
      </c>
      <c r="L147" s="4" t="str">
        <f t="shared" si="8"/>
        <v>nepal</v>
      </c>
    </row>
    <row r="148" spans="1:12" ht="25.5" x14ac:dyDescent="0.2">
      <c r="A148" s="2" t="s">
        <v>1793</v>
      </c>
      <c r="B148" s="2" t="s">
        <v>4356</v>
      </c>
      <c r="C148" s="2" t="s">
        <v>5088</v>
      </c>
      <c r="D148" s="2" t="s">
        <v>5993</v>
      </c>
      <c r="F148" s="2" t="s">
        <v>1827</v>
      </c>
      <c r="G148" s="2">
        <v>12.25</v>
      </c>
      <c r="H148" s="2">
        <v>-68.75</v>
      </c>
      <c r="I148" s="2" t="s">
        <v>2627</v>
      </c>
      <c r="J148" s="2" t="str">
        <f t="shared" si="7"/>
        <v>netherland antilles</v>
      </c>
      <c r="K148" s="2" t="e">
        <f>VLOOKUP(J148,ClearingKeys!$A$2:$B$104,2,FALSE)</f>
        <v>#N/A</v>
      </c>
      <c r="L148" s="4" t="str">
        <f t="shared" si="8"/>
        <v>netherland antilles</v>
      </c>
    </row>
    <row r="149" spans="1:12" ht="25.5" x14ac:dyDescent="0.2">
      <c r="A149" s="2" t="s">
        <v>5931</v>
      </c>
      <c r="B149" s="2" t="s">
        <v>6324</v>
      </c>
      <c r="C149" s="2" t="s">
        <v>4802</v>
      </c>
      <c r="D149" s="2" t="s">
        <v>1285</v>
      </c>
      <c r="F149" s="2" t="s">
        <v>5050</v>
      </c>
      <c r="G149" s="2">
        <v>52.5</v>
      </c>
      <c r="H149" s="2">
        <v>5.75</v>
      </c>
      <c r="I149" s="2" t="s">
        <v>4353</v>
      </c>
      <c r="J149" s="2" t="str">
        <f t="shared" si="7"/>
        <v>netherlands</v>
      </c>
      <c r="K149" s="2" t="str">
        <f>VLOOKUP(J149,ClearingKeys!$A$2:$B$104,2,FALSE)</f>
        <v>EUROPE</v>
      </c>
      <c r="L149" s="4" t="str">
        <f t="shared" si="8"/>
        <v>netherlands</v>
      </c>
    </row>
    <row r="150" spans="1:12" ht="25.5" x14ac:dyDescent="0.2">
      <c r="A150" s="2" t="s">
        <v>889</v>
      </c>
      <c r="B150" s="2" t="s">
        <v>726</v>
      </c>
      <c r="C150" s="2" t="s">
        <v>1055</v>
      </c>
      <c r="D150" s="2" t="s">
        <v>5874</v>
      </c>
      <c r="F150" s="2" t="s">
        <v>5493</v>
      </c>
      <c r="G150" s="2">
        <v>-21.5</v>
      </c>
      <c r="H150" s="2">
        <v>165.5</v>
      </c>
      <c r="I150" s="2" t="s">
        <v>3626</v>
      </c>
      <c r="J150" s="2" t="str">
        <f t="shared" si="7"/>
        <v>new caledonia</v>
      </c>
      <c r="K150" s="2" t="e">
        <f>VLOOKUP(J150,ClearingKeys!$A$2:$B$104,2,FALSE)</f>
        <v>#N/A</v>
      </c>
      <c r="L150" s="4" t="str">
        <f t="shared" si="8"/>
        <v>new caledonia</v>
      </c>
    </row>
    <row r="151" spans="1:12" ht="25.5" x14ac:dyDescent="0.2">
      <c r="A151" s="2" t="s">
        <v>2594</v>
      </c>
      <c r="B151" s="2" t="s">
        <v>5937</v>
      </c>
      <c r="C151" s="2" t="s">
        <v>2551</v>
      </c>
      <c r="D151" s="2" t="s">
        <v>5255</v>
      </c>
      <c r="F151" s="2" t="s">
        <v>59</v>
      </c>
      <c r="G151" s="2">
        <v>-41</v>
      </c>
      <c r="H151" s="2">
        <v>174</v>
      </c>
      <c r="I151" s="2" t="s">
        <v>1455</v>
      </c>
      <c r="J151" s="2" t="str">
        <f t="shared" si="7"/>
        <v>new zealand</v>
      </c>
      <c r="K151" s="2" t="str">
        <f>VLOOKUP(J151,ClearingKeys!$A$2:$B$104,2,FALSE)</f>
        <v>OCEANIA</v>
      </c>
      <c r="L151" s="4" t="str">
        <f t="shared" si="8"/>
        <v>new zealand</v>
      </c>
    </row>
    <row r="152" spans="1:12" x14ac:dyDescent="0.2">
      <c r="A152" s="2" t="s">
        <v>665</v>
      </c>
      <c r="B152" s="2" t="s">
        <v>1909</v>
      </c>
      <c r="C152" s="2" t="s">
        <v>5308</v>
      </c>
      <c r="D152" s="2" t="s">
        <v>6096</v>
      </c>
      <c r="F152" s="2" t="s">
        <v>4631</v>
      </c>
      <c r="G152" s="2">
        <v>13</v>
      </c>
      <c r="H152" s="2">
        <v>-85</v>
      </c>
      <c r="I152" s="2" t="s">
        <v>1602</v>
      </c>
      <c r="J152" s="2" t="str">
        <f t="shared" si="7"/>
        <v>nicaragua</v>
      </c>
      <c r="K152" s="2" t="e">
        <f>VLOOKUP(J152,ClearingKeys!$A$2:$B$104,2,FALSE)</f>
        <v>#N/A</v>
      </c>
      <c r="L152" s="4" t="str">
        <f t="shared" si="8"/>
        <v>nicaragua</v>
      </c>
    </row>
    <row r="153" spans="1:12" x14ac:dyDescent="0.2">
      <c r="A153" s="2" t="s">
        <v>4103</v>
      </c>
      <c r="B153" s="2" t="s">
        <v>2919</v>
      </c>
      <c r="C153" s="2" t="s">
        <v>2918</v>
      </c>
      <c r="D153" s="2" t="s">
        <v>4231</v>
      </c>
      <c r="F153" s="2" t="s">
        <v>3032</v>
      </c>
      <c r="G153" s="2">
        <v>16</v>
      </c>
      <c r="H153" s="2">
        <v>8</v>
      </c>
      <c r="I153" s="2" t="s">
        <v>2203</v>
      </c>
      <c r="J153" s="2" t="str">
        <f t="shared" si="7"/>
        <v>niger</v>
      </c>
      <c r="K153" s="2" t="e">
        <f>VLOOKUP(J153,ClearingKeys!$A$2:$B$104,2,FALSE)</f>
        <v>#N/A</v>
      </c>
      <c r="L153" s="4" t="str">
        <f t="shared" si="8"/>
        <v>niger</v>
      </c>
    </row>
    <row r="154" spans="1:12" x14ac:dyDescent="0.2">
      <c r="A154" s="2" t="s">
        <v>1973</v>
      </c>
      <c r="B154" s="2" t="s">
        <v>5379</v>
      </c>
      <c r="C154" s="2" t="s">
        <v>1166</v>
      </c>
      <c r="D154" s="2" t="s">
        <v>430</v>
      </c>
      <c r="F154" s="2" t="s">
        <v>1981</v>
      </c>
      <c r="G154" s="2">
        <v>10</v>
      </c>
      <c r="H154" s="2">
        <v>8</v>
      </c>
      <c r="I154" s="2" t="s">
        <v>200</v>
      </c>
      <c r="J154" s="2" t="str">
        <f t="shared" si="7"/>
        <v>nigeria</v>
      </c>
      <c r="K154" s="2" t="str">
        <f>VLOOKUP(J154,ClearingKeys!$A$2:$B$104,2,FALSE)</f>
        <v>AFRICA</v>
      </c>
      <c r="L154" s="4" t="str">
        <f t="shared" si="8"/>
        <v>nigeria</v>
      </c>
    </row>
    <row r="155" spans="1:12" x14ac:dyDescent="0.2">
      <c r="A155" s="2" t="s">
        <v>2229</v>
      </c>
      <c r="B155" s="2" t="s">
        <v>6137</v>
      </c>
      <c r="C155" s="2" t="s">
        <v>2681</v>
      </c>
      <c r="D155" s="2" t="s">
        <v>863</v>
      </c>
      <c r="F155" s="2" t="s">
        <v>2143</v>
      </c>
      <c r="G155" s="2">
        <v>-19.033300000000001</v>
      </c>
      <c r="H155" s="2">
        <v>-169.86670000000001</v>
      </c>
      <c r="I155" s="2" t="s">
        <v>2171</v>
      </c>
      <c r="J155" s="2" t="str">
        <f t="shared" si="7"/>
        <v>niue</v>
      </c>
      <c r="K155" s="2" t="e">
        <f>VLOOKUP(J155,ClearingKeys!$A$2:$B$104,2,FALSE)</f>
        <v>#N/A</v>
      </c>
      <c r="L155" s="4" t="str">
        <f t="shared" si="8"/>
        <v>niue</v>
      </c>
    </row>
    <row r="156" spans="1:12" ht="25.5" x14ac:dyDescent="0.2">
      <c r="A156" s="2" t="s">
        <v>1527</v>
      </c>
      <c r="B156" s="2" t="s">
        <v>236</v>
      </c>
      <c r="C156" s="2" t="s">
        <v>3277</v>
      </c>
      <c r="D156" s="2" t="s">
        <v>2258</v>
      </c>
      <c r="F156" s="2" t="s">
        <v>4515</v>
      </c>
      <c r="G156" s="2">
        <v>-29.033300000000001</v>
      </c>
      <c r="H156" s="2">
        <v>167.95</v>
      </c>
      <c r="I156" s="2" t="s">
        <v>1990</v>
      </c>
      <c r="J156" s="2" t="str">
        <f t="shared" si="7"/>
        <v>norfolk island</v>
      </c>
      <c r="K156" s="2" t="e">
        <f>VLOOKUP(J156,ClearingKeys!$A$2:$B$104,2,FALSE)</f>
        <v>#N/A</v>
      </c>
      <c r="L156" s="4" t="str">
        <f t="shared" si="8"/>
        <v>norfolk island</v>
      </c>
    </row>
    <row r="157" spans="1:12" ht="38.25" x14ac:dyDescent="0.2">
      <c r="A157" s="2" t="s">
        <v>1067</v>
      </c>
      <c r="B157" s="2" t="s">
        <v>5314</v>
      </c>
      <c r="C157" s="2" t="s">
        <v>2071</v>
      </c>
      <c r="D157" s="2" t="s">
        <v>918</v>
      </c>
      <c r="F157" s="2" t="s">
        <v>18</v>
      </c>
      <c r="G157" s="2">
        <v>15.2</v>
      </c>
      <c r="H157" s="2">
        <v>145.75</v>
      </c>
      <c r="I157" s="2" t="s">
        <v>4987</v>
      </c>
      <c r="J157" s="2" t="str">
        <f t="shared" si="7"/>
        <v>northern marianas islands</v>
      </c>
      <c r="K157" s="2" t="e">
        <f>VLOOKUP(J157,ClearingKeys!$A$2:$B$104,2,FALSE)</f>
        <v>#N/A</v>
      </c>
      <c r="L157" s="4" t="str">
        <f t="shared" si="8"/>
        <v>northern marianas islands</v>
      </c>
    </row>
    <row r="158" spans="1:12" x14ac:dyDescent="0.2">
      <c r="A158" s="2" t="s">
        <v>3602</v>
      </c>
      <c r="B158" s="2" t="s">
        <v>4221</v>
      </c>
      <c r="C158" s="2" t="s">
        <v>4764</v>
      </c>
      <c r="D158" s="2" t="s">
        <v>5765</v>
      </c>
      <c r="F158" s="2" t="s">
        <v>4076</v>
      </c>
      <c r="G158" s="2">
        <v>62</v>
      </c>
      <c r="H158" s="2">
        <v>10</v>
      </c>
      <c r="I158" s="2" t="s">
        <v>634</v>
      </c>
      <c r="J158" s="2" t="str">
        <f t="shared" si="7"/>
        <v>norway</v>
      </c>
      <c r="K158" s="2" t="str">
        <f>VLOOKUP(J158,ClearingKeys!$A$2:$B$104,2,FALSE)</f>
        <v>EUROPE</v>
      </c>
      <c r="L158" s="4" t="str">
        <f t="shared" si="8"/>
        <v>norway</v>
      </c>
    </row>
    <row r="159" spans="1:12" x14ac:dyDescent="0.2">
      <c r="A159" s="2" t="s">
        <v>3353</v>
      </c>
      <c r="B159" s="2" t="s">
        <v>3289</v>
      </c>
      <c r="C159" s="2" t="s">
        <v>5691</v>
      </c>
      <c r="D159" s="2" t="s">
        <v>3827</v>
      </c>
      <c r="F159" s="2" t="s">
        <v>2027</v>
      </c>
      <c r="G159" s="2">
        <v>21</v>
      </c>
      <c r="H159" s="2">
        <v>57</v>
      </c>
      <c r="I159" s="2" t="s">
        <v>2598</v>
      </c>
      <c r="J159" s="2" t="str">
        <f t="shared" si="7"/>
        <v>oman</v>
      </c>
      <c r="K159" s="2" t="str">
        <f>VLOOKUP(J159,ClearingKeys!$A$2:$B$104,2,FALSE)</f>
        <v>ASIA</v>
      </c>
      <c r="L159" s="4" t="str">
        <f t="shared" si="8"/>
        <v>oman</v>
      </c>
    </row>
    <row r="160" spans="1:12" x14ac:dyDescent="0.2">
      <c r="A160" s="2" t="s">
        <v>6076</v>
      </c>
      <c r="B160" s="2" t="s">
        <v>2937</v>
      </c>
      <c r="C160" s="2" t="s">
        <v>4033</v>
      </c>
      <c r="D160" s="2" t="s">
        <v>849</v>
      </c>
      <c r="F160" s="2" t="s">
        <v>3828</v>
      </c>
      <c r="G160" s="2" t="s">
        <v>1328</v>
      </c>
      <c r="H160" s="2" t="s">
        <v>1328</v>
      </c>
      <c r="I160" s="2" t="s">
        <v>5291</v>
      </c>
      <c r="J160" s="2" t="str">
        <f t="shared" si="7"/>
        <v>other</v>
      </c>
      <c r="K160" s="2" t="e">
        <f>VLOOKUP(J160,ClearingKeys!$A$2:$B$104,2,FALSE)</f>
        <v>#N/A</v>
      </c>
      <c r="L160" s="4" t="str">
        <f t="shared" si="8"/>
        <v>other</v>
      </c>
    </row>
    <row r="161" spans="1:12" x14ac:dyDescent="0.2">
      <c r="A161" s="2" t="s">
        <v>5600</v>
      </c>
      <c r="B161" s="2" t="s">
        <v>5600</v>
      </c>
      <c r="C161" s="2" t="s">
        <v>1765</v>
      </c>
      <c r="D161" s="2" t="s">
        <v>2778</v>
      </c>
      <c r="F161" s="2" t="s">
        <v>1038</v>
      </c>
      <c r="G161" s="2">
        <v>30</v>
      </c>
      <c r="H161" s="2">
        <v>70</v>
      </c>
      <c r="I161" s="2" t="s">
        <v>2784</v>
      </c>
      <c r="J161" s="2" t="str">
        <f t="shared" si="7"/>
        <v>pakistan</v>
      </c>
      <c r="K161" s="2" t="str">
        <f>VLOOKUP(J161,ClearingKeys!$A$2:$B$104,2,FALSE)</f>
        <v>ASIA</v>
      </c>
      <c r="L161" s="4" t="str">
        <f t="shared" si="8"/>
        <v>pakistan</v>
      </c>
    </row>
    <row r="162" spans="1:12" x14ac:dyDescent="0.2">
      <c r="A162" s="2" t="s">
        <v>6417</v>
      </c>
      <c r="B162" s="2" t="s">
        <v>1128</v>
      </c>
      <c r="C162" s="2" t="s">
        <v>5367</v>
      </c>
      <c r="D162" s="2" t="s">
        <v>4636</v>
      </c>
      <c r="F162" s="2" t="s">
        <v>1772</v>
      </c>
      <c r="G162" s="2">
        <v>7.5</v>
      </c>
      <c r="H162" s="2">
        <v>134.5</v>
      </c>
      <c r="I162" s="2" t="s">
        <v>5729</v>
      </c>
      <c r="J162" s="2" t="str">
        <f t="shared" si="7"/>
        <v>palau</v>
      </c>
      <c r="K162" s="2" t="e">
        <f>VLOOKUP(J162,ClearingKeys!$A$2:$B$104,2,FALSE)</f>
        <v>#N/A</v>
      </c>
      <c r="L162" s="4" t="str">
        <f t="shared" si="8"/>
        <v>palau</v>
      </c>
    </row>
    <row r="163" spans="1:12" x14ac:dyDescent="0.2">
      <c r="A163" s="2" t="s">
        <v>1065</v>
      </c>
      <c r="B163" s="2" t="s">
        <v>4064</v>
      </c>
      <c r="C163" s="2" t="s">
        <v>3736</v>
      </c>
      <c r="D163" s="2" t="s">
        <v>4807</v>
      </c>
      <c r="F163" s="2" t="s">
        <v>1168</v>
      </c>
      <c r="G163" s="2">
        <v>9</v>
      </c>
      <c r="H163" s="2">
        <v>-80</v>
      </c>
      <c r="I163" s="2" t="s">
        <v>697</v>
      </c>
      <c r="J163" s="2" t="str">
        <f t="shared" si="7"/>
        <v>panama</v>
      </c>
      <c r="K163" s="2" t="str">
        <f>VLOOKUP(J163,ClearingKeys!$A$2:$B$104,2,FALSE)</f>
        <v>NA</v>
      </c>
      <c r="L163" s="4" t="str">
        <f t="shared" si="8"/>
        <v>panama</v>
      </c>
    </row>
    <row r="164" spans="1:12" ht="38.25" x14ac:dyDescent="0.2">
      <c r="A164" s="2" t="s">
        <v>2462</v>
      </c>
      <c r="B164" s="2" t="s">
        <v>4197</v>
      </c>
      <c r="C164" s="2" t="s">
        <v>2205</v>
      </c>
      <c r="D164" s="2" t="s">
        <v>3662</v>
      </c>
      <c r="F164" s="2" t="s">
        <v>274</v>
      </c>
      <c r="G164" s="2">
        <v>-6</v>
      </c>
      <c r="H164" s="2">
        <v>147</v>
      </c>
      <c r="I164" s="2" t="s">
        <v>2712</v>
      </c>
      <c r="J164" s="2" t="str">
        <f t="shared" si="7"/>
        <v>papua new guinea</v>
      </c>
      <c r="K164" s="2" t="e">
        <f>VLOOKUP(J164,ClearingKeys!$A$2:$B$104,2,FALSE)</f>
        <v>#N/A</v>
      </c>
      <c r="L164" s="4" t="str">
        <f t="shared" si="8"/>
        <v>papua new guinea</v>
      </c>
    </row>
    <row r="165" spans="1:12" x14ac:dyDescent="0.2">
      <c r="A165" s="2" t="s">
        <v>2483</v>
      </c>
      <c r="B165" s="2" t="s">
        <v>1210</v>
      </c>
      <c r="C165" s="2" t="s">
        <v>269</v>
      </c>
      <c r="D165" s="2" t="s">
        <v>2162</v>
      </c>
      <c r="F165" s="2" t="s">
        <v>5748</v>
      </c>
      <c r="G165" s="2">
        <v>-23</v>
      </c>
      <c r="H165" s="2">
        <v>-58</v>
      </c>
      <c r="I165" s="2" t="s">
        <v>2542</v>
      </c>
      <c r="J165" s="2" t="str">
        <f t="shared" si="7"/>
        <v>paraguay</v>
      </c>
      <c r="K165" s="2" t="str">
        <f>VLOOKUP(J165,ClearingKeys!$A$2:$B$104,2,FALSE)</f>
        <v>SA</v>
      </c>
      <c r="L165" s="4" t="str">
        <f t="shared" si="8"/>
        <v>paraguay</v>
      </c>
    </row>
    <row r="166" spans="1:12" x14ac:dyDescent="0.2">
      <c r="A166" s="2" t="s">
        <v>3228</v>
      </c>
      <c r="B166" s="2" t="s">
        <v>3047</v>
      </c>
      <c r="C166" s="2" t="s">
        <v>171</v>
      </c>
      <c r="D166" s="2" t="s">
        <v>439</v>
      </c>
      <c r="F166" s="2" t="s">
        <v>5306</v>
      </c>
      <c r="G166" s="2">
        <v>-10</v>
      </c>
      <c r="H166" s="2">
        <v>-76</v>
      </c>
      <c r="I166" s="2" t="s">
        <v>3237</v>
      </c>
      <c r="J166" s="2" t="str">
        <f t="shared" si="7"/>
        <v>peru</v>
      </c>
      <c r="K166" s="2" t="str">
        <f>VLOOKUP(J166,ClearingKeys!$A$2:$B$104,2,FALSE)</f>
        <v>SA</v>
      </c>
      <c r="L166" s="4" t="str">
        <f t="shared" si="8"/>
        <v>peru</v>
      </c>
    </row>
    <row r="167" spans="1:12" ht="25.5" x14ac:dyDescent="0.2">
      <c r="A167" s="2" t="s">
        <v>6295</v>
      </c>
      <c r="B167" s="2" t="s">
        <v>108</v>
      </c>
      <c r="C167" s="2" t="s">
        <v>1521</v>
      </c>
      <c r="D167" s="2" t="s">
        <v>6288</v>
      </c>
      <c r="F167" s="2" t="s">
        <v>419</v>
      </c>
      <c r="G167" s="2">
        <v>13</v>
      </c>
      <c r="H167" s="2">
        <v>122</v>
      </c>
      <c r="I167" s="2" t="s">
        <v>916</v>
      </c>
      <c r="J167" s="2" t="str">
        <f t="shared" si="7"/>
        <v>philippines</v>
      </c>
      <c r="K167" s="2" t="str">
        <f>VLOOKUP(J167,ClearingKeys!$A$2:$B$104,2,FALSE)</f>
        <v>ASIA</v>
      </c>
      <c r="L167" s="4" t="str">
        <f t="shared" si="8"/>
        <v>philippines</v>
      </c>
    </row>
    <row r="168" spans="1:12" x14ac:dyDescent="0.2">
      <c r="A168" s="2" t="s">
        <v>1531</v>
      </c>
      <c r="B168" s="2" t="s">
        <v>4105</v>
      </c>
      <c r="C168" s="2" t="s">
        <v>5033</v>
      </c>
      <c r="D168" s="2" t="s">
        <v>2471</v>
      </c>
      <c r="F168" s="2" t="s">
        <v>3702</v>
      </c>
      <c r="G168" s="2">
        <v>0</v>
      </c>
      <c r="H168" s="2" t="s">
        <v>1328</v>
      </c>
      <c r="I168" s="2" t="s">
        <v>786</v>
      </c>
      <c r="J168" s="2" t="str">
        <f t="shared" si="7"/>
        <v>pitcairn</v>
      </c>
      <c r="K168" s="2" t="e">
        <f>VLOOKUP(J168,ClearingKeys!$A$2:$B$104,2,FALSE)</f>
        <v>#N/A</v>
      </c>
      <c r="L168" s="4" t="str">
        <f t="shared" si="8"/>
        <v>pitcairn</v>
      </c>
    </row>
    <row r="169" spans="1:12" x14ac:dyDescent="0.2">
      <c r="A169" s="2" t="s">
        <v>635</v>
      </c>
      <c r="B169" s="2" t="s">
        <v>4196</v>
      </c>
      <c r="C169" s="2" t="s">
        <v>4109</v>
      </c>
      <c r="D169" s="2" t="s">
        <v>4140</v>
      </c>
      <c r="F169" s="2" t="s">
        <v>1793</v>
      </c>
      <c r="G169" s="2">
        <v>52</v>
      </c>
      <c r="H169" s="2">
        <v>20</v>
      </c>
      <c r="I169" s="2" t="s">
        <v>5066</v>
      </c>
      <c r="J169" s="2" t="str">
        <f t="shared" si="7"/>
        <v>poland</v>
      </c>
      <c r="K169" s="2" t="str">
        <f>VLOOKUP(J169,ClearingKeys!$A$2:$B$104,2,FALSE)</f>
        <v>EUROPE</v>
      </c>
      <c r="L169" s="4" t="str">
        <f t="shared" si="8"/>
        <v>poland</v>
      </c>
    </row>
    <row r="170" spans="1:12" x14ac:dyDescent="0.2">
      <c r="A170" s="2" t="s">
        <v>1446</v>
      </c>
      <c r="B170" s="2" t="s">
        <v>6020</v>
      </c>
      <c r="C170" s="2" t="s">
        <v>2978</v>
      </c>
      <c r="D170" s="2" t="s">
        <v>2658</v>
      </c>
      <c r="F170" s="2" t="s">
        <v>5931</v>
      </c>
      <c r="G170" s="2">
        <v>39.5</v>
      </c>
      <c r="H170" s="2">
        <v>-8</v>
      </c>
      <c r="I170" s="2" t="s">
        <v>907</v>
      </c>
      <c r="J170" s="2" t="str">
        <f t="shared" si="7"/>
        <v>portugal</v>
      </c>
      <c r="K170" s="2" t="str">
        <f>VLOOKUP(J170,ClearingKeys!$A$2:$B$104,2,FALSE)</f>
        <v>EUROPE</v>
      </c>
      <c r="L170" s="4" t="str">
        <f t="shared" si="8"/>
        <v>portugal</v>
      </c>
    </row>
    <row r="171" spans="1:12" ht="25.5" x14ac:dyDescent="0.2">
      <c r="A171" s="2" t="s">
        <v>1686</v>
      </c>
      <c r="B171" s="2" t="s">
        <v>928</v>
      </c>
      <c r="C171" s="2" t="s">
        <v>1000</v>
      </c>
      <c r="D171" s="2" t="s">
        <v>5940</v>
      </c>
      <c r="F171" s="2" t="s">
        <v>889</v>
      </c>
      <c r="G171" s="2">
        <v>18.25</v>
      </c>
      <c r="H171" s="2">
        <v>-66.5</v>
      </c>
      <c r="I171" s="2" t="s">
        <v>309</v>
      </c>
      <c r="J171" s="2" t="str">
        <f t="shared" si="7"/>
        <v>puerto rico</v>
      </c>
      <c r="K171" s="2" t="e">
        <f>VLOOKUP(J171,ClearingKeys!$A$2:$B$104,2,FALSE)</f>
        <v>#N/A</v>
      </c>
      <c r="L171" s="4" t="str">
        <f t="shared" si="8"/>
        <v>puerto rico</v>
      </c>
    </row>
    <row r="172" spans="1:12" x14ac:dyDescent="0.2">
      <c r="A172" s="2" t="s">
        <v>6410</v>
      </c>
      <c r="B172" s="2" t="s">
        <v>3873</v>
      </c>
      <c r="C172" s="2" t="s">
        <v>1068</v>
      </c>
      <c r="D172" s="2" t="s">
        <v>0</v>
      </c>
      <c r="F172" s="2" t="s">
        <v>2594</v>
      </c>
      <c r="G172" s="2">
        <v>25.5</v>
      </c>
      <c r="H172" s="2">
        <v>51.25</v>
      </c>
      <c r="I172" s="2" t="s">
        <v>5203</v>
      </c>
      <c r="J172" s="2" t="str">
        <f t="shared" si="7"/>
        <v>qatar</v>
      </c>
      <c r="K172" s="2" t="str">
        <f>VLOOKUP(J172,ClearingKeys!$A$2:$B$104,2,FALSE)</f>
        <v>ASIA</v>
      </c>
      <c r="L172" s="4" t="str">
        <f t="shared" si="8"/>
        <v>qatar</v>
      </c>
    </row>
    <row r="173" spans="1:12" x14ac:dyDescent="0.2">
      <c r="A173" s="2" t="s">
        <v>895</v>
      </c>
      <c r="B173" s="2" t="s">
        <v>4781</v>
      </c>
      <c r="C173" s="2" t="s">
        <v>1184</v>
      </c>
      <c r="D173" s="2" t="s">
        <v>363</v>
      </c>
      <c r="F173" s="2" t="s">
        <v>5058</v>
      </c>
      <c r="G173" s="2">
        <v>-21.1</v>
      </c>
      <c r="H173" s="2">
        <v>55.6</v>
      </c>
      <c r="I173" s="2" t="s">
        <v>4525</v>
      </c>
      <c r="J173" s="2" t="str">
        <f t="shared" si="7"/>
        <v>reunion</v>
      </c>
      <c r="K173" s="2" t="e">
        <f>VLOOKUP(J173,ClearingKeys!$A$2:$B$104,2,FALSE)</f>
        <v>#N/A</v>
      </c>
      <c r="L173" s="4" t="str">
        <f t="shared" si="8"/>
        <v>reunion</v>
      </c>
    </row>
    <row r="174" spans="1:12" x14ac:dyDescent="0.2">
      <c r="A174" s="2" t="s">
        <v>933</v>
      </c>
      <c r="B174" s="2" t="s">
        <v>3389</v>
      </c>
      <c r="C174" s="2" t="s">
        <v>5109</v>
      </c>
      <c r="D174" s="2" t="s">
        <v>4315</v>
      </c>
      <c r="F174" s="2" t="s">
        <v>4103</v>
      </c>
      <c r="G174" s="2">
        <v>46</v>
      </c>
      <c r="H174" s="2">
        <v>25</v>
      </c>
      <c r="I174" s="2" t="s">
        <v>1618</v>
      </c>
      <c r="J174" s="2" t="str">
        <f t="shared" si="7"/>
        <v>romania</v>
      </c>
      <c r="K174" s="2" t="str">
        <f>VLOOKUP(J174,ClearingKeys!$A$2:$B$104,2,FALSE)</f>
        <v>EUROPE</v>
      </c>
      <c r="L174" s="4" t="str">
        <f t="shared" si="8"/>
        <v>romania</v>
      </c>
    </row>
    <row r="175" spans="1:12" x14ac:dyDescent="0.2">
      <c r="A175" s="2" t="s">
        <v>1433</v>
      </c>
      <c r="B175" s="2" t="s">
        <v>4114</v>
      </c>
      <c r="C175" s="2" t="s">
        <v>1548</v>
      </c>
      <c r="D175" s="2" t="s">
        <v>571</v>
      </c>
      <c r="F175" s="2" t="s">
        <v>1973</v>
      </c>
      <c r="G175" s="2">
        <v>60</v>
      </c>
      <c r="H175" s="2">
        <v>100</v>
      </c>
      <c r="I175" s="2" t="s">
        <v>56</v>
      </c>
      <c r="J175" s="2" t="s">
        <v>2506</v>
      </c>
      <c r="K175" s="2" t="str">
        <f>VLOOKUP(J175,ClearingKeys!$A$2:$B$104,2,FALSE)</f>
        <v>EUROPE</v>
      </c>
      <c r="L175" s="4" t="str">
        <f t="shared" si="8"/>
        <v>russia</v>
      </c>
    </row>
    <row r="176" spans="1:12" x14ac:dyDescent="0.2">
      <c r="A176" s="2" t="s">
        <v>1652</v>
      </c>
      <c r="B176" s="2" t="s">
        <v>5473</v>
      </c>
      <c r="C176" s="2" t="s">
        <v>2232</v>
      </c>
      <c r="D176" s="2" t="s">
        <v>2656</v>
      </c>
      <c r="F176" s="2" t="s">
        <v>6389</v>
      </c>
      <c r="G176" s="2">
        <v>-2</v>
      </c>
      <c r="H176" s="2">
        <v>30</v>
      </c>
      <c r="I176" s="2" t="s">
        <v>2622</v>
      </c>
      <c r="J176" s="2" t="str">
        <f t="shared" ref="J176:J189" si="9">TRIM(LOWER(F176))</f>
        <v>rwanda</v>
      </c>
      <c r="K176" s="2" t="e">
        <f>VLOOKUP(J176,ClearingKeys!$A$2:$B$104,2,FALSE)</f>
        <v>#N/A</v>
      </c>
      <c r="L176" s="4" t="str">
        <f t="shared" si="8"/>
        <v>rwanda</v>
      </c>
    </row>
    <row r="177" spans="1:12" ht="25.5" x14ac:dyDescent="0.2">
      <c r="A177" s="2" t="s">
        <v>1080</v>
      </c>
      <c r="B177" s="2" t="s">
        <v>4216</v>
      </c>
      <c r="C177" s="2" t="s">
        <v>2667</v>
      </c>
      <c r="D177" s="2" t="s">
        <v>6253</v>
      </c>
      <c r="F177" s="2" t="s">
        <v>4783</v>
      </c>
      <c r="G177" s="2">
        <v>-15.933299999999999</v>
      </c>
      <c r="H177" s="2">
        <v>-5.7</v>
      </c>
      <c r="I177" s="2" t="s">
        <v>4031</v>
      </c>
      <c r="J177" s="2" t="str">
        <f t="shared" si="9"/>
        <v>saint helena</v>
      </c>
      <c r="K177" s="2" t="e">
        <f>VLOOKUP(J177,ClearingKeys!$A$2:$B$104,2,FALSE)</f>
        <v>#N/A</v>
      </c>
      <c r="L177" s="4" t="str">
        <f t="shared" si="8"/>
        <v>saint helena</v>
      </c>
    </row>
    <row r="178" spans="1:12" ht="25.5" x14ac:dyDescent="0.2">
      <c r="A178" s="2" t="s">
        <v>3765</v>
      </c>
      <c r="B178" s="2" t="s">
        <v>2636</v>
      </c>
      <c r="C178" s="2" t="s">
        <v>4521</v>
      </c>
      <c r="D178" s="2" t="s">
        <v>703</v>
      </c>
      <c r="F178" s="2" t="s">
        <v>1527</v>
      </c>
      <c r="G178" s="2">
        <v>17.333300000000001</v>
      </c>
      <c r="H178" s="2">
        <v>-62.75</v>
      </c>
      <c r="I178" s="2" t="s">
        <v>1982</v>
      </c>
      <c r="J178" s="2" t="str">
        <f t="shared" si="9"/>
        <v>saint kitts and nevis</v>
      </c>
      <c r="K178" s="2" t="e">
        <f>VLOOKUP(J178,ClearingKeys!$A$2:$B$104,2,FALSE)</f>
        <v>#N/A</v>
      </c>
      <c r="L178" s="4" t="str">
        <f t="shared" si="8"/>
        <v>saint kitts and nevis</v>
      </c>
    </row>
    <row r="179" spans="1:12" ht="25.5" x14ac:dyDescent="0.2">
      <c r="A179" s="2" t="s">
        <v>4180</v>
      </c>
      <c r="B179" s="2" t="s">
        <v>4107</v>
      </c>
      <c r="C179" s="2" t="s">
        <v>3182</v>
      </c>
      <c r="D179" s="2" t="s">
        <v>4097</v>
      </c>
      <c r="F179" s="2" t="s">
        <v>1067</v>
      </c>
      <c r="G179" s="2">
        <v>13.8833</v>
      </c>
      <c r="H179" s="2">
        <v>-61.133299999999998</v>
      </c>
      <c r="I179" s="2" t="s">
        <v>6164</v>
      </c>
      <c r="J179" s="2" t="str">
        <f t="shared" si="9"/>
        <v>saint lucia</v>
      </c>
      <c r="K179" s="2" t="e">
        <f>VLOOKUP(J179,ClearingKeys!$A$2:$B$104,2,FALSE)</f>
        <v>#N/A</v>
      </c>
      <c r="L179" s="4" t="str">
        <f t="shared" si="8"/>
        <v>saint lucia</v>
      </c>
    </row>
    <row r="180" spans="1:12" ht="38.25" x14ac:dyDescent="0.2">
      <c r="A180" s="2" t="s">
        <v>5734</v>
      </c>
      <c r="B180" s="2" t="s">
        <v>3284</v>
      </c>
      <c r="C180" s="2" t="s">
        <v>6100</v>
      </c>
      <c r="D180" s="2" t="s">
        <v>461</v>
      </c>
      <c r="F180" s="2" t="s">
        <v>3602</v>
      </c>
      <c r="G180" s="2">
        <v>46.833300000000001</v>
      </c>
      <c r="H180" s="2">
        <v>-56.333300000000001</v>
      </c>
      <c r="I180" s="2" t="s">
        <v>1034</v>
      </c>
      <c r="J180" s="2" t="str">
        <f t="shared" si="9"/>
        <v>saint pierre and miquelon</v>
      </c>
      <c r="K180" s="2" t="e">
        <f>VLOOKUP(J180,ClearingKeys!$A$2:$B$104,2,FALSE)</f>
        <v>#N/A</v>
      </c>
      <c r="L180" s="4" t="str">
        <f t="shared" si="8"/>
        <v>saint pierre and miquelon</v>
      </c>
    </row>
    <row r="181" spans="1:12" ht="63.75" x14ac:dyDescent="0.2">
      <c r="A181" s="2" t="s">
        <v>4708</v>
      </c>
      <c r="B181" s="2" t="s">
        <v>3031</v>
      </c>
      <c r="C181" s="2" t="s">
        <v>4159</v>
      </c>
      <c r="D181" s="2" t="s">
        <v>232</v>
      </c>
      <c r="F181" s="2" t="s">
        <v>3888</v>
      </c>
      <c r="G181" s="2">
        <v>13.25</v>
      </c>
      <c r="H181" s="2">
        <v>-61.2</v>
      </c>
      <c r="I181" s="2" t="s">
        <v>5847</v>
      </c>
      <c r="J181" s="2" t="str">
        <f t="shared" si="9"/>
        <v>saint vincent and the grenadines</v>
      </c>
      <c r="K181" s="2" t="e">
        <f>VLOOKUP(J181,ClearingKeys!$A$2:$B$104,2,FALSE)</f>
        <v>#N/A</v>
      </c>
      <c r="L181" s="4" t="str">
        <f t="shared" si="8"/>
        <v>saint vincent and the grenadines</v>
      </c>
    </row>
    <row r="182" spans="1:12" x14ac:dyDescent="0.2">
      <c r="A182" s="2" t="s">
        <v>2988</v>
      </c>
      <c r="B182" s="2" t="s">
        <v>1284</v>
      </c>
      <c r="C182" s="2" t="s">
        <v>4313</v>
      </c>
      <c r="D182" s="2" t="s">
        <v>1282</v>
      </c>
      <c r="F182" s="2" t="s">
        <v>6076</v>
      </c>
      <c r="G182" s="2">
        <v>-13.583299999999999</v>
      </c>
      <c r="H182" s="2">
        <v>-172.33330000000001</v>
      </c>
      <c r="I182" s="2" t="s">
        <v>619</v>
      </c>
      <c r="J182" s="2" t="str">
        <f t="shared" si="9"/>
        <v>samoa</v>
      </c>
      <c r="K182" s="2" t="e">
        <f>VLOOKUP(J182,ClearingKeys!$A$2:$B$104,2,FALSE)</f>
        <v>#N/A</v>
      </c>
      <c r="L182" s="4" t="str">
        <f t="shared" si="8"/>
        <v>samoa</v>
      </c>
    </row>
    <row r="183" spans="1:12" ht="25.5" x14ac:dyDescent="0.2">
      <c r="A183" s="2" t="s">
        <v>1476</v>
      </c>
      <c r="B183" s="2" t="s">
        <v>6003</v>
      </c>
      <c r="C183" s="2" t="s">
        <v>1705</v>
      </c>
      <c r="D183" s="2" t="s">
        <v>6383</v>
      </c>
      <c r="F183" s="2" t="s">
        <v>5600</v>
      </c>
      <c r="G183" s="2">
        <v>43.7667</v>
      </c>
      <c r="H183" s="2">
        <v>12.416700000000001</v>
      </c>
      <c r="I183" s="2" t="s">
        <v>6079</v>
      </c>
      <c r="J183" s="2" t="str">
        <f t="shared" si="9"/>
        <v>san marino</v>
      </c>
      <c r="K183" s="2" t="e">
        <f>VLOOKUP(J183,ClearingKeys!$A$2:$B$104,2,FALSE)</f>
        <v>#N/A</v>
      </c>
      <c r="L183" s="4" t="str">
        <f t="shared" si="8"/>
        <v>san marino</v>
      </c>
    </row>
    <row r="184" spans="1:12" ht="38.25" x14ac:dyDescent="0.2">
      <c r="A184" s="2" t="s">
        <v>453</v>
      </c>
      <c r="B184" s="2" t="s">
        <v>6522</v>
      </c>
      <c r="C184" s="2" t="s">
        <v>7</v>
      </c>
      <c r="D184" s="2" t="s">
        <v>5070</v>
      </c>
      <c r="F184" s="2" t="s">
        <v>6417</v>
      </c>
      <c r="G184" s="2">
        <v>1</v>
      </c>
      <c r="H184" s="2">
        <v>7</v>
      </c>
      <c r="I184" s="2" t="s">
        <v>4148</v>
      </c>
      <c r="J184" s="2" t="str">
        <f t="shared" si="9"/>
        <v>sao tome and principe</v>
      </c>
      <c r="K184" s="2" t="e">
        <f>VLOOKUP(J184,ClearingKeys!$A$2:$B$104,2,FALSE)</f>
        <v>#N/A</v>
      </c>
      <c r="L184" s="4" t="str">
        <f t="shared" si="8"/>
        <v>sao tome and principe</v>
      </c>
    </row>
    <row r="185" spans="1:12" ht="25.5" x14ac:dyDescent="0.2">
      <c r="A185" s="2" t="s">
        <v>5746</v>
      </c>
      <c r="B185" s="2" t="s">
        <v>3957</v>
      </c>
      <c r="C185" s="2" t="s">
        <v>6249</v>
      </c>
      <c r="D185" s="2" t="s">
        <v>4695</v>
      </c>
      <c r="F185" s="2" t="s">
        <v>1065</v>
      </c>
      <c r="G185" s="2">
        <v>25</v>
      </c>
      <c r="H185" s="2">
        <v>45</v>
      </c>
      <c r="I185" s="2" t="s">
        <v>682</v>
      </c>
      <c r="J185" s="2" t="str">
        <f t="shared" si="9"/>
        <v>saudi arabia</v>
      </c>
      <c r="K185" s="2" t="str">
        <f>VLOOKUP(J185,ClearingKeys!$A$2:$B$104,2,FALSE)</f>
        <v>ASIA</v>
      </c>
      <c r="L185" s="4" t="str">
        <f t="shared" si="8"/>
        <v>saudi arabia</v>
      </c>
    </row>
    <row r="186" spans="1:12" x14ac:dyDescent="0.2">
      <c r="A186" s="2" t="s">
        <v>6438</v>
      </c>
      <c r="B186" s="2" t="s">
        <v>705</v>
      </c>
      <c r="C186" s="2" t="s">
        <v>6503</v>
      </c>
      <c r="D186" s="2" t="s">
        <v>2161</v>
      </c>
      <c r="F186" s="2" t="s">
        <v>2462</v>
      </c>
      <c r="G186" s="2">
        <v>14</v>
      </c>
      <c r="H186" s="2">
        <v>-14</v>
      </c>
      <c r="I186" s="2" t="s">
        <v>3081</v>
      </c>
      <c r="J186" s="2" t="str">
        <f t="shared" si="9"/>
        <v>senegal</v>
      </c>
      <c r="K186" s="2" t="e">
        <f>VLOOKUP(J186,ClearingKeys!$A$2:$B$104,2,FALSE)</f>
        <v>#N/A</v>
      </c>
      <c r="L186" s="4" t="str">
        <f t="shared" si="8"/>
        <v>senegal</v>
      </c>
    </row>
    <row r="187" spans="1:12" ht="25.5" x14ac:dyDescent="0.2">
      <c r="A187" s="2" t="s">
        <v>2248</v>
      </c>
      <c r="B187" s="2" t="s">
        <v>1809</v>
      </c>
      <c r="C187" s="2" t="s">
        <v>1983</v>
      </c>
      <c r="D187" s="2" t="s">
        <v>4306</v>
      </c>
      <c r="F187" s="2" t="s">
        <v>1580</v>
      </c>
      <c r="G187" s="2">
        <v>-4.5833000000000004</v>
      </c>
      <c r="H187" s="2">
        <v>55.666699999999999</v>
      </c>
      <c r="I187" s="2" t="s">
        <v>1244</v>
      </c>
      <c r="J187" s="2" t="str">
        <f t="shared" si="9"/>
        <v>seychelles</v>
      </c>
      <c r="K187" s="2" t="e">
        <f>VLOOKUP(J187,ClearingKeys!$A$2:$B$104,2,FALSE)</f>
        <v>#N/A</v>
      </c>
      <c r="L187" s="4" t="str">
        <f t="shared" si="8"/>
        <v>seychelles</v>
      </c>
    </row>
    <row r="188" spans="1:12" ht="25.5" x14ac:dyDescent="0.2">
      <c r="A188" s="2" t="s">
        <v>1258</v>
      </c>
      <c r="B188" s="2" t="s">
        <v>188</v>
      </c>
      <c r="C188" s="2" t="s">
        <v>633</v>
      </c>
      <c r="D188" s="2" t="s">
        <v>5744</v>
      </c>
      <c r="F188" s="2" t="s">
        <v>2483</v>
      </c>
      <c r="G188" s="2">
        <v>8.5</v>
      </c>
      <c r="H188" s="2">
        <v>-11.5</v>
      </c>
      <c r="I188" s="2" t="s">
        <v>5836</v>
      </c>
      <c r="J188" s="2" t="str">
        <f t="shared" si="9"/>
        <v>sierra leone</v>
      </c>
      <c r="K188" s="2" t="e">
        <f>VLOOKUP(J188,ClearingKeys!$A$2:$B$104,2,FALSE)</f>
        <v>#N/A</v>
      </c>
      <c r="L188" s="4" t="str">
        <f t="shared" si="8"/>
        <v>sierra leone</v>
      </c>
    </row>
    <row r="189" spans="1:12" x14ac:dyDescent="0.2">
      <c r="A189" s="2" t="s">
        <v>1927</v>
      </c>
      <c r="B189" s="2" t="s">
        <v>3348</v>
      </c>
      <c r="C189" s="2" t="s">
        <v>1823</v>
      </c>
      <c r="D189" s="2" t="s">
        <v>2053</v>
      </c>
      <c r="F189" s="2" t="s">
        <v>5141</v>
      </c>
      <c r="G189" s="2">
        <v>1.3667</v>
      </c>
      <c r="H189" s="2">
        <v>103.8</v>
      </c>
      <c r="I189" s="2" t="s">
        <v>3860</v>
      </c>
      <c r="J189" s="2" t="str">
        <f t="shared" si="9"/>
        <v>singapore</v>
      </c>
      <c r="K189" s="2" t="str">
        <f>VLOOKUP(J189,ClearingKeys!$A$2:$B$104,2,FALSE)</f>
        <v>ASIA</v>
      </c>
      <c r="L189" s="4" t="str">
        <f t="shared" si="8"/>
        <v>singapore</v>
      </c>
    </row>
    <row r="190" spans="1:12" x14ac:dyDescent="0.2">
      <c r="A190" s="2" t="s">
        <v>5377</v>
      </c>
      <c r="B190" s="2" t="s">
        <v>6316</v>
      </c>
      <c r="C190" s="2" t="s">
        <v>5264</v>
      </c>
      <c r="D190" s="2" t="s">
        <v>5942</v>
      </c>
      <c r="F190" s="2" t="s">
        <v>491</v>
      </c>
      <c r="G190" s="2">
        <v>48.666699999999999</v>
      </c>
      <c r="H190" s="2">
        <v>19.5</v>
      </c>
      <c r="I190" s="2" t="s">
        <v>2670</v>
      </c>
      <c r="J190" s="2" t="s">
        <v>3128</v>
      </c>
      <c r="K190" s="2" t="str">
        <f>VLOOKUP(J190,ClearingKeys!$A$2:$B$104,2,FALSE)</f>
        <v>EUROPE</v>
      </c>
      <c r="L190" s="4" t="str">
        <f t="shared" si="8"/>
        <v>slovakia</v>
      </c>
    </row>
    <row r="191" spans="1:12" x14ac:dyDescent="0.2">
      <c r="A191" s="2" t="s">
        <v>2243</v>
      </c>
      <c r="B191" s="2" t="s">
        <v>1781</v>
      </c>
      <c r="C191" s="2" t="s">
        <v>5567</v>
      </c>
      <c r="D191" s="2" t="s">
        <v>6578</v>
      </c>
      <c r="F191" s="2" t="s">
        <v>6295</v>
      </c>
      <c r="G191" s="2">
        <v>46</v>
      </c>
      <c r="H191" s="2">
        <v>15</v>
      </c>
      <c r="I191" s="2" t="s">
        <v>1649</v>
      </c>
      <c r="J191" s="2" t="str">
        <f t="shared" ref="J191:J219" si="10">TRIM(LOWER(F191))</f>
        <v>slovenia</v>
      </c>
      <c r="K191" s="2" t="str">
        <f>VLOOKUP(J191,ClearingKeys!$A$2:$B$104,2,FALSE)</f>
        <v>EUROPE</v>
      </c>
      <c r="L191" s="4" t="str">
        <f t="shared" si="8"/>
        <v>slovenia</v>
      </c>
    </row>
    <row r="192" spans="1:12" ht="25.5" x14ac:dyDescent="0.2">
      <c r="A192" s="2" t="s">
        <v>4755</v>
      </c>
      <c r="B192" s="2" t="s">
        <v>5043</v>
      </c>
      <c r="C192" s="2" t="s">
        <v>4804</v>
      </c>
      <c r="D192" s="2" t="s">
        <v>5015</v>
      </c>
      <c r="F192" s="2" t="s">
        <v>1531</v>
      </c>
      <c r="G192" s="2">
        <v>-8</v>
      </c>
      <c r="H192" s="2">
        <v>159</v>
      </c>
      <c r="I192" s="2" t="s">
        <v>170</v>
      </c>
      <c r="J192" s="2" t="str">
        <f t="shared" si="10"/>
        <v>solomon islands</v>
      </c>
      <c r="K192" s="2" t="e">
        <f>VLOOKUP(J192,ClearingKeys!$A$2:$B$104,2,FALSE)</f>
        <v>#N/A</v>
      </c>
      <c r="L192" s="4" t="str">
        <f t="shared" si="8"/>
        <v>solomon islands</v>
      </c>
    </row>
    <row r="193" spans="1:12" x14ac:dyDescent="0.2">
      <c r="A193" s="2" t="s">
        <v>5808</v>
      </c>
      <c r="B193" s="2" t="s">
        <v>4285</v>
      </c>
      <c r="C193" s="2" t="s">
        <v>2734</v>
      </c>
      <c r="D193" s="2" t="s">
        <v>160</v>
      </c>
      <c r="F193" s="2" t="s">
        <v>635</v>
      </c>
      <c r="G193" s="2">
        <v>10</v>
      </c>
      <c r="H193" s="2">
        <v>49</v>
      </c>
      <c r="I193" s="2" t="s">
        <v>4666</v>
      </c>
      <c r="J193" s="2" t="str">
        <f t="shared" si="10"/>
        <v>somalia</v>
      </c>
      <c r="K193" s="2" t="str">
        <f>VLOOKUP(J193,ClearingKeys!$A$2:$B$104,2,FALSE)</f>
        <v>AFRICA</v>
      </c>
      <c r="L193" s="4" t="str">
        <f t="shared" ref="L193:L237" si="11">TRIM(LOWER(J193))</f>
        <v>somalia</v>
      </c>
    </row>
    <row r="194" spans="1:12" ht="25.5" x14ac:dyDescent="0.2">
      <c r="A194" s="2" t="s">
        <v>4182</v>
      </c>
      <c r="B194" s="2" t="s">
        <v>1949</v>
      </c>
      <c r="C194" s="2" t="s">
        <v>550</v>
      </c>
      <c r="D194" s="2" t="s">
        <v>5352</v>
      </c>
      <c r="F194" s="2" t="s">
        <v>1446</v>
      </c>
      <c r="G194" s="2">
        <v>-29</v>
      </c>
      <c r="H194" s="2">
        <v>24</v>
      </c>
      <c r="I194" s="2" t="s">
        <v>3622</v>
      </c>
      <c r="J194" s="2" t="str">
        <f t="shared" si="10"/>
        <v>south africa</v>
      </c>
      <c r="K194" s="2" t="str">
        <f>VLOOKUP(J194,ClearingKeys!$A$2:$B$104,2,FALSE)</f>
        <v>AFRICA</v>
      </c>
      <c r="L194" s="4" t="str">
        <f t="shared" si="11"/>
        <v>south africa</v>
      </c>
    </row>
    <row r="195" spans="1:12" ht="76.5" x14ac:dyDescent="0.2">
      <c r="A195" s="2" t="s">
        <v>3712</v>
      </c>
      <c r="B195" s="2" t="s">
        <v>579</v>
      </c>
      <c r="C195" s="2" t="s">
        <v>2261</v>
      </c>
      <c r="D195" s="2" t="s">
        <v>2468</v>
      </c>
      <c r="F195" s="2" t="s">
        <v>5582</v>
      </c>
      <c r="G195" s="2">
        <v>-54.5</v>
      </c>
      <c r="H195" s="2">
        <v>-37</v>
      </c>
      <c r="I195" s="2" t="s">
        <v>941</v>
      </c>
      <c r="J195" s="2" t="str">
        <f t="shared" si="10"/>
        <v>south georgia and the south sandwich islands</v>
      </c>
      <c r="K195" s="2" t="e">
        <f>VLOOKUP(J195,ClearingKeys!$A$2:$B$104,2,FALSE)</f>
        <v>#N/A</v>
      </c>
      <c r="L195" s="4" t="str">
        <f t="shared" si="11"/>
        <v>south georgia and the south sandwich islands</v>
      </c>
    </row>
    <row r="196" spans="1:12" x14ac:dyDescent="0.2">
      <c r="A196" s="2" t="s">
        <v>1997</v>
      </c>
      <c r="B196" s="2" t="s">
        <v>3585</v>
      </c>
      <c r="C196" s="2" t="s">
        <v>4890</v>
      </c>
      <c r="D196" s="2" t="s">
        <v>731</v>
      </c>
      <c r="F196" s="2" t="s">
        <v>1686</v>
      </c>
      <c r="G196" s="2">
        <v>40</v>
      </c>
      <c r="H196" s="2">
        <v>-4</v>
      </c>
      <c r="I196" s="2" t="s">
        <v>520</v>
      </c>
      <c r="J196" s="2" t="str">
        <f t="shared" si="10"/>
        <v>spain</v>
      </c>
      <c r="K196" s="2" t="str">
        <f>VLOOKUP(J196,ClearingKeys!$A$2:$B$104,2,FALSE)</f>
        <v>EUROPE</v>
      </c>
      <c r="L196" s="4" t="str">
        <f t="shared" si="11"/>
        <v>spain</v>
      </c>
    </row>
    <row r="197" spans="1:12" x14ac:dyDescent="0.2">
      <c r="A197" s="2" t="s">
        <v>6445</v>
      </c>
      <c r="B197" s="2" t="s">
        <v>2311</v>
      </c>
      <c r="C197" s="2" t="s">
        <v>169</v>
      </c>
      <c r="D197" s="2" t="s">
        <v>33</v>
      </c>
      <c r="F197" s="2" t="s">
        <v>1607</v>
      </c>
      <c r="G197" s="2">
        <v>7</v>
      </c>
      <c r="H197" s="2">
        <v>81</v>
      </c>
      <c r="I197" s="2" t="s">
        <v>981</v>
      </c>
      <c r="J197" s="2" t="str">
        <f t="shared" si="10"/>
        <v>sri lanka</v>
      </c>
      <c r="K197" s="2" t="str">
        <f>VLOOKUP(J197,ClearingKeys!$A$2:$B$104,2,FALSE)</f>
        <v>ASIA</v>
      </c>
      <c r="L197" s="4" t="str">
        <f t="shared" si="11"/>
        <v>sri lanka</v>
      </c>
    </row>
    <row r="198" spans="1:12" x14ac:dyDescent="0.2">
      <c r="A198" s="2" t="s">
        <v>910</v>
      </c>
      <c r="B198" s="2" t="s">
        <v>4310</v>
      </c>
      <c r="C198" s="2" t="s">
        <v>4012</v>
      </c>
      <c r="D198" s="2" t="s">
        <v>4839</v>
      </c>
      <c r="F198" s="2" t="s">
        <v>6410</v>
      </c>
      <c r="G198" s="2">
        <v>15</v>
      </c>
      <c r="H198" s="2">
        <v>30</v>
      </c>
      <c r="I198" s="2" t="s">
        <v>2235</v>
      </c>
      <c r="J198" s="2" t="str">
        <f t="shared" si="10"/>
        <v>sudan</v>
      </c>
      <c r="K198" s="2" t="e">
        <f>VLOOKUP(J198,ClearingKeys!$A$2:$B$104,2,FALSE)</f>
        <v>#N/A</v>
      </c>
      <c r="L198" s="4" t="str">
        <f t="shared" si="11"/>
        <v>sudan</v>
      </c>
    </row>
    <row r="199" spans="1:12" x14ac:dyDescent="0.2">
      <c r="A199" s="2" t="s">
        <v>2805</v>
      </c>
      <c r="B199" s="2" t="s">
        <v>3748</v>
      </c>
      <c r="C199" s="2" t="s">
        <v>6375</v>
      </c>
      <c r="D199" s="2" t="s">
        <v>4024</v>
      </c>
      <c r="F199" s="2" t="s">
        <v>895</v>
      </c>
      <c r="G199" s="2">
        <v>4</v>
      </c>
      <c r="H199" s="2">
        <v>-56</v>
      </c>
      <c r="I199" s="2" t="s">
        <v>5726</v>
      </c>
      <c r="J199" s="2" t="str">
        <f t="shared" si="10"/>
        <v>suriname</v>
      </c>
      <c r="K199" s="2" t="e">
        <f>VLOOKUP(J199,ClearingKeys!$A$2:$B$104,2,FALSE)</f>
        <v>#N/A</v>
      </c>
      <c r="L199" s="4" t="str">
        <f t="shared" si="11"/>
        <v>suriname</v>
      </c>
    </row>
    <row r="200" spans="1:12" ht="51" x14ac:dyDescent="0.2">
      <c r="A200" s="2" t="s">
        <v>1960</v>
      </c>
      <c r="B200" s="2" t="s">
        <v>552</v>
      </c>
      <c r="C200" s="2" t="s">
        <v>4390</v>
      </c>
      <c r="D200" s="2" t="s">
        <v>1202</v>
      </c>
      <c r="F200" s="2" t="s">
        <v>2255</v>
      </c>
      <c r="G200" s="2">
        <v>78</v>
      </c>
      <c r="H200" s="2">
        <v>20</v>
      </c>
      <c r="I200" s="2" t="s">
        <v>5614</v>
      </c>
      <c r="J200" s="2" t="str">
        <f t="shared" si="10"/>
        <v>svalbard and jan mayen islands</v>
      </c>
      <c r="K200" s="2" t="e">
        <f>VLOOKUP(J200,ClearingKeys!$A$2:$B$104,2,FALSE)</f>
        <v>#N/A</v>
      </c>
      <c r="L200" s="4" t="str">
        <f t="shared" si="11"/>
        <v>svalbard and jan mayen islands</v>
      </c>
    </row>
    <row r="201" spans="1:12" x14ac:dyDescent="0.2">
      <c r="A201" s="2" t="s">
        <v>5443</v>
      </c>
      <c r="B201" s="2" t="s">
        <v>2807</v>
      </c>
      <c r="C201" s="2" t="s">
        <v>5560</v>
      </c>
      <c r="D201" s="2" t="s">
        <v>3260</v>
      </c>
      <c r="F201" s="2" t="s">
        <v>933</v>
      </c>
      <c r="G201" s="2">
        <v>-26.5</v>
      </c>
      <c r="H201" s="2">
        <v>31.5</v>
      </c>
      <c r="I201" s="2" t="s">
        <v>1382</v>
      </c>
      <c r="J201" s="2" t="str">
        <f t="shared" si="10"/>
        <v>swaziland</v>
      </c>
      <c r="K201" s="2" t="e">
        <f>VLOOKUP(J201,ClearingKeys!$A$2:$B$104,2,FALSE)</f>
        <v>#N/A</v>
      </c>
      <c r="L201" s="4" t="str">
        <f t="shared" si="11"/>
        <v>swaziland</v>
      </c>
    </row>
    <row r="202" spans="1:12" x14ac:dyDescent="0.2">
      <c r="F202" s="2" t="s">
        <v>1433</v>
      </c>
      <c r="G202" s="2">
        <v>62</v>
      </c>
      <c r="H202" s="2">
        <v>15</v>
      </c>
      <c r="I202" s="2" t="s">
        <v>2008</v>
      </c>
      <c r="J202" s="2" t="str">
        <f t="shared" si="10"/>
        <v>sweden</v>
      </c>
      <c r="K202" s="2" t="str">
        <f>VLOOKUP(J202,ClearingKeys!$A$2:$B$104,2,FALSE)</f>
        <v>EUROPE</v>
      </c>
      <c r="L202" s="4" t="str">
        <f t="shared" si="11"/>
        <v>sweden</v>
      </c>
    </row>
    <row r="203" spans="1:12" ht="25.5" x14ac:dyDescent="0.2">
      <c r="F203" s="2" t="s">
        <v>1652</v>
      </c>
      <c r="G203" s="2">
        <v>47</v>
      </c>
      <c r="H203" s="2">
        <v>8</v>
      </c>
      <c r="I203" s="2" t="s">
        <v>134</v>
      </c>
      <c r="J203" s="2" t="str">
        <f t="shared" si="10"/>
        <v>switzerland</v>
      </c>
      <c r="K203" s="2" t="str">
        <f>VLOOKUP(J203,ClearingKeys!$A$2:$B$104,2,FALSE)</f>
        <v>EUROPE</v>
      </c>
      <c r="L203" s="4" t="str">
        <f t="shared" si="11"/>
        <v>switzerland</v>
      </c>
    </row>
    <row r="204" spans="1:12" x14ac:dyDescent="0.2">
      <c r="F204" s="2" t="s">
        <v>5224</v>
      </c>
      <c r="G204" s="2">
        <v>35</v>
      </c>
      <c r="H204" s="2">
        <v>38</v>
      </c>
      <c r="I204" s="2" t="s">
        <v>5134</v>
      </c>
      <c r="J204" s="2" t="str">
        <f t="shared" si="10"/>
        <v>syria</v>
      </c>
      <c r="K204" s="2" t="e">
        <f>VLOOKUP(J204,ClearingKeys!$A$2:$B$104,2,FALSE)</f>
        <v>#N/A</v>
      </c>
      <c r="L204" s="4" t="str">
        <f t="shared" si="11"/>
        <v>syria</v>
      </c>
    </row>
    <row r="205" spans="1:12" x14ac:dyDescent="0.2">
      <c r="F205" s="2" t="s">
        <v>3836</v>
      </c>
      <c r="G205" s="2">
        <v>23.5</v>
      </c>
      <c r="H205" s="2">
        <v>121</v>
      </c>
      <c r="I205" s="2" t="s">
        <v>5603</v>
      </c>
      <c r="J205" s="2" t="str">
        <f t="shared" si="10"/>
        <v>taiwan</v>
      </c>
      <c r="K205" s="2" t="e">
        <f>VLOOKUP(J205,ClearingKeys!$A$2:$B$104,2,FALSE)</f>
        <v>#N/A</v>
      </c>
      <c r="L205" s="4" t="str">
        <f t="shared" si="11"/>
        <v>taiwan</v>
      </c>
    </row>
    <row r="206" spans="1:12" x14ac:dyDescent="0.2">
      <c r="F206" s="2" t="s">
        <v>3765</v>
      </c>
      <c r="G206" s="2">
        <v>39</v>
      </c>
      <c r="H206" s="2">
        <v>71</v>
      </c>
      <c r="I206" s="2" t="s">
        <v>4559</v>
      </c>
      <c r="J206" s="2" t="str">
        <f t="shared" si="10"/>
        <v>tajikistan</v>
      </c>
      <c r="K206" s="2" t="e">
        <f>VLOOKUP(J206,ClearingKeys!$A$2:$B$104,2,FALSE)</f>
        <v>#N/A</v>
      </c>
      <c r="L206" s="4" t="str">
        <f t="shared" si="11"/>
        <v>tajikistan</v>
      </c>
    </row>
    <row r="207" spans="1:12" x14ac:dyDescent="0.2">
      <c r="F207" s="2" t="s">
        <v>3156</v>
      </c>
      <c r="G207" s="2">
        <v>-6</v>
      </c>
      <c r="H207" s="2">
        <v>35</v>
      </c>
      <c r="I207" s="2" t="s">
        <v>534</v>
      </c>
      <c r="J207" s="2" t="str">
        <f t="shared" si="10"/>
        <v>tanzania</v>
      </c>
      <c r="K207" s="2" t="e">
        <f>VLOOKUP(J207,ClearingKeys!$A$2:$B$104,2,FALSE)</f>
        <v>#N/A</v>
      </c>
      <c r="L207" s="4" t="str">
        <f t="shared" si="11"/>
        <v>tanzania</v>
      </c>
    </row>
    <row r="208" spans="1:12" x14ac:dyDescent="0.2">
      <c r="F208" s="2" t="s">
        <v>4180</v>
      </c>
      <c r="G208" s="2">
        <v>15</v>
      </c>
      <c r="H208" s="2">
        <v>100</v>
      </c>
      <c r="I208" s="2" t="s">
        <v>2687</v>
      </c>
      <c r="J208" s="2" t="str">
        <f t="shared" si="10"/>
        <v>thailand</v>
      </c>
      <c r="K208" s="2" t="str">
        <f>VLOOKUP(J208,ClearingKeys!$A$2:$B$104,2,FALSE)</f>
        <v>ASIA</v>
      </c>
      <c r="L208" s="4" t="str">
        <f t="shared" si="11"/>
        <v>thailand</v>
      </c>
    </row>
    <row r="209" spans="6:12" x14ac:dyDescent="0.2">
      <c r="F209" s="2" t="s">
        <v>4708</v>
      </c>
      <c r="G209" s="2">
        <v>8</v>
      </c>
      <c r="H209" s="2">
        <v>1.1667000000000001</v>
      </c>
      <c r="I209" s="2" t="s">
        <v>2702</v>
      </c>
      <c r="J209" s="2" t="str">
        <f t="shared" si="10"/>
        <v>togo</v>
      </c>
      <c r="K209" s="2" t="e">
        <f>VLOOKUP(J209,ClearingKeys!$A$2:$B$104,2,FALSE)</f>
        <v>#N/A</v>
      </c>
      <c r="L209" s="4" t="str">
        <f t="shared" si="11"/>
        <v>togo</v>
      </c>
    </row>
    <row r="210" spans="6:12" x14ac:dyDescent="0.2">
      <c r="F210" s="2" t="s">
        <v>915</v>
      </c>
      <c r="G210" s="2">
        <v>-9</v>
      </c>
      <c r="H210" s="2">
        <v>-172</v>
      </c>
      <c r="I210" s="2" t="s">
        <v>6308</v>
      </c>
      <c r="J210" s="2" t="str">
        <f t="shared" si="10"/>
        <v>tokelau</v>
      </c>
      <c r="K210" s="2" t="e">
        <f>VLOOKUP(J210,ClearingKeys!$A$2:$B$104,2,FALSE)</f>
        <v>#N/A</v>
      </c>
      <c r="L210" s="4" t="str">
        <f t="shared" si="11"/>
        <v>tokelau</v>
      </c>
    </row>
    <row r="211" spans="6:12" x14ac:dyDescent="0.2">
      <c r="F211" s="2" t="s">
        <v>2988</v>
      </c>
      <c r="G211" s="2">
        <v>-20</v>
      </c>
      <c r="H211" s="2">
        <v>-175</v>
      </c>
      <c r="I211" s="2" t="s">
        <v>3722</v>
      </c>
      <c r="J211" s="2" t="str">
        <f t="shared" si="10"/>
        <v>tonga</v>
      </c>
      <c r="K211" s="2" t="e">
        <f>VLOOKUP(J211,ClearingKeys!$A$2:$B$104,2,FALSE)</f>
        <v>#N/A</v>
      </c>
      <c r="L211" s="4" t="str">
        <f t="shared" si="11"/>
        <v>tonga</v>
      </c>
    </row>
    <row r="212" spans="6:12" ht="38.25" x14ac:dyDescent="0.2">
      <c r="F212" s="2" t="s">
        <v>2072</v>
      </c>
      <c r="G212" s="2">
        <v>11</v>
      </c>
      <c r="H212" s="2">
        <v>-61</v>
      </c>
      <c r="I212" s="2" t="s">
        <v>1493</v>
      </c>
      <c r="J212" s="2" t="str">
        <f t="shared" si="10"/>
        <v>trinidad and tobago</v>
      </c>
      <c r="K212" s="2" t="e">
        <f>VLOOKUP(J212,ClearingKeys!$A$2:$B$104,2,FALSE)</f>
        <v>#N/A</v>
      </c>
      <c r="L212" s="4" t="str">
        <f t="shared" si="11"/>
        <v>trinidad and tobago</v>
      </c>
    </row>
    <row r="213" spans="6:12" x14ac:dyDescent="0.2">
      <c r="F213" s="2" t="s">
        <v>1476</v>
      </c>
      <c r="G213" s="2">
        <v>34</v>
      </c>
      <c r="H213" s="2">
        <v>9</v>
      </c>
      <c r="I213" s="2" t="s">
        <v>5807</v>
      </c>
      <c r="J213" s="2" t="str">
        <f t="shared" si="10"/>
        <v>tunisia</v>
      </c>
      <c r="K213" s="2" t="str">
        <f>VLOOKUP(J213,ClearingKeys!$A$2:$B$104,2,FALSE)</f>
        <v>AFRICA</v>
      </c>
      <c r="L213" s="4" t="str">
        <f t="shared" si="11"/>
        <v>tunisia</v>
      </c>
    </row>
    <row r="214" spans="6:12" x14ac:dyDescent="0.2">
      <c r="F214" s="2" t="s">
        <v>453</v>
      </c>
      <c r="G214" s="2">
        <v>39</v>
      </c>
      <c r="H214" s="2">
        <v>35</v>
      </c>
      <c r="I214" s="2" t="s">
        <v>3347</v>
      </c>
      <c r="J214" s="2" t="str">
        <f t="shared" si="10"/>
        <v>turkey</v>
      </c>
      <c r="K214" s="2" t="str">
        <f>VLOOKUP(J214,ClearingKeys!$A$2:$B$104,2,FALSE)</f>
        <v>EUROPE</v>
      </c>
      <c r="L214" s="4" t="str">
        <f t="shared" si="11"/>
        <v>turkey</v>
      </c>
    </row>
    <row r="215" spans="6:12" ht="25.5" x14ac:dyDescent="0.2">
      <c r="F215" s="2" t="s">
        <v>5746</v>
      </c>
      <c r="G215" s="2">
        <v>40</v>
      </c>
      <c r="H215" s="2">
        <v>60</v>
      </c>
      <c r="I215" s="2" t="s">
        <v>3776</v>
      </c>
      <c r="J215" s="2" t="str">
        <f t="shared" si="10"/>
        <v>turkmenistan</v>
      </c>
      <c r="K215" s="2" t="e">
        <f>VLOOKUP(J215,ClearingKeys!$A$2:$B$104,2,FALSE)</f>
        <v>#N/A</v>
      </c>
      <c r="L215" s="4" t="str">
        <f t="shared" si="11"/>
        <v>turkmenistan</v>
      </c>
    </row>
    <row r="216" spans="6:12" ht="38.25" x14ac:dyDescent="0.2">
      <c r="F216" s="2" t="s">
        <v>668</v>
      </c>
      <c r="G216" s="2">
        <v>21.75</v>
      </c>
      <c r="H216" s="2">
        <v>-71.583299999999994</v>
      </c>
      <c r="I216" s="2" t="s">
        <v>3160</v>
      </c>
      <c r="J216" s="2" t="str">
        <f t="shared" si="10"/>
        <v>turks and caicos islands</v>
      </c>
      <c r="K216" s="2" t="e">
        <f>VLOOKUP(J216,ClearingKeys!$A$2:$B$104,2,FALSE)</f>
        <v>#N/A</v>
      </c>
      <c r="L216" s="4" t="str">
        <f t="shared" si="11"/>
        <v>turks and caicos islands</v>
      </c>
    </row>
    <row r="217" spans="6:12" x14ac:dyDescent="0.2">
      <c r="F217" s="2" t="s">
        <v>6438</v>
      </c>
      <c r="G217" s="2">
        <v>-8</v>
      </c>
      <c r="H217" s="2">
        <v>178</v>
      </c>
      <c r="I217" s="2" t="s">
        <v>1749</v>
      </c>
      <c r="J217" s="2" t="str">
        <f t="shared" si="10"/>
        <v>tuvalu</v>
      </c>
      <c r="K217" s="2" t="e">
        <f>VLOOKUP(J217,ClearingKeys!$A$2:$B$104,2,FALSE)</f>
        <v>#N/A</v>
      </c>
      <c r="L217" s="4" t="str">
        <f t="shared" si="11"/>
        <v>tuvalu</v>
      </c>
    </row>
    <row r="218" spans="6:12" x14ac:dyDescent="0.2">
      <c r="F218" s="2" t="s">
        <v>2248</v>
      </c>
      <c r="G218" s="2">
        <v>1</v>
      </c>
      <c r="H218" s="2">
        <v>32</v>
      </c>
      <c r="I218" s="2" t="s">
        <v>6280</v>
      </c>
      <c r="J218" s="2" t="str">
        <f t="shared" si="10"/>
        <v>uganda</v>
      </c>
      <c r="K218" s="2" t="str">
        <f>VLOOKUP(J218,ClearingKeys!$A$2:$B$104,2,FALSE)</f>
        <v>AFRICA</v>
      </c>
      <c r="L218" s="4" t="str">
        <f t="shared" si="11"/>
        <v>uganda</v>
      </c>
    </row>
    <row r="219" spans="6:12" x14ac:dyDescent="0.2">
      <c r="F219" s="2" t="s">
        <v>1258</v>
      </c>
      <c r="G219" s="2">
        <v>49</v>
      </c>
      <c r="H219" s="2">
        <v>32</v>
      </c>
      <c r="I219" s="2" t="s">
        <v>189</v>
      </c>
      <c r="J219" s="2" t="str">
        <f t="shared" si="10"/>
        <v>ukraine</v>
      </c>
      <c r="K219" s="2" t="str">
        <f>VLOOKUP(J219,ClearingKeys!$A$2:$B$104,2,FALSE)</f>
        <v>EUROPE</v>
      </c>
      <c r="L219" s="4" t="str">
        <f t="shared" si="11"/>
        <v>ukraine</v>
      </c>
    </row>
    <row r="220" spans="6:12" x14ac:dyDescent="0.2">
      <c r="F220" s="2" t="s">
        <v>1927</v>
      </c>
      <c r="G220" s="2">
        <v>24</v>
      </c>
      <c r="H220" s="2">
        <v>54</v>
      </c>
      <c r="I220" s="2" t="s">
        <v>5925</v>
      </c>
      <c r="J220" s="2" t="s">
        <v>2638</v>
      </c>
      <c r="K220" s="2" t="str">
        <f>VLOOKUP(J220,ClearingKeys!$A$2:$B$104,2,FALSE)</f>
        <v>ASIA</v>
      </c>
      <c r="L220" s="4" t="str">
        <f t="shared" si="11"/>
        <v>uae</v>
      </c>
    </row>
    <row r="221" spans="6:12" x14ac:dyDescent="0.2">
      <c r="F221" s="2" t="s">
        <v>6591</v>
      </c>
      <c r="G221" s="2">
        <v>54</v>
      </c>
      <c r="H221" s="2">
        <v>-2</v>
      </c>
      <c r="I221" s="2" t="s">
        <v>486</v>
      </c>
      <c r="J221" s="2" t="s">
        <v>1308</v>
      </c>
      <c r="K221" s="2" t="str">
        <f>VLOOKUP(J221,ClearingKeys!$A$2:$B$104,2,FALSE)</f>
        <v>EUROPE</v>
      </c>
      <c r="L221" s="4" t="str">
        <f t="shared" si="11"/>
        <v>uk</v>
      </c>
    </row>
    <row r="222" spans="6:12" x14ac:dyDescent="0.2">
      <c r="F222" s="2" t="s">
        <v>4755</v>
      </c>
      <c r="G222" s="2">
        <v>38</v>
      </c>
      <c r="H222" s="2">
        <v>-97</v>
      </c>
      <c r="I222" s="2" t="s">
        <v>5968</v>
      </c>
      <c r="J222" s="2" t="s">
        <v>2341</v>
      </c>
      <c r="K222" s="2" t="str">
        <f>VLOOKUP(J222,ClearingKeys!$A$2:$B$104,2,FALSE)</f>
        <v>NA</v>
      </c>
      <c r="L222" s="4" t="str">
        <f t="shared" si="11"/>
        <v>usa</v>
      </c>
    </row>
    <row r="223" spans="6:12" x14ac:dyDescent="0.2">
      <c r="F223" s="2" t="s">
        <v>4182</v>
      </c>
      <c r="G223" s="2">
        <v>-33</v>
      </c>
      <c r="H223" s="2">
        <v>-56</v>
      </c>
      <c r="I223" s="2" t="s">
        <v>1394</v>
      </c>
      <c r="J223" s="2" t="str">
        <f t="shared" ref="J223:J237" si="12">TRIM(LOWER(F223))</f>
        <v>uruguay</v>
      </c>
      <c r="K223" s="2" t="str">
        <f>VLOOKUP(J223,ClearingKeys!$A$2:$B$104,2,FALSE)</f>
        <v>SA</v>
      </c>
      <c r="L223" s="4" t="str">
        <f t="shared" si="11"/>
        <v>uruguay</v>
      </c>
    </row>
    <row r="224" spans="6:12" ht="25.5" x14ac:dyDescent="0.2">
      <c r="F224" s="2" t="s">
        <v>3712</v>
      </c>
      <c r="G224" s="2">
        <v>41</v>
      </c>
      <c r="H224" s="2">
        <v>64</v>
      </c>
      <c r="I224" s="2" t="s">
        <v>5794</v>
      </c>
      <c r="J224" s="2" t="str">
        <f t="shared" si="12"/>
        <v>uzbekistan</v>
      </c>
      <c r="K224" s="2" t="e">
        <f>VLOOKUP(J224,ClearingKeys!$A$2:$B$104,2,FALSE)</f>
        <v>#N/A</v>
      </c>
      <c r="L224" s="4" t="str">
        <f t="shared" si="11"/>
        <v>uzbekistan</v>
      </c>
    </row>
    <row r="225" spans="6:12" x14ac:dyDescent="0.2">
      <c r="F225" s="2" t="s">
        <v>1997</v>
      </c>
      <c r="G225" s="2">
        <v>-16</v>
      </c>
      <c r="H225" s="2">
        <v>167</v>
      </c>
      <c r="I225" s="2" t="s">
        <v>4023</v>
      </c>
      <c r="J225" s="2" t="str">
        <f t="shared" si="12"/>
        <v>vanuatu</v>
      </c>
      <c r="K225" s="2" t="e">
        <f>VLOOKUP(J225,ClearingKeys!$A$2:$B$104,2,FALSE)</f>
        <v>#N/A</v>
      </c>
      <c r="L225" s="4" t="str">
        <f t="shared" si="11"/>
        <v>vanuatu</v>
      </c>
    </row>
    <row r="226" spans="6:12" ht="25.5" x14ac:dyDescent="0.2">
      <c r="F226" s="2" t="s">
        <v>5391</v>
      </c>
      <c r="G226" s="2">
        <v>41.9</v>
      </c>
      <c r="H226" s="2">
        <v>12.45</v>
      </c>
      <c r="I226" s="2" t="s">
        <v>3243</v>
      </c>
      <c r="J226" s="2" t="str">
        <f t="shared" si="12"/>
        <v>vatican city</v>
      </c>
      <c r="K226" s="2" t="e">
        <f>VLOOKUP(J226,ClearingKeys!$A$2:$B$104,2,FALSE)</f>
        <v>#N/A</v>
      </c>
      <c r="L226" s="4" t="str">
        <f t="shared" si="11"/>
        <v>vatican city</v>
      </c>
    </row>
    <row r="227" spans="6:12" x14ac:dyDescent="0.2">
      <c r="F227" s="2" t="s">
        <v>6445</v>
      </c>
      <c r="G227" s="2">
        <v>8</v>
      </c>
      <c r="H227" s="2">
        <v>-66</v>
      </c>
      <c r="I227" s="2" t="s">
        <v>4096</v>
      </c>
      <c r="J227" s="2" t="str">
        <f t="shared" si="12"/>
        <v>venezuela</v>
      </c>
      <c r="K227" s="2" t="e">
        <f>VLOOKUP(J227,ClearingKeys!$A$2:$B$104,2,FALSE)</f>
        <v>#N/A</v>
      </c>
      <c r="L227" s="4" t="str">
        <f t="shared" si="11"/>
        <v>venezuela</v>
      </c>
    </row>
    <row r="228" spans="6:12" x14ac:dyDescent="0.2">
      <c r="F228" s="2" t="s">
        <v>3517</v>
      </c>
      <c r="G228" s="2">
        <v>16</v>
      </c>
      <c r="H228" s="2">
        <v>106</v>
      </c>
      <c r="I228" s="2" t="s">
        <v>4238</v>
      </c>
      <c r="J228" s="2" t="str">
        <f t="shared" si="12"/>
        <v>vietnam</v>
      </c>
      <c r="K228" s="2" t="str">
        <f>VLOOKUP(J228,ClearingKeys!$A$2:$B$104,2,FALSE)</f>
        <v>ASIA</v>
      </c>
      <c r="L228" s="4" t="str">
        <f t="shared" si="11"/>
        <v>vietnam</v>
      </c>
    </row>
    <row r="229" spans="6:12" ht="38.25" x14ac:dyDescent="0.2">
      <c r="F229" s="2" t="s">
        <v>1143</v>
      </c>
      <c r="G229" s="2">
        <v>18.333300000000001</v>
      </c>
      <c r="H229" s="2">
        <v>-64.833299999999994</v>
      </c>
      <c r="I229" s="2" t="s">
        <v>1525</v>
      </c>
      <c r="J229" s="2" t="str">
        <f t="shared" si="12"/>
        <v>virgin islands (british)</v>
      </c>
      <c r="K229" s="2" t="e">
        <f>VLOOKUP(J229,ClearingKeys!$A$2:$B$104,2,FALSE)</f>
        <v>#N/A</v>
      </c>
      <c r="L229" s="4" t="str">
        <f t="shared" si="11"/>
        <v>virgin islands (british)</v>
      </c>
    </row>
    <row r="230" spans="6:12" ht="38.25" x14ac:dyDescent="0.2">
      <c r="F230" s="2" t="s">
        <v>6329</v>
      </c>
      <c r="G230" s="2" t="s">
        <v>1328</v>
      </c>
      <c r="H230" s="2" t="s">
        <v>1328</v>
      </c>
      <c r="I230" s="2" t="s">
        <v>5830</v>
      </c>
      <c r="J230" s="2" t="str">
        <f t="shared" si="12"/>
        <v>virgin islands (us)</v>
      </c>
      <c r="K230" s="2" t="e">
        <f>VLOOKUP(J230,ClearingKeys!$A$2:$B$104,2,FALSE)</f>
        <v>#N/A</v>
      </c>
      <c r="L230" s="4" t="str">
        <f t="shared" si="11"/>
        <v>virgin islands (us)</v>
      </c>
    </row>
    <row r="231" spans="6:12" ht="38.25" x14ac:dyDescent="0.2">
      <c r="F231" s="2" t="s">
        <v>3266</v>
      </c>
      <c r="G231" s="2">
        <v>-13.3</v>
      </c>
      <c r="H231" s="2">
        <v>-176.2</v>
      </c>
      <c r="I231" s="2" t="s">
        <v>3682</v>
      </c>
      <c r="J231" s="2" t="str">
        <f t="shared" si="12"/>
        <v>wallis and futuna islands</v>
      </c>
      <c r="K231" s="2" t="e">
        <f>VLOOKUP(J231,ClearingKeys!$A$2:$B$104,2,FALSE)</f>
        <v>#N/A</v>
      </c>
      <c r="L231" s="4" t="str">
        <f t="shared" si="11"/>
        <v>wallis and futuna islands</v>
      </c>
    </row>
    <row r="232" spans="6:12" ht="25.5" x14ac:dyDescent="0.2">
      <c r="F232" s="2" t="s">
        <v>2936</v>
      </c>
      <c r="G232" s="2">
        <v>24.5</v>
      </c>
      <c r="H232" s="2">
        <v>-13</v>
      </c>
      <c r="I232" s="2" t="s">
        <v>1748</v>
      </c>
      <c r="J232" s="2" t="str">
        <f t="shared" si="12"/>
        <v>western sahara</v>
      </c>
      <c r="K232" s="2" t="e">
        <f>VLOOKUP(J232,ClearingKeys!$A$2:$B$104,2,FALSE)</f>
        <v>#N/A</v>
      </c>
      <c r="L232" s="4" t="str">
        <f t="shared" si="11"/>
        <v>western sahara</v>
      </c>
    </row>
    <row r="233" spans="6:12" x14ac:dyDescent="0.2">
      <c r="F233" s="2" t="s">
        <v>4746</v>
      </c>
      <c r="G233" s="2">
        <v>15</v>
      </c>
      <c r="H233" s="2">
        <v>48</v>
      </c>
      <c r="I233" s="2" t="s">
        <v>4997</v>
      </c>
      <c r="J233" s="2" t="str">
        <f t="shared" si="12"/>
        <v>yemen</v>
      </c>
      <c r="K233" s="2" t="e">
        <f>VLOOKUP(J233,ClearingKeys!$A$2:$B$104,2,FALSE)</f>
        <v>#N/A</v>
      </c>
      <c r="L233" s="4" t="str">
        <f t="shared" si="11"/>
        <v>yemen</v>
      </c>
    </row>
    <row r="234" spans="6:12" ht="25.5" x14ac:dyDescent="0.2">
      <c r="F234" s="2" t="s">
        <v>2805</v>
      </c>
      <c r="G234" s="2" t="s">
        <v>1328</v>
      </c>
      <c r="H234" s="2" t="s">
        <v>1328</v>
      </c>
      <c r="I234" s="2" t="s">
        <v>6248</v>
      </c>
      <c r="J234" s="2" t="str">
        <f t="shared" si="12"/>
        <v>yugoslavia</v>
      </c>
      <c r="K234" s="2" t="e">
        <f>VLOOKUP(J234,ClearingKeys!$A$2:$B$104,2,FALSE)</f>
        <v>#N/A</v>
      </c>
      <c r="L234" s="4" t="str">
        <f t="shared" si="11"/>
        <v>yugoslavia</v>
      </c>
    </row>
    <row r="235" spans="6:12" x14ac:dyDescent="0.2">
      <c r="F235" s="2" t="s">
        <v>570</v>
      </c>
      <c r="G235" s="2">
        <v>-20</v>
      </c>
      <c r="H235" s="2">
        <v>30</v>
      </c>
      <c r="I235" s="2" t="s">
        <v>5907</v>
      </c>
      <c r="J235" s="2" t="str">
        <f t="shared" si="12"/>
        <v>zaire</v>
      </c>
      <c r="K235" s="2" t="e">
        <f>VLOOKUP(J235,ClearingKeys!$A$2:$B$104,2,FALSE)</f>
        <v>#N/A</v>
      </c>
      <c r="L235" s="4" t="str">
        <f t="shared" si="11"/>
        <v>zaire</v>
      </c>
    </row>
    <row r="236" spans="6:12" x14ac:dyDescent="0.2">
      <c r="F236" s="2" t="s">
        <v>1960</v>
      </c>
      <c r="G236" s="2">
        <v>-15</v>
      </c>
      <c r="H236" s="2">
        <v>30</v>
      </c>
      <c r="I236" s="2" t="s">
        <v>4517</v>
      </c>
      <c r="J236" s="2" t="str">
        <f t="shared" si="12"/>
        <v>zambia</v>
      </c>
      <c r="K236" s="2" t="str">
        <f>VLOOKUP(J236,ClearingKeys!$A$2:$B$104,2,FALSE)</f>
        <v>AFRICA</v>
      </c>
      <c r="L236" s="4" t="str">
        <f t="shared" si="11"/>
        <v>zambia</v>
      </c>
    </row>
    <row r="237" spans="6:12" ht="25.5" x14ac:dyDescent="0.2">
      <c r="F237" s="2" t="s">
        <v>5443</v>
      </c>
      <c r="G237" s="2" t="s">
        <v>1328</v>
      </c>
      <c r="H237" s="2" t="s">
        <v>1328</v>
      </c>
      <c r="I237" s="2" t="s">
        <v>5253</v>
      </c>
      <c r="J237" s="2" t="str">
        <f t="shared" si="12"/>
        <v>zimbabwe</v>
      </c>
      <c r="K237" s="2" t="str">
        <f>VLOOKUP(J237,ClearingKeys!$A$2:$B$104,2,FALSE)</f>
        <v>AFRICA</v>
      </c>
      <c r="L237" s="4" t="str">
        <f t="shared" si="11"/>
        <v>zimbabwe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7"/>
  <sheetViews>
    <sheetView topLeftCell="D1" workbookViewId="0">
      <selection activeCell="M5" sqref="M5"/>
    </sheetView>
  </sheetViews>
  <sheetFormatPr defaultRowHeight="12.75" x14ac:dyDescent="0.2"/>
  <sheetData>
    <row r="1" spans="1:7" ht="76.5" x14ac:dyDescent="0.2">
      <c r="A1" s="1" t="s">
        <v>5340</v>
      </c>
      <c r="B1" s="1" t="s">
        <v>1707</v>
      </c>
      <c r="C1" s="1" t="s">
        <v>1903</v>
      </c>
      <c r="D1" s="1" t="s">
        <v>1532</v>
      </c>
      <c r="E1" s="1" t="s">
        <v>6474</v>
      </c>
      <c r="F1" s="1" t="s">
        <v>3527</v>
      </c>
      <c r="G1" s="1" t="s">
        <v>5292</v>
      </c>
    </row>
    <row r="2" spans="1:7" ht="38.25" x14ac:dyDescent="0.2">
      <c r="A2" s="1" t="s">
        <v>5478</v>
      </c>
      <c r="B2" s="1" t="s">
        <v>5869</v>
      </c>
      <c r="C2" s="1">
        <v>5846</v>
      </c>
      <c r="D2" s="1">
        <v>5846</v>
      </c>
      <c r="E2" s="1" t="s">
        <v>2902</v>
      </c>
      <c r="F2" s="1" t="s">
        <v>1240</v>
      </c>
      <c r="G2" s="1">
        <v>5846</v>
      </c>
    </row>
    <row r="3" spans="1:7" ht="51" x14ac:dyDescent="0.2">
      <c r="A3" s="1" t="s">
        <v>5479</v>
      </c>
      <c r="B3" s="1" t="s">
        <v>2645</v>
      </c>
      <c r="C3" s="1" t="s">
        <v>6461</v>
      </c>
      <c r="D3" s="1">
        <v>15000</v>
      </c>
      <c r="E3" s="1" t="s">
        <v>2902</v>
      </c>
      <c r="F3" s="1" t="s">
        <v>2431</v>
      </c>
      <c r="G3" s="1">
        <v>15000</v>
      </c>
    </row>
    <row r="4" spans="1:7" ht="51" x14ac:dyDescent="0.2">
      <c r="A4" s="1" t="s">
        <v>5475</v>
      </c>
      <c r="B4" s="1" t="s">
        <v>614</v>
      </c>
      <c r="C4" s="1">
        <v>58000</v>
      </c>
      <c r="D4" s="1">
        <v>58000</v>
      </c>
      <c r="E4" s="1" t="s">
        <v>2902</v>
      </c>
      <c r="F4" s="1" t="s">
        <v>2431</v>
      </c>
      <c r="G4" s="1">
        <v>58000</v>
      </c>
    </row>
    <row r="5" spans="1:7" ht="38.25" x14ac:dyDescent="0.2">
      <c r="A5" s="1" t="s">
        <v>5477</v>
      </c>
      <c r="B5" s="1" t="s">
        <v>627</v>
      </c>
      <c r="C5" s="1">
        <v>48000</v>
      </c>
      <c r="D5" s="1">
        <v>48000</v>
      </c>
      <c r="E5" s="1" t="s">
        <v>2902</v>
      </c>
      <c r="F5" s="1" t="s">
        <v>5350</v>
      </c>
      <c r="G5" s="1">
        <v>48000</v>
      </c>
    </row>
    <row r="6" spans="1:7" ht="51" x14ac:dyDescent="0.2">
      <c r="A6" s="1" t="s">
        <v>5463</v>
      </c>
      <c r="B6" s="1" t="s">
        <v>4194</v>
      </c>
      <c r="C6" s="1">
        <v>54000</v>
      </c>
      <c r="D6" s="1">
        <v>54000</v>
      </c>
      <c r="E6" s="1" t="s">
        <v>2902</v>
      </c>
      <c r="F6" s="1" t="s">
        <v>2431</v>
      </c>
      <c r="G6" s="1">
        <v>54000</v>
      </c>
    </row>
    <row r="7" spans="1:7" ht="51" x14ac:dyDescent="0.2">
      <c r="A7" s="1" t="s">
        <v>5461</v>
      </c>
      <c r="B7" s="1" t="s">
        <v>5518</v>
      </c>
      <c r="C7" s="1">
        <v>41731</v>
      </c>
      <c r="D7" s="1">
        <v>41731</v>
      </c>
      <c r="E7" s="1" t="s">
        <v>2902</v>
      </c>
      <c r="F7" s="1" t="s">
        <v>2431</v>
      </c>
      <c r="G7" s="1">
        <v>41731</v>
      </c>
    </row>
    <row r="8" spans="1:7" ht="38.25" x14ac:dyDescent="0.2">
      <c r="A8" s="1" t="s">
        <v>5466</v>
      </c>
      <c r="B8" s="1" t="s">
        <v>5985</v>
      </c>
      <c r="C8" s="1">
        <v>145000</v>
      </c>
      <c r="D8" s="1">
        <v>145000</v>
      </c>
      <c r="E8" s="1" t="s">
        <v>2896</v>
      </c>
      <c r="F8" s="1" t="s">
        <v>5881</v>
      </c>
      <c r="G8" s="1">
        <v>184207.91870000001</v>
      </c>
    </row>
    <row r="9" spans="1:7" ht="51" x14ac:dyDescent="0.2">
      <c r="A9" s="1" t="s">
        <v>5465</v>
      </c>
      <c r="B9" s="1" t="s">
        <v>1157</v>
      </c>
      <c r="C9" s="1">
        <v>12000</v>
      </c>
      <c r="D9" s="1">
        <v>12000</v>
      </c>
      <c r="E9" s="1" t="s">
        <v>2902</v>
      </c>
      <c r="F9" s="1" t="s">
        <v>2431</v>
      </c>
      <c r="G9" s="1">
        <v>12000</v>
      </c>
    </row>
    <row r="10" spans="1:7" ht="38.25" x14ac:dyDescent="0.2">
      <c r="A10" s="1" t="s">
        <v>5467</v>
      </c>
      <c r="B10" s="1" t="s">
        <v>5583</v>
      </c>
      <c r="C10" s="1">
        <v>44000</v>
      </c>
      <c r="D10" s="1">
        <v>44000</v>
      </c>
      <c r="E10" s="1" t="s">
        <v>2902</v>
      </c>
      <c r="F10" s="1" t="s">
        <v>5881</v>
      </c>
      <c r="G10" s="1">
        <v>44000</v>
      </c>
    </row>
    <row r="11" spans="1:7" ht="51" x14ac:dyDescent="0.2">
      <c r="A11" s="1" t="s">
        <v>5455</v>
      </c>
      <c r="B11" s="1" t="s">
        <v>2615</v>
      </c>
      <c r="C11" s="1" t="s">
        <v>1695</v>
      </c>
      <c r="D11" s="1">
        <v>1152000</v>
      </c>
      <c r="E11" s="1" t="s">
        <v>3460</v>
      </c>
      <c r="F11" s="1" t="s">
        <v>2431</v>
      </c>
      <c r="G11" s="1">
        <v>12227.430200000001</v>
      </c>
    </row>
    <row r="12" spans="1:7" ht="38.25" x14ac:dyDescent="0.2">
      <c r="A12" s="1" t="s">
        <v>5456</v>
      </c>
      <c r="B12" s="1" t="s">
        <v>2546</v>
      </c>
      <c r="C12" s="1" t="s">
        <v>2226</v>
      </c>
      <c r="D12" s="1">
        <v>51650</v>
      </c>
      <c r="E12" s="1" t="s">
        <v>2896</v>
      </c>
      <c r="F12" s="1" t="s">
        <v>5350</v>
      </c>
      <c r="G12" s="1">
        <v>65616.131020000001</v>
      </c>
    </row>
    <row r="13" spans="1:7" ht="38.25" x14ac:dyDescent="0.2">
      <c r="A13" s="1" t="s">
        <v>5457</v>
      </c>
      <c r="B13" s="1" t="s">
        <v>2546</v>
      </c>
      <c r="C13" s="1">
        <v>14000</v>
      </c>
      <c r="D13" s="1">
        <v>14000</v>
      </c>
      <c r="E13" s="1" t="s">
        <v>2902</v>
      </c>
      <c r="F13" s="1" t="s">
        <v>1240</v>
      </c>
      <c r="G13" s="1">
        <v>14000</v>
      </c>
    </row>
    <row r="14" spans="1:7" ht="51" x14ac:dyDescent="0.2">
      <c r="A14" s="1" t="s">
        <v>5458</v>
      </c>
      <c r="B14" s="1" t="s">
        <v>6216</v>
      </c>
      <c r="C14" s="1" t="s">
        <v>2272</v>
      </c>
      <c r="D14" s="1">
        <v>749000</v>
      </c>
      <c r="E14" s="1" t="s">
        <v>718</v>
      </c>
      <c r="F14" s="1" t="s">
        <v>2431</v>
      </c>
      <c r="G14" s="1">
        <v>13338.1296</v>
      </c>
    </row>
    <row r="15" spans="1:7" ht="51" x14ac:dyDescent="0.2">
      <c r="A15" s="1" t="s">
        <v>5459</v>
      </c>
      <c r="B15" s="1" t="s">
        <v>5335</v>
      </c>
      <c r="C15" s="1">
        <v>49000</v>
      </c>
      <c r="D15" s="1">
        <v>49000</v>
      </c>
      <c r="E15" s="1" t="s">
        <v>2902</v>
      </c>
      <c r="F15" s="1" t="s">
        <v>2431</v>
      </c>
      <c r="G15" s="1">
        <v>49000</v>
      </c>
    </row>
    <row r="16" spans="1:7" ht="38.25" x14ac:dyDescent="0.2">
      <c r="A16" s="1" t="s">
        <v>5460</v>
      </c>
      <c r="B16" s="1" t="s">
        <v>599</v>
      </c>
      <c r="C16" s="1">
        <v>85000</v>
      </c>
      <c r="D16" s="1">
        <v>85000</v>
      </c>
      <c r="E16" s="1" t="s">
        <v>2902</v>
      </c>
      <c r="F16" s="1" t="s">
        <v>5881</v>
      </c>
      <c r="G16" s="1">
        <v>85000</v>
      </c>
    </row>
    <row r="17" spans="1:7" ht="51" x14ac:dyDescent="0.2">
      <c r="A17" s="1" t="s">
        <v>5449</v>
      </c>
      <c r="B17" s="1" t="s">
        <v>5651</v>
      </c>
      <c r="C17" s="1">
        <v>75000</v>
      </c>
      <c r="D17" s="1">
        <v>75000</v>
      </c>
      <c r="E17" s="1" t="s">
        <v>2902</v>
      </c>
      <c r="F17" s="1" t="s">
        <v>2431</v>
      </c>
      <c r="G17" s="1">
        <v>75000</v>
      </c>
    </row>
    <row r="18" spans="1:7" ht="38.25" x14ac:dyDescent="0.2">
      <c r="A18" s="1" t="s">
        <v>5448</v>
      </c>
      <c r="B18" s="1" t="s">
        <v>1076</v>
      </c>
      <c r="C18" s="1">
        <v>107000</v>
      </c>
      <c r="D18" s="1">
        <v>107000</v>
      </c>
      <c r="E18" s="1" t="s">
        <v>2902</v>
      </c>
      <c r="F18" s="1" t="s">
        <v>1240</v>
      </c>
      <c r="G18" s="1">
        <v>107000</v>
      </c>
    </row>
    <row r="19" spans="1:7" ht="51" x14ac:dyDescent="0.2">
      <c r="A19" s="1" t="s">
        <v>5446</v>
      </c>
      <c r="B19" s="1" t="s">
        <v>1076</v>
      </c>
      <c r="C19" s="1">
        <v>45000</v>
      </c>
      <c r="D19" s="1">
        <v>45000</v>
      </c>
      <c r="E19" s="1" t="s">
        <v>2902</v>
      </c>
      <c r="F19" s="1" t="s">
        <v>2431</v>
      </c>
      <c r="G19" s="1">
        <v>45000</v>
      </c>
    </row>
    <row r="20" spans="1:7" ht="38.25" x14ac:dyDescent="0.2">
      <c r="A20" s="1" t="s">
        <v>5445</v>
      </c>
      <c r="B20" s="1" t="s">
        <v>5198</v>
      </c>
      <c r="C20" s="1">
        <v>550000</v>
      </c>
      <c r="D20" s="1">
        <v>550000</v>
      </c>
      <c r="E20" s="1" t="s">
        <v>718</v>
      </c>
      <c r="F20" s="1" t="s">
        <v>5350</v>
      </c>
      <c r="G20" s="1">
        <v>9794.3541779999996</v>
      </c>
    </row>
    <row r="21" spans="1:7" ht="38.25" x14ac:dyDescent="0.2">
      <c r="A21" s="1" t="s">
        <v>5442</v>
      </c>
      <c r="B21" s="1" t="s">
        <v>2363</v>
      </c>
      <c r="C21" s="1">
        <v>50000</v>
      </c>
      <c r="D21" s="1">
        <v>50000</v>
      </c>
      <c r="E21" s="1" t="s">
        <v>2902</v>
      </c>
      <c r="F21" s="1" t="s">
        <v>5881</v>
      </c>
      <c r="G21" s="1">
        <v>50000</v>
      </c>
    </row>
    <row r="22" spans="1:7" ht="38.25" x14ac:dyDescent="0.2">
      <c r="A22" s="1" t="s">
        <v>5440</v>
      </c>
      <c r="B22" s="1" t="s">
        <v>4963</v>
      </c>
      <c r="C22" s="1">
        <v>13500</v>
      </c>
      <c r="D22" s="1">
        <v>13500</v>
      </c>
      <c r="E22" s="1" t="s">
        <v>2902</v>
      </c>
      <c r="F22" s="1" t="s">
        <v>1240</v>
      </c>
      <c r="G22" s="1">
        <v>13500</v>
      </c>
    </row>
    <row r="23" spans="1:7" ht="38.25" x14ac:dyDescent="0.2">
      <c r="A23" s="1" t="s">
        <v>5441</v>
      </c>
      <c r="B23" s="1" t="s">
        <v>4963</v>
      </c>
      <c r="C23" s="1">
        <v>96000</v>
      </c>
      <c r="D23" s="1">
        <v>96000</v>
      </c>
      <c r="E23" s="1" t="s">
        <v>2902</v>
      </c>
      <c r="F23" s="1" t="s">
        <v>5350</v>
      </c>
      <c r="G23" s="1">
        <v>96000</v>
      </c>
    </row>
    <row r="24" spans="1:7" ht="38.25" x14ac:dyDescent="0.2">
      <c r="A24" s="1" t="s">
        <v>5438</v>
      </c>
      <c r="B24" s="1" t="s">
        <v>6196</v>
      </c>
      <c r="C24" s="1">
        <v>1000000</v>
      </c>
      <c r="D24" s="1">
        <v>1000000</v>
      </c>
      <c r="E24" s="1" t="s">
        <v>718</v>
      </c>
      <c r="F24" s="1" t="s">
        <v>1240</v>
      </c>
      <c r="G24" s="1">
        <v>17807.916689999998</v>
      </c>
    </row>
    <row r="25" spans="1:7" ht="38.25" x14ac:dyDescent="0.2">
      <c r="A25" s="1" t="s">
        <v>5439</v>
      </c>
      <c r="B25" s="1" t="s">
        <v>5876</v>
      </c>
      <c r="C25" s="1">
        <v>75000</v>
      </c>
      <c r="D25" s="1">
        <v>75000</v>
      </c>
      <c r="E25" s="1" t="s">
        <v>2902</v>
      </c>
      <c r="F25" s="1" t="s">
        <v>1240</v>
      </c>
      <c r="G25" s="1">
        <v>75000</v>
      </c>
    </row>
    <row r="26" spans="1:7" ht="38.25" x14ac:dyDescent="0.2">
      <c r="A26" s="1" t="s">
        <v>5436</v>
      </c>
      <c r="B26" s="1" t="s">
        <v>201</v>
      </c>
      <c r="C26" s="1" t="s">
        <v>5889</v>
      </c>
      <c r="D26" s="1">
        <v>40000</v>
      </c>
      <c r="E26" s="1" t="s">
        <v>2902</v>
      </c>
      <c r="F26" s="1" t="s">
        <v>5350</v>
      </c>
      <c r="G26" s="1">
        <v>40000</v>
      </c>
    </row>
    <row r="27" spans="1:7" ht="51" x14ac:dyDescent="0.2">
      <c r="A27" s="1" t="s">
        <v>5437</v>
      </c>
      <c r="B27" s="1" t="s">
        <v>1054</v>
      </c>
      <c r="C27" s="1">
        <v>60000</v>
      </c>
      <c r="D27" s="1">
        <v>60000</v>
      </c>
      <c r="E27" s="1" t="s">
        <v>2902</v>
      </c>
      <c r="F27" s="1" t="s">
        <v>2431</v>
      </c>
      <c r="G27" s="1">
        <v>60000</v>
      </c>
    </row>
    <row r="28" spans="1:7" ht="38.25" x14ac:dyDescent="0.2">
      <c r="A28" s="1" t="s">
        <v>5429</v>
      </c>
      <c r="B28" s="1" t="s">
        <v>1488</v>
      </c>
      <c r="C28" s="1">
        <v>2700</v>
      </c>
      <c r="D28" s="1">
        <v>32400</v>
      </c>
      <c r="E28" s="1" t="s">
        <v>2896</v>
      </c>
      <c r="F28" s="1" t="s">
        <v>1240</v>
      </c>
      <c r="G28" s="1">
        <v>41160.94182</v>
      </c>
    </row>
    <row r="29" spans="1:7" ht="38.25" x14ac:dyDescent="0.2">
      <c r="A29" s="1" t="s">
        <v>5432</v>
      </c>
      <c r="B29" s="1" t="s">
        <v>5892</v>
      </c>
      <c r="C29" s="1" t="s">
        <v>1826</v>
      </c>
      <c r="D29" s="1">
        <v>900000</v>
      </c>
      <c r="E29" s="1" t="s">
        <v>718</v>
      </c>
      <c r="F29" s="1" t="s">
        <v>5881</v>
      </c>
      <c r="G29" s="1">
        <v>16027.125019999999</v>
      </c>
    </row>
    <row r="30" spans="1:7" ht="38.25" x14ac:dyDescent="0.2">
      <c r="A30" s="1" t="s">
        <v>5422</v>
      </c>
      <c r="B30" s="1" t="s">
        <v>1330</v>
      </c>
      <c r="C30" s="1" t="s">
        <v>379</v>
      </c>
      <c r="D30" s="1">
        <v>600000</v>
      </c>
      <c r="E30" s="1" t="s">
        <v>718</v>
      </c>
      <c r="F30" s="1" t="s">
        <v>1240</v>
      </c>
      <c r="G30" s="1">
        <v>10684.75001</v>
      </c>
    </row>
    <row r="31" spans="1:7" ht="51" x14ac:dyDescent="0.2">
      <c r="A31" s="1" t="s">
        <v>5424</v>
      </c>
      <c r="B31" s="1" t="s">
        <v>1330</v>
      </c>
      <c r="C31" s="1">
        <v>41000</v>
      </c>
      <c r="D31" s="1">
        <v>41000</v>
      </c>
      <c r="E31" s="1" t="s">
        <v>2902</v>
      </c>
      <c r="F31" s="1" t="s">
        <v>2431</v>
      </c>
      <c r="G31" s="1">
        <v>41000</v>
      </c>
    </row>
    <row r="32" spans="1:7" ht="38.25" x14ac:dyDescent="0.2">
      <c r="A32" s="1" t="s">
        <v>5425</v>
      </c>
      <c r="B32" s="1" t="s">
        <v>5797</v>
      </c>
      <c r="C32" s="1" t="s">
        <v>1573</v>
      </c>
      <c r="D32" s="1">
        <v>360000</v>
      </c>
      <c r="E32" s="1" t="s">
        <v>718</v>
      </c>
      <c r="F32" s="1" t="s">
        <v>1240</v>
      </c>
      <c r="G32" s="1">
        <v>6410.850007</v>
      </c>
    </row>
    <row r="33" spans="1:7" ht="51" x14ac:dyDescent="0.2">
      <c r="A33" s="1" t="s">
        <v>5428</v>
      </c>
      <c r="B33" s="1" t="s">
        <v>1290</v>
      </c>
      <c r="C33" s="1" t="s">
        <v>6312</v>
      </c>
      <c r="D33" s="1">
        <v>35000</v>
      </c>
      <c r="E33" s="1" t="s">
        <v>211</v>
      </c>
      <c r="F33" s="1" t="s">
        <v>2431</v>
      </c>
      <c r="G33" s="1">
        <v>55166.239520000003</v>
      </c>
    </row>
    <row r="34" spans="1:7" ht="38.25" x14ac:dyDescent="0.2">
      <c r="A34" s="1" t="s">
        <v>5417</v>
      </c>
      <c r="B34" s="1" t="s">
        <v>2812</v>
      </c>
      <c r="C34" s="1">
        <v>1600</v>
      </c>
      <c r="D34" s="1">
        <v>19200</v>
      </c>
      <c r="E34" s="1" t="s">
        <v>2902</v>
      </c>
      <c r="F34" s="1" t="s">
        <v>5350</v>
      </c>
      <c r="G34" s="1">
        <v>19200</v>
      </c>
    </row>
    <row r="35" spans="1:7" ht="51" x14ac:dyDescent="0.2">
      <c r="A35" s="1" t="s">
        <v>5418</v>
      </c>
      <c r="B35" s="1" t="s">
        <v>2608</v>
      </c>
      <c r="C35" s="1">
        <v>500000</v>
      </c>
      <c r="D35" s="1">
        <v>500000</v>
      </c>
      <c r="E35" s="1" t="s">
        <v>718</v>
      </c>
      <c r="F35" s="1" t="s">
        <v>2431</v>
      </c>
      <c r="G35" s="1">
        <v>8903.9583440000006</v>
      </c>
    </row>
    <row r="36" spans="1:7" ht="38.25" x14ac:dyDescent="0.2">
      <c r="A36" s="1" t="s">
        <v>5419</v>
      </c>
      <c r="B36" s="1" t="s">
        <v>1010</v>
      </c>
      <c r="C36" s="1">
        <v>150000</v>
      </c>
      <c r="D36" s="1">
        <v>150000</v>
      </c>
      <c r="E36" s="1" t="s">
        <v>2902</v>
      </c>
      <c r="F36" s="1" t="s">
        <v>5350</v>
      </c>
      <c r="G36" s="1">
        <v>150000</v>
      </c>
    </row>
    <row r="37" spans="1:7" ht="38.25" x14ac:dyDescent="0.2">
      <c r="A37" s="1" t="s">
        <v>4244</v>
      </c>
      <c r="B37" s="1" t="s">
        <v>5757</v>
      </c>
      <c r="C37" s="1">
        <v>69000</v>
      </c>
      <c r="D37" s="1">
        <v>69000</v>
      </c>
      <c r="E37" s="1" t="s">
        <v>2902</v>
      </c>
      <c r="F37" s="1" t="s">
        <v>1240</v>
      </c>
      <c r="G37" s="1">
        <v>69000</v>
      </c>
    </row>
    <row r="38" spans="1:7" ht="38.25" x14ac:dyDescent="0.2">
      <c r="A38" s="1" t="s">
        <v>4243</v>
      </c>
      <c r="B38" s="1" t="s">
        <v>3278</v>
      </c>
      <c r="C38" s="1">
        <v>30000</v>
      </c>
      <c r="D38" s="1">
        <v>30000</v>
      </c>
      <c r="E38" s="1" t="s">
        <v>2902</v>
      </c>
      <c r="F38" s="1" t="s">
        <v>5350</v>
      </c>
      <c r="G38" s="1">
        <v>30000</v>
      </c>
    </row>
    <row r="39" spans="1:7" ht="38.25" x14ac:dyDescent="0.2">
      <c r="A39" s="1" t="s">
        <v>4228</v>
      </c>
      <c r="B39" s="1" t="s">
        <v>4191</v>
      </c>
      <c r="C39" s="1">
        <v>400000</v>
      </c>
      <c r="D39" s="1">
        <v>400000</v>
      </c>
      <c r="E39" s="1" t="s">
        <v>718</v>
      </c>
      <c r="F39" s="1" t="s">
        <v>1240</v>
      </c>
      <c r="G39" s="1">
        <v>7123.1666750000004</v>
      </c>
    </row>
    <row r="40" spans="1:7" ht="38.25" x14ac:dyDescent="0.2">
      <c r="A40" s="1" t="s">
        <v>4237</v>
      </c>
      <c r="B40" s="1" t="s">
        <v>514</v>
      </c>
      <c r="C40" s="1">
        <v>70000</v>
      </c>
      <c r="D40" s="1">
        <v>70000</v>
      </c>
      <c r="E40" s="1" t="s">
        <v>4998</v>
      </c>
      <c r="F40" s="1" t="s">
        <v>5350</v>
      </c>
      <c r="G40" s="1">
        <v>71393.675950000004</v>
      </c>
    </row>
    <row r="41" spans="1:7" ht="38.25" x14ac:dyDescent="0.2">
      <c r="A41" s="1" t="s">
        <v>4239</v>
      </c>
      <c r="B41" s="1" t="s">
        <v>1324</v>
      </c>
      <c r="C41" s="1">
        <v>14500</v>
      </c>
      <c r="D41" s="1">
        <v>14500</v>
      </c>
      <c r="E41" s="1" t="s">
        <v>2902</v>
      </c>
      <c r="F41" s="1" t="s">
        <v>1240</v>
      </c>
      <c r="G41" s="1">
        <v>14500</v>
      </c>
    </row>
    <row r="42" spans="1:7" ht="38.25" x14ac:dyDescent="0.2">
      <c r="A42" s="1" t="s">
        <v>4240</v>
      </c>
      <c r="B42" s="1" t="s">
        <v>2603</v>
      </c>
      <c r="C42" s="1">
        <v>70000</v>
      </c>
      <c r="D42" s="1">
        <v>70000</v>
      </c>
      <c r="E42" s="1" t="s">
        <v>1537</v>
      </c>
      <c r="F42" s="1" t="s">
        <v>5350</v>
      </c>
      <c r="G42" s="1">
        <v>68835.30661</v>
      </c>
    </row>
    <row r="43" spans="1:7" ht="38.25" x14ac:dyDescent="0.2">
      <c r="A43" s="1" t="s">
        <v>4241</v>
      </c>
      <c r="B43" s="1" t="s">
        <v>502</v>
      </c>
      <c r="C43" s="1">
        <v>58000</v>
      </c>
      <c r="D43" s="1">
        <v>58000</v>
      </c>
      <c r="E43" s="1" t="s">
        <v>2902</v>
      </c>
      <c r="F43" s="1" t="s">
        <v>1240</v>
      </c>
      <c r="G43" s="1">
        <v>58000</v>
      </c>
    </row>
    <row r="44" spans="1:7" ht="38.25" x14ac:dyDescent="0.2">
      <c r="A44" s="1" t="s">
        <v>4232</v>
      </c>
      <c r="B44" s="1" t="s">
        <v>1672</v>
      </c>
      <c r="C44" s="1">
        <v>90000</v>
      </c>
      <c r="D44" s="1">
        <v>90000</v>
      </c>
      <c r="E44" s="1" t="s">
        <v>2902</v>
      </c>
      <c r="F44" s="1" t="s">
        <v>5881</v>
      </c>
      <c r="G44" s="1">
        <v>90000</v>
      </c>
    </row>
    <row r="45" spans="1:7" ht="38.25" x14ac:dyDescent="0.2">
      <c r="A45" s="1" t="s">
        <v>4233</v>
      </c>
      <c r="B45" s="1" t="s">
        <v>3232</v>
      </c>
      <c r="C45" s="1">
        <v>800000</v>
      </c>
      <c r="D45" s="1">
        <v>800000</v>
      </c>
      <c r="E45" s="1" t="s">
        <v>718</v>
      </c>
      <c r="F45" s="1" t="s">
        <v>5350</v>
      </c>
      <c r="G45" s="1">
        <v>14246.333350000001</v>
      </c>
    </row>
    <row r="46" spans="1:7" ht="38.25" x14ac:dyDescent="0.2">
      <c r="A46" s="1" t="s">
        <v>4234</v>
      </c>
      <c r="B46" s="1" t="s">
        <v>5741</v>
      </c>
      <c r="C46" s="1">
        <v>32000</v>
      </c>
      <c r="D46" s="1">
        <v>32000</v>
      </c>
      <c r="E46" s="1" t="s">
        <v>211</v>
      </c>
      <c r="F46" s="1" t="s">
        <v>1240</v>
      </c>
      <c r="G46" s="1">
        <v>50437.704709999998</v>
      </c>
    </row>
    <row r="47" spans="1:7" ht="38.25" x14ac:dyDescent="0.2">
      <c r="A47" s="1" t="s">
        <v>4236</v>
      </c>
      <c r="B47" s="1" t="s">
        <v>5741</v>
      </c>
      <c r="C47" s="1">
        <v>1000</v>
      </c>
      <c r="D47" s="1">
        <v>12000</v>
      </c>
      <c r="E47" s="1" t="s">
        <v>2902</v>
      </c>
      <c r="F47" s="1" t="s">
        <v>5881</v>
      </c>
      <c r="G47" s="1">
        <v>12000</v>
      </c>
    </row>
    <row r="48" spans="1:7" ht="38.25" x14ac:dyDescent="0.2">
      <c r="A48" s="1" t="s">
        <v>4222</v>
      </c>
      <c r="B48" s="1" t="s">
        <v>581</v>
      </c>
      <c r="C48" s="1" t="s">
        <v>4968</v>
      </c>
      <c r="D48" s="1">
        <v>45000</v>
      </c>
      <c r="E48" s="1" t="s">
        <v>2896</v>
      </c>
      <c r="F48" s="1" t="s">
        <v>1240</v>
      </c>
      <c r="G48" s="1">
        <v>57167.974750000001</v>
      </c>
    </row>
    <row r="49" spans="1:7" ht="51" x14ac:dyDescent="0.2">
      <c r="A49" s="1" t="s">
        <v>4205</v>
      </c>
      <c r="B49" s="1" t="s">
        <v>581</v>
      </c>
      <c r="C49" s="1" t="s">
        <v>4071</v>
      </c>
      <c r="D49" s="1">
        <v>100000</v>
      </c>
      <c r="E49" s="1" t="s">
        <v>2902</v>
      </c>
      <c r="F49" s="1" t="s">
        <v>2431</v>
      </c>
      <c r="G49" s="1">
        <v>100000</v>
      </c>
    </row>
    <row r="50" spans="1:7" ht="38.25" x14ac:dyDescent="0.2">
      <c r="A50" s="1" t="s">
        <v>4206</v>
      </c>
      <c r="B50" s="1" t="s">
        <v>5525</v>
      </c>
      <c r="C50" s="1">
        <v>57000</v>
      </c>
      <c r="D50" s="1">
        <v>57000</v>
      </c>
      <c r="E50" s="1" t="s">
        <v>2902</v>
      </c>
      <c r="F50" s="1" t="s">
        <v>5350</v>
      </c>
      <c r="G50" s="1">
        <v>57000</v>
      </c>
    </row>
    <row r="51" spans="1:7" ht="38.25" x14ac:dyDescent="0.2">
      <c r="A51" s="1" t="s">
        <v>4218</v>
      </c>
      <c r="B51" s="1" t="s">
        <v>2301</v>
      </c>
      <c r="C51" s="1">
        <v>40000</v>
      </c>
      <c r="D51" s="1">
        <v>40000</v>
      </c>
      <c r="E51" s="1" t="s">
        <v>211</v>
      </c>
      <c r="F51" s="1" t="s">
        <v>1240</v>
      </c>
      <c r="G51" s="1">
        <v>63047.130879999997</v>
      </c>
    </row>
    <row r="52" spans="1:7" ht="51" x14ac:dyDescent="0.2">
      <c r="A52" s="1" t="s">
        <v>4220</v>
      </c>
      <c r="B52" s="1" t="s">
        <v>2986</v>
      </c>
      <c r="C52" s="1" t="s">
        <v>3793</v>
      </c>
      <c r="D52" s="1">
        <v>24000</v>
      </c>
      <c r="E52" s="1" t="s">
        <v>2896</v>
      </c>
      <c r="F52" s="1" t="s">
        <v>2431</v>
      </c>
      <c r="G52" s="1">
        <v>30489.58654</v>
      </c>
    </row>
    <row r="53" spans="1:7" ht="38.25" x14ac:dyDescent="0.2">
      <c r="A53" s="1" t="s">
        <v>4215</v>
      </c>
      <c r="B53" s="1" t="s">
        <v>4818</v>
      </c>
      <c r="C53" s="1">
        <v>4320</v>
      </c>
      <c r="D53" s="1">
        <v>4320</v>
      </c>
      <c r="E53" s="1" t="s">
        <v>2902</v>
      </c>
      <c r="F53" s="1" t="s">
        <v>5350</v>
      </c>
      <c r="G53" s="1">
        <v>4320</v>
      </c>
    </row>
    <row r="54" spans="1:7" ht="38.25" x14ac:dyDescent="0.2">
      <c r="A54" s="1" t="s">
        <v>4217</v>
      </c>
      <c r="B54" s="1" t="s">
        <v>2662</v>
      </c>
      <c r="C54" s="1">
        <v>62000</v>
      </c>
      <c r="D54" s="1">
        <v>62000</v>
      </c>
      <c r="E54" s="1" t="s">
        <v>2902</v>
      </c>
      <c r="F54" s="1" t="s">
        <v>1240</v>
      </c>
      <c r="G54" s="1">
        <v>62000</v>
      </c>
    </row>
    <row r="55" spans="1:7" ht="38.25" x14ac:dyDescent="0.2">
      <c r="A55" s="1" t="s">
        <v>4213</v>
      </c>
      <c r="B55" s="1" t="s">
        <v>1439</v>
      </c>
      <c r="C55" s="1">
        <v>7500</v>
      </c>
      <c r="D55" s="1">
        <v>7500</v>
      </c>
      <c r="E55" s="1" t="s">
        <v>2902</v>
      </c>
      <c r="F55" s="1" t="s">
        <v>1240</v>
      </c>
      <c r="G55" s="1">
        <v>7500</v>
      </c>
    </row>
    <row r="56" spans="1:7" ht="38.25" x14ac:dyDescent="0.2">
      <c r="A56" s="1" t="s">
        <v>4214</v>
      </c>
      <c r="B56" s="1" t="s">
        <v>4693</v>
      </c>
      <c r="C56" s="1" t="s">
        <v>5795</v>
      </c>
      <c r="D56" s="1">
        <v>18000</v>
      </c>
      <c r="E56" s="1" t="s">
        <v>211</v>
      </c>
      <c r="F56" s="1" t="s">
        <v>5881</v>
      </c>
      <c r="G56" s="1">
        <v>28371.208900000001</v>
      </c>
    </row>
    <row r="57" spans="1:7" ht="38.25" x14ac:dyDescent="0.2">
      <c r="A57" s="1" t="s">
        <v>4210</v>
      </c>
      <c r="B57" s="1" t="s">
        <v>2260</v>
      </c>
      <c r="C57" s="1">
        <v>49000</v>
      </c>
      <c r="D57" s="1">
        <v>49000</v>
      </c>
      <c r="E57" s="1" t="s">
        <v>2896</v>
      </c>
      <c r="F57" s="1" t="s">
        <v>5350</v>
      </c>
      <c r="G57" s="1">
        <v>62249.572509999998</v>
      </c>
    </row>
    <row r="58" spans="1:7" ht="38.25" x14ac:dyDescent="0.2">
      <c r="A58" s="1" t="s">
        <v>4211</v>
      </c>
      <c r="B58" s="1" t="s">
        <v>6297</v>
      </c>
      <c r="C58" s="1">
        <v>38000</v>
      </c>
      <c r="D58" s="1">
        <v>38000</v>
      </c>
      <c r="E58" s="1" t="s">
        <v>2902</v>
      </c>
      <c r="F58" s="1" t="s">
        <v>1240</v>
      </c>
      <c r="G58" s="1">
        <v>38000</v>
      </c>
    </row>
    <row r="59" spans="1:7" ht="38.25" x14ac:dyDescent="0.2">
      <c r="A59" s="1" t="s">
        <v>4267</v>
      </c>
      <c r="B59" s="1" t="s">
        <v>3863</v>
      </c>
      <c r="C59" s="1">
        <v>41000</v>
      </c>
      <c r="D59" s="1">
        <v>41000</v>
      </c>
      <c r="E59" s="1" t="s">
        <v>2902</v>
      </c>
      <c r="F59" s="1" t="s">
        <v>1240</v>
      </c>
      <c r="G59" s="1">
        <v>41000</v>
      </c>
    </row>
    <row r="60" spans="1:7" ht="51" x14ac:dyDescent="0.2">
      <c r="A60" s="1" t="s">
        <v>4268</v>
      </c>
      <c r="B60" s="1" t="s">
        <v>2840</v>
      </c>
      <c r="C60" s="1">
        <v>68000</v>
      </c>
      <c r="D60" s="1">
        <v>68000</v>
      </c>
      <c r="E60" s="1" t="s">
        <v>2902</v>
      </c>
      <c r="F60" s="1" t="s">
        <v>2431</v>
      </c>
      <c r="G60" s="1">
        <v>68000</v>
      </c>
    </row>
    <row r="61" spans="1:7" ht="51" x14ac:dyDescent="0.2">
      <c r="A61" s="1" t="s">
        <v>4270</v>
      </c>
      <c r="B61" s="1" t="s">
        <v>696</v>
      </c>
      <c r="C61" s="1">
        <v>56000</v>
      </c>
      <c r="D61" s="1">
        <v>56000</v>
      </c>
      <c r="E61" s="1" t="s">
        <v>1537</v>
      </c>
      <c r="F61" s="1" t="s">
        <v>2431</v>
      </c>
      <c r="G61" s="1">
        <v>55068.245289999999</v>
      </c>
    </row>
    <row r="62" spans="1:7" ht="51" x14ac:dyDescent="0.2">
      <c r="A62" s="1" t="s">
        <v>4271</v>
      </c>
      <c r="B62" s="1" t="s">
        <v>4785</v>
      </c>
      <c r="C62" s="1">
        <v>61000</v>
      </c>
      <c r="D62" s="1">
        <v>61000</v>
      </c>
      <c r="E62" s="1" t="s">
        <v>2902</v>
      </c>
      <c r="F62" s="1" t="s">
        <v>2431</v>
      </c>
      <c r="G62" s="1">
        <v>61000</v>
      </c>
    </row>
    <row r="63" spans="1:7" ht="38.25" x14ac:dyDescent="0.2">
      <c r="A63" s="1" t="s">
        <v>4272</v>
      </c>
      <c r="B63" s="1" t="s">
        <v>5867</v>
      </c>
      <c r="C63" s="1">
        <v>43000</v>
      </c>
      <c r="D63" s="1">
        <v>43000</v>
      </c>
      <c r="E63" s="1" t="s">
        <v>2896</v>
      </c>
      <c r="F63" s="1" t="s">
        <v>1240</v>
      </c>
      <c r="G63" s="1">
        <v>54627.175880000003</v>
      </c>
    </row>
    <row r="64" spans="1:7" ht="38.25" x14ac:dyDescent="0.2">
      <c r="A64" s="1" t="s">
        <v>4273</v>
      </c>
      <c r="B64" s="1" t="s">
        <v>350</v>
      </c>
      <c r="C64" s="1">
        <v>85000</v>
      </c>
      <c r="D64" s="1">
        <v>85000</v>
      </c>
      <c r="E64" s="1" t="s">
        <v>2902</v>
      </c>
      <c r="F64" s="1" t="s">
        <v>1240</v>
      </c>
      <c r="G64" s="1">
        <v>85000</v>
      </c>
    </row>
    <row r="65" spans="1:7" ht="38.25" x14ac:dyDescent="0.2">
      <c r="A65" s="1" t="s">
        <v>4274</v>
      </c>
      <c r="B65" s="1" t="s">
        <v>1088</v>
      </c>
      <c r="C65" s="1" t="s">
        <v>522</v>
      </c>
      <c r="D65" s="1">
        <v>38000</v>
      </c>
      <c r="E65" s="1" t="s">
        <v>2896</v>
      </c>
      <c r="F65" s="1" t="s">
        <v>5881</v>
      </c>
      <c r="G65" s="1">
        <v>48275.178679999997</v>
      </c>
    </row>
    <row r="66" spans="1:7" ht="38.25" x14ac:dyDescent="0.2">
      <c r="A66" s="1" t="s">
        <v>4275</v>
      </c>
      <c r="B66" s="1" t="s">
        <v>3762</v>
      </c>
      <c r="C66" s="1">
        <v>85000</v>
      </c>
      <c r="D66" s="1">
        <v>85000</v>
      </c>
      <c r="E66" s="1" t="s">
        <v>4998</v>
      </c>
      <c r="F66" s="1" t="s">
        <v>1240</v>
      </c>
      <c r="G66" s="1">
        <v>86692.320789999998</v>
      </c>
    </row>
    <row r="67" spans="1:7" ht="38.25" x14ac:dyDescent="0.2">
      <c r="A67" s="1" t="s">
        <v>4276</v>
      </c>
      <c r="B67" s="1" t="s">
        <v>3258</v>
      </c>
      <c r="C67" s="1">
        <v>85087</v>
      </c>
      <c r="D67" s="1">
        <v>85087</v>
      </c>
      <c r="E67" s="1" t="s">
        <v>2902</v>
      </c>
      <c r="F67" s="1" t="s">
        <v>5350</v>
      </c>
      <c r="G67" s="1">
        <v>85087</v>
      </c>
    </row>
    <row r="68" spans="1:7" ht="51" x14ac:dyDescent="0.2">
      <c r="A68" s="1" t="s">
        <v>4277</v>
      </c>
      <c r="B68" s="1" t="s">
        <v>5393</v>
      </c>
      <c r="C68" s="1">
        <v>50000</v>
      </c>
      <c r="D68" s="1">
        <v>50000</v>
      </c>
      <c r="E68" s="1" t="s">
        <v>2902</v>
      </c>
      <c r="F68" s="1" t="s">
        <v>2431</v>
      </c>
      <c r="G68" s="1">
        <v>50000</v>
      </c>
    </row>
    <row r="69" spans="1:7" ht="38.25" x14ac:dyDescent="0.2">
      <c r="A69" s="1" t="s">
        <v>4251</v>
      </c>
      <c r="B69" s="1" t="s">
        <v>1045</v>
      </c>
      <c r="C69" s="1">
        <v>100000</v>
      </c>
      <c r="D69" s="1">
        <v>100000</v>
      </c>
      <c r="E69" s="1" t="s">
        <v>2902</v>
      </c>
      <c r="F69" s="1" t="s">
        <v>1240</v>
      </c>
      <c r="G69" s="1">
        <v>100000</v>
      </c>
    </row>
    <row r="70" spans="1:7" ht="38.25" x14ac:dyDescent="0.2">
      <c r="A70" s="1" t="s">
        <v>4252</v>
      </c>
      <c r="B70" s="1" t="s">
        <v>877</v>
      </c>
      <c r="C70" s="1">
        <v>57000</v>
      </c>
      <c r="D70" s="1">
        <v>57000</v>
      </c>
      <c r="E70" s="1" t="s">
        <v>2902</v>
      </c>
      <c r="F70" s="1" t="s">
        <v>1240</v>
      </c>
      <c r="G70" s="1">
        <v>57000</v>
      </c>
    </row>
    <row r="71" spans="1:7" ht="51" x14ac:dyDescent="0.2">
      <c r="A71" s="1" t="s">
        <v>4248</v>
      </c>
      <c r="B71" s="1" t="s">
        <v>2212</v>
      </c>
      <c r="C71" s="1">
        <v>75000</v>
      </c>
      <c r="D71" s="1">
        <v>75000</v>
      </c>
      <c r="E71" s="1" t="s">
        <v>2902</v>
      </c>
      <c r="F71" s="1" t="s">
        <v>2431</v>
      </c>
      <c r="G71" s="1">
        <v>75000</v>
      </c>
    </row>
    <row r="72" spans="1:7" ht="38.25" x14ac:dyDescent="0.2">
      <c r="A72" s="1" t="s">
        <v>4250</v>
      </c>
      <c r="B72" s="1" t="s">
        <v>3136</v>
      </c>
      <c r="C72" s="1" t="s">
        <v>4156</v>
      </c>
      <c r="D72" s="1">
        <v>100000</v>
      </c>
      <c r="E72" s="1" t="s">
        <v>4998</v>
      </c>
      <c r="F72" s="1" t="s">
        <v>1240</v>
      </c>
      <c r="G72" s="1">
        <v>101990.9656</v>
      </c>
    </row>
    <row r="73" spans="1:7" ht="51" x14ac:dyDescent="0.2">
      <c r="A73" s="1" t="s">
        <v>4255</v>
      </c>
      <c r="B73" s="1" t="s">
        <v>3851</v>
      </c>
      <c r="C73" s="1">
        <v>2785</v>
      </c>
      <c r="D73" s="1">
        <v>33420</v>
      </c>
      <c r="E73" s="1" t="s">
        <v>2902</v>
      </c>
      <c r="F73" s="1" t="s">
        <v>2431</v>
      </c>
      <c r="G73" s="1">
        <v>33420</v>
      </c>
    </row>
    <row r="74" spans="1:7" ht="51" x14ac:dyDescent="0.2">
      <c r="A74" s="1" t="s">
        <v>4256</v>
      </c>
      <c r="B74" s="1" t="s">
        <v>5131</v>
      </c>
      <c r="C74" s="1">
        <v>59450</v>
      </c>
      <c r="D74" s="1">
        <v>59450</v>
      </c>
      <c r="E74" s="1" t="s">
        <v>1537</v>
      </c>
      <c r="F74" s="1" t="s">
        <v>2431</v>
      </c>
      <c r="G74" s="1">
        <v>58460.842539999998</v>
      </c>
    </row>
    <row r="75" spans="1:7" ht="51" x14ac:dyDescent="0.2">
      <c r="A75" s="1" t="s">
        <v>4253</v>
      </c>
      <c r="B75" s="1" t="s">
        <v>1520</v>
      </c>
      <c r="C75" s="1">
        <v>15000</v>
      </c>
      <c r="D75" s="1">
        <v>15000</v>
      </c>
      <c r="E75" s="1" t="s">
        <v>2902</v>
      </c>
      <c r="F75" s="1" t="s">
        <v>2431</v>
      </c>
      <c r="G75" s="1">
        <v>15000</v>
      </c>
    </row>
    <row r="76" spans="1:7" ht="38.25" x14ac:dyDescent="0.2">
      <c r="A76" s="1" t="s">
        <v>4254</v>
      </c>
      <c r="B76" s="1" t="s">
        <v>3754</v>
      </c>
      <c r="C76" s="1" t="s">
        <v>6229</v>
      </c>
      <c r="D76" s="1">
        <v>60000</v>
      </c>
      <c r="E76" s="1" t="s">
        <v>2902</v>
      </c>
      <c r="F76" s="1" t="s">
        <v>5881</v>
      </c>
      <c r="G76" s="1">
        <v>60000</v>
      </c>
    </row>
    <row r="77" spans="1:7" ht="38.25" x14ac:dyDescent="0.2">
      <c r="A77" s="1" t="s">
        <v>4257</v>
      </c>
      <c r="B77" s="1" t="s">
        <v>6392</v>
      </c>
      <c r="C77" s="1">
        <v>100000</v>
      </c>
      <c r="D77" s="1">
        <v>100000</v>
      </c>
      <c r="E77" s="1" t="s">
        <v>211</v>
      </c>
      <c r="F77" s="1" t="s">
        <v>5350</v>
      </c>
      <c r="G77" s="1">
        <v>157617.8272</v>
      </c>
    </row>
    <row r="78" spans="1:7" ht="51" x14ac:dyDescent="0.2">
      <c r="A78" s="1" t="s">
        <v>4258</v>
      </c>
      <c r="B78" s="1" t="s">
        <v>3654</v>
      </c>
      <c r="C78" s="1" t="s">
        <v>5713</v>
      </c>
      <c r="D78" s="1">
        <v>18000</v>
      </c>
      <c r="E78" s="1" t="s">
        <v>2902</v>
      </c>
      <c r="F78" s="1" t="s">
        <v>2431</v>
      </c>
      <c r="G78" s="1">
        <v>18000</v>
      </c>
    </row>
    <row r="79" spans="1:7" ht="38.25" x14ac:dyDescent="0.2">
      <c r="A79" s="1" t="s">
        <v>4176</v>
      </c>
      <c r="B79" s="1" t="s">
        <v>2977</v>
      </c>
      <c r="C79" s="1">
        <v>50000</v>
      </c>
      <c r="D79" s="1">
        <v>50000</v>
      </c>
      <c r="E79" s="1" t="s">
        <v>2902</v>
      </c>
      <c r="F79" s="1" t="s">
        <v>5350</v>
      </c>
      <c r="G79" s="1">
        <v>50000</v>
      </c>
    </row>
    <row r="80" spans="1:7" ht="51" x14ac:dyDescent="0.2">
      <c r="A80" s="1" t="s">
        <v>4169</v>
      </c>
      <c r="B80" s="1" t="s">
        <v>1789</v>
      </c>
      <c r="C80" s="1">
        <v>26000</v>
      </c>
      <c r="D80" s="1">
        <v>26000</v>
      </c>
      <c r="E80" s="1" t="s">
        <v>2902</v>
      </c>
      <c r="F80" s="1" t="s">
        <v>2431</v>
      </c>
      <c r="G80" s="1">
        <v>26000</v>
      </c>
    </row>
    <row r="81" spans="1:7" ht="38.25" x14ac:dyDescent="0.2">
      <c r="A81" s="1" t="s">
        <v>4168</v>
      </c>
      <c r="B81" s="1" t="s">
        <v>2073</v>
      </c>
      <c r="C81" s="1" t="s">
        <v>1374</v>
      </c>
      <c r="D81" s="1">
        <v>30000</v>
      </c>
      <c r="E81" s="1" t="s">
        <v>211</v>
      </c>
      <c r="F81" s="1" t="s">
        <v>1240</v>
      </c>
      <c r="G81" s="1">
        <v>47285.348160000001</v>
      </c>
    </row>
    <row r="82" spans="1:7" ht="51" x14ac:dyDescent="0.2">
      <c r="A82" s="1" t="s">
        <v>4172</v>
      </c>
      <c r="B82" s="1" t="s">
        <v>3719</v>
      </c>
      <c r="C82" s="1">
        <v>150000</v>
      </c>
      <c r="D82" s="1">
        <v>150000</v>
      </c>
      <c r="E82" s="1" t="s">
        <v>2902</v>
      </c>
      <c r="F82" s="1" t="s">
        <v>2431</v>
      </c>
      <c r="G82" s="1">
        <v>150000</v>
      </c>
    </row>
    <row r="83" spans="1:7" ht="38.25" x14ac:dyDescent="0.2">
      <c r="A83" s="1" t="s">
        <v>4171</v>
      </c>
      <c r="B83" s="1" t="s">
        <v>6472</v>
      </c>
      <c r="C83" s="1">
        <v>120000</v>
      </c>
      <c r="D83" s="1">
        <v>120000</v>
      </c>
      <c r="E83" s="1" t="s">
        <v>2902</v>
      </c>
      <c r="F83" s="1" t="s">
        <v>1240</v>
      </c>
      <c r="G83" s="1">
        <v>120000</v>
      </c>
    </row>
    <row r="84" spans="1:7" ht="51" x14ac:dyDescent="0.2">
      <c r="A84" s="1" t="s">
        <v>4165</v>
      </c>
      <c r="B84" s="1" t="s">
        <v>166</v>
      </c>
      <c r="C84" s="1">
        <v>500000</v>
      </c>
      <c r="D84" s="1">
        <v>500000</v>
      </c>
      <c r="E84" s="1" t="s">
        <v>718</v>
      </c>
      <c r="F84" s="1" t="s">
        <v>2431</v>
      </c>
      <c r="G84" s="1">
        <v>8903.9583440000006</v>
      </c>
    </row>
    <row r="85" spans="1:7" ht="51" x14ac:dyDescent="0.2">
      <c r="A85" s="1" t="s">
        <v>4163</v>
      </c>
      <c r="B85" s="1" t="s">
        <v>1912</v>
      </c>
      <c r="C85" s="1" t="s">
        <v>476</v>
      </c>
      <c r="D85" s="1">
        <v>31330</v>
      </c>
      <c r="E85" s="1" t="s">
        <v>2902</v>
      </c>
      <c r="F85" s="1" t="s">
        <v>2431</v>
      </c>
      <c r="G85" s="1">
        <v>31330</v>
      </c>
    </row>
    <row r="86" spans="1:7" ht="38.25" x14ac:dyDescent="0.2">
      <c r="A86" s="1" t="s">
        <v>4167</v>
      </c>
      <c r="B86" s="1" t="s">
        <v>3285</v>
      </c>
      <c r="C86" s="1">
        <v>110000</v>
      </c>
      <c r="D86" s="1">
        <v>110000</v>
      </c>
      <c r="E86" s="1" t="s">
        <v>2902</v>
      </c>
      <c r="F86" s="1" t="s">
        <v>5350</v>
      </c>
      <c r="G86" s="1">
        <v>110000</v>
      </c>
    </row>
    <row r="87" spans="1:7" ht="38.25" x14ac:dyDescent="0.2">
      <c r="A87" s="1" t="s">
        <v>4166</v>
      </c>
      <c r="B87" s="1" t="s">
        <v>6190</v>
      </c>
      <c r="C87" s="1" t="s">
        <v>773</v>
      </c>
      <c r="D87" s="1">
        <v>81000</v>
      </c>
      <c r="E87" s="1" t="s">
        <v>2902</v>
      </c>
      <c r="F87" s="1" t="s">
        <v>1240</v>
      </c>
      <c r="G87" s="1">
        <v>81000</v>
      </c>
    </row>
    <row r="88" spans="1:7" ht="38.25" x14ac:dyDescent="0.2">
      <c r="A88" s="1" t="s">
        <v>4162</v>
      </c>
      <c r="B88" s="1" t="s">
        <v>162</v>
      </c>
      <c r="C88" s="1">
        <v>40000</v>
      </c>
      <c r="D88" s="1">
        <v>40000</v>
      </c>
      <c r="E88" s="1" t="s">
        <v>2902</v>
      </c>
      <c r="F88" s="1" t="s">
        <v>1240</v>
      </c>
      <c r="G88" s="1">
        <v>40000</v>
      </c>
    </row>
    <row r="89" spans="1:7" ht="38.25" x14ac:dyDescent="0.2">
      <c r="A89" s="1" t="s">
        <v>4155</v>
      </c>
      <c r="B89" s="1" t="s">
        <v>162</v>
      </c>
      <c r="C89" s="1">
        <v>42000</v>
      </c>
      <c r="D89" s="1">
        <v>42000</v>
      </c>
      <c r="E89" s="1" t="s">
        <v>1537</v>
      </c>
      <c r="F89" s="1" t="s">
        <v>1240</v>
      </c>
      <c r="G89" s="1">
        <v>41301.183969999998</v>
      </c>
    </row>
    <row r="90" spans="1:7" ht="38.25" x14ac:dyDescent="0.2">
      <c r="A90" s="1" t="s">
        <v>4154</v>
      </c>
      <c r="B90" s="1" t="s">
        <v>162</v>
      </c>
      <c r="C90" s="1">
        <v>125000</v>
      </c>
      <c r="D90" s="1">
        <v>125000</v>
      </c>
      <c r="E90" s="1" t="s">
        <v>2902</v>
      </c>
      <c r="F90" s="1" t="s">
        <v>1240</v>
      </c>
      <c r="G90" s="1">
        <v>125000</v>
      </c>
    </row>
    <row r="91" spans="1:7" ht="38.25" x14ac:dyDescent="0.2">
      <c r="A91" s="1" t="s">
        <v>4153</v>
      </c>
      <c r="B91" s="1" t="s">
        <v>162</v>
      </c>
      <c r="C91" s="1">
        <v>36000</v>
      </c>
      <c r="D91" s="1">
        <v>36000</v>
      </c>
      <c r="E91" s="1" t="s">
        <v>2902</v>
      </c>
      <c r="F91" s="1" t="s">
        <v>5350</v>
      </c>
      <c r="G91" s="1">
        <v>36000</v>
      </c>
    </row>
    <row r="92" spans="1:7" ht="38.25" x14ac:dyDescent="0.2">
      <c r="A92" s="1" t="s">
        <v>4150</v>
      </c>
      <c r="B92" s="1" t="s">
        <v>162</v>
      </c>
      <c r="C92" s="1" t="s">
        <v>1427</v>
      </c>
      <c r="D92" s="1">
        <v>144000</v>
      </c>
      <c r="E92" s="1" t="s">
        <v>718</v>
      </c>
      <c r="F92" s="1" t="s">
        <v>5881</v>
      </c>
      <c r="G92" s="1">
        <v>2564.3400029999998</v>
      </c>
    </row>
    <row r="93" spans="1:7" ht="38.25" x14ac:dyDescent="0.2">
      <c r="A93" s="1" t="s">
        <v>4147</v>
      </c>
      <c r="B93" s="1" t="s">
        <v>2763</v>
      </c>
      <c r="C93" s="1">
        <v>75000</v>
      </c>
      <c r="D93" s="1">
        <v>75000</v>
      </c>
      <c r="E93" s="1" t="s">
        <v>2902</v>
      </c>
      <c r="F93" s="1" t="s">
        <v>5881</v>
      </c>
      <c r="G93" s="1">
        <v>75000</v>
      </c>
    </row>
    <row r="94" spans="1:7" ht="38.25" x14ac:dyDescent="0.2">
      <c r="A94" s="1" t="s">
        <v>4146</v>
      </c>
      <c r="B94" s="1" t="s">
        <v>2763</v>
      </c>
      <c r="C94" s="1">
        <v>95000</v>
      </c>
      <c r="D94" s="1">
        <v>95000</v>
      </c>
      <c r="E94" s="1" t="s">
        <v>2902</v>
      </c>
      <c r="F94" s="1" t="s">
        <v>1240</v>
      </c>
      <c r="G94" s="1">
        <v>95000</v>
      </c>
    </row>
    <row r="95" spans="1:7" ht="38.25" x14ac:dyDescent="0.2">
      <c r="A95" s="1" t="s">
        <v>4145</v>
      </c>
      <c r="B95" s="1" t="s">
        <v>2763</v>
      </c>
      <c r="C95" s="1">
        <v>24000</v>
      </c>
      <c r="D95" s="1">
        <v>24000</v>
      </c>
      <c r="E95" s="1" t="s">
        <v>2902</v>
      </c>
      <c r="F95" s="1" t="s">
        <v>5350</v>
      </c>
      <c r="G95" s="1">
        <v>24000</v>
      </c>
    </row>
    <row r="96" spans="1:7" ht="38.25" x14ac:dyDescent="0.2">
      <c r="A96" s="1" t="s">
        <v>4143</v>
      </c>
      <c r="B96" s="1" t="s">
        <v>2763</v>
      </c>
      <c r="C96" s="1" t="s">
        <v>450</v>
      </c>
      <c r="D96" s="1">
        <v>91000</v>
      </c>
      <c r="E96" s="1" t="s">
        <v>2902</v>
      </c>
      <c r="F96" s="1" t="s">
        <v>5881</v>
      </c>
      <c r="G96" s="1">
        <v>91000</v>
      </c>
    </row>
    <row r="97" spans="1:7" ht="38.25" x14ac:dyDescent="0.2">
      <c r="A97" s="1" t="s">
        <v>4142</v>
      </c>
      <c r="B97" s="1" t="s">
        <v>2763</v>
      </c>
      <c r="C97" s="1">
        <v>40000</v>
      </c>
      <c r="D97" s="1">
        <v>40000</v>
      </c>
      <c r="E97" s="1" t="s">
        <v>2902</v>
      </c>
      <c r="F97" s="1" t="s">
        <v>1240</v>
      </c>
      <c r="G97" s="1">
        <v>40000</v>
      </c>
    </row>
    <row r="98" spans="1:7" ht="38.25" x14ac:dyDescent="0.2">
      <c r="A98" s="1" t="s">
        <v>4141</v>
      </c>
      <c r="B98" s="1" t="s">
        <v>2763</v>
      </c>
      <c r="C98" s="1">
        <v>57000</v>
      </c>
      <c r="D98" s="1">
        <v>57000</v>
      </c>
      <c r="E98" s="1" t="s">
        <v>2902</v>
      </c>
      <c r="F98" s="1" t="s">
        <v>1240</v>
      </c>
      <c r="G98" s="1">
        <v>57000</v>
      </c>
    </row>
    <row r="99" spans="1:7" ht="38.25" x14ac:dyDescent="0.2">
      <c r="A99" s="1" t="s">
        <v>4113</v>
      </c>
      <c r="B99" s="1" t="s">
        <v>2763</v>
      </c>
      <c r="C99" s="1">
        <v>74000</v>
      </c>
      <c r="D99" s="1">
        <v>74000</v>
      </c>
      <c r="E99" s="1" t="s">
        <v>2902</v>
      </c>
      <c r="F99" s="1" t="s">
        <v>1240</v>
      </c>
      <c r="G99" s="1">
        <v>74000</v>
      </c>
    </row>
    <row r="100" spans="1:7" ht="38.25" x14ac:dyDescent="0.2">
      <c r="A100" s="1" t="s">
        <v>4116</v>
      </c>
      <c r="B100" s="1" t="s">
        <v>2763</v>
      </c>
      <c r="C100" s="1" t="s">
        <v>1818</v>
      </c>
      <c r="D100" s="1">
        <v>80000</v>
      </c>
      <c r="E100" s="1" t="s">
        <v>2902</v>
      </c>
      <c r="F100" s="1" t="s">
        <v>1240</v>
      </c>
      <c r="G100" s="1">
        <v>80000</v>
      </c>
    </row>
    <row r="101" spans="1:7" ht="38.25" x14ac:dyDescent="0.2">
      <c r="A101" s="1" t="s">
        <v>4111</v>
      </c>
      <c r="B101" s="1" t="s">
        <v>2763</v>
      </c>
      <c r="C101" s="1">
        <v>90000</v>
      </c>
      <c r="D101" s="1">
        <v>90000</v>
      </c>
      <c r="E101" s="1" t="s">
        <v>2902</v>
      </c>
      <c r="F101" s="1" t="s">
        <v>1240</v>
      </c>
      <c r="G101" s="1">
        <v>90000</v>
      </c>
    </row>
    <row r="102" spans="1:7" ht="38.25" x14ac:dyDescent="0.2">
      <c r="A102" s="1" t="s">
        <v>4112</v>
      </c>
      <c r="B102" s="1" t="s">
        <v>2763</v>
      </c>
      <c r="C102" s="1">
        <v>21000</v>
      </c>
      <c r="D102" s="1">
        <v>21000</v>
      </c>
      <c r="E102" s="1" t="s">
        <v>2902</v>
      </c>
      <c r="F102" s="1" t="s">
        <v>5881</v>
      </c>
      <c r="G102" s="1">
        <v>21000</v>
      </c>
    </row>
    <row r="103" spans="1:7" ht="38.25" x14ac:dyDescent="0.2">
      <c r="A103" s="1" t="s">
        <v>4120</v>
      </c>
      <c r="B103" s="1" t="s">
        <v>2763</v>
      </c>
      <c r="C103" s="1">
        <v>52000</v>
      </c>
      <c r="D103" s="1">
        <v>52000</v>
      </c>
      <c r="E103" s="1" t="s">
        <v>2902</v>
      </c>
      <c r="F103" s="1" t="s">
        <v>1240</v>
      </c>
      <c r="G103" s="1">
        <v>52000</v>
      </c>
    </row>
    <row r="104" spans="1:7" ht="38.25" x14ac:dyDescent="0.2">
      <c r="A104" s="1" t="s">
        <v>4119</v>
      </c>
      <c r="B104" s="1" t="s">
        <v>2763</v>
      </c>
      <c r="C104" s="1">
        <v>19200</v>
      </c>
      <c r="D104" s="1">
        <v>19200</v>
      </c>
      <c r="E104" s="1" t="s">
        <v>2902</v>
      </c>
      <c r="F104" s="1" t="s">
        <v>1240</v>
      </c>
      <c r="G104" s="1">
        <v>19200</v>
      </c>
    </row>
    <row r="105" spans="1:7" ht="38.25" x14ac:dyDescent="0.2">
      <c r="A105" s="1" t="s">
        <v>4123</v>
      </c>
      <c r="B105" s="1" t="s">
        <v>2763</v>
      </c>
      <c r="C105" s="1">
        <v>36000</v>
      </c>
      <c r="D105" s="1">
        <v>36000</v>
      </c>
      <c r="E105" s="1" t="s">
        <v>2902</v>
      </c>
      <c r="F105" s="1" t="s">
        <v>1240</v>
      </c>
      <c r="G105" s="1">
        <v>36000</v>
      </c>
    </row>
    <row r="106" spans="1:7" ht="38.25" x14ac:dyDescent="0.2">
      <c r="A106" s="1" t="s">
        <v>4121</v>
      </c>
      <c r="B106" s="1" t="s">
        <v>2421</v>
      </c>
      <c r="C106" s="1">
        <v>57400</v>
      </c>
      <c r="D106" s="1">
        <v>57400</v>
      </c>
      <c r="E106" s="1" t="s">
        <v>2902</v>
      </c>
      <c r="F106" s="1" t="s">
        <v>1240</v>
      </c>
      <c r="G106" s="1">
        <v>57400</v>
      </c>
    </row>
    <row r="107" spans="1:7" ht="38.25" x14ac:dyDescent="0.2">
      <c r="A107" s="1" t="s">
        <v>4118</v>
      </c>
      <c r="B107" s="1" t="s">
        <v>2421</v>
      </c>
      <c r="C107" s="1">
        <v>66000</v>
      </c>
      <c r="D107" s="1">
        <v>66000</v>
      </c>
      <c r="E107" s="1" t="s">
        <v>2902</v>
      </c>
      <c r="F107" s="1" t="s">
        <v>5350</v>
      </c>
      <c r="G107" s="1">
        <v>66000</v>
      </c>
    </row>
    <row r="108" spans="1:7" ht="38.25" x14ac:dyDescent="0.2">
      <c r="A108" s="1" t="s">
        <v>4117</v>
      </c>
      <c r="B108" s="1" t="s">
        <v>2421</v>
      </c>
      <c r="C108" s="1">
        <v>35000</v>
      </c>
      <c r="D108" s="1">
        <v>35000</v>
      </c>
      <c r="E108" s="1" t="s">
        <v>2896</v>
      </c>
      <c r="F108" s="1" t="s">
        <v>1240</v>
      </c>
      <c r="G108" s="1">
        <v>44463.980360000001</v>
      </c>
    </row>
    <row r="109" spans="1:7" ht="38.25" x14ac:dyDescent="0.2">
      <c r="A109" s="1" t="s">
        <v>4128</v>
      </c>
      <c r="B109" s="1" t="s">
        <v>2421</v>
      </c>
      <c r="C109" s="1" t="s">
        <v>2036</v>
      </c>
      <c r="D109" s="1">
        <v>85000</v>
      </c>
      <c r="E109" s="1" t="s">
        <v>2902</v>
      </c>
      <c r="F109" s="1" t="s">
        <v>1240</v>
      </c>
      <c r="G109" s="1">
        <v>85000</v>
      </c>
    </row>
    <row r="110" spans="1:7" ht="38.25" x14ac:dyDescent="0.2">
      <c r="A110" s="1" t="s">
        <v>4130</v>
      </c>
      <c r="B110" s="1" t="s">
        <v>2421</v>
      </c>
      <c r="C110" s="1">
        <v>50000</v>
      </c>
      <c r="D110" s="1">
        <v>50000</v>
      </c>
      <c r="E110" s="1" t="s">
        <v>2902</v>
      </c>
      <c r="F110" s="1" t="s">
        <v>1240</v>
      </c>
      <c r="G110" s="1">
        <v>50000</v>
      </c>
    </row>
    <row r="111" spans="1:7" ht="38.25" x14ac:dyDescent="0.2">
      <c r="A111" s="1" t="s">
        <v>4131</v>
      </c>
      <c r="B111" s="1" t="s">
        <v>2421</v>
      </c>
      <c r="C111" s="1" t="s">
        <v>6499</v>
      </c>
      <c r="D111" s="1">
        <v>58000</v>
      </c>
      <c r="E111" s="1" t="s">
        <v>2902</v>
      </c>
      <c r="F111" s="1" t="s">
        <v>1240</v>
      </c>
      <c r="G111" s="1">
        <v>58000</v>
      </c>
    </row>
    <row r="112" spans="1:7" ht="51" x14ac:dyDescent="0.2">
      <c r="A112" s="1" t="s">
        <v>4134</v>
      </c>
      <c r="B112" s="1" t="s">
        <v>2421</v>
      </c>
      <c r="C112" s="1">
        <v>37900</v>
      </c>
      <c r="D112" s="1">
        <v>37900</v>
      </c>
      <c r="E112" s="1" t="s">
        <v>2902</v>
      </c>
      <c r="F112" s="1" t="s">
        <v>2431</v>
      </c>
      <c r="G112" s="1">
        <v>37900</v>
      </c>
    </row>
    <row r="113" spans="1:7" ht="38.25" x14ac:dyDescent="0.2">
      <c r="A113" s="1" t="s">
        <v>4021</v>
      </c>
      <c r="B113" s="1" t="s">
        <v>2421</v>
      </c>
      <c r="C113" s="1">
        <v>4000</v>
      </c>
      <c r="D113" s="1">
        <v>48000</v>
      </c>
      <c r="E113" s="1" t="s">
        <v>2902</v>
      </c>
      <c r="F113" s="1" t="s">
        <v>5350</v>
      </c>
      <c r="G113" s="1">
        <v>48000</v>
      </c>
    </row>
    <row r="114" spans="1:7" ht="38.25" x14ac:dyDescent="0.2">
      <c r="A114" s="1" t="s">
        <v>4022</v>
      </c>
      <c r="B114" s="1" t="s">
        <v>2421</v>
      </c>
      <c r="C114" s="1">
        <v>67000</v>
      </c>
      <c r="D114" s="1">
        <v>67000</v>
      </c>
      <c r="E114" s="1" t="s">
        <v>2902</v>
      </c>
      <c r="F114" s="1" t="s">
        <v>1240</v>
      </c>
      <c r="G114" s="1">
        <v>67000</v>
      </c>
    </row>
    <row r="115" spans="1:7" ht="38.25" x14ac:dyDescent="0.2">
      <c r="A115" s="1" t="s">
        <v>4018</v>
      </c>
      <c r="B115" s="1" t="s">
        <v>2421</v>
      </c>
      <c r="C115" s="1">
        <v>85000</v>
      </c>
      <c r="D115" s="1">
        <v>85000</v>
      </c>
      <c r="E115" s="1" t="s">
        <v>2902</v>
      </c>
      <c r="F115" s="1" t="s">
        <v>1240</v>
      </c>
      <c r="G115" s="1">
        <v>85000</v>
      </c>
    </row>
    <row r="116" spans="1:7" ht="38.25" x14ac:dyDescent="0.2">
      <c r="A116" s="1" t="s">
        <v>4020</v>
      </c>
      <c r="B116" s="1" t="s">
        <v>2421</v>
      </c>
      <c r="C116" s="1">
        <v>56160</v>
      </c>
      <c r="D116" s="1">
        <v>56160</v>
      </c>
      <c r="E116" s="1" t="s">
        <v>2902</v>
      </c>
      <c r="F116" s="1" t="s">
        <v>1240</v>
      </c>
      <c r="G116" s="1">
        <v>56160</v>
      </c>
    </row>
    <row r="117" spans="1:7" ht="51" x14ac:dyDescent="0.2">
      <c r="A117" s="1" t="s">
        <v>4025</v>
      </c>
      <c r="B117" s="1" t="s">
        <v>2421</v>
      </c>
      <c r="C117" s="1">
        <v>2000</v>
      </c>
      <c r="D117" s="1">
        <v>24000</v>
      </c>
      <c r="E117" s="1" t="s">
        <v>2902</v>
      </c>
      <c r="F117" s="1" t="s">
        <v>2431</v>
      </c>
      <c r="G117" s="1">
        <v>24000</v>
      </c>
    </row>
    <row r="118" spans="1:7" ht="51" x14ac:dyDescent="0.2">
      <c r="A118" s="1" t="s">
        <v>4035</v>
      </c>
      <c r="B118" s="1" t="s">
        <v>2421</v>
      </c>
      <c r="C118" s="1">
        <v>70000</v>
      </c>
      <c r="D118" s="1">
        <v>70000</v>
      </c>
      <c r="E118" s="1" t="s">
        <v>2902</v>
      </c>
      <c r="F118" s="1" t="s">
        <v>2431</v>
      </c>
      <c r="G118" s="1">
        <v>70000</v>
      </c>
    </row>
    <row r="119" spans="1:7" ht="38.25" x14ac:dyDescent="0.2">
      <c r="A119" s="1" t="s">
        <v>4034</v>
      </c>
      <c r="B119" s="1" t="s">
        <v>2421</v>
      </c>
      <c r="C119" s="1">
        <v>50000</v>
      </c>
      <c r="D119" s="1">
        <v>50000</v>
      </c>
      <c r="E119" s="1" t="s">
        <v>2902</v>
      </c>
      <c r="F119" s="1" t="s">
        <v>1240</v>
      </c>
      <c r="G119" s="1">
        <v>50000</v>
      </c>
    </row>
    <row r="120" spans="1:7" ht="38.25" x14ac:dyDescent="0.2">
      <c r="A120" s="1" t="s">
        <v>4032</v>
      </c>
      <c r="B120" s="1" t="s">
        <v>2421</v>
      </c>
      <c r="C120" s="1">
        <v>2300000</v>
      </c>
      <c r="D120" s="1">
        <v>2300000</v>
      </c>
      <c r="E120" s="1" t="s">
        <v>718</v>
      </c>
      <c r="F120" s="1" t="s">
        <v>5881</v>
      </c>
      <c r="G120" s="1">
        <v>40958.208379999996</v>
      </c>
    </row>
    <row r="121" spans="1:7" ht="38.25" x14ac:dyDescent="0.2">
      <c r="A121" s="1" t="s">
        <v>4030</v>
      </c>
      <c r="B121" s="1" t="s">
        <v>4984</v>
      </c>
      <c r="C121" s="1">
        <v>80000</v>
      </c>
      <c r="D121" s="1">
        <v>80000</v>
      </c>
      <c r="E121" s="1" t="s">
        <v>2902</v>
      </c>
      <c r="F121" s="1" t="s">
        <v>1240</v>
      </c>
      <c r="G121" s="1">
        <v>80000</v>
      </c>
    </row>
    <row r="122" spans="1:7" ht="51" x14ac:dyDescent="0.2">
      <c r="A122" s="1" t="s">
        <v>4040</v>
      </c>
      <c r="B122" s="1" t="s">
        <v>4984</v>
      </c>
      <c r="C122" s="1">
        <v>128000</v>
      </c>
      <c r="D122" s="1">
        <v>128000</v>
      </c>
      <c r="E122" s="1" t="s">
        <v>2902</v>
      </c>
      <c r="F122" s="1" t="s">
        <v>2431</v>
      </c>
      <c r="G122" s="1">
        <v>128000</v>
      </c>
    </row>
    <row r="123" spans="1:7" ht="38.25" x14ac:dyDescent="0.2">
      <c r="A123" s="1" t="s">
        <v>4041</v>
      </c>
      <c r="B123" s="1" t="s">
        <v>4984</v>
      </c>
      <c r="C123" s="1" t="s">
        <v>3116</v>
      </c>
      <c r="D123" s="1">
        <v>44000</v>
      </c>
      <c r="E123" s="1" t="s">
        <v>2902</v>
      </c>
      <c r="F123" s="1" t="s">
        <v>5881</v>
      </c>
      <c r="G123" s="1">
        <v>44000</v>
      </c>
    </row>
    <row r="124" spans="1:7" ht="51" x14ac:dyDescent="0.2">
      <c r="A124" s="1" t="s">
        <v>4042</v>
      </c>
      <c r="B124" s="1" t="s">
        <v>4984</v>
      </c>
      <c r="C124" s="1">
        <v>65000</v>
      </c>
      <c r="D124" s="1">
        <v>65000</v>
      </c>
      <c r="E124" s="1" t="s">
        <v>2902</v>
      </c>
      <c r="F124" s="1" t="s">
        <v>2431</v>
      </c>
      <c r="G124" s="1">
        <v>65000</v>
      </c>
    </row>
    <row r="125" spans="1:7" ht="38.25" x14ac:dyDescent="0.2">
      <c r="A125" s="1" t="s">
        <v>4043</v>
      </c>
      <c r="B125" s="1" t="s">
        <v>4984</v>
      </c>
      <c r="C125" s="1" t="s">
        <v>5177</v>
      </c>
      <c r="D125" s="1">
        <v>36000</v>
      </c>
      <c r="E125" s="1" t="s">
        <v>2902</v>
      </c>
      <c r="F125" s="1" t="s">
        <v>1240</v>
      </c>
      <c r="G125" s="1">
        <v>36000</v>
      </c>
    </row>
    <row r="126" spans="1:7" ht="38.25" x14ac:dyDescent="0.2">
      <c r="A126" s="1" t="s">
        <v>4044</v>
      </c>
      <c r="B126" s="1" t="s">
        <v>4984</v>
      </c>
      <c r="C126" s="1">
        <v>1000</v>
      </c>
      <c r="D126" s="1">
        <v>12000</v>
      </c>
      <c r="E126" s="1" t="s">
        <v>2902</v>
      </c>
      <c r="F126" s="1" t="s">
        <v>5881</v>
      </c>
      <c r="G126" s="1">
        <v>12000</v>
      </c>
    </row>
    <row r="127" spans="1:7" ht="51" x14ac:dyDescent="0.2">
      <c r="A127" s="1" t="s">
        <v>4047</v>
      </c>
      <c r="B127" s="1" t="s">
        <v>4984</v>
      </c>
      <c r="C127" s="1">
        <v>28159.200000000001</v>
      </c>
      <c r="D127" s="1">
        <v>28159</v>
      </c>
      <c r="E127" s="1" t="s">
        <v>211</v>
      </c>
      <c r="F127" s="1" t="s">
        <v>2431</v>
      </c>
      <c r="G127" s="1">
        <v>44383.60396</v>
      </c>
    </row>
    <row r="128" spans="1:7" ht="38.25" x14ac:dyDescent="0.2">
      <c r="A128" s="1" t="s">
        <v>4045</v>
      </c>
      <c r="B128" s="1" t="s">
        <v>4984</v>
      </c>
      <c r="C128" s="1">
        <v>45000</v>
      </c>
      <c r="D128" s="1">
        <v>45000</v>
      </c>
      <c r="E128" s="1" t="s">
        <v>2902</v>
      </c>
      <c r="F128" s="1" t="s">
        <v>1240</v>
      </c>
      <c r="G128" s="1">
        <v>45000</v>
      </c>
    </row>
    <row r="129" spans="1:7" ht="38.25" x14ac:dyDescent="0.2">
      <c r="A129" s="1" t="s">
        <v>4049</v>
      </c>
      <c r="B129" s="1" t="s">
        <v>4984</v>
      </c>
      <c r="C129" s="1">
        <v>54000</v>
      </c>
      <c r="D129" s="1">
        <v>54000</v>
      </c>
      <c r="E129" s="1" t="s">
        <v>2902</v>
      </c>
      <c r="F129" s="1" t="s">
        <v>5350</v>
      </c>
      <c r="G129" s="1">
        <v>54000</v>
      </c>
    </row>
    <row r="130" spans="1:7" ht="38.25" x14ac:dyDescent="0.2">
      <c r="A130" s="1" t="s">
        <v>4048</v>
      </c>
      <c r="B130" s="1" t="s">
        <v>585</v>
      </c>
      <c r="C130" s="1">
        <v>70000</v>
      </c>
      <c r="D130" s="1">
        <v>70000</v>
      </c>
      <c r="E130" s="1" t="s">
        <v>211</v>
      </c>
      <c r="F130" s="1" t="s">
        <v>5350</v>
      </c>
      <c r="G130" s="1">
        <v>110332.47900000001</v>
      </c>
    </row>
    <row r="131" spans="1:7" ht="38.25" x14ac:dyDescent="0.2">
      <c r="A131" s="1" t="s">
        <v>4051</v>
      </c>
      <c r="B131" s="1" t="s">
        <v>585</v>
      </c>
      <c r="C131" s="1">
        <v>71000</v>
      </c>
      <c r="D131" s="1">
        <v>71000</v>
      </c>
      <c r="E131" s="1" t="s">
        <v>2902</v>
      </c>
      <c r="F131" s="1" t="s">
        <v>1240</v>
      </c>
      <c r="G131" s="1">
        <v>71000</v>
      </c>
    </row>
    <row r="132" spans="1:7" ht="38.25" x14ac:dyDescent="0.2">
      <c r="A132" s="1" t="s">
        <v>4050</v>
      </c>
      <c r="B132" s="1" t="s">
        <v>585</v>
      </c>
      <c r="C132" s="1">
        <v>800000</v>
      </c>
      <c r="D132" s="1">
        <v>800000</v>
      </c>
      <c r="E132" s="1" t="s">
        <v>718</v>
      </c>
      <c r="F132" s="1" t="s">
        <v>5350</v>
      </c>
      <c r="G132" s="1">
        <v>14246.333350000001</v>
      </c>
    </row>
    <row r="133" spans="1:7" ht="38.25" x14ac:dyDescent="0.2">
      <c r="A133" s="1" t="s">
        <v>4057</v>
      </c>
      <c r="B133" s="1" t="s">
        <v>585</v>
      </c>
      <c r="C133" s="1">
        <v>70000</v>
      </c>
      <c r="D133" s="1">
        <v>70000</v>
      </c>
      <c r="E133" s="1" t="s">
        <v>1537</v>
      </c>
      <c r="F133" s="1" t="s">
        <v>1240</v>
      </c>
      <c r="G133" s="1">
        <v>68835.30661</v>
      </c>
    </row>
    <row r="134" spans="1:7" ht="38.25" x14ac:dyDescent="0.2">
      <c r="A134" s="1" t="s">
        <v>4058</v>
      </c>
      <c r="B134" s="1" t="s">
        <v>585</v>
      </c>
      <c r="C134" s="1">
        <v>50000</v>
      </c>
      <c r="D134" s="1">
        <v>50000</v>
      </c>
      <c r="E134" s="1" t="s">
        <v>1537</v>
      </c>
      <c r="F134" s="1" t="s">
        <v>1240</v>
      </c>
      <c r="G134" s="1">
        <v>49168.076150000001</v>
      </c>
    </row>
    <row r="135" spans="1:7" ht="38.25" x14ac:dyDescent="0.2">
      <c r="A135" s="1" t="s">
        <v>4056</v>
      </c>
      <c r="B135" s="1" t="s">
        <v>585</v>
      </c>
      <c r="C135" s="1">
        <v>40000</v>
      </c>
      <c r="D135" s="1">
        <v>40000</v>
      </c>
      <c r="E135" s="1" t="s">
        <v>2902</v>
      </c>
      <c r="F135" s="1" t="s">
        <v>1240</v>
      </c>
      <c r="G135" s="1">
        <v>40000</v>
      </c>
    </row>
    <row r="136" spans="1:7" ht="38.25" x14ac:dyDescent="0.2">
      <c r="A136" s="1" t="s">
        <v>4070</v>
      </c>
      <c r="B136" s="1" t="s">
        <v>585</v>
      </c>
      <c r="C136" s="1" t="s">
        <v>5103</v>
      </c>
      <c r="D136" s="1">
        <v>62000</v>
      </c>
      <c r="E136" s="1" t="s">
        <v>1537</v>
      </c>
      <c r="F136" s="1" t="s">
        <v>5350</v>
      </c>
      <c r="G136" s="1">
        <v>60968.414429999997</v>
      </c>
    </row>
    <row r="137" spans="1:7" ht="38.25" x14ac:dyDescent="0.2">
      <c r="A137" s="1" t="s">
        <v>4068</v>
      </c>
      <c r="B137" s="1" t="s">
        <v>585</v>
      </c>
      <c r="C137" s="1" t="s">
        <v>5331</v>
      </c>
      <c r="D137" s="1">
        <v>336000</v>
      </c>
      <c r="E137" s="1" t="s">
        <v>718</v>
      </c>
      <c r="F137" s="1" t="s">
        <v>1240</v>
      </c>
      <c r="G137" s="1">
        <v>5983.4600069999997</v>
      </c>
    </row>
    <row r="138" spans="1:7" ht="38.25" x14ac:dyDescent="0.2">
      <c r="A138" s="1" t="s">
        <v>4066</v>
      </c>
      <c r="B138" s="1" t="s">
        <v>585</v>
      </c>
      <c r="C138" s="1">
        <v>53000</v>
      </c>
      <c r="D138" s="1">
        <v>53000</v>
      </c>
      <c r="E138" s="1" t="s">
        <v>2902</v>
      </c>
      <c r="F138" s="1" t="s">
        <v>1240</v>
      </c>
      <c r="G138" s="1">
        <v>53000</v>
      </c>
    </row>
    <row r="139" spans="1:7" ht="38.25" x14ac:dyDescent="0.2">
      <c r="A139" s="1" t="s">
        <v>4065</v>
      </c>
      <c r="B139" s="1" t="s">
        <v>585</v>
      </c>
      <c r="C139" s="1">
        <v>104000</v>
      </c>
      <c r="D139" s="1">
        <v>104000</v>
      </c>
      <c r="E139" s="1" t="s">
        <v>2902</v>
      </c>
      <c r="F139" s="1" t="s">
        <v>5350</v>
      </c>
      <c r="G139" s="1">
        <v>104000</v>
      </c>
    </row>
    <row r="140" spans="1:7" ht="38.25" x14ac:dyDescent="0.2">
      <c r="A140" s="1" t="s">
        <v>4063</v>
      </c>
      <c r="B140" s="1" t="s">
        <v>1052</v>
      </c>
      <c r="C140" s="1">
        <v>57000</v>
      </c>
      <c r="D140" s="1">
        <v>57000</v>
      </c>
      <c r="E140" s="1" t="s">
        <v>2902</v>
      </c>
      <c r="F140" s="1" t="s">
        <v>1240</v>
      </c>
      <c r="G140" s="1">
        <v>57000</v>
      </c>
    </row>
    <row r="141" spans="1:7" ht="38.25" x14ac:dyDescent="0.2">
      <c r="A141" s="1" t="s">
        <v>4061</v>
      </c>
      <c r="B141" s="1" t="s">
        <v>1052</v>
      </c>
      <c r="C141" s="1">
        <v>45000</v>
      </c>
      <c r="D141" s="1">
        <v>45000</v>
      </c>
      <c r="E141" s="1" t="s">
        <v>2902</v>
      </c>
      <c r="F141" s="1" t="s">
        <v>5350</v>
      </c>
      <c r="G141" s="1">
        <v>45000</v>
      </c>
    </row>
    <row r="142" spans="1:7" ht="38.25" x14ac:dyDescent="0.2">
      <c r="A142" s="1" t="s">
        <v>4060</v>
      </c>
      <c r="B142" s="1" t="s">
        <v>1052</v>
      </c>
      <c r="C142" s="1">
        <v>92000</v>
      </c>
      <c r="D142" s="1">
        <v>92000</v>
      </c>
      <c r="E142" s="1" t="s">
        <v>2902</v>
      </c>
      <c r="F142" s="1" t="s">
        <v>1240</v>
      </c>
      <c r="G142" s="1">
        <v>92000</v>
      </c>
    </row>
    <row r="143" spans="1:7" ht="38.25" x14ac:dyDescent="0.2">
      <c r="A143" s="1" t="s">
        <v>4059</v>
      </c>
      <c r="B143" s="1" t="s">
        <v>1052</v>
      </c>
      <c r="C143" s="1">
        <v>88000</v>
      </c>
      <c r="D143" s="1">
        <v>88000</v>
      </c>
      <c r="E143" s="1" t="s">
        <v>2902</v>
      </c>
      <c r="F143" s="1" t="s">
        <v>1240</v>
      </c>
      <c r="G143" s="1">
        <v>88000</v>
      </c>
    </row>
    <row r="144" spans="1:7" ht="38.25" x14ac:dyDescent="0.2">
      <c r="A144" s="1" t="s">
        <v>4075</v>
      </c>
      <c r="B144" s="1" t="s">
        <v>1052</v>
      </c>
      <c r="C144" s="1">
        <v>80000</v>
      </c>
      <c r="D144" s="1">
        <v>80000</v>
      </c>
      <c r="E144" s="1" t="s">
        <v>2902</v>
      </c>
      <c r="F144" s="1" t="s">
        <v>5350</v>
      </c>
      <c r="G144" s="1">
        <v>80000</v>
      </c>
    </row>
    <row r="145" spans="1:7" ht="38.25" x14ac:dyDescent="0.2">
      <c r="A145" s="1" t="s">
        <v>4077</v>
      </c>
      <c r="B145" s="1" t="s">
        <v>1052</v>
      </c>
      <c r="C145" s="1">
        <v>69000</v>
      </c>
      <c r="D145" s="1">
        <v>69000</v>
      </c>
      <c r="E145" s="1" t="s">
        <v>2902</v>
      </c>
      <c r="F145" s="1" t="s">
        <v>1240</v>
      </c>
      <c r="G145" s="1">
        <v>69000</v>
      </c>
    </row>
    <row r="146" spans="1:7" ht="51" x14ac:dyDescent="0.2">
      <c r="A146" s="1" t="s">
        <v>4088</v>
      </c>
      <c r="B146" s="1" t="s">
        <v>1052</v>
      </c>
      <c r="C146" s="1">
        <v>50000</v>
      </c>
      <c r="D146" s="1">
        <v>50000</v>
      </c>
      <c r="E146" s="1" t="s">
        <v>2902</v>
      </c>
      <c r="F146" s="1" t="s">
        <v>2431</v>
      </c>
      <c r="G146" s="1">
        <v>50000</v>
      </c>
    </row>
    <row r="147" spans="1:7" ht="38.25" x14ac:dyDescent="0.2">
      <c r="A147" s="1" t="s">
        <v>4084</v>
      </c>
      <c r="B147" s="1" t="s">
        <v>1052</v>
      </c>
      <c r="C147" s="1">
        <v>35000</v>
      </c>
      <c r="D147" s="1">
        <v>35000</v>
      </c>
      <c r="E147" s="1" t="s">
        <v>2902</v>
      </c>
      <c r="F147" s="1" t="s">
        <v>5350</v>
      </c>
      <c r="G147" s="1">
        <v>35000</v>
      </c>
    </row>
    <row r="148" spans="1:7" ht="38.25" x14ac:dyDescent="0.2">
      <c r="A148" s="1" t="s">
        <v>4082</v>
      </c>
      <c r="B148" s="1" t="s">
        <v>1052</v>
      </c>
      <c r="C148" s="1">
        <v>96000</v>
      </c>
      <c r="D148" s="1">
        <v>96000</v>
      </c>
      <c r="E148" s="1" t="s">
        <v>2902</v>
      </c>
      <c r="F148" s="1" t="s">
        <v>1240</v>
      </c>
      <c r="G148" s="1">
        <v>96000</v>
      </c>
    </row>
    <row r="149" spans="1:7" ht="51" x14ac:dyDescent="0.2">
      <c r="A149" s="1" t="s">
        <v>4087</v>
      </c>
      <c r="B149" s="1" t="s">
        <v>1309</v>
      </c>
      <c r="C149" s="1">
        <v>65000</v>
      </c>
      <c r="D149" s="1">
        <v>65000</v>
      </c>
      <c r="E149" s="1" t="s">
        <v>2902</v>
      </c>
      <c r="F149" s="1" t="s">
        <v>2431</v>
      </c>
      <c r="G149" s="1">
        <v>65000</v>
      </c>
    </row>
    <row r="150" spans="1:7" ht="51" x14ac:dyDescent="0.2">
      <c r="A150" s="1" t="s">
        <v>4085</v>
      </c>
      <c r="B150" s="1" t="s">
        <v>1309</v>
      </c>
      <c r="C150" s="1">
        <v>37440</v>
      </c>
      <c r="D150" s="1">
        <v>37440</v>
      </c>
      <c r="E150" s="1" t="s">
        <v>2902</v>
      </c>
      <c r="F150" s="1" t="s">
        <v>2431</v>
      </c>
      <c r="G150" s="1">
        <v>37440</v>
      </c>
    </row>
    <row r="151" spans="1:7" ht="51" x14ac:dyDescent="0.2">
      <c r="A151" s="1" t="s">
        <v>4079</v>
      </c>
      <c r="B151" s="1" t="s">
        <v>1309</v>
      </c>
      <c r="C151" s="1">
        <v>15500</v>
      </c>
      <c r="D151" s="1">
        <v>15500</v>
      </c>
      <c r="E151" s="1" t="s">
        <v>2902</v>
      </c>
      <c r="F151" s="1" t="s">
        <v>2431</v>
      </c>
      <c r="G151" s="1">
        <v>15500</v>
      </c>
    </row>
    <row r="152" spans="1:7" ht="38.25" x14ac:dyDescent="0.2">
      <c r="A152" s="1" t="s">
        <v>4078</v>
      </c>
      <c r="B152" s="1" t="s">
        <v>1309</v>
      </c>
      <c r="C152" s="1" t="s">
        <v>241</v>
      </c>
      <c r="D152" s="1">
        <v>90000</v>
      </c>
      <c r="E152" s="1" t="s">
        <v>2902</v>
      </c>
      <c r="F152" s="1" t="s">
        <v>5350</v>
      </c>
      <c r="G152" s="1">
        <v>90000</v>
      </c>
    </row>
    <row r="153" spans="1:7" ht="51" x14ac:dyDescent="0.2">
      <c r="A153" s="1" t="s">
        <v>4081</v>
      </c>
      <c r="B153" s="1" t="s">
        <v>1309</v>
      </c>
      <c r="C153" s="1">
        <v>66500</v>
      </c>
      <c r="D153" s="1">
        <v>66500</v>
      </c>
      <c r="E153" s="1" t="s">
        <v>2902</v>
      </c>
      <c r="F153" s="1" t="s">
        <v>2431</v>
      </c>
      <c r="G153" s="1">
        <v>66500</v>
      </c>
    </row>
    <row r="154" spans="1:7" ht="51" x14ac:dyDescent="0.2">
      <c r="A154" s="1" t="s">
        <v>4080</v>
      </c>
      <c r="B154" s="1" t="s">
        <v>1309</v>
      </c>
      <c r="C154" s="1">
        <v>100000</v>
      </c>
      <c r="D154" s="1">
        <v>100000</v>
      </c>
      <c r="E154" s="1" t="s">
        <v>2902</v>
      </c>
      <c r="F154" s="1" t="s">
        <v>2431</v>
      </c>
      <c r="G154" s="1">
        <v>100000</v>
      </c>
    </row>
    <row r="155" spans="1:7" ht="38.25" x14ac:dyDescent="0.2">
      <c r="A155" s="1" t="s">
        <v>4809</v>
      </c>
      <c r="B155" s="1" t="s">
        <v>1309</v>
      </c>
      <c r="C155" s="1" t="s">
        <v>5664</v>
      </c>
      <c r="D155" s="1">
        <v>32250</v>
      </c>
      <c r="E155" s="1" t="s">
        <v>211</v>
      </c>
      <c r="F155" s="1" t="s">
        <v>1240</v>
      </c>
      <c r="G155" s="1">
        <v>50831.74927</v>
      </c>
    </row>
    <row r="156" spans="1:7" ht="38.25" x14ac:dyDescent="0.2">
      <c r="A156" s="1" t="s">
        <v>4800</v>
      </c>
      <c r="B156" s="1" t="s">
        <v>1309</v>
      </c>
      <c r="C156" s="1">
        <v>420000</v>
      </c>
      <c r="D156" s="1">
        <v>420000</v>
      </c>
      <c r="E156" s="1" t="s">
        <v>718</v>
      </c>
      <c r="F156" s="1" t="s">
        <v>5881</v>
      </c>
      <c r="G156" s="1">
        <v>7479.3250090000001</v>
      </c>
    </row>
    <row r="157" spans="1:7" ht="38.25" x14ac:dyDescent="0.2">
      <c r="A157" s="1" t="s">
        <v>4801</v>
      </c>
      <c r="B157" s="1" t="s">
        <v>2520</v>
      </c>
      <c r="C157" s="1">
        <v>75000</v>
      </c>
      <c r="D157" s="1">
        <v>75000</v>
      </c>
      <c r="E157" s="1" t="s">
        <v>2902</v>
      </c>
      <c r="F157" s="1" t="s">
        <v>5881</v>
      </c>
      <c r="G157" s="1">
        <v>75000</v>
      </c>
    </row>
    <row r="158" spans="1:7" ht="38.25" x14ac:dyDescent="0.2">
      <c r="A158" s="1" t="s">
        <v>4794</v>
      </c>
      <c r="B158" s="1" t="s">
        <v>2520</v>
      </c>
      <c r="C158" s="1">
        <v>58</v>
      </c>
      <c r="D158" s="1">
        <v>58000</v>
      </c>
      <c r="E158" s="1" t="s">
        <v>2902</v>
      </c>
      <c r="F158" s="1" t="s">
        <v>5881</v>
      </c>
      <c r="G158" s="1">
        <v>58000</v>
      </c>
    </row>
    <row r="159" spans="1:7" ht="38.25" x14ac:dyDescent="0.2">
      <c r="A159" s="1" t="s">
        <v>4795</v>
      </c>
      <c r="B159" s="1" t="s">
        <v>2520</v>
      </c>
      <c r="C159" s="1">
        <v>55000</v>
      </c>
      <c r="D159" s="1">
        <v>55000</v>
      </c>
      <c r="E159" s="1" t="s">
        <v>2902</v>
      </c>
      <c r="F159" s="1" t="s">
        <v>5350</v>
      </c>
      <c r="G159" s="1">
        <v>55000</v>
      </c>
    </row>
    <row r="160" spans="1:7" ht="38.25" x14ac:dyDescent="0.2">
      <c r="A160" s="1" t="s">
        <v>4797</v>
      </c>
      <c r="B160" s="1" t="s">
        <v>1362</v>
      </c>
      <c r="C160" s="1">
        <v>60000</v>
      </c>
      <c r="D160" s="1">
        <v>60000</v>
      </c>
      <c r="E160" s="1" t="s">
        <v>2902</v>
      </c>
      <c r="F160" s="1" t="s">
        <v>1240</v>
      </c>
      <c r="G160" s="1">
        <v>60000</v>
      </c>
    </row>
    <row r="161" spans="1:7" ht="38.25" x14ac:dyDescent="0.2">
      <c r="A161" s="1" t="s">
        <v>4799</v>
      </c>
      <c r="B161" s="1" t="s">
        <v>1362</v>
      </c>
      <c r="C161" s="1">
        <v>1300000</v>
      </c>
      <c r="D161" s="1">
        <v>1300000</v>
      </c>
      <c r="E161" s="1" t="s">
        <v>718</v>
      </c>
      <c r="F161" s="1" t="s">
        <v>1240</v>
      </c>
      <c r="G161" s="1">
        <v>23150.291689999998</v>
      </c>
    </row>
    <row r="162" spans="1:7" ht="38.25" x14ac:dyDescent="0.2">
      <c r="A162" s="1" t="s">
        <v>4788</v>
      </c>
      <c r="B162" s="1" t="s">
        <v>1362</v>
      </c>
      <c r="C162" s="1">
        <v>107000</v>
      </c>
      <c r="D162" s="1">
        <v>107000</v>
      </c>
      <c r="E162" s="1" t="s">
        <v>1537</v>
      </c>
      <c r="F162" s="1" t="s">
        <v>5350</v>
      </c>
      <c r="G162" s="1">
        <v>105219.683</v>
      </c>
    </row>
    <row r="163" spans="1:7" ht="51" x14ac:dyDescent="0.2">
      <c r="A163" s="1" t="s">
        <v>4790</v>
      </c>
      <c r="B163" s="1" t="s">
        <v>1362</v>
      </c>
      <c r="C163" s="1">
        <v>145000</v>
      </c>
      <c r="D163" s="1">
        <v>145000</v>
      </c>
      <c r="E163" s="1" t="s">
        <v>2902</v>
      </c>
      <c r="F163" s="1" t="s">
        <v>2431</v>
      </c>
      <c r="G163" s="1">
        <v>145000</v>
      </c>
    </row>
    <row r="164" spans="1:7" ht="38.25" x14ac:dyDescent="0.2">
      <c r="A164" s="1" t="s">
        <v>4791</v>
      </c>
      <c r="B164" s="1" t="s">
        <v>3319</v>
      </c>
      <c r="C164" s="1">
        <v>22880</v>
      </c>
      <c r="D164" s="1">
        <v>22880</v>
      </c>
      <c r="E164" s="1" t="s">
        <v>2902</v>
      </c>
      <c r="F164" s="1" t="s">
        <v>1240</v>
      </c>
      <c r="G164" s="1">
        <v>22880</v>
      </c>
    </row>
    <row r="165" spans="1:7" ht="38.25" x14ac:dyDescent="0.2">
      <c r="A165" s="1" t="s">
        <v>4793</v>
      </c>
      <c r="B165" s="1" t="s">
        <v>3319</v>
      </c>
      <c r="C165" s="1">
        <v>80000</v>
      </c>
      <c r="D165" s="1">
        <v>80000</v>
      </c>
      <c r="E165" s="1" t="s">
        <v>2902</v>
      </c>
      <c r="F165" s="1" t="s">
        <v>1240</v>
      </c>
      <c r="G165" s="1">
        <v>80000</v>
      </c>
    </row>
    <row r="166" spans="1:7" ht="38.25" x14ac:dyDescent="0.2">
      <c r="A166" s="1" t="s">
        <v>4780</v>
      </c>
      <c r="B166" s="1" t="s">
        <v>3319</v>
      </c>
      <c r="C166" s="1" t="s">
        <v>1196</v>
      </c>
      <c r="D166" s="1">
        <v>500000</v>
      </c>
      <c r="E166" s="1" t="s">
        <v>718</v>
      </c>
      <c r="F166" s="1" t="s">
        <v>5350</v>
      </c>
      <c r="G166" s="1">
        <v>8903.9583440000006</v>
      </c>
    </row>
    <row r="167" spans="1:7" ht="38.25" x14ac:dyDescent="0.2">
      <c r="A167" s="1" t="s">
        <v>4778</v>
      </c>
      <c r="B167" s="1" t="s">
        <v>3319</v>
      </c>
      <c r="C167" s="1">
        <v>90000</v>
      </c>
      <c r="D167" s="1">
        <v>90000</v>
      </c>
      <c r="E167" s="1" t="s">
        <v>1537</v>
      </c>
      <c r="F167" s="1" t="s">
        <v>1240</v>
      </c>
      <c r="G167" s="1">
        <v>88502.537070000006</v>
      </c>
    </row>
    <row r="168" spans="1:7" ht="38.25" x14ac:dyDescent="0.2">
      <c r="A168" s="1" t="s">
        <v>4779</v>
      </c>
      <c r="B168" s="1" t="s">
        <v>3319</v>
      </c>
      <c r="C168" s="1">
        <v>180000</v>
      </c>
      <c r="D168" s="1">
        <v>180000</v>
      </c>
      <c r="E168" s="1" t="s">
        <v>718</v>
      </c>
      <c r="F168" s="1" t="s">
        <v>1240</v>
      </c>
      <c r="G168" s="1">
        <v>3205.4250040000002</v>
      </c>
    </row>
    <row r="169" spans="1:7" ht="38.25" x14ac:dyDescent="0.2">
      <c r="A169" s="1" t="s">
        <v>4775</v>
      </c>
      <c r="B169" s="1" t="s">
        <v>3319</v>
      </c>
      <c r="C169" s="1">
        <v>46584</v>
      </c>
      <c r="D169" s="1">
        <v>46584</v>
      </c>
      <c r="E169" s="1" t="s">
        <v>2902</v>
      </c>
      <c r="F169" s="1" t="s">
        <v>1240</v>
      </c>
      <c r="G169" s="1">
        <v>46584</v>
      </c>
    </row>
    <row r="170" spans="1:7" ht="38.25" x14ac:dyDescent="0.2">
      <c r="A170" s="1" t="s">
        <v>4776</v>
      </c>
      <c r="B170" s="1" t="s">
        <v>3319</v>
      </c>
      <c r="C170" s="1">
        <v>67000</v>
      </c>
      <c r="D170" s="1">
        <v>67000</v>
      </c>
      <c r="E170" s="1" t="s">
        <v>2902</v>
      </c>
      <c r="F170" s="1" t="s">
        <v>1240</v>
      </c>
      <c r="G170" s="1">
        <v>67000</v>
      </c>
    </row>
    <row r="171" spans="1:7" ht="38.25" x14ac:dyDescent="0.2">
      <c r="A171" s="1" t="s">
        <v>4773</v>
      </c>
      <c r="B171" s="1" t="s">
        <v>3319</v>
      </c>
      <c r="C171" s="1" t="s">
        <v>253</v>
      </c>
      <c r="D171" s="1">
        <v>1100000</v>
      </c>
      <c r="E171" s="1" t="s">
        <v>718</v>
      </c>
      <c r="F171" s="1" t="s">
        <v>1240</v>
      </c>
      <c r="G171" s="1">
        <v>19588.708360000001</v>
      </c>
    </row>
    <row r="172" spans="1:7" ht="38.25" x14ac:dyDescent="0.2">
      <c r="A172" s="1" t="s">
        <v>4774</v>
      </c>
      <c r="B172" s="1" t="s">
        <v>3166</v>
      </c>
      <c r="C172" s="1">
        <v>92000</v>
      </c>
      <c r="D172" s="1">
        <v>92000</v>
      </c>
      <c r="E172" s="1" t="s">
        <v>2902</v>
      </c>
      <c r="F172" s="1" t="s">
        <v>1240</v>
      </c>
      <c r="G172" s="1">
        <v>92000</v>
      </c>
    </row>
    <row r="173" spans="1:7" ht="51" x14ac:dyDescent="0.2">
      <c r="A173" s="1" t="s">
        <v>4769</v>
      </c>
      <c r="B173" s="1" t="s">
        <v>3166</v>
      </c>
      <c r="C173" s="1">
        <v>75000</v>
      </c>
      <c r="D173" s="1">
        <v>75000</v>
      </c>
      <c r="E173" s="1" t="s">
        <v>2902</v>
      </c>
      <c r="F173" s="1" t="s">
        <v>2431</v>
      </c>
      <c r="G173" s="1">
        <v>75000</v>
      </c>
    </row>
    <row r="174" spans="1:7" ht="38.25" x14ac:dyDescent="0.2">
      <c r="A174" s="1" t="s">
        <v>4771</v>
      </c>
      <c r="B174" s="1" t="s">
        <v>3166</v>
      </c>
      <c r="C174" s="1">
        <v>180000</v>
      </c>
      <c r="D174" s="1">
        <v>180000</v>
      </c>
      <c r="E174" s="1" t="s">
        <v>718</v>
      </c>
      <c r="F174" s="1" t="s">
        <v>1240</v>
      </c>
      <c r="G174" s="1">
        <v>3205.4250040000002</v>
      </c>
    </row>
    <row r="175" spans="1:7" ht="51" x14ac:dyDescent="0.2">
      <c r="A175" s="1" t="s">
        <v>4766</v>
      </c>
      <c r="B175" s="1" t="s">
        <v>3166</v>
      </c>
      <c r="C175" s="1">
        <v>18500</v>
      </c>
      <c r="D175" s="1">
        <v>18500</v>
      </c>
      <c r="E175" s="1" t="s">
        <v>211</v>
      </c>
      <c r="F175" s="1" t="s">
        <v>2431</v>
      </c>
      <c r="G175" s="1">
        <v>29159.298030000002</v>
      </c>
    </row>
    <row r="176" spans="1:7" ht="51" x14ac:dyDescent="0.2">
      <c r="A176" s="1" t="s">
        <v>4757</v>
      </c>
      <c r="B176" s="1" t="s">
        <v>3166</v>
      </c>
      <c r="C176" s="1">
        <v>40000</v>
      </c>
      <c r="D176" s="1">
        <v>40000</v>
      </c>
      <c r="E176" s="1" t="s">
        <v>2902</v>
      </c>
      <c r="F176" s="1" t="s">
        <v>2431</v>
      </c>
      <c r="G176" s="1">
        <v>40000</v>
      </c>
    </row>
    <row r="177" spans="1:7" ht="38.25" x14ac:dyDescent="0.2">
      <c r="A177" s="1" t="s">
        <v>4759</v>
      </c>
      <c r="B177" s="1" t="s">
        <v>3166</v>
      </c>
      <c r="C177" s="1">
        <v>111680</v>
      </c>
      <c r="D177" s="1">
        <v>111680</v>
      </c>
      <c r="E177" s="1" t="s">
        <v>2902</v>
      </c>
      <c r="F177" s="1" t="s">
        <v>5350</v>
      </c>
      <c r="G177" s="1">
        <v>111680</v>
      </c>
    </row>
    <row r="178" spans="1:7" ht="38.25" x14ac:dyDescent="0.2">
      <c r="A178" s="1" t="s">
        <v>4761</v>
      </c>
      <c r="B178" s="1" t="s">
        <v>5392</v>
      </c>
      <c r="C178" s="1">
        <v>41.405999999999999</v>
      </c>
      <c r="D178" s="1">
        <v>41406</v>
      </c>
      <c r="E178" s="1" t="s">
        <v>2902</v>
      </c>
      <c r="F178" s="1" t="s">
        <v>5881</v>
      </c>
      <c r="G178" s="1">
        <v>41406</v>
      </c>
    </row>
    <row r="179" spans="1:7" ht="38.25" x14ac:dyDescent="0.2">
      <c r="A179" s="1" t="s">
        <v>4762</v>
      </c>
      <c r="B179" s="1" t="s">
        <v>5392</v>
      </c>
      <c r="C179" s="1">
        <v>70000</v>
      </c>
      <c r="D179" s="1">
        <v>70000</v>
      </c>
      <c r="E179" s="1" t="s">
        <v>2902</v>
      </c>
      <c r="F179" s="1" t="s">
        <v>1240</v>
      </c>
      <c r="G179" s="1">
        <v>70000</v>
      </c>
    </row>
    <row r="180" spans="1:7" ht="38.25" x14ac:dyDescent="0.2">
      <c r="A180" s="1" t="s">
        <v>4747</v>
      </c>
      <c r="B180" s="1" t="s">
        <v>5392</v>
      </c>
      <c r="C180" s="1">
        <v>40700</v>
      </c>
      <c r="D180" s="1">
        <v>40700</v>
      </c>
      <c r="E180" s="1" t="s">
        <v>2902</v>
      </c>
      <c r="F180" s="1" t="s">
        <v>5881</v>
      </c>
      <c r="G180" s="1">
        <v>40700</v>
      </c>
    </row>
    <row r="181" spans="1:7" ht="38.25" x14ac:dyDescent="0.2">
      <c r="A181" s="1" t="s">
        <v>4748</v>
      </c>
      <c r="B181" s="1" t="s">
        <v>5392</v>
      </c>
      <c r="C181" s="1">
        <v>40000</v>
      </c>
      <c r="D181" s="1">
        <v>40000</v>
      </c>
      <c r="E181" s="1" t="s">
        <v>2902</v>
      </c>
      <c r="F181" s="1" t="s">
        <v>1240</v>
      </c>
      <c r="G181" s="1">
        <v>40000</v>
      </c>
    </row>
    <row r="182" spans="1:7" ht="38.25" x14ac:dyDescent="0.2">
      <c r="A182" s="1" t="s">
        <v>4749</v>
      </c>
      <c r="B182" s="1" t="s">
        <v>5392</v>
      </c>
      <c r="C182" s="1">
        <v>60000</v>
      </c>
      <c r="D182" s="1">
        <v>60000</v>
      </c>
      <c r="E182" s="1" t="s">
        <v>2902</v>
      </c>
      <c r="F182" s="1" t="s">
        <v>1240</v>
      </c>
      <c r="G182" s="1">
        <v>60000</v>
      </c>
    </row>
    <row r="183" spans="1:7" ht="51" x14ac:dyDescent="0.2">
      <c r="A183" s="1" t="s">
        <v>4750</v>
      </c>
      <c r="B183" s="1" t="s">
        <v>5392</v>
      </c>
      <c r="C183" s="1">
        <v>92000</v>
      </c>
      <c r="D183" s="1">
        <v>92000</v>
      </c>
      <c r="E183" s="1" t="s">
        <v>1537</v>
      </c>
      <c r="F183" s="1" t="s">
        <v>2431</v>
      </c>
      <c r="G183" s="1">
        <v>90469.260120000006</v>
      </c>
    </row>
    <row r="184" spans="1:7" ht="51" x14ac:dyDescent="0.2">
      <c r="A184" s="1" t="s">
        <v>4753</v>
      </c>
      <c r="B184" s="1" t="s">
        <v>5392</v>
      </c>
      <c r="C184" s="1">
        <v>13636.36</v>
      </c>
      <c r="D184" s="1">
        <v>13636</v>
      </c>
      <c r="E184" s="1" t="s">
        <v>2902</v>
      </c>
      <c r="F184" s="1" t="s">
        <v>2431</v>
      </c>
      <c r="G184" s="1">
        <v>13636</v>
      </c>
    </row>
    <row r="185" spans="1:7" ht="38.25" x14ac:dyDescent="0.2">
      <c r="A185" s="1" t="s">
        <v>4754</v>
      </c>
      <c r="B185" s="1" t="s">
        <v>5392</v>
      </c>
      <c r="C185" s="1">
        <v>80000</v>
      </c>
      <c r="D185" s="1">
        <v>80000</v>
      </c>
      <c r="E185" s="1" t="s">
        <v>2902</v>
      </c>
      <c r="F185" s="1" t="s">
        <v>5350</v>
      </c>
      <c r="G185" s="1">
        <v>80000</v>
      </c>
    </row>
    <row r="186" spans="1:7" ht="38.25" x14ac:dyDescent="0.2">
      <c r="A186" s="1" t="s">
        <v>4740</v>
      </c>
      <c r="B186" s="1" t="s">
        <v>2716</v>
      </c>
      <c r="C186" s="1" t="s">
        <v>5402</v>
      </c>
      <c r="D186" s="1">
        <v>60000</v>
      </c>
      <c r="E186" s="1" t="s">
        <v>1537</v>
      </c>
      <c r="F186" s="1" t="s">
        <v>5350</v>
      </c>
      <c r="G186" s="1">
        <v>59001.691379999997</v>
      </c>
    </row>
    <row r="187" spans="1:7" ht="38.25" x14ac:dyDescent="0.2">
      <c r="A187" s="1" t="s">
        <v>4744</v>
      </c>
      <c r="B187" s="1" t="s">
        <v>2716</v>
      </c>
      <c r="C187" s="1">
        <v>28000</v>
      </c>
      <c r="D187" s="1">
        <v>28000</v>
      </c>
      <c r="E187" s="1" t="s">
        <v>2902</v>
      </c>
      <c r="F187" s="1" t="s">
        <v>1240</v>
      </c>
      <c r="G187" s="1">
        <v>28000</v>
      </c>
    </row>
    <row r="188" spans="1:7" ht="38.25" x14ac:dyDescent="0.2">
      <c r="A188" s="1" t="s">
        <v>4742</v>
      </c>
      <c r="B188" s="1" t="s">
        <v>2716</v>
      </c>
      <c r="C188" s="1">
        <v>60000</v>
      </c>
      <c r="D188" s="1">
        <v>60000</v>
      </c>
      <c r="E188" s="1" t="s">
        <v>2902</v>
      </c>
      <c r="F188" s="1" t="s">
        <v>1240</v>
      </c>
      <c r="G188" s="1">
        <v>60000</v>
      </c>
    </row>
    <row r="189" spans="1:7" ht="38.25" x14ac:dyDescent="0.2">
      <c r="A189" s="1" t="s">
        <v>4743</v>
      </c>
      <c r="B189" s="1" t="s">
        <v>2716</v>
      </c>
      <c r="C189" s="1">
        <v>96000</v>
      </c>
      <c r="D189" s="1">
        <v>96000</v>
      </c>
      <c r="E189" s="1" t="s">
        <v>2902</v>
      </c>
      <c r="F189" s="1" t="s">
        <v>5350</v>
      </c>
      <c r="G189" s="1">
        <v>96000</v>
      </c>
    </row>
    <row r="190" spans="1:7" ht="38.25" x14ac:dyDescent="0.2">
      <c r="A190" s="1" t="s">
        <v>4737</v>
      </c>
      <c r="B190" s="1" t="s">
        <v>4456</v>
      </c>
      <c r="C190" s="1">
        <v>67000</v>
      </c>
      <c r="D190" s="1">
        <v>67000</v>
      </c>
      <c r="E190" s="1" t="s">
        <v>2902</v>
      </c>
      <c r="F190" s="1" t="s">
        <v>1240</v>
      </c>
      <c r="G190" s="1">
        <v>67000</v>
      </c>
    </row>
    <row r="191" spans="1:7" ht="38.25" x14ac:dyDescent="0.2">
      <c r="A191" s="1" t="s">
        <v>4738</v>
      </c>
      <c r="B191" s="1" t="s">
        <v>4456</v>
      </c>
      <c r="C191" s="1">
        <v>70000</v>
      </c>
      <c r="D191" s="1">
        <v>70000</v>
      </c>
      <c r="E191" s="1" t="s">
        <v>2902</v>
      </c>
      <c r="F191" s="1" t="s">
        <v>1240</v>
      </c>
      <c r="G191" s="1">
        <v>70000</v>
      </c>
    </row>
    <row r="192" spans="1:7" ht="51" x14ac:dyDescent="0.2">
      <c r="A192" s="1" t="s">
        <v>4734</v>
      </c>
      <c r="B192" s="1" t="s">
        <v>4456</v>
      </c>
      <c r="C192" s="1">
        <v>233000</v>
      </c>
      <c r="D192" s="1">
        <v>233000</v>
      </c>
      <c r="E192" s="1" t="s">
        <v>718</v>
      </c>
      <c r="F192" s="1" t="s">
        <v>2431</v>
      </c>
      <c r="G192" s="1">
        <v>4149.2445879999996</v>
      </c>
    </row>
    <row r="193" spans="1:7" ht="38.25" x14ac:dyDescent="0.2">
      <c r="A193" s="1" t="s">
        <v>4735</v>
      </c>
      <c r="B193" s="1" t="s">
        <v>4456</v>
      </c>
      <c r="C193" s="1" t="s">
        <v>1808</v>
      </c>
      <c r="D193" s="1">
        <v>99000</v>
      </c>
      <c r="E193" s="1" t="s">
        <v>2902</v>
      </c>
      <c r="F193" s="1" t="s">
        <v>1240</v>
      </c>
      <c r="G193" s="1">
        <v>99000</v>
      </c>
    </row>
    <row r="194" spans="1:7" ht="38.25" x14ac:dyDescent="0.2">
      <c r="A194" s="1" t="s">
        <v>4667</v>
      </c>
      <c r="B194" s="1" t="s">
        <v>4110</v>
      </c>
      <c r="C194" s="1">
        <v>90000</v>
      </c>
      <c r="D194" s="1">
        <v>90000</v>
      </c>
      <c r="E194" s="1" t="s">
        <v>2902</v>
      </c>
      <c r="F194" s="1" t="s">
        <v>5350</v>
      </c>
      <c r="G194" s="1">
        <v>90000</v>
      </c>
    </row>
    <row r="195" spans="1:7" ht="38.25" x14ac:dyDescent="0.2">
      <c r="A195" s="1" t="s">
        <v>4664</v>
      </c>
      <c r="B195" s="1" t="s">
        <v>4110</v>
      </c>
      <c r="C195" s="1">
        <v>275000</v>
      </c>
      <c r="D195" s="1">
        <v>275000</v>
      </c>
      <c r="E195" s="1" t="s">
        <v>718</v>
      </c>
      <c r="F195" s="1" t="s">
        <v>5350</v>
      </c>
      <c r="G195" s="1">
        <v>4897.1770889999998</v>
      </c>
    </row>
    <row r="196" spans="1:7" ht="51" x14ac:dyDescent="0.2">
      <c r="A196" s="1" t="s">
        <v>4665</v>
      </c>
      <c r="B196" s="1" t="s">
        <v>4110</v>
      </c>
      <c r="C196" s="1" t="s">
        <v>4977</v>
      </c>
      <c r="D196" s="1">
        <v>192000</v>
      </c>
      <c r="E196" s="1" t="s">
        <v>718</v>
      </c>
      <c r="F196" s="1" t="s">
        <v>2431</v>
      </c>
      <c r="G196" s="1">
        <v>3419.1200039999999</v>
      </c>
    </row>
    <row r="197" spans="1:7" ht="38.25" x14ac:dyDescent="0.2">
      <c r="A197" s="1" t="s">
        <v>4671</v>
      </c>
      <c r="B197" s="1" t="s">
        <v>4110</v>
      </c>
      <c r="C197" s="1">
        <v>51000</v>
      </c>
      <c r="D197" s="1">
        <v>51000</v>
      </c>
      <c r="E197" s="1" t="s">
        <v>2902</v>
      </c>
      <c r="F197" s="1" t="s">
        <v>1240</v>
      </c>
      <c r="G197" s="1">
        <v>51000</v>
      </c>
    </row>
    <row r="198" spans="1:7" ht="51" x14ac:dyDescent="0.2">
      <c r="A198" s="1" t="s">
        <v>4670</v>
      </c>
      <c r="B198" s="1" t="s">
        <v>4110</v>
      </c>
      <c r="C198" s="1">
        <v>100000</v>
      </c>
      <c r="D198" s="1">
        <v>100000</v>
      </c>
      <c r="E198" s="1" t="s">
        <v>2902</v>
      </c>
      <c r="F198" s="1" t="s">
        <v>2431</v>
      </c>
      <c r="G198" s="1">
        <v>100000</v>
      </c>
    </row>
    <row r="199" spans="1:7" ht="51" x14ac:dyDescent="0.2">
      <c r="A199" s="1" t="s">
        <v>4673</v>
      </c>
      <c r="B199" s="1" t="s">
        <v>4110</v>
      </c>
      <c r="C199" s="1" t="s">
        <v>900</v>
      </c>
      <c r="D199" s="1">
        <v>1800000</v>
      </c>
      <c r="E199" s="1" t="s">
        <v>718</v>
      </c>
      <c r="F199" s="1" t="s">
        <v>5881</v>
      </c>
      <c r="G199" s="1">
        <v>32054.250039999999</v>
      </c>
    </row>
    <row r="200" spans="1:7" ht="38.25" x14ac:dyDescent="0.2">
      <c r="A200" s="1" t="s">
        <v>4675</v>
      </c>
      <c r="B200" s="1" t="s">
        <v>3788</v>
      </c>
      <c r="C200" s="1" t="s">
        <v>1374</v>
      </c>
      <c r="D200" s="1">
        <v>30000</v>
      </c>
      <c r="E200" s="1" t="s">
        <v>211</v>
      </c>
      <c r="F200" s="1" t="s">
        <v>5350</v>
      </c>
      <c r="G200" s="1">
        <v>47285.348160000001</v>
      </c>
    </row>
    <row r="201" spans="1:7" ht="38.25" x14ac:dyDescent="0.2">
      <c r="A201" s="1" t="s">
        <v>4674</v>
      </c>
      <c r="B201" s="1" t="s">
        <v>3788</v>
      </c>
      <c r="C201" s="1" t="s">
        <v>2041</v>
      </c>
      <c r="D201" s="1">
        <v>50000</v>
      </c>
      <c r="E201" s="1" t="s">
        <v>2896</v>
      </c>
      <c r="F201" s="1" t="s">
        <v>1240</v>
      </c>
      <c r="G201" s="1">
        <v>63519.971949999999</v>
      </c>
    </row>
    <row r="202" spans="1:7" ht="38.25" x14ac:dyDescent="0.2">
      <c r="A202" s="1" t="s">
        <v>4676</v>
      </c>
      <c r="B202" s="1" t="s">
        <v>3788</v>
      </c>
      <c r="C202" s="1">
        <v>108160</v>
      </c>
      <c r="D202" s="1">
        <v>108160</v>
      </c>
      <c r="E202" s="1" t="s">
        <v>2902</v>
      </c>
      <c r="F202" s="1" t="s">
        <v>1240</v>
      </c>
      <c r="G202" s="1">
        <v>108160</v>
      </c>
    </row>
    <row r="203" spans="1:7" ht="38.25" x14ac:dyDescent="0.2">
      <c r="A203" s="1" t="s">
        <v>4678</v>
      </c>
      <c r="B203" s="1" t="s">
        <v>3788</v>
      </c>
      <c r="C203" s="1">
        <v>50000</v>
      </c>
      <c r="D203" s="1">
        <v>50000</v>
      </c>
      <c r="E203" s="1" t="s">
        <v>2902</v>
      </c>
      <c r="F203" s="1" t="s">
        <v>1240</v>
      </c>
      <c r="G203" s="1">
        <v>50000</v>
      </c>
    </row>
    <row r="204" spans="1:7" ht="38.25" x14ac:dyDescent="0.2">
      <c r="A204" s="1" t="s">
        <v>4679</v>
      </c>
      <c r="B204" s="1" t="s">
        <v>3788</v>
      </c>
      <c r="C204" s="1">
        <v>400000</v>
      </c>
      <c r="D204" s="1">
        <v>400000</v>
      </c>
      <c r="E204" s="1" t="s">
        <v>2902</v>
      </c>
      <c r="F204" s="1" t="s">
        <v>5881</v>
      </c>
      <c r="G204" s="1">
        <v>400000</v>
      </c>
    </row>
    <row r="205" spans="1:7" ht="51" x14ac:dyDescent="0.2">
      <c r="A205" s="1" t="s">
        <v>4681</v>
      </c>
      <c r="B205" s="1" t="s">
        <v>3788</v>
      </c>
      <c r="C205" s="1">
        <v>43000</v>
      </c>
      <c r="D205" s="1">
        <v>43000</v>
      </c>
      <c r="E205" s="1" t="s">
        <v>2902</v>
      </c>
      <c r="F205" s="1" t="s">
        <v>2431</v>
      </c>
      <c r="G205" s="1">
        <v>43000</v>
      </c>
    </row>
    <row r="206" spans="1:7" ht="51" x14ac:dyDescent="0.2">
      <c r="A206" s="1" t="s">
        <v>4682</v>
      </c>
      <c r="B206" s="1" t="s">
        <v>3788</v>
      </c>
      <c r="C206" s="1">
        <v>27000</v>
      </c>
      <c r="D206" s="1">
        <v>27000</v>
      </c>
      <c r="E206" s="1" t="s">
        <v>2902</v>
      </c>
      <c r="F206" s="1" t="s">
        <v>2431</v>
      </c>
      <c r="G206" s="1">
        <v>27000</v>
      </c>
    </row>
    <row r="207" spans="1:7" ht="51" x14ac:dyDescent="0.2">
      <c r="A207" s="1" t="s">
        <v>4621</v>
      </c>
      <c r="B207" s="1" t="s">
        <v>3788</v>
      </c>
      <c r="C207" s="1">
        <v>41000</v>
      </c>
      <c r="D207" s="1">
        <v>41000</v>
      </c>
      <c r="E207" s="1" t="s">
        <v>2902</v>
      </c>
      <c r="F207" s="1" t="s">
        <v>2431</v>
      </c>
      <c r="G207" s="1">
        <v>41000</v>
      </c>
    </row>
    <row r="208" spans="1:7" ht="38.25" x14ac:dyDescent="0.2">
      <c r="A208" s="1" t="s">
        <v>4620</v>
      </c>
      <c r="B208" s="1" t="s">
        <v>1592</v>
      </c>
      <c r="C208" s="1">
        <v>100000</v>
      </c>
      <c r="D208" s="1">
        <v>100000</v>
      </c>
      <c r="E208" s="1" t="s">
        <v>2902</v>
      </c>
      <c r="F208" s="1" t="s">
        <v>1240</v>
      </c>
      <c r="G208" s="1">
        <v>100000</v>
      </c>
    </row>
    <row r="209" spans="1:7" ht="38.25" x14ac:dyDescent="0.2">
      <c r="A209" s="1" t="s">
        <v>4619</v>
      </c>
      <c r="B209" s="1" t="s">
        <v>1592</v>
      </c>
      <c r="C209" s="1">
        <v>42140</v>
      </c>
      <c r="D209" s="1">
        <v>42140</v>
      </c>
      <c r="E209" s="1" t="s">
        <v>2902</v>
      </c>
      <c r="F209" s="1" t="s">
        <v>1240</v>
      </c>
      <c r="G209" s="1">
        <v>42140</v>
      </c>
    </row>
    <row r="210" spans="1:7" ht="38.25" x14ac:dyDescent="0.2">
      <c r="A210" s="1" t="s">
        <v>4616</v>
      </c>
      <c r="B210" s="1" t="s">
        <v>5826</v>
      </c>
      <c r="C210" s="1">
        <v>80000</v>
      </c>
      <c r="D210" s="1">
        <v>80000</v>
      </c>
      <c r="E210" s="1" t="s">
        <v>2902</v>
      </c>
      <c r="F210" s="1" t="s">
        <v>1240</v>
      </c>
      <c r="G210" s="1">
        <v>80000</v>
      </c>
    </row>
    <row r="211" spans="1:7" ht="38.25" x14ac:dyDescent="0.2">
      <c r="A211" s="1" t="s">
        <v>4615</v>
      </c>
      <c r="B211" s="1" t="s">
        <v>5826</v>
      </c>
      <c r="C211" s="1">
        <v>41600</v>
      </c>
      <c r="D211" s="1">
        <v>41600</v>
      </c>
      <c r="E211" s="1" t="s">
        <v>2902</v>
      </c>
      <c r="F211" s="1" t="s">
        <v>1240</v>
      </c>
      <c r="G211" s="1">
        <v>41600</v>
      </c>
    </row>
    <row r="212" spans="1:7" ht="38.25" x14ac:dyDescent="0.2">
      <c r="A212" s="1" t="s">
        <v>4614</v>
      </c>
      <c r="B212" s="1" t="s">
        <v>5826</v>
      </c>
      <c r="C212" s="1" t="s">
        <v>624</v>
      </c>
      <c r="D212" s="1">
        <v>45000</v>
      </c>
      <c r="E212" s="1" t="s">
        <v>2902</v>
      </c>
      <c r="F212" s="1" t="s">
        <v>5350</v>
      </c>
      <c r="G212" s="1">
        <v>45000</v>
      </c>
    </row>
    <row r="213" spans="1:7" ht="38.25" x14ac:dyDescent="0.2">
      <c r="A213" s="1" t="s">
        <v>4629</v>
      </c>
      <c r="B213" s="1" t="s">
        <v>5826</v>
      </c>
      <c r="C213" s="1">
        <v>78000</v>
      </c>
      <c r="D213" s="1">
        <v>78000</v>
      </c>
      <c r="E213" s="1" t="s">
        <v>2902</v>
      </c>
      <c r="F213" s="1" t="s">
        <v>1240</v>
      </c>
      <c r="G213" s="1">
        <v>78000</v>
      </c>
    </row>
    <row r="214" spans="1:7" ht="38.25" x14ac:dyDescent="0.2">
      <c r="A214" s="1" t="s">
        <v>4626</v>
      </c>
      <c r="B214" s="1" t="s">
        <v>6281</v>
      </c>
      <c r="C214" s="1" t="s">
        <v>5468</v>
      </c>
      <c r="D214" s="1">
        <v>500000</v>
      </c>
      <c r="E214" s="1" t="s">
        <v>718</v>
      </c>
      <c r="F214" s="1" t="s">
        <v>1240</v>
      </c>
      <c r="G214" s="1">
        <v>8903.9583440000006</v>
      </c>
    </row>
    <row r="215" spans="1:7" ht="38.25" x14ac:dyDescent="0.2">
      <c r="A215" s="1" t="s">
        <v>4628</v>
      </c>
      <c r="B215" s="1" t="s">
        <v>6281</v>
      </c>
      <c r="C215" s="1" t="s">
        <v>2035</v>
      </c>
      <c r="D215" s="1">
        <v>350000</v>
      </c>
      <c r="E215" s="1" t="s">
        <v>718</v>
      </c>
      <c r="F215" s="1" t="s">
        <v>1240</v>
      </c>
      <c r="G215" s="1">
        <v>6232.7708409999996</v>
      </c>
    </row>
    <row r="216" spans="1:7" ht="38.25" x14ac:dyDescent="0.2">
      <c r="A216" s="1" t="s">
        <v>4622</v>
      </c>
      <c r="B216" s="1" t="s">
        <v>6281</v>
      </c>
      <c r="C216" s="1">
        <v>72500</v>
      </c>
      <c r="D216" s="1">
        <v>72500</v>
      </c>
      <c r="E216" s="1" t="s">
        <v>2902</v>
      </c>
      <c r="F216" s="1" t="s">
        <v>1240</v>
      </c>
      <c r="G216" s="1">
        <v>72500</v>
      </c>
    </row>
    <row r="217" spans="1:7" ht="38.25" x14ac:dyDescent="0.2">
      <c r="A217" s="1" t="s">
        <v>4623</v>
      </c>
      <c r="B217" s="1" t="s">
        <v>6281</v>
      </c>
      <c r="C217" s="1" t="s">
        <v>6444</v>
      </c>
      <c r="D217" s="1">
        <v>138000</v>
      </c>
      <c r="E217" s="1" t="s">
        <v>2902</v>
      </c>
      <c r="F217" s="1" t="s">
        <v>1240</v>
      </c>
      <c r="G217" s="1">
        <v>138000</v>
      </c>
    </row>
    <row r="218" spans="1:7" ht="38.25" x14ac:dyDescent="0.2">
      <c r="A218" s="1" t="s">
        <v>4640</v>
      </c>
      <c r="B218" s="1" t="s">
        <v>1810</v>
      </c>
      <c r="C218" s="1">
        <v>480000</v>
      </c>
      <c r="D218" s="1">
        <v>480000</v>
      </c>
      <c r="E218" s="1" t="s">
        <v>718</v>
      </c>
      <c r="F218" s="1" t="s">
        <v>1240</v>
      </c>
      <c r="G218" s="1">
        <v>8547.8000100000008</v>
      </c>
    </row>
    <row r="219" spans="1:7" ht="38.25" x14ac:dyDescent="0.2">
      <c r="A219" s="1" t="s">
        <v>4639</v>
      </c>
      <c r="B219" s="1" t="s">
        <v>1810</v>
      </c>
      <c r="C219" s="1">
        <v>80000</v>
      </c>
      <c r="D219" s="1">
        <v>80000</v>
      </c>
      <c r="E219" s="1" t="s">
        <v>2902</v>
      </c>
      <c r="F219" s="1" t="s">
        <v>1240</v>
      </c>
      <c r="G219" s="1">
        <v>80000</v>
      </c>
    </row>
    <row r="220" spans="1:7" ht="38.25" x14ac:dyDescent="0.2">
      <c r="A220" s="1" t="s">
        <v>4643</v>
      </c>
      <c r="B220" s="1" t="s">
        <v>1810</v>
      </c>
      <c r="C220" s="1">
        <v>50000</v>
      </c>
      <c r="D220" s="1">
        <v>50000</v>
      </c>
      <c r="E220" s="1" t="s">
        <v>2902</v>
      </c>
      <c r="F220" s="1" t="s">
        <v>1240</v>
      </c>
      <c r="G220" s="1">
        <v>50000</v>
      </c>
    </row>
    <row r="221" spans="1:7" ht="38.25" x14ac:dyDescent="0.2">
      <c r="A221" s="1" t="s">
        <v>4642</v>
      </c>
      <c r="B221" s="1" t="s">
        <v>1810</v>
      </c>
      <c r="C221" s="1">
        <v>45000</v>
      </c>
      <c r="D221" s="1">
        <v>45000</v>
      </c>
      <c r="E221" s="1" t="s">
        <v>1537</v>
      </c>
      <c r="F221" s="1" t="s">
        <v>5881</v>
      </c>
      <c r="G221" s="1">
        <v>44251.268539999997</v>
      </c>
    </row>
    <row r="222" spans="1:7" ht="38.25" x14ac:dyDescent="0.2">
      <c r="A222" s="1" t="s">
        <v>4635</v>
      </c>
      <c r="B222" s="1" t="s">
        <v>1810</v>
      </c>
      <c r="C222" s="1">
        <v>43000</v>
      </c>
      <c r="D222" s="1">
        <v>43000</v>
      </c>
      <c r="E222" s="1" t="s">
        <v>211</v>
      </c>
      <c r="F222" s="1" t="s">
        <v>5350</v>
      </c>
      <c r="G222" s="1">
        <v>67775.665699999998</v>
      </c>
    </row>
    <row r="223" spans="1:7" ht="38.25" x14ac:dyDescent="0.2">
      <c r="A223" s="1" t="s">
        <v>4650</v>
      </c>
      <c r="B223" s="1" t="s">
        <v>1810</v>
      </c>
      <c r="C223" s="1">
        <v>200000</v>
      </c>
      <c r="D223" s="1">
        <v>200000</v>
      </c>
      <c r="E223" s="1" t="s">
        <v>718</v>
      </c>
      <c r="F223" s="1" t="s">
        <v>5881</v>
      </c>
      <c r="G223" s="1">
        <v>3561.583337</v>
      </c>
    </row>
    <row r="224" spans="1:7" ht="38.25" x14ac:dyDescent="0.2">
      <c r="A224" s="1" t="s">
        <v>4652</v>
      </c>
      <c r="B224" s="1" t="s">
        <v>29</v>
      </c>
      <c r="C224" s="1">
        <v>65000</v>
      </c>
      <c r="D224" s="1">
        <v>65000</v>
      </c>
      <c r="E224" s="1" t="s">
        <v>2902</v>
      </c>
      <c r="F224" s="1" t="s">
        <v>5350</v>
      </c>
      <c r="G224" s="1">
        <v>65000</v>
      </c>
    </row>
    <row r="225" spans="1:7" ht="38.25" x14ac:dyDescent="0.2">
      <c r="A225" s="1" t="s">
        <v>4644</v>
      </c>
      <c r="B225" s="1" t="s">
        <v>29</v>
      </c>
      <c r="C225" s="1">
        <v>114000</v>
      </c>
      <c r="D225" s="1">
        <v>114000</v>
      </c>
      <c r="E225" s="1" t="s">
        <v>2902</v>
      </c>
      <c r="F225" s="1" t="s">
        <v>5350</v>
      </c>
      <c r="G225" s="1">
        <v>114000</v>
      </c>
    </row>
    <row r="226" spans="1:7" ht="38.25" x14ac:dyDescent="0.2">
      <c r="A226" s="1" t="s">
        <v>4645</v>
      </c>
      <c r="B226" s="1" t="s">
        <v>29</v>
      </c>
      <c r="C226" s="1">
        <v>95000</v>
      </c>
      <c r="D226" s="1">
        <v>95000</v>
      </c>
      <c r="E226" s="1" t="s">
        <v>2902</v>
      </c>
      <c r="F226" s="1" t="s">
        <v>1240</v>
      </c>
      <c r="G226" s="1">
        <v>95000</v>
      </c>
    </row>
    <row r="227" spans="1:7" ht="38.25" x14ac:dyDescent="0.2">
      <c r="A227" s="1" t="s">
        <v>4647</v>
      </c>
      <c r="B227" s="1" t="s">
        <v>1792</v>
      </c>
      <c r="C227" s="1" t="s">
        <v>6442</v>
      </c>
      <c r="D227" s="1">
        <v>52500</v>
      </c>
      <c r="E227" s="1" t="s">
        <v>2902</v>
      </c>
      <c r="F227" s="1" t="s">
        <v>1240</v>
      </c>
      <c r="G227" s="1">
        <v>52500</v>
      </c>
    </row>
    <row r="228" spans="1:7" ht="38.25" x14ac:dyDescent="0.2">
      <c r="A228" s="1" t="s">
        <v>4649</v>
      </c>
      <c r="B228" s="1" t="s">
        <v>736</v>
      </c>
      <c r="C228" s="1">
        <v>45000</v>
      </c>
      <c r="D228" s="1">
        <v>45000</v>
      </c>
      <c r="E228" s="1" t="s">
        <v>211</v>
      </c>
      <c r="F228" s="1" t="s">
        <v>5350</v>
      </c>
      <c r="G228" s="1">
        <v>70928.022240000006</v>
      </c>
    </row>
    <row r="229" spans="1:7" ht="38.25" x14ac:dyDescent="0.2">
      <c r="A229" s="1" t="s">
        <v>4574</v>
      </c>
      <c r="B229" s="1" t="s">
        <v>736</v>
      </c>
      <c r="C229" s="1">
        <v>60000</v>
      </c>
      <c r="D229" s="1">
        <v>60000</v>
      </c>
      <c r="E229" s="1" t="s">
        <v>2902</v>
      </c>
      <c r="F229" s="1" t="s">
        <v>1240</v>
      </c>
      <c r="G229" s="1">
        <v>60000</v>
      </c>
    </row>
    <row r="230" spans="1:7" ht="38.25" x14ac:dyDescent="0.2">
      <c r="A230" s="1" t="s">
        <v>4576</v>
      </c>
      <c r="B230" s="1" t="s">
        <v>4908</v>
      </c>
      <c r="C230" s="1">
        <v>65250</v>
      </c>
      <c r="D230" s="1">
        <v>65250</v>
      </c>
      <c r="E230" s="1" t="s">
        <v>2902</v>
      </c>
      <c r="F230" s="1" t="s">
        <v>1240</v>
      </c>
      <c r="G230" s="1">
        <v>65250</v>
      </c>
    </row>
    <row r="231" spans="1:7" ht="38.25" x14ac:dyDescent="0.2">
      <c r="A231" s="1" t="s">
        <v>4572</v>
      </c>
      <c r="B231" s="1" t="s">
        <v>4908</v>
      </c>
      <c r="C231" s="1">
        <v>1200000</v>
      </c>
      <c r="D231" s="1">
        <v>1200000</v>
      </c>
      <c r="E231" s="1" t="s">
        <v>718</v>
      </c>
      <c r="F231" s="1" t="s">
        <v>5350</v>
      </c>
      <c r="G231" s="1">
        <v>21369.500019999999</v>
      </c>
    </row>
    <row r="232" spans="1:7" ht="38.25" x14ac:dyDescent="0.2">
      <c r="A232" s="1" t="s">
        <v>4573</v>
      </c>
      <c r="B232" s="1" t="s">
        <v>4908</v>
      </c>
      <c r="C232" s="1">
        <v>100000</v>
      </c>
      <c r="D232" s="1">
        <v>100000</v>
      </c>
      <c r="E232" s="1" t="s">
        <v>1537</v>
      </c>
      <c r="F232" s="1" t="s">
        <v>5350</v>
      </c>
      <c r="G232" s="1">
        <v>98336.152300000002</v>
      </c>
    </row>
    <row r="233" spans="1:7" ht="51" x14ac:dyDescent="0.2">
      <c r="A233" s="1" t="s">
        <v>4586</v>
      </c>
      <c r="B233" s="1" t="s">
        <v>4908</v>
      </c>
      <c r="C233" s="1" t="s">
        <v>6510</v>
      </c>
      <c r="D233" s="1">
        <v>12000</v>
      </c>
      <c r="E233" s="1" t="s">
        <v>2896</v>
      </c>
      <c r="F233" s="1" t="s">
        <v>2431</v>
      </c>
      <c r="G233" s="1">
        <v>15244.79327</v>
      </c>
    </row>
    <row r="234" spans="1:7" ht="38.25" x14ac:dyDescent="0.2">
      <c r="A234" s="1" t="s">
        <v>4585</v>
      </c>
      <c r="B234" s="1" t="s">
        <v>4908</v>
      </c>
      <c r="C234" s="1">
        <v>73000</v>
      </c>
      <c r="D234" s="1">
        <v>73000</v>
      </c>
      <c r="E234" s="1" t="s">
        <v>2902</v>
      </c>
      <c r="F234" s="1" t="s">
        <v>1240</v>
      </c>
      <c r="G234" s="1">
        <v>73000</v>
      </c>
    </row>
    <row r="235" spans="1:7" ht="51" x14ac:dyDescent="0.2">
      <c r="A235" s="1" t="s">
        <v>4584</v>
      </c>
      <c r="B235" s="1" t="s">
        <v>4908</v>
      </c>
      <c r="C235" s="1">
        <v>50000</v>
      </c>
      <c r="D235" s="1">
        <v>50000</v>
      </c>
      <c r="E235" s="1" t="s">
        <v>2902</v>
      </c>
      <c r="F235" s="1" t="s">
        <v>2431</v>
      </c>
      <c r="G235" s="1">
        <v>50000</v>
      </c>
    </row>
    <row r="236" spans="1:7" ht="38.25" x14ac:dyDescent="0.2">
      <c r="A236" s="1" t="s">
        <v>4590</v>
      </c>
      <c r="B236" s="1" t="s">
        <v>4908</v>
      </c>
      <c r="C236" s="1">
        <v>79000</v>
      </c>
      <c r="D236" s="1">
        <v>79000</v>
      </c>
      <c r="E236" s="1" t="s">
        <v>2902</v>
      </c>
      <c r="F236" s="1" t="s">
        <v>5350</v>
      </c>
      <c r="G236" s="1">
        <v>79000</v>
      </c>
    </row>
    <row r="237" spans="1:7" ht="38.25" x14ac:dyDescent="0.2">
      <c r="A237" s="1" t="s">
        <v>4589</v>
      </c>
      <c r="B237" s="1" t="s">
        <v>5362</v>
      </c>
      <c r="C237" s="1">
        <v>90000</v>
      </c>
      <c r="D237" s="1">
        <v>90000</v>
      </c>
      <c r="E237" s="1" t="s">
        <v>2902</v>
      </c>
      <c r="F237" s="1" t="s">
        <v>1240</v>
      </c>
      <c r="G237" s="1">
        <v>90000</v>
      </c>
    </row>
    <row r="238" spans="1:7" ht="38.25" x14ac:dyDescent="0.2">
      <c r="A238" s="1" t="s">
        <v>4588</v>
      </c>
      <c r="B238" s="1" t="s">
        <v>5362</v>
      </c>
      <c r="C238" s="1">
        <v>70000</v>
      </c>
      <c r="D238" s="1">
        <v>70000</v>
      </c>
      <c r="E238" s="1" t="s">
        <v>2902</v>
      </c>
      <c r="F238" s="1" t="s">
        <v>5350</v>
      </c>
      <c r="G238" s="1">
        <v>70000</v>
      </c>
    </row>
    <row r="239" spans="1:7" ht="38.25" x14ac:dyDescent="0.2">
      <c r="A239" s="1" t="s">
        <v>4587</v>
      </c>
      <c r="B239" s="1" t="s">
        <v>5362</v>
      </c>
      <c r="C239" s="1">
        <v>65000</v>
      </c>
      <c r="D239" s="1">
        <v>65000</v>
      </c>
      <c r="E239" s="1" t="s">
        <v>1537</v>
      </c>
      <c r="F239" s="1" t="s">
        <v>1240</v>
      </c>
      <c r="G239" s="1">
        <v>63918.499000000003</v>
      </c>
    </row>
    <row r="240" spans="1:7" ht="38.25" x14ac:dyDescent="0.2">
      <c r="A240" s="1" t="s">
        <v>4591</v>
      </c>
      <c r="B240" s="1" t="s">
        <v>5362</v>
      </c>
      <c r="C240" s="1">
        <v>80000</v>
      </c>
      <c r="D240" s="1">
        <v>80000</v>
      </c>
      <c r="E240" s="1" t="s">
        <v>2902</v>
      </c>
      <c r="F240" s="1" t="s">
        <v>1240</v>
      </c>
      <c r="G240" s="1">
        <v>80000</v>
      </c>
    </row>
    <row r="241" spans="1:7" ht="38.25" x14ac:dyDescent="0.2">
      <c r="A241" s="1" t="s">
        <v>4593</v>
      </c>
      <c r="B241" s="1" t="s">
        <v>5362</v>
      </c>
      <c r="C241" s="1">
        <v>140000</v>
      </c>
      <c r="D241" s="1">
        <v>140000</v>
      </c>
      <c r="E241" s="1" t="s">
        <v>2902</v>
      </c>
      <c r="F241" s="1" t="s">
        <v>1240</v>
      </c>
      <c r="G241" s="1">
        <v>140000</v>
      </c>
    </row>
    <row r="242" spans="1:7" ht="38.25" x14ac:dyDescent="0.2">
      <c r="A242" s="1" t="s">
        <v>4594</v>
      </c>
      <c r="B242" s="1" t="s">
        <v>2208</v>
      </c>
      <c r="C242" s="1" t="s">
        <v>4416</v>
      </c>
      <c r="D242" s="1">
        <v>96000</v>
      </c>
      <c r="E242" s="1" t="s">
        <v>2902</v>
      </c>
      <c r="F242" s="1" t="s">
        <v>5350</v>
      </c>
      <c r="G242" s="1">
        <v>96000</v>
      </c>
    </row>
    <row r="243" spans="1:7" ht="38.25" x14ac:dyDescent="0.2">
      <c r="A243" s="1" t="s">
        <v>4601</v>
      </c>
      <c r="B243" s="1" t="s">
        <v>2208</v>
      </c>
      <c r="C243" s="1">
        <v>20000</v>
      </c>
      <c r="D243" s="1">
        <v>20000</v>
      </c>
      <c r="E243" s="1" t="s">
        <v>2902</v>
      </c>
      <c r="F243" s="1" t="s">
        <v>1240</v>
      </c>
      <c r="G243" s="1">
        <v>20000</v>
      </c>
    </row>
    <row r="244" spans="1:7" ht="38.25" x14ac:dyDescent="0.2">
      <c r="A244" s="1" t="s">
        <v>4600</v>
      </c>
      <c r="B244" s="1" t="s">
        <v>2208</v>
      </c>
      <c r="C244" s="1">
        <v>47700</v>
      </c>
      <c r="D244" s="1">
        <v>47700</v>
      </c>
      <c r="E244" s="1" t="s">
        <v>2902</v>
      </c>
      <c r="F244" s="1" t="s">
        <v>1240</v>
      </c>
      <c r="G244" s="1">
        <v>47700</v>
      </c>
    </row>
    <row r="245" spans="1:7" ht="38.25" x14ac:dyDescent="0.2">
      <c r="A245" s="1" t="s">
        <v>4604</v>
      </c>
      <c r="B245" s="1" t="s">
        <v>3310</v>
      </c>
      <c r="C245" s="1">
        <v>25000</v>
      </c>
      <c r="D245" s="1">
        <v>25000</v>
      </c>
      <c r="E245" s="1" t="s">
        <v>2902</v>
      </c>
      <c r="F245" s="1" t="s">
        <v>5881</v>
      </c>
      <c r="G245" s="1">
        <v>25000</v>
      </c>
    </row>
    <row r="246" spans="1:7" ht="38.25" x14ac:dyDescent="0.2">
      <c r="A246" s="1" t="s">
        <v>4603</v>
      </c>
      <c r="B246" s="1" t="s">
        <v>3310</v>
      </c>
      <c r="C246" s="1">
        <v>52500</v>
      </c>
      <c r="D246" s="1">
        <v>52500</v>
      </c>
      <c r="E246" s="1" t="s">
        <v>2902</v>
      </c>
      <c r="F246" s="1" t="s">
        <v>1240</v>
      </c>
      <c r="G246" s="1">
        <v>52500</v>
      </c>
    </row>
    <row r="247" spans="1:7" ht="51" x14ac:dyDescent="0.2">
      <c r="A247" s="1" t="s">
        <v>4607</v>
      </c>
      <c r="B247" s="1" t="s">
        <v>3310</v>
      </c>
      <c r="C247" s="1">
        <v>40000</v>
      </c>
      <c r="D247" s="1">
        <v>40000</v>
      </c>
      <c r="E247" s="1" t="s">
        <v>2902</v>
      </c>
      <c r="F247" s="1" t="s">
        <v>2431</v>
      </c>
      <c r="G247" s="1">
        <v>40000</v>
      </c>
    </row>
    <row r="248" spans="1:7" ht="38.25" x14ac:dyDescent="0.2">
      <c r="A248" s="1" t="s">
        <v>4605</v>
      </c>
      <c r="B248" s="1" t="s">
        <v>3597</v>
      </c>
      <c r="C248" s="1" t="s">
        <v>4945</v>
      </c>
      <c r="D248" s="1">
        <v>31000</v>
      </c>
      <c r="E248" s="1" t="s">
        <v>2902</v>
      </c>
      <c r="F248" s="1" t="s">
        <v>1240</v>
      </c>
      <c r="G248" s="1">
        <v>31000</v>
      </c>
    </row>
    <row r="249" spans="1:7" ht="51" x14ac:dyDescent="0.2">
      <c r="A249" s="1" t="s">
        <v>4611</v>
      </c>
      <c r="B249" s="1" t="s">
        <v>3597</v>
      </c>
      <c r="C249" s="1">
        <v>4390</v>
      </c>
      <c r="D249" s="1">
        <v>52680</v>
      </c>
      <c r="E249" s="1" t="s">
        <v>211</v>
      </c>
      <c r="F249" s="1" t="s">
        <v>2431</v>
      </c>
      <c r="G249" s="1">
        <v>83033.071370000005</v>
      </c>
    </row>
    <row r="250" spans="1:7" ht="38.25" x14ac:dyDescent="0.2">
      <c r="A250" s="1" t="s">
        <v>4609</v>
      </c>
      <c r="B250" s="1" t="s">
        <v>3597</v>
      </c>
      <c r="C250" s="1">
        <v>130000</v>
      </c>
      <c r="D250" s="1">
        <v>130000</v>
      </c>
      <c r="E250" s="1" t="s">
        <v>2902</v>
      </c>
      <c r="F250" s="1" t="s">
        <v>1240</v>
      </c>
      <c r="G250" s="1">
        <v>130000</v>
      </c>
    </row>
    <row r="251" spans="1:7" ht="51" x14ac:dyDescent="0.2">
      <c r="A251" s="1" t="s">
        <v>4536</v>
      </c>
      <c r="B251" s="1" t="s">
        <v>3597</v>
      </c>
      <c r="C251" s="1" t="s">
        <v>539</v>
      </c>
      <c r="D251" s="1">
        <v>470000</v>
      </c>
      <c r="E251" s="1" t="s">
        <v>718</v>
      </c>
      <c r="F251" s="1" t="s">
        <v>2431</v>
      </c>
      <c r="G251" s="1">
        <v>8369.7208429999991</v>
      </c>
    </row>
    <row r="252" spans="1:7" ht="38.25" x14ac:dyDescent="0.2">
      <c r="A252" s="1" t="s">
        <v>4538</v>
      </c>
      <c r="B252" s="1" t="s">
        <v>2502</v>
      </c>
      <c r="C252" s="1">
        <v>51000</v>
      </c>
      <c r="D252" s="1">
        <v>51000</v>
      </c>
      <c r="E252" s="1" t="s">
        <v>2902</v>
      </c>
      <c r="F252" s="1" t="s">
        <v>5350</v>
      </c>
      <c r="G252" s="1">
        <v>51000</v>
      </c>
    </row>
    <row r="253" spans="1:7" ht="51" x14ac:dyDescent="0.2">
      <c r="A253" s="1" t="s">
        <v>4542</v>
      </c>
      <c r="B253" s="1" t="s">
        <v>2502</v>
      </c>
      <c r="C253" s="1" t="s">
        <v>4973</v>
      </c>
      <c r="D253" s="1">
        <v>60000</v>
      </c>
      <c r="E253" s="1" t="s">
        <v>211</v>
      </c>
      <c r="F253" s="1" t="s">
        <v>2431</v>
      </c>
      <c r="G253" s="1">
        <v>94570.696320000003</v>
      </c>
    </row>
    <row r="254" spans="1:7" ht="38.25" x14ac:dyDescent="0.2">
      <c r="A254" s="1" t="s">
        <v>4551</v>
      </c>
      <c r="B254" s="1" t="s">
        <v>2502</v>
      </c>
      <c r="C254" s="1">
        <v>1920000</v>
      </c>
      <c r="D254" s="1">
        <v>1920000</v>
      </c>
      <c r="E254" s="1" t="s">
        <v>718</v>
      </c>
      <c r="F254" s="1" t="s">
        <v>5350</v>
      </c>
      <c r="G254" s="1">
        <v>34191.200040000003</v>
      </c>
    </row>
    <row r="255" spans="1:7" ht="51" x14ac:dyDescent="0.2">
      <c r="A255" s="1" t="s">
        <v>4550</v>
      </c>
      <c r="B255" s="1" t="s">
        <v>4852</v>
      </c>
      <c r="C255" s="1">
        <v>28000</v>
      </c>
      <c r="D255" s="1">
        <v>28000</v>
      </c>
      <c r="E255" s="1" t="s">
        <v>211</v>
      </c>
      <c r="F255" s="1" t="s">
        <v>2431</v>
      </c>
      <c r="G255" s="1">
        <v>44132.991620000001</v>
      </c>
    </row>
    <row r="256" spans="1:7" ht="38.25" x14ac:dyDescent="0.2">
      <c r="A256" s="1" t="s">
        <v>4549</v>
      </c>
      <c r="B256" s="1" t="s">
        <v>4852</v>
      </c>
      <c r="C256" s="1">
        <v>73000</v>
      </c>
      <c r="D256" s="1">
        <v>73000</v>
      </c>
      <c r="E256" s="1" t="s">
        <v>2902</v>
      </c>
      <c r="F256" s="1" t="s">
        <v>1240</v>
      </c>
      <c r="G256" s="1">
        <v>73000</v>
      </c>
    </row>
    <row r="257" spans="1:7" ht="51" x14ac:dyDescent="0.2">
      <c r="A257" s="1" t="s">
        <v>4548</v>
      </c>
      <c r="B257" s="1" t="s">
        <v>4852</v>
      </c>
      <c r="C257" s="1">
        <v>62400</v>
      </c>
      <c r="D257" s="1">
        <v>62400</v>
      </c>
      <c r="E257" s="1" t="s">
        <v>2902</v>
      </c>
      <c r="F257" s="1" t="s">
        <v>2431</v>
      </c>
      <c r="G257" s="1">
        <v>62400</v>
      </c>
    </row>
    <row r="258" spans="1:7" ht="51" x14ac:dyDescent="0.2">
      <c r="A258" s="1" t="s">
        <v>4547</v>
      </c>
      <c r="B258" s="1" t="s">
        <v>4852</v>
      </c>
      <c r="C258" s="1">
        <v>2300</v>
      </c>
      <c r="D258" s="1">
        <v>27600</v>
      </c>
      <c r="E258" s="1" t="s">
        <v>2902</v>
      </c>
      <c r="F258" s="1" t="s">
        <v>2431</v>
      </c>
      <c r="G258" s="1">
        <v>27600</v>
      </c>
    </row>
    <row r="259" spans="1:7" ht="51" x14ac:dyDescent="0.2">
      <c r="A259" s="1" t="s">
        <v>4546</v>
      </c>
      <c r="B259" s="1" t="s">
        <v>4852</v>
      </c>
      <c r="C259" s="1">
        <v>54000</v>
      </c>
      <c r="D259" s="1">
        <v>54000</v>
      </c>
      <c r="E259" s="1" t="s">
        <v>2902</v>
      </c>
      <c r="F259" s="1" t="s">
        <v>2431</v>
      </c>
      <c r="G259" s="1">
        <v>54000</v>
      </c>
    </row>
    <row r="260" spans="1:7" ht="51" x14ac:dyDescent="0.2">
      <c r="A260" s="1" t="s">
        <v>4545</v>
      </c>
      <c r="B260" s="1" t="s">
        <v>4852</v>
      </c>
      <c r="C260" s="1" t="s">
        <v>1049</v>
      </c>
      <c r="D260" s="1">
        <v>276000</v>
      </c>
      <c r="E260" s="1" t="s">
        <v>718</v>
      </c>
      <c r="F260" s="1" t="s">
        <v>2431</v>
      </c>
      <c r="G260" s="1">
        <v>4914.9850059999999</v>
      </c>
    </row>
    <row r="261" spans="1:7" ht="38.25" x14ac:dyDescent="0.2">
      <c r="A261" s="1" t="s">
        <v>4544</v>
      </c>
      <c r="B261" s="1" t="s">
        <v>4852</v>
      </c>
      <c r="C261" s="1" t="s">
        <v>1261</v>
      </c>
      <c r="D261" s="1">
        <v>77000</v>
      </c>
      <c r="E261" s="1" t="s">
        <v>2902</v>
      </c>
      <c r="F261" s="1" t="s">
        <v>1240</v>
      </c>
      <c r="G261" s="1">
        <v>77000</v>
      </c>
    </row>
    <row r="262" spans="1:7" ht="51" x14ac:dyDescent="0.2">
      <c r="A262" s="1" t="s">
        <v>4555</v>
      </c>
      <c r="B262" s="1" t="s">
        <v>6085</v>
      </c>
      <c r="C262" s="1">
        <v>76000</v>
      </c>
      <c r="D262" s="1">
        <v>76000</v>
      </c>
      <c r="E262" s="1" t="s">
        <v>2902</v>
      </c>
      <c r="F262" s="1" t="s">
        <v>2431</v>
      </c>
      <c r="G262" s="1">
        <v>76000</v>
      </c>
    </row>
    <row r="263" spans="1:7" ht="38.25" x14ac:dyDescent="0.2">
      <c r="A263" s="1" t="s">
        <v>4560</v>
      </c>
      <c r="B263" s="1" t="s">
        <v>6085</v>
      </c>
      <c r="C263" s="1">
        <v>103000</v>
      </c>
      <c r="D263" s="1">
        <v>103000</v>
      </c>
      <c r="E263" s="1" t="s">
        <v>2902</v>
      </c>
      <c r="F263" s="1" t="s">
        <v>5350</v>
      </c>
      <c r="G263" s="1">
        <v>103000</v>
      </c>
    </row>
    <row r="264" spans="1:7" ht="38.25" x14ac:dyDescent="0.2">
      <c r="A264" s="1" t="s">
        <v>4558</v>
      </c>
      <c r="B264" s="1" t="s">
        <v>6085</v>
      </c>
      <c r="C264" s="1">
        <v>7600</v>
      </c>
      <c r="D264" s="1">
        <v>7600</v>
      </c>
      <c r="E264" s="1" t="s">
        <v>2902</v>
      </c>
      <c r="F264" s="1" t="s">
        <v>5881</v>
      </c>
      <c r="G264" s="1">
        <v>7600</v>
      </c>
    </row>
    <row r="265" spans="1:7" ht="38.25" x14ac:dyDescent="0.2">
      <c r="A265" s="1" t="s">
        <v>4568</v>
      </c>
      <c r="B265" s="1" t="s">
        <v>6085</v>
      </c>
      <c r="C265" s="1">
        <v>40000</v>
      </c>
      <c r="D265" s="1">
        <v>40000</v>
      </c>
      <c r="E265" s="1" t="s">
        <v>2902</v>
      </c>
      <c r="F265" s="1" t="s">
        <v>1240</v>
      </c>
      <c r="G265" s="1">
        <v>40000</v>
      </c>
    </row>
    <row r="266" spans="1:7" ht="38.25" x14ac:dyDescent="0.2">
      <c r="A266" s="1" t="s">
        <v>4567</v>
      </c>
      <c r="B266" s="1" t="s">
        <v>3775</v>
      </c>
      <c r="C266" s="1">
        <v>80000</v>
      </c>
      <c r="D266" s="1">
        <v>80000</v>
      </c>
      <c r="E266" s="1" t="s">
        <v>2902</v>
      </c>
      <c r="F266" s="1" t="s">
        <v>5350</v>
      </c>
      <c r="G266" s="1">
        <v>80000</v>
      </c>
    </row>
    <row r="267" spans="1:7" ht="51" x14ac:dyDescent="0.2">
      <c r="A267" s="1" t="s">
        <v>4571</v>
      </c>
      <c r="B267" s="1" t="s">
        <v>3775</v>
      </c>
      <c r="C267" s="1">
        <v>55000</v>
      </c>
      <c r="D267" s="1">
        <v>55000</v>
      </c>
      <c r="E267" s="1" t="s">
        <v>2902</v>
      </c>
      <c r="F267" s="1" t="s">
        <v>2431</v>
      </c>
      <c r="G267" s="1">
        <v>55000</v>
      </c>
    </row>
    <row r="268" spans="1:7" ht="38.25" x14ac:dyDescent="0.2">
      <c r="A268" s="1" t="s">
        <v>4569</v>
      </c>
      <c r="B268" s="1" t="s">
        <v>3775</v>
      </c>
      <c r="C268" s="1">
        <v>99000</v>
      </c>
      <c r="D268" s="1">
        <v>99000</v>
      </c>
      <c r="E268" s="1" t="s">
        <v>2902</v>
      </c>
      <c r="F268" s="1" t="s">
        <v>5350</v>
      </c>
      <c r="G268" s="1">
        <v>99000</v>
      </c>
    </row>
    <row r="269" spans="1:7" ht="38.25" x14ac:dyDescent="0.2">
      <c r="A269" s="1" t="s">
        <v>4563</v>
      </c>
      <c r="B269" s="1" t="s">
        <v>3775</v>
      </c>
      <c r="C269" s="1" t="s">
        <v>3270</v>
      </c>
      <c r="D269" s="1">
        <v>420000</v>
      </c>
      <c r="E269" s="1" t="s">
        <v>3424</v>
      </c>
      <c r="F269" s="1" t="s">
        <v>1240</v>
      </c>
      <c r="G269" s="1">
        <v>9956.121948</v>
      </c>
    </row>
    <row r="270" spans="1:7" ht="38.25" x14ac:dyDescent="0.2">
      <c r="A270" s="1" t="s">
        <v>4562</v>
      </c>
      <c r="B270" s="1" t="s">
        <v>1833</v>
      </c>
      <c r="C270" s="1">
        <v>75000</v>
      </c>
      <c r="D270" s="1">
        <v>75000</v>
      </c>
      <c r="E270" s="1" t="s">
        <v>2902</v>
      </c>
      <c r="F270" s="1" t="s">
        <v>1240</v>
      </c>
      <c r="G270" s="1">
        <v>75000</v>
      </c>
    </row>
    <row r="271" spans="1:7" ht="38.25" x14ac:dyDescent="0.2">
      <c r="A271" s="1" t="s">
        <v>4566</v>
      </c>
      <c r="B271" s="1" t="s">
        <v>1833</v>
      </c>
      <c r="C271" s="1">
        <v>80000</v>
      </c>
      <c r="D271" s="1">
        <v>80000</v>
      </c>
      <c r="E271" s="1" t="s">
        <v>2902</v>
      </c>
      <c r="F271" s="1" t="s">
        <v>5350</v>
      </c>
      <c r="G271" s="1">
        <v>80000</v>
      </c>
    </row>
    <row r="272" spans="1:7" ht="51" x14ac:dyDescent="0.2">
      <c r="A272" s="1" t="s">
        <v>4564</v>
      </c>
      <c r="B272" s="1" t="s">
        <v>378</v>
      </c>
      <c r="C272" s="1">
        <v>20000</v>
      </c>
      <c r="D272" s="1">
        <v>20000</v>
      </c>
      <c r="E272" s="1" t="s">
        <v>2902</v>
      </c>
      <c r="F272" s="1" t="s">
        <v>2431</v>
      </c>
      <c r="G272" s="1">
        <v>20000</v>
      </c>
    </row>
    <row r="273" spans="1:7" ht="51" x14ac:dyDescent="0.2">
      <c r="A273" s="1" t="s">
        <v>3212</v>
      </c>
      <c r="B273" s="1" t="s">
        <v>2956</v>
      </c>
      <c r="C273" s="1">
        <v>40000</v>
      </c>
      <c r="D273" s="1">
        <v>40000</v>
      </c>
      <c r="E273" s="1" t="s">
        <v>2902</v>
      </c>
      <c r="F273" s="1" t="s">
        <v>2431</v>
      </c>
      <c r="G273" s="1">
        <v>40000</v>
      </c>
    </row>
    <row r="274" spans="1:7" ht="51" x14ac:dyDescent="0.2">
      <c r="A274" s="1" t="s">
        <v>3213</v>
      </c>
      <c r="B274" s="1" t="s">
        <v>2640</v>
      </c>
      <c r="C274" s="1">
        <v>46000</v>
      </c>
      <c r="D274" s="1">
        <v>46000</v>
      </c>
      <c r="E274" s="1" t="s">
        <v>2902</v>
      </c>
      <c r="F274" s="1" t="s">
        <v>2431</v>
      </c>
      <c r="G274" s="1">
        <v>46000</v>
      </c>
    </row>
    <row r="275" spans="1:7" ht="38.25" x14ac:dyDescent="0.2">
      <c r="A275" s="1" t="s">
        <v>3214</v>
      </c>
      <c r="B275" s="1" t="s">
        <v>2640</v>
      </c>
      <c r="C275" s="1">
        <v>14000</v>
      </c>
      <c r="D275" s="1">
        <v>14000</v>
      </c>
      <c r="E275" s="1" t="s">
        <v>2902</v>
      </c>
      <c r="F275" s="1" t="s">
        <v>5881</v>
      </c>
      <c r="G275" s="1">
        <v>14000</v>
      </c>
    </row>
    <row r="276" spans="1:7" ht="51" x14ac:dyDescent="0.2">
      <c r="A276" s="1" t="s">
        <v>3219</v>
      </c>
      <c r="B276" s="1" t="s">
        <v>76</v>
      </c>
      <c r="C276" s="1">
        <v>70000</v>
      </c>
      <c r="D276" s="1">
        <v>70000</v>
      </c>
      <c r="E276" s="1" t="s">
        <v>2902</v>
      </c>
      <c r="F276" s="1" t="s">
        <v>2431</v>
      </c>
      <c r="G276" s="1">
        <v>70000</v>
      </c>
    </row>
    <row r="277" spans="1:7" ht="38.25" x14ac:dyDescent="0.2">
      <c r="A277" s="1" t="s">
        <v>3220</v>
      </c>
      <c r="B277" s="1" t="s">
        <v>76</v>
      </c>
      <c r="C277" s="1">
        <v>36000</v>
      </c>
      <c r="D277" s="1">
        <v>36000</v>
      </c>
      <c r="E277" s="1" t="s">
        <v>2902</v>
      </c>
      <c r="F277" s="1" t="s">
        <v>1240</v>
      </c>
      <c r="G277" s="1">
        <v>36000</v>
      </c>
    </row>
    <row r="278" spans="1:7" ht="38.25" x14ac:dyDescent="0.2">
      <c r="A278" s="1" t="s">
        <v>3222</v>
      </c>
      <c r="B278" s="1" t="s">
        <v>76</v>
      </c>
      <c r="C278" s="1">
        <v>15000</v>
      </c>
      <c r="D278" s="1">
        <v>15000</v>
      </c>
      <c r="E278" s="1" t="s">
        <v>2902</v>
      </c>
      <c r="F278" s="1" t="s">
        <v>5350</v>
      </c>
      <c r="G278" s="1">
        <v>15000</v>
      </c>
    </row>
    <row r="279" spans="1:7" ht="51" x14ac:dyDescent="0.2">
      <c r="A279" s="1" t="s">
        <v>3223</v>
      </c>
      <c r="B279" s="1" t="s">
        <v>1977</v>
      </c>
      <c r="C279" s="1" t="s">
        <v>2049</v>
      </c>
      <c r="D279" s="1">
        <v>1500000</v>
      </c>
      <c r="E279" s="1" t="s">
        <v>718</v>
      </c>
      <c r="F279" s="1" t="s">
        <v>2431</v>
      </c>
      <c r="G279" s="1">
        <v>26711.875029999999</v>
      </c>
    </row>
    <row r="280" spans="1:7" ht="38.25" x14ac:dyDescent="0.2">
      <c r="A280" s="1" t="s">
        <v>3216</v>
      </c>
      <c r="B280" s="1" t="s">
        <v>4511</v>
      </c>
      <c r="C280" s="1" t="s">
        <v>2445</v>
      </c>
      <c r="D280" s="1">
        <v>100000</v>
      </c>
      <c r="E280" s="1" t="s">
        <v>5236</v>
      </c>
      <c r="F280" s="1" t="s">
        <v>1240</v>
      </c>
      <c r="G280" s="1">
        <v>27221.921269999999</v>
      </c>
    </row>
    <row r="281" spans="1:7" ht="51" x14ac:dyDescent="0.2">
      <c r="A281" s="1" t="s">
        <v>3217</v>
      </c>
      <c r="B281" s="1" t="s">
        <v>4511</v>
      </c>
      <c r="C281" s="1">
        <v>22000</v>
      </c>
      <c r="D281" s="1">
        <v>22000</v>
      </c>
      <c r="E281" s="1" t="s">
        <v>2902</v>
      </c>
      <c r="F281" s="1" t="s">
        <v>2431</v>
      </c>
      <c r="G281" s="1">
        <v>22000</v>
      </c>
    </row>
    <row r="282" spans="1:7" ht="51" x14ac:dyDescent="0.2">
      <c r="A282" s="1" t="s">
        <v>3218</v>
      </c>
      <c r="B282" s="1" t="s">
        <v>4511</v>
      </c>
      <c r="C282" s="1">
        <v>68000</v>
      </c>
      <c r="D282" s="1">
        <v>68000</v>
      </c>
      <c r="E282" s="1" t="s">
        <v>2902</v>
      </c>
      <c r="F282" s="1" t="s">
        <v>2431</v>
      </c>
      <c r="G282" s="1">
        <v>68000</v>
      </c>
    </row>
    <row r="283" spans="1:7" ht="51" x14ac:dyDescent="0.2">
      <c r="A283" s="1" t="s">
        <v>3197</v>
      </c>
      <c r="B283" s="1" t="s">
        <v>4511</v>
      </c>
      <c r="C283" s="1">
        <v>97000</v>
      </c>
      <c r="D283" s="1">
        <v>97000</v>
      </c>
      <c r="E283" s="1" t="s">
        <v>2902</v>
      </c>
      <c r="F283" s="1" t="s">
        <v>2431</v>
      </c>
      <c r="G283" s="1">
        <v>97000</v>
      </c>
    </row>
    <row r="284" spans="1:7" ht="38.25" x14ac:dyDescent="0.2">
      <c r="A284" s="1" t="s">
        <v>3198</v>
      </c>
      <c r="B284" s="1" t="s">
        <v>2005</v>
      </c>
      <c r="C284" s="1" t="s">
        <v>5346</v>
      </c>
      <c r="D284" s="1">
        <v>31000</v>
      </c>
      <c r="E284" s="1" t="s">
        <v>211</v>
      </c>
      <c r="F284" s="1" t="s">
        <v>5350</v>
      </c>
      <c r="G284" s="1">
        <v>48861.526429999998</v>
      </c>
    </row>
    <row r="285" spans="1:7" ht="38.25" x14ac:dyDescent="0.2">
      <c r="A285" s="1" t="s">
        <v>3195</v>
      </c>
      <c r="B285" s="1" t="s">
        <v>2005</v>
      </c>
      <c r="C285" s="1">
        <v>65000</v>
      </c>
      <c r="D285" s="1">
        <v>65000</v>
      </c>
      <c r="E285" s="1" t="s">
        <v>2902</v>
      </c>
      <c r="F285" s="1" t="s">
        <v>1240</v>
      </c>
      <c r="G285" s="1">
        <v>65000</v>
      </c>
    </row>
    <row r="286" spans="1:7" ht="38.25" x14ac:dyDescent="0.2">
      <c r="A286" s="1" t="s">
        <v>3196</v>
      </c>
      <c r="B286" s="1" t="s">
        <v>2005</v>
      </c>
      <c r="C286" s="1">
        <v>3600</v>
      </c>
      <c r="D286" s="1">
        <v>43200</v>
      </c>
      <c r="E286" s="1" t="s">
        <v>2902</v>
      </c>
      <c r="F286" s="1" t="s">
        <v>1240</v>
      </c>
      <c r="G286" s="1">
        <v>43200</v>
      </c>
    </row>
    <row r="287" spans="1:7" ht="38.25" x14ac:dyDescent="0.2">
      <c r="A287" s="1" t="s">
        <v>3205</v>
      </c>
      <c r="B287" s="1" t="s">
        <v>1807</v>
      </c>
      <c r="C287" s="1" t="s">
        <v>5969</v>
      </c>
      <c r="D287" s="1">
        <v>450000</v>
      </c>
      <c r="E287" s="1" t="s">
        <v>718</v>
      </c>
      <c r="F287" s="1" t="s">
        <v>1240</v>
      </c>
      <c r="G287" s="1">
        <v>8013.5625090000003</v>
      </c>
    </row>
    <row r="288" spans="1:7" ht="51" x14ac:dyDescent="0.2">
      <c r="A288" s="1" t="s">
        <v>3206</v>
      </c>
      <c r="B288" s="1" t="s">
        <v>1807</v>
      </c>
      <c r="C288" s="1">
        <v>50000</v>
      </c>
      <c r="D288" s="1">
        <v>50000</v>
      </c>
      <c r="E288" s="1" t="s">
        <v>2902</v>
      </c>
      <c r="F288" s="1" t="s">
        <v>2431</v>
      </c>
      <c r="G288" s="1">
        <v>50000</v>
      </c>
    </row>
    <row r="289" spans="1:7" ht="38.25" x14ac:dyDescent="0.2">
      <c r="A289" s="1" t="s">
        <v>3203</v>
      </c>
      <c r="B289" s="1" t="s">
        <v>1807</v>
      </c>
      <c r="C289" s="1">
        <v>45000</v>
      </c>
      <c r="D289" s="1">
        <v>45000</v>
      </c>
      <c r="E289" s="1" t="s">
        <v>2902</v>
      </c>
      <c r="F289" s="1" t="s">
        <v>1240</v>
      </c>
      <c r="G289" s="1">
        <v>45000</v>
      </c>
    </row>
    <row r="290" spans="1:7" ht="38.25" x14ac:dyDescent="0.2">
      <c r="A290" s="1" t="s">
        <v>3204</v>
      </c>
      <c r="B290" s="1" t="s">
        <v>1807</v>
      </c>
      <c r="C290" s="1" t="s">
        <v>4838</v>
      </c>
      <c r="D290" s="1">
        <v>180000</v>
      </c>
      <c r="E290" s="1" t="s">
        <v>718</v>
      </c>
      <c r="F290" s="1" t="s">
        <v>1240</v>
      </c>
      <c r="G290" s="1">
        <v>3205.4250040000002</v>
      </c>
    </row>
    <row r="291" spans="1:7" ht="51" x14ac:dyDescent="0.2">
      <c r="A291" s="1" t="s">
        <v>3201</v>
      </c>
      <c r="B291" s="1" t="s">
        <v>373</v>
      </c>
      <c r="C291" s="1">
        <v>60000</v>
      </c>
      <c r="D291" s="1">
        <v>60000</v>
      </c>
      <c r="E291" s="1" t="s">
        <v>2902</v>
      </c>
      <c r="F291" s="1" t="s">
        <v>2431</v>
      </c>
      <c r="G291" s="1">
        <v>60000</v>
      </c>
    </row>
    <row r="292" spans="1:7" ht="38.25" x14ac:dyDescent="0.2">
      <c r="A292" s="1" t="s">
        <v>3202</v>
      </c>
      <c r="B292" s="1" t="s">
        <v>373</v>
      </c>
      <c r="C292" s="1">
        <v>31000</v>
      </c>
      <c r="D292" s="1">
        <v>31000</v>
      </c>
      <c r="E292" s="1" t="s">
        <v>2902</v>
      </c>
      <c r="F292" s="1" t="s">
        <v>5350</v>
      </c>
      <c r="G292" s="1">
        <v>31000</v>
      </c>
    </row>
    <row r="293" spans="1:7" ht="38.25" x14ac:dyDescent="0.2">
      <c r="A293" s="1" t="s">
        <v>3025</v>
      </c>
      <c r="B293" s="1" t="s">
        <v>4815</v>
      </c>
      <c r="C293" s="1">
        <v>75000</v>
      </c>
      <c r="D293" s="1">
        <v>75000</v>
      </c>
      <c r="E293" s="1" t="s">
        <v>2902</v>
      </c>
      <c r="F293" s="1" t="s">
        <v>1240</v>
      </c>
      <c r="G293" s="1">
        <v>75000</v>
      </c>
    </row>
    <row r="294" spans="1:7" ht="38.25" x14ac:dyDescent="0.2">
      <c r="A294" s="1" t="s">
        <v>3023</v>
      </c>
      <c r="B294" s="1" t="s">
        <v>5987</v>
      </c>
      <c r="C294" s="1">
        <v>16000</v>
      </c>
      <c r="D294" s="1">
        <v>16000</v>
      </c>
      <c r="E294" s="1" t="s">
        <v>2902</v>
      </c>
      <c r="F294" s="1" t="s">
        <v>5881</v>
      </c>
      <c r="G294" s="1">
        <v>16000</v>
      </c>
    </row>
    <row r="295" spans="1:7" ht="51" x14ac:dyDescent="0.2">
      <c r="A295" s="1" t="s">
        <v>3040</v>
      </c>
      <c r="B295" s="1" t="s">
        <v>5987</v>
      </c>
      <c r="C295" s="1" t="s">
        <v>157</v>
      </c>
      <c r="D295" s="1">
        <v>36000</v>
      </c>
      <c r="E295" s="1" t="s">
        <v>2902</v>
      </c>
      <c r="F295" s="1" t="s">
        <v>2431</v>
      </c>
      <c r="G295" s="1">
        <v>36000</v>
      </c>
    </row>
    <row r="296" spans="1:7" ht="51" x14ac:dyDescent="0.2">
      <c r="A296" s="1" t="s">
        <v>3041</v>
      </c>
      <c r="B296" s="1" t="s">
        <v>5987</v>
      </c>
      <c r="C296" s="1">
        <v>42000</v>
      </c>
      <c r="D296" s="1">
        <v>42000</v>
      </c>
      <c r="E296" s="1" t="s">
        <v>1537</v>
      </c>
      <c r="F296" s="1" t="s">
        <v>2431</v>
      </c>
      <c r="G296" s="1">
        <v>41301.183969999998</v>
      </c>
    </row>
    <row r="297" spans="1:7" ht="38.25" x14ac:dyDescent="0.2">
      <c r="A297" s="1" t="s">
        <v>3038</v>
      </c>
      <c r="B297" s="1" t="s">
        <v>5987</v>
      </c>
      <c r="C297" s="1">
        <v>53000</v>
      </c>
      <c r="D297" s="1">
        <v>53000</v>
      </c>
      <c r="E297" s="1" t="s">
        <v>2902</v>
      </c>
      <c r="F297" s="1" t="s">
        <v>1240</v>
      </c>
      <c r="G297" s="1">
        <v>53000</v>
      </c>
    </row>
    <row r="298" spans="1:7" ht="51" x14ac:dyDescent="0.2">
      <c r="A298" s="1" t="s">
        <v>3039</v>
      </c>
      <c r="B298" s="1" t="s">
        <v>5987</v>
      </c>
      <c r="C298" s="1" t="s">
        <v>3048</v>
      </c>
      <c r="D298" s="1">
        <v>65000</v>
      </c>
      <c r="E298" s="1" t="s">
        <v>2896</v>
      </c>
      <c r="F298" s="1" t="s">
        <v>2431</v>
      </c>
      <c r="G298" s="1">
        <v>82575.963529999994</v>
      </c>
    </row>
    <row r="299" spans="1:7" ht="38.25" x14ac:dyDescent="0.2">
      <c r="A299" s="1" t="s">
        <v>3035</v>
      </c>
      <c r="B299" s="1" t="s">
        <v>5987</v>
      </c>
      <c r="C299" s="1">
        <v>67000</v>
      </c>
      <c r="D299" s="1">
        <v>67000</v>
      </c>
      <c r="E299" s="1" t="s">
        <v>2902</v>
      </c>
      <c r="F299" s="1" t="s">
        <v>1240</v>
      </c>
      <c r="G299" s="1">
        <v>67000</v>
      </c>
    </row>
    <row r="300" spans="1:7" ht="51" x14ac:dyDescent="0.2">
      <c r="A300" s="1" t="s">
        <v>3036</v>
      </c>
      <c r="B300" s="1" t="s">
        <v>865</v>
      </c>
      <c r="C300" s="1">
        <v>12000</v>
      </c>
      <c r="D300" s="1">
        <v>12000</v>
      </c>
      <c r="E300" s="1" t="s">
        <v>2902</v>
      </c>
      <c r="F300" s="1" t="s">
        <v>2431</v>
      </c>
      <c r="G300" s="1">
        <v>12000</v>
      </c>
    </row>
    <row r="301" spans="1:7" ht="51" x14ac:dyDescent="0.2">
      <c r="A301" s="1" t="s">
        <v>3033</v>
      </c>
      <c r="B301" s="1" t="s">
        <v>865</v>
      </c>
      <c r="C301" s="1">
        <v>85000</v>
      </c>
      <c r="D301" s="1">
        <v>85000</v>
      </c>
      <c r="E301" s="1" t="s">
        <v>2902</v>
      </c>
      <c r="F301" s="1" t="s">
        <v>2431</v>
      </c>
      <c r="G301" s="1">
        <v>85000</v>
      </c>
    </row>
    <row r="302" spans="1:7" ht="51" x14ac:dyDescent="0.2">
      <c r="A302" s="1" t="s">
        <v>3034</v>
      </c>
      <c r="B302" s="1" t="s">
        <v>865</v>
      </c>
      <c r="C302" s="1">
        <v>200000</v>
      </c>
      <c r="D302" s="1">
        <v>200000</v>
      </c>
      <c r="E302" s="1" t="s">
        <v>2896</v>
      </c>
      <c r="F302" s="1" t="s">
        <v>2431</v>
      </c>
      <c r="G302" s="1">
        <v>254079.8878</v>
      </c>
    </row>
    <row r="303" spans="1:7" ht="38.25" x14ac:dyDescent="0.2">
      <c r="A303" s="1" t="s">
        <v>3044</v>
      </c>
      <c r="B303" s="1" t="s">
        <v>865</v>
      </c>
      <c r="C303" s="1">
        <v>40000</v>
      </c>
      <c r="D303" s="1">
        <v>40000</v>
      </c>
      <c r="E303" s="1" t="s">
        <v>2902</v>
      </c>
      <c r="F303" s="1" t="s">
        <v>1240</v>
      </c>
      <c r="G303" s="1">
        <v>40000</v>
      </c>
    </row>
    <row r="304" spans="1:7" ht="63.75" x14ac:dyDescent="0.2">
      <c r="A304" s="1" t="s">
        <v>3043</v>
      </c>
      <c r="B304" s="1" t="s">
        <v>5223</v>
      </c>
      <c r="C304" s="1" t="s">
        <v>2043</v>
      </c>
      <c r="D304" s="1">
        <v>20000</v>
      </c>
      <c r="E304" s="1" t="s">
        <v>211</v>
      </c>
      <c r="F304" s="1" t="s">
        <v>5881</v>
      </c>
      <c r="G304" s="1">
        <v>31523.565439999998</v>
      </c>
    </row>
    <row r="305" spans="1:7" ht="38.25" x14ac:dyDescent="0.2">
      <c r="A305" s="1" t="s">
        <v>3042</v>
      </c>
      <c r="B305" s="1" t="s">
        <v>4570</v>
      </c>
      <c r="C305" s="1">
        <v>41000</v>
      </c>
      <c r="D305" s="1">
        <v>41000</v>
      </c>
      <c r="E305" s="1" t="s">
        <v>2902</v>
      </c>
      <c r="F305" s="1" t="s">
        <v>1240</v>
      </c>
      <c r="G305" s="1">
        <v>41000</v>
      </c>
    </row>
    <row r="306" spans="1:7" ht="38.25" x14ac:dyDescent="0.2">
      <c r="A306" s="1" t="s">
        <v>3060</v>
      </c>
      <c r="B306" s="1" t="s">
        <v>4570</v>
      </c>
      <c r="C306" s="1">
        <v>1400000</v>
      </c>
      <c r="D306" s="1">
        <v>1400000</v>
      </c>
      <c r="E306" s="1" t="s">
        <v>718</v>
      </c>
      <c r="F306" s="1" t="s">
        <v>5881</v>
      </c>
      <c r="G306" s="1">
        <v>24931.083360000001</v>
      </c>
    </row>
    <row r="307" spans="1:7" ht="38.25" x14ac:dyDescent="0.2">
      <c r="A307" s="1" t="s">
        <v>3059</v>
      </c>
      <c r="B307" s="1" t="s">
        <v>4570</v>
      </c>
      <c r="C307" s="1">
        <v>125000</v>
      </c>
      <c r="D307" s="1">
        <v>125000</v>
      </c>
      <c r="E307" s="1" t="s">
        <v>2902</v>
      </c>
      <c r="F307" s="1" t="s">
        <v>1240</v>
      </c>
      <c r="G307" s="1">
        <v>125000</v>
      </c>
    </row>
    <row r="308" spans="1:7" ht="51" x14ac:dyDescent="0.2">
      <c r="A308" s="1" t="s">
        <v>3058</v>
      </c>
      <c r="B308" s="1" t="s">
        <v>814</v>
      </c>
      <c r="C308" s="1">
        <v>60000</v>
      </c>
      <c r="D308" s="1">
        <v>60000</v>
      </c>
      <c r="E308" s="1" t="s">
        <v>1537</v>
      </c>
      <c r="F308" s="1" t="s">
        <v>2431</v>
      </c>
      <c r="G308" s="1">
        <v>59001.691379999997</v>
      </c>
    </row>
    <row r="309" spans="1:7" ht="51" x14ac:dyDescent="0.2">
      <c r="A309" s="1" t="s">
        <v>3057</v>
      </c>
      <c r="B309" s="1" t="s">
        <v>814</v>
      </c>
      <c r="C309" s="1" t="s">
        <v>159</v>
      </c>
      <c r="D309" s="1">
        <v>150000</v>
      </c>
      <c r="E309" s="1" t="s">
        <v>6224</v>
      </c>
      <c r="F309" s="1" t="s">
        <v>2431</v>
      </c>
      <c r="G309" s="1">
        <v>10956.982889999999</v>
      </c>
    </row>
    <row r="310" spans="1:7" ht="38.25" x14ac:dyDescent="0.2">
      <c r="A310" s="1" t="s">
        <v>3064</v>
      </c>
      <c r="B310" s="1" t="s">
        <v>814</v>
      </c>
      <c r="C310" s="1">
        <v>70000</v>
      </c>
      <c r="D310" s="1">
        <v>70000</v>
      </c>
      <c r="E310" s="1" t="s">
        <v>2902</v>
      </c>
      <c r="F310" s="1" t="s">
        <v>5350</v>
      </c>
      <c r="G310" s="1">
        <v>70000</v>
      </c>
    </row>
    <row r="311" spans="1:7" ht="51" x14ac:dyDescent="0.2">
      <c r="A311" s="1" t="s">
        <v>3063</v>
      </c>
      <c r="B311" s="1" t="s">
        <v>1910</v>
      </c>
      <c r="C311" s="1">
        <v>400000</v>
      </c>
      <c r="D311" s="1">
        <v>400000</v>
      </c>
      <c r="E311" s="1" t="s">
        <v>2902</v>
      </c>
      <c r="F311" s="1" t="s">
        <v>2431</v>
      </c>
      <c r="G311" s="1">
        <v>400000</v>
      </c>
    </row>
    <row r="312" spans="1:7" ht="38.25" x14ac:dyDescent="0.2">
      <c r="A312" s="1" t="s">
        <v>3062</v>
      </c>
      <c r="B312" s="1" t="s">
        <v>1910</v>
      </c>
      <c r="C312" s="1">
        <v>55</v>
      </c>
      <c r="D312" s="1">
        <v>55000</v>
      </c>
      <c r="E312" s="1" t="s">
        <v>2902</v>
      </c>
      <c r="F312" s="1" t="s">
        <v>1240</v>
      </c>
      <c r="G312" s="1">
        <v>55000</v>
      </c>
    </row>
    <row r="313" spans="1:7" ht="38.25" x14ac:dyDescent="0.2">
      <c r="A313" s="1" t="s">
        <v>3055</v>
      </c>
      <c r="B313" s="1" t="s">
        <v>1910</v>
      </c>
      <c r="C313" s="1">
        <v>60000</v>
      </c>
      <c r="D313" s="1">
        <v>60000</v>
      </c>
      <c r="E313" s="1" t="s">
        <v>2902</v>
      </c>
      <c r="F313" s="1" t="s">
        <v>1240</v>
      </c>
      <c r="G313" s="1">
        <v>60000</v>
      </c>
    </row>
    <row r="314" spans="1:7" ht="38.25" x14ac:dyDescent="0.2">
      <c r="A314" s="1" t="s">
        <v>3056</v>
      </c>
      <c r="B314" s="1" t="s">
        <v>1910</v>
      </c>
      <c r="C314" s="1" t="s">
        <v>657</v>
      </c>
      <c r="D314" s="1">
        <v>1000000</v>
      </c>
      <c r="E314" s="1" t="s">
        <v>718</v>
      </c>
      <c r="F314" s="1" t="s">
        <v>1240</v>
      </c>
      <c r="G314" s="1">
        <v>17807.916689999998</v>
      </c>
    </row>
    <row r="315" spans="1:7" ht="38.25" x14ac:dyDescent="0.2">
      <c r="A315" s="1" t="s">
        <v>3052</v>
      </c>
      <c r="B315" s="1" t="s">
        <v>1910</v>
      </c>
      <c r="C315" s="1">
        <v>40000</v>
      </c>
      <c r="D315" s="1">
        <v>40000</v>
      </c>
      <c r="E315" s="1" t="s">
        <v>2902</v>
      </c>
      <c r="F315" s="1" t="s">
        <v>1240</v>
      </c>
      <c r="G315" s="1">
        <v>40000</v>
      </c>
    </row>
    <row r="316" spans="1:7" ht="38.25" x14ac:dyDescent="0.2">
      <c r="A316" s="1" t="s">
        <v>3054</v>
      </c>
      <c r="B316" s="1" t="s">
        <v>3835</v>
      </c>
      <c r="C316" s="1">
        <v>137500</v>
      </c>
      <c r="D316" s="1">
        <v>137500</v>
      </c>
      <c r="E316" s="1" t="s">
        <v>2902</v>
      </c>
      <c r="F316" s="1" t="s">
        <v>1240</v>
      </c>
      <c r="G316" s="1">
        <v>137500</v>
      </c>
    </row>
    <row r="317" spans="1:7" ht="51" x14ac:dyDescent="0.2">
      <c r="A317" s="1" t="s">
        <v>3074</v>
      </c>
      <c r="B317" s="1" t="s">
        <v>2652</v>
      </c>
      <c r="C317" s="1" t="s">
        <v>6067</v>
      </c>
      <c r="D317" s="1">
        <v>4545</v>
      </c>
      <c r="E317" s="1" t="s">
        <v>2902</v>
      </c>
      <c r="F317" s="1" t="s">
        <v>2431</v>
      </c>
      <c r="G317" s="1">
        <v>4545</v>
      </c>
    </row>
    <row r="318" spans="1:7" ht="38.25" x14ac:dyDescent="0.2">
      <c r="A318" s="1" t="s">
        <v>3073</v>
      </c>
      <c r="B318" s="1" t="s">
        <v>2652</v>
      </c>
      <c r="C318" s="1" t="s">
        <v>2409</v>
      </c>
      <c r="D318" s="1">
        <v>29000</v>
      </c>
      <c r="E318" s="1" t="s">
        <v>211</v>
      </c>
      <c r="F318" s="1" t="s">
        <v>1240</v>
      </c>
      <c r="G318" s="1">
        <v>45709.169889999997</v>
      </c>
    </row>
    <row r="319" spans="1:7" ht="38.25" x14ac:dyDescent="0.2">
      <c r="A319" s="1" t="s">
        <v>3077</v>
      </c>
      <c r="B319" s="1" t="s">
        <v>1432</v>
      </c>
      <c r="C319" s="1">
        <v>47000</v>
      </c>
      <c r="D319" s="1">
        <v>47000</v>
      </c>
      <c r="E319" s="1" t="s">
        <v>2902</v>
      </c>
      <c r="F319" s="1" t="s">
        <v>1240</v>
      </c>
      <c r="G319" s="1">
        <v>47000</v>
      </c>
    </row>
    <row r="320" spans="1:7" ht="51" x14ac:dyDescent="0.2">
      <c r="A320" s="1" t="s">
        <v>3076</v>
      </c>
      <c r="B320" s="1" t="s">
        <v>1432</v>
      </c>
      <c r="C320" s="1">
        <v>65000</v>
      </c>
      <c r="D320" s="1">
        <v>65000</v>
      </c>
      <c r="E320" s="1" t="s">
        <v>2902</v>
      </c>
      <c r="F320" s="1" t="s">
        <v>2431</v>
      </c>
      <c r="G320" s="1">
        <v>65000</v>
      </c>
    </row>
    <row r="321" spans="1:7" ht="38.25" x14ac:dyDescent="0.2">
      <c r="A321" s="1" t="s">
        <v>3080</v>
      </c>
      <c r="B321" s="1" t="s">
        <v>1432</v>
      </c>
      <c r="C321" s="1" t="s">
        <v>1624</v>
      </c>
      <c r="D321" s="1">
        <v>456000</v>
      </c>
      <c r="E321" s="1" t="s">
        <v>3424</v>
      </c>
      <c r="F321" s="1" t="s">
        <v>1240</v>
      </c>
      <c r="G321" s="1">
        <v>10809.50383</v>
      </c>
    </row>
    <row r="322" spans="1:7" ht="38.25" x14ac:dyDescent="0.2">
      <c r="A322" s="1" t="s">
        <v>3079</v>
      </c>
      <c r="B322" s="1" t="s">
        <v>1516</v>
      </c>
      <c r="C322" s="1">
        <v>92000</v>
      </c>
      <c r="D322" s="1">
        <v>92000</v>
      </c>
      <c r="E322" s="1" t="s">
        <v>2902</v>
      </c>
      <c r="F322" s="1" t="s">
        <v>1240</v>
      </c>
      <c r="G322" s="1">
        <v>92000</v>
      </c>
    </row>
    <row r="323" spans="1:7" ht="38.25" x14ac:dyDescent="0.2">
      <c r="A323" s="1" t="s">
        <v>3067</v>
      </c>
      <c r="B323" s="1" t="s">
        <v>1516</v>
      </c>
      <c r="C323" s="1" t="s">
        <v>4864</v>
      </c>
      <c r="D323" s="1">
        <v>22000</v>
      </c>
      <c r="E323" s="1" t="s">
        <v>2902</v>
      </c>
      <c r="F323" s="1" t="s">
        <v>1240</v>
      </c>
      <c r="G323" s="1">
        <v>22000</v>
      </c>
    </row>
    <row r="324" spans="1:7" ht="38.25" x14ac:dyDescent="0.2">
      <c r="A324" s="1" t="s">
        <v>3068</v>
      </c>
      <c r="B324" s="1" t="s">
        <v>1516</v>
      </c>
      <c r="C324" s="1">
        <v>108000</v>
      </c>
      <c r="D324" s="1">
        <v>108000</v>
      </c>
      <c r="E324" s="1" t="s">
        <v>2902</v>
      </c>
      <c r="F324" s="1" t="s">
        <v>5350</v>
      </c>
      <c r="G324" s="1">
        <v>108000</v>
      </c>
    </row>
    <row r="325" spans="1:7" ht="38.25" x14ac:dyDescent="0.2">
      <c r="A325" s="1" t="s">
        <v>3069</v>
      </c>
      <c r="B325" s="1" t="s">
        <v>1814</v>
      </c>
      <c r="C325" s="1">
        <v>61000</v>
      </c>
      <c r="D325" s="1">
        <v>61000</v>
      </c>
      <c r="E325" s="1" t="s">
        <v>2902</v>
      </c>
      <c r="F325" s="1" t="s">
        <v>5881</v>
      </c>
      <c r="G325" s="1">
        <v>61000</v>
      </c>
    </row>
    <row r="326" spans="1:7" ht="38.25" x14ac:dyDescent="0.2">
      <c r="A326" s="1" t="s">
        <v>3070</v>
      </c>
      <c r="B326" s="1" t="s">
        <v>1814</v>
      </c>
      <c r="C326" s="1" t="s">
        <v>1217</v>
      </c>
      <c r="D326" s="1">
        <v>65000</v>
      </c>
      <c r="E326" s="1" t="s">
        <v>1537</v>
      </c>
      <c r="F326" s="1" t="s">
        <v>5350</v>
      </c>
      <c r="G326" s="1">
        <v>63918.499000000003</v>
      </c>
    </row>
    <row r="327" spans="1:7" ht="51" x14ac:dyDescent="0.2">
      <c r="A327" s="1" t="s">
        <v>3071</v>
      </c>
      <c r="B327" s="1" t="s">
        <v>1814</v>
      </c>
      <c r="C327" s="1">
        <v>50000</v>
      </c>
      <c r="D327" s="1">
        <v>50000</v>
      </c>
      <c r="E327" s="1" t="s">
        <v>2902</v>
      </c>
      <c r="F327" s="1" t="s">
        <v>2431</v>
      </c>
      <c r="G327" s="1">
        <v>50000</v>
      </c>
    </row>
    <row r="328" spans="1:7" ht="51" x14ac:dyDescent="0.2">
      <c r="A328" s="1" t="s">
        <v>3100</v>
      </c>
      <c r="B328" s="1" t="s">
        <v>2581</v>
      </c>
      <c r="C328" s="1">
        <v>150000</v>
      </c>
      <c r="D328" s="1">
        <v>150000</v>
      </c>
      <c r="E328" s="1" t="s">
        <v>2902</v>
      </c>
      <c r="F328" s="1" t="s">
        <v>2431</v>
      </c>
      <c r="G328" s="1">
        <v>150000</v>
      </c>
    </row>
    <row r="329" spans="1:7" ht="38.25" x14ac:dyDescent="0.2">
      <c r="A329" s="1" t="s">
        <v>3099</v>
      </c>
      <c r="B329" s="1" t="s">
        <v>2581</v>
      </c>
      <c r="C329" s="1" t="s">
        <v>590</v>
      </c>
      <c r="D329" s="1">
        <v>400000</v>
      </c>
      <c r="E329" s="1" t="s">
        <v>718</v>
      </c>
      <c r="F329" s="1" t="s">
        <v>1240</v>
      </c>
      <c r="G329" s="1">
        <v>7123.1666750000004</v>
      </c>
    </row>
    <row r="330" spans="1:7" ht="38.25" x14ac:dyDescent="0.2">
      <c r="A330" s="1" t="s">
        <v>3098</v>
      </c>
      <c r="B330" s="1" t="s">
        <v>2581</v>
      </c>
      <c r="C330" s="1">
        <v>150000</v>
      </c>
      <c r="D330" s="1">
        <v>150000</v>
      </c>
      <c r="E330" s="1" t="s">
        <v>2902</v>
      </c>
      <c r="F330" s="1" t="s">
        <v>1240</v>
      </c>
      <c r="G330" s="1">
        <v>150000</v>
      </c>
    </row>
    <row r="331" spans="1:7" ht="38.25" x14ac:dyDescent="0.2">
      <c r="A331" s="1" t="s">
        <v>3097</v>
      </c>
      <c r="B331" s="1" t="s">
        <v>784</v>
      </c>
      <c r="C331" s="1">
        <v>45000</v>
      </c>
      <c r="D331" s="1">
        <v>45000</v>
      </c>
      <c r="E331" s="1" t="s">
        <v>2902</v>
      </c>
      <c r="F331" s="1" t="s">
        <v>1240</v>
      </c>
      <c r="G331" s="1">
        <v>45000</v>
      </c>
    </row>
    <row r="332" spans="1:7" ht="51" x14ac:dyDescent="0.2">
      <c r="A332" s="1" t="s">
        <v>3096</v>
      </c>
      <c r="B332" s="1" t="s">
        <v>5982</v>
      </c>
      <c r="C332" s="1">
        <v>135000</v>
      </c>
      <c r="D332" s="1">
        <v>135000</v>
      </c>
      <c r="E332" s="1" t="s">
        <v>2902</v>
      </c>
      <c r="F332" s="1" t="s">
        <v>2431</v>
      </c>
      <c r="G332" s="1">
        <v>135000</v>
      </c>
    </row>
    <row r="333" spans="1:7" ht="38.25" x14ac:dyDescent="0.2">
      <c r="A333" s="1" t="s">
        <v>3092</v>
      </c>
      <c r="B333" s="1" t="s">
        <v>5982</v>
      </c>
      <c r="C333" s="1" t="s">
        <v>4736</v>
      </c>
      <c r="D333" s="1">
        <v>360000</v>
      </c>
      <c r="E333" s="1" t="s">
        <v>718</v>
      </c>
      <c r="F333" s="1" t="s">
        <v>5350</v>
      </c>
      <c r="G333" s="1">
        <v>6410.850007</v>
      </c>
    </row>
    <row r="334" spans="1:7" ht="38.25" x14ac:dyDescent="0.2">
      <c r="A334" s="1" t="s">
        <v>3093</v>
      </c>
      <c r="B334" s="1" t="s">
        <v>5982</v>
      </c>
      <c r="C334" s="1">
        <v>29000</v>
      </c>
      <c r="D334" s="1">
        <v>29000</v>
      </c>
      <c r="E334" s="1" t="s">
        <v>2902</v>
      </c>
      <c r="F334" s="1" t="s">
        <v>1240</v>
      </c>
      <c r="G334" s="1">
        <v>29000</v>
      </c>
    </row>
    <row r="335" spans="1:7" ht="51" x14ac:dyDescent="0.2">
      <c r="A335" s="1" t="s">
        <v>3089</v>
      </c>
      <c r="B335" s="1" t="s">
        <v>5162</v>
      </c>
      <c r="C335" s="1">
        <v>13000</v>
      </c>
      <c r="D335" s="1">
        <v>13000</v>
      </c>
      <c r="E335" s="1" t="s">
        <v>2902</v>
      </c>
      <c r="F335" s="1" t="s">
        <v>2431</v>
      </c>
      <c r="G335" s="1">
        <v>13000</v>
      </c>
    </row>
    <row r="336" spans="1:7" ht="51" x14ac:dyDescent="0.2">
      <c r="A336" s="1" t="s">
        <v>3091</v>
      </c>
      <c r="B336" s="1" t="s">
        <v>6010</v>
      </c>
      <c r="C336" s="1" t="s">
        <v>6185</v>
      </c>
      <c r="D336" s="1">
        <v>63000</v>
      </c>
      <c r="E336" s="1" t="s">
        <v>2902</v>
      </c>
      <c r="F336" s="1" t="s">
        <v>2431</v>
      </c>
      <c r="G336" s="1">
        <v>63000</v>
      </c>
    </row>
    <row r="337" spans="1:7" ht="38.25" x14ac:dyDescent="0.2">
      <c r="A337" s="1" t="s">
        <v>3088</v>
      </c>
      <c r="B337" s="1" t="s">
        <v>6010</v>
      </c>
      <c r="C337" s="1">
        <v>95000</v>
      </c>
      <c r="D337" s="1">
        <v>95000</v>
      </c>
      <c r="E337" s="1" t="s">
        <v>2902</v>
      </c>
      <c r="F337" s="1" t="s">
        <v>1240</v>
      </c>
      <c r="G337" s="1">
        <v>95000</v>
      </c>
    </row>
    <row r="338" spans="1:7" ht="38.25" x14ac:dyDescent="0.2">
      <c r="A338" s="1" t="s">
        <v>3114</v>
      </c>
      <c r="B338" s="1" t="s">
        <v>6010</v>
      </c>
      <c r="C338" s="1" t="s">
        <v>3189</v>
      </c>
      <c r="D338" s="1">
        <v>100000</v>
      </c>
      <c r="E338" s="1" t="s">
        <v>2902</v>
      </c>
      <c r="F338" s="1" t="s">
        <v>1240</v>
      </c>
      <c r="G338" s="1">
        <v>100000</v>
      </c>
    </row>
    <row r="339" spans="1:7" ht="38.25" x14ac:dyDescent="0.2">
      <c r="A339" s="1" t="s">
        <v>3113</v>
      </c>
      <c r="B339" s="1" t="s">
        <v>3865</v>
      </c>
      <c r="C339" s="1" t="s">
        <v>1162</v>
      </c>
      <c r="D339" s="1">
        <v>3800</v>
      </c>
      <c r="E339" s="1" t="s">
        <v>2902</v>
      </c>
      <c r="F339" s="1" t="s">
        <v>1240</v>
      </c>
      <c r="G339" s="1">
        <v>3800</v>
      </c>
    </row>
    <row r="340" spans="1:7" ht="38.25" x14ac:dyDescent="0.2">
      <c r="A340" s="1" t="s">
        <v>3117</v>
      </c>
      <c r="B340" s="1" t="s">
        <v>1668</v>
      </c>
      <c r="C340" s="1">
        <v>950</v>
      </c>
      <c r="D340" s="1">
        <v>11400</v>
      </c>
      <c r="E340" s="1" t="s">
        <v>2902</v>
      </c>
      <c r="F340" s="1" t="s">
        <v>1240</v>
      </c>
      <c r="G340" s="1">
        <v>11400</v>
      </c>
    </row>
    <row r="341" spans="1:7" ht="38.25" x14ac:dyDescent="0.2">
      <c r="A341" s="1" t="s">
        <v>3115</v>
      </c>
      <c r="B341" s="1" t="s">
        <v>1668</v>
      </c>
      <c r="C341" s="1">
        <v>56000</v>
      </c>
      <c r="D341" s="1">
        <v>56000</v>
      </c>
      <c r="E341" s="1" t="s">
        <v>1537</v>
      </c>
      <c r="F341" s="1" t="s">
        <v>1240</v>
      </c>
      <c r="G341" s="1">
        <v>55068.245289999999</v>
      </c>
    </row>
    <row r="342" spans="1:7" ht="38.25" x14ac:dyDescent="0.2">
      <c r="A342" s="1" t="s">
        <v>3109</v>
      </c>
      <c r="B342" s="1" t="s">
        <v>1668</v>
      </c>
      <c r="C342" s="1">
        <v>53000</v>
      </c>
      <c r="D342" s="1">
        <v>53000</v>
      </c>
      <c r="E342" s="1" t="s">
        <v>2902</v>
      </c>
      <c r="F342" s="1" t="s">
        <v>5350</v>
      </c>
      <c r="G342" s="1">
        <v>53000</v>
      </c>
    </row>
    <row r="343" spans="1:7" ht="38.25" x14ac:dyDescent="0.2">
      <c r="A343" s="1" t="s">
        <v>3110</v>
      </c>
      <c r="B343" s="1" t="s">
        <v>1668</v>
      </c>
      <c r="C343" s="1">
        <v>130000</v>
      </c>
      <c r="D343" s="1">
        <v>130000</v>
      </c>
      <c r="E343" s="1" t="s">
        <v>2902</v>
      </c>
      <c r="F343" s="1" t="s">
        <v>1240</v>
      </c>
      <c r="G343" s="1">
        <v>130000</v>
      </c>
    </row>
    <row r="344" spans="1:7" ht="51" x14ac:dyDescent="0.2">
      <c r="A344" s="1" t="s">
        <v>3111</v>
      </c>
      <c r="B344" s="1" t="s">
        <v>389</v>
      </c>
      <c r="C344" s="1" t="s">
        <v>2819</v>
      </c>
      <c r="D344" s="1">
        <v>370000</v>
      </c>
      <c r="E344" s="1" t="s">
        <v>718</v>
      </c>
      <c r="F344" s="1" t="s">
        <v>2431</v>
      </c>
      <c r="G344" s="1">
        <v>6588.9291739999999</v>
      </c>
    </row>
    <row r="345" spans="1:7" ht="38.25" x14ac:dyDescent="0.2">
      <c r="A345" s="1" t="s">
        <v>3104</v>
      </c>
      <c r="B345" s="1" t="s">
        <v>389</v>
      </c>
      <c r="C345" s="1">
        <v>160000</v>
      </c>
      <c r="D345" s="1">
        <v>160000</v>
      </c>
      <c r="E345" s="1" t="s">
        <v>1537</v>
      </c>
      <c r="F345" s="1" t="s">
        <v>5350</v>
      </c>
      <c r="G345" s="1">
        <v>157337.8437</v>
      </c>
    </row>
    <row r="346" spans="1:7" ht="51" x14ac:dyDescent="0.2">
      <c r="A346" s="1" t="s">
        <v>3105</v>
      </c>
      <c r="B346" s="1" t="s">
        <v>389</v>
      </c>
      <c r="C346" s="1">
        <v>44200</v>
      </c>
      <c r="D346" s="1">
        <v>44200</v>
      </c>
      <c r="E346" s="1" t="s">
        <v>2902</v>
      </c>
      <c r="F346" s="1" t="s">
        <v>2431</v>
      </c>
      <c r="G346" s="1">
        <v>44200</v>
      </c>
    </row>
    <row r="347" spans="1:7" ht="38.25" x14ac:dyDescent="0.2">
      <c r="A347" s="1" t="s">
        <v>3106</v>
      </c>
      <c r="B347" s="1" t="s">
        <v>5120</v>
      </c>
      <c r="C347" s="1">
        <v>56000</v>
      </c>
      <c r="D347" s="1">
        <v>56000</v>
      </c>
      <c r="E347" s="1" t="s">
        <v>2902</v>
      </c>
      <c r="F347" s="1" t="s">
        <v>5350</v>
      </c>
      <c r="G347" s="1">
        <v>56000</v>
      </c>
    </row>
    <row r="348" spans="1:7" ht="38.25" x14ac:dyDescent="0.2">
      <c r="A348" s="1" t="s">
        <v>3107</v>
      </c>
      <c r="B348" s="1" t="s">
        <v>5120</v>
      </c>
      <c r="C348" s="1">
        <v>72500</v>
      </c>
      <c r="D348" s="1">
        <v>72500</v>
      </c>
      <c r="E348" s="1" t="s">
        <v>2902</v>
      </c>
      <c r="F348" s="1" t="s">
        <v>5350</v>
      </c>
      <c r="G348" s="1">
        <v>72500</v>
      </c>
    </row>
    <row r="349" spans="1:7" ht="38.25" x14ac:dyDescent="0.2">
      <c r="A349" s="1" t="s">
        <v>3134</v>
      </c>
      <c r="B349" s="1" t="s">
        <v>5120</v>
      </c>
      <c r="C349" s="1">
        <v>75000</v>
      </c>
      <c r="D349" s="1">
        <v>75000</v>
      </c>
      <c r="E349" s="1" t="s">
        <v>1537</v>
      </c>
      <c r="F349" s="1" t="s">
        <v>1240</v>
      </c>
      <c r="G349" s="1">
        <v>73752.114230000007</v>
      </c>
    </row>
    <row r="350" spans="1:7" ht="38.25" x14ac:dyDescent="0.2">
      <c r="A350" s="1" t="s">
        <v>3133</v>
      </c>
      <c r="B350" s="1" t="s">
        <v>4530</v>
      </c>
      <c r="C350" s="1">
        <v>68000</v>
      </c>
      <c r="D350" s="1">
        <v>68000</v>
      </c>
      <c r="E350" s="1" t="s">
        <v>2902</v>
      </c>
      <c r="F350" s="1" t="s">
        <v>5350</v>
      </c>
      <c r="G350" s="1">
        <v>68000</v>
      </c>
    </row>
    <row r="351" spans="1:7" ht="51" x14ac:dyDescent="0.2">
      <c r="A351" s="1" t="s">
        <v>3122</v>
      </c>
      <c r="B351" s="1" t="s">
        <v>4093</v>
      </c>
      <c r="C351" s="1">
        <v>75000</v>
      </c>
      <c r="D351" s="1">
        <v>75000</v>
      </c>
      <c r="E351" s="1" t="s">
        <v>2902</v>
      </c>
      <c r="F351" s="1" t="s">
        <v>2431</v>
      </c>
      <c r="G351" s="1">
        <v>75000</v>
      </c>
    </row>
    <row r="352" spans="1:7" ht="51" x14ac:dyDescent="0.2">
      <c r="A352" s="1" t="s">
        <v>3121</v>
      </c>
      <c r="B352" s="1" t="s">
        <v>408</v>
      </c>
      <c r="C352" s="1" t="s">
        <v>1800</v>
      </c>
      <c r="D352" s="1">
        <v>62500</v>
      </c>
      <c r="E352" s="1" t="s">
        <v>2902</v>
      </c>
      <c r="F352" s="1" t="s">
        <v>2431</v>
      </c>
      <c r="G352" s="1">
        <v>62500</v>
      </c>
    </row>
    <row r="353" spans="1:7" ht="38.25" x14ac:dyDescent="0.2">
      <c r="A353" s="1" t="s">
        <v>3120</v>
      </c>
      <c r="B353" s="1" t="s">
        <v>408</v>
      </c>
      <c r="C353" s="1">
        <v>25000</v>
      </c>
      <c r="D353" s="1">
        <v>25000</v>
      </c>
      <c r="E353" s="1" t="s">
        <v>2902</v>
      </c>
      <c r="F353" s="1" t="s">
        <v>1240</v>
      </c>
      <c r="G353" s="1">
        <v>25000</v>
      </c>
    </row>
    <row r="354" spans="1:7" ht="51" x14ac:dyDescent="0.2">
      <c r="A354" s="1" t="s">
        <v>3119</v>
      </c>
      <c r="B354" s="1" t="s">
        <v>1423</v>
      </c>
      <c r="C354" s="1" t="s">
        <v>2113</v>
      </c>
      <c r="D354" s="1">
        <v>480000</v>
      </c>
      <c r="E354" s="1" t="s">
        <v>2034</v>
      </c>
      <c r="F354" s="1" t="s">
        <v>5881</v>
      </c>
      <c r="G354" s="1">
        <v>68954.520180000007</v>
      </c>
    </row>
    <row r="355" spans="1:7" ht="38.25" x14ac:dyDescent="0.2">
      <c r="A355" s="1" t="s">
        <v>3126</v>
      </c>
      <c r="B355" s="1" t="s">
        <v>1369</v>
      </c>
      <c r="C355" s="1">
        <v>85000</v>
      </c>
      <c r="D355" s="1">
        <v>85000</v>
      </c>
      <c r="E355" s="1" t="s">
        <v>2902</v>
      </c>
      <c r="F355" s="1" t="s">
        <v>1240</v>
      </c>
      <c r="G355" s="1">
        <v>85000</v>
      </c>
    </row>
    <row r="356" spans="1:7" ht="38.25" x14ac:dyDescent="0.2">
      <c r="A356" s="1" t="s">
        <v>3125</v>
      </c>
      <c r="B356" s="1" t="s">
        <v>1369</v>
      </c>
      <c r="C356" s="1">
        <v>43000</v>
      </c>
      <c r="D356" s="1">
        <v>43000</v>
      </c>
      <c r="E356" s="1" t="s">
        <v>211</v>
      </c>
      <c r="F356" s="1" t="s">
        <v>1240</v>
      </c>
      <c r="G356" s="1">
        <v>67775.665699999998</v>
      </c>
    </row>
    <row r="357" spans="1:7" ht="38.25" x14ac:dyDescent="0.2">
      <c r="A357" s="1" t="s">
        <v>3123</v>
      </c>
      <c r="B357" s="1" t="s">
        <v>1369</v>
      </c>
      <c r="C357" s="1">
        <v>89000</v>
      </c>
      <c r="D357" s="1">
        <v>89000</v>
      </c>
      <c r="E357" s="1" t="s">
        <v>2902</v>
      </c>
      <c r="F357" s="1" t="s">
        <v>1240</v>
      </c>
      <c r="G357" s="1">
        <v>89000</v>
      </c>
    </row>
    <row r="358" spans="1:7" ht="51" x14ac:dyDescent="0.2">
      <c r="A358" s="1" t="s">
        <v>3150</v>
      </c>
      <c r="B358" s="1" t="s">
        <v>5355</v>
      </c>
      <c r="C358" s="1">
        <v>35000</v>
      </c>
      <c r="D358" s="1">
        <v>35000</v>
      </c>
      <c r="E358" s="1" t="s">
        <v>2902</v>
      </c>
      <c r="F358" s="1" t="s">
        <v>2431</v>
      </c>
      <c r="G358" s="1">
        <v>35000</v>
      </c>
    </row>
    <row r="359" spans="1:7" ht="51" x14ac:dyDescent="0.2">
      <c r="A359" s="1" t="s">
        <v>3151</v>
      </c>
      <c r="B359" s="1" t="s">
        <v>5355</v>
      </c>
      <c r="C359" s="1">
        <v>47500</v>
      </c>
      <c r="D359" s="1">
        <v>47500</v>
      </c>
      <c r="E359" s="1" t="s">
        <v>2902</v>
      </c>
      <c r="F359" s="1" t="s">
        <v>2431</v>
      </c>
      <c r="G359" s="1">
        <v>47500</v>
      </c>
    </row>
    <row r="360" spans="1:7" ht="38.25" x14ac:dyDescent="0.2">
      <c r="A360" s="1" t="s">
        <v>3147</v>
      </c>
      <c r="B360" s="1" t="s">
        <v>5355</v>
      </c>
      <c r="C360" s="1">
        <v>130000</v>
      </c>
      <c r="D360" s="1">
        <v>130000</v>
      </c>
      <c r="E360" s="1" t="s">
        <v>2902</v>
      </c>
      <c r="F360" s="1" t="s">
        <v>5350</v>
      </c>
      <c r="G360" s="1">
        <v>130000</v>
      </c>
    </row>
    <row r="361" spans="1:7" ht="38.25" x14ac:dyDescent="0.2">
      <c r="A361" s="1" t="s">
        <v>3138</v>
      </c>
      <c r="B361" s="1" t="s">
        <v>5355</v>
      </c>
      <c r="C361" s="1">
        <v>18000</v>
      </c>
      <c r="D361" s="1">
        <v>18000</v>
      </c>
      <c r="E361" s="1" t="s">
        <v>2902</v>
      </c>
      <c r="F361" s="1" t="s">
        <v>5350</v>
      </c>
      <c r="G361" s="1">
        <v>18000</v>
      </c>
    </row>
    <row r="362" spans="1:7" ht="38.25" x14ac:dyDescent="0.2">
      <c r="A362" s="1" t="s">
        <v>3137</v>
      </c>
      <c r="B362" s="1" t="s">
        <v>5355</v>
      </c>
      <c r="C362" s="1">
        <v>480000</v>
      </c>
      <c r="D362" s="1">
        <v>480000</v>
      </c>
      <c r="E362" s="1" t="s">
        <v>718</v>
      </c>
      <c r="F362" s="1" t="s">
        <v>5881</v>
      </c>
      <c r="G362" s="1">
        <v>8547.8000100000008</v>
      </c>
    </row>
    <row r="363" spans="1:7" ht="38.25" x14ac:dyDescent="0.2">
      <c r="A363" s="1" t="s">
        <v>3140</v>
      </c>
      <c r="B363" s="1" t="s">
        <v>2054</v>
      </c>
      <c r="C363" s="1">
        <v>41932</v>
      </c>
      <c r="D363" s="1">
        <v>41932</v>
      </c>
      <c r="E363" s="1" t="s">
        <v>2902</v>
      </c>
      <c r="F363" s="1" t="s">
        <v>5350</v>
      </c>
      <c r="G363" s="1">
        <v>41932</v>
      </c>
    </row>
    <row r="364" spans="1:7" ht="51" x14ac:dyDescent="0.2">
      <c r="A364" s="1" t="s">
        <v>3139</v>
      </c>
      <c r="B364" s="1" t="s">
        <v>930</v>
      </c>
      <c r="C364" s="1" t="s">
        <v>3844</v>
      </c>
      <c r="D364" s="1">
        <v>220700</v>
      </c>
      <c r="E364" s="1" t="s">
        <v>2902</v>
      </c>
      <c r="F364" s="1" t="s">
        <v>2431</v>
      </c>
      <c r="G364" s="1">
        <v>220700</v>
      </c>
    </row>
    <row r="365" spans="1:7" ht="38.25" x14ac:dyDescent="0.2">
      <c r="A365" s="1" t="s">
        <v>3143</v>
      </c>
      <c r="B365" s="1" t="s">
        <v>930</v>
      </c>
      <c r="C365" s="1">
        <v>194000</v>
      </c>
      <c r="D365" s="1">
        <v>194000</v>
      </c>
      <c r="E365" s="1" t="s">
        <v>2902</v>
      </c>
      <c r="F365" s="1" t="s">
        <v>5350</v>
      </c>
      <c r="G365" s="1">
        <v>194000</v>
      </c>
    </row>
    <row r="366" spans="1:7" ht="38.25" x14ac:dyDescent="0.2">
      <c r="A366" s="1" t="s">
        <v>3142</v>
      </c>
      <c r="B366" s="1" t="s">
        <v>1130</v>
      </c>
      <c r="C366" s="1">
        <v>9000000</v>
      </c>
      <c r="D366" s="1">
        <v>9000000</v>
      </c>
      <c r="E366" s="1" t="s">
        <v>718</v>
      </c>
      <c r="F366" s="1" t="s">
        <v>1240</v>
      </c>
      <c r="G366" s="1">
        <v>160271.25020000001</v>
      </c>
    </row>
    <row r="367" spans="1:7" ht="38.25" x14ac:dyDescent="0.2">
      <c r="A367" s="1" t="s">
        <v>3145</v>
      </c>
      <c r="B367" s="1" t="s">
        <v>1130</v>
      </c>
      <c r="C367" s="1">
        <v>500000</v>
      </c>
      <c r="D367" s="1">
        <v>500000</v>
      </c>
      <c r="E367" s="1" t="s">
        <v>718</v>
      </c>
      <c r="F367" s="1" t="s">
        <v>5350</v>
      </c>
      <c r="G367" s="1">
        <v>8903.9583440000006</v>
      </c>
    </row>
    <row r="368" spans="1:7" ht="38.25" x14ac:dyDescent="0.2">
      <c r="A368" s="1" t="s">
        <v>3144</v>
      </c>
      <c r="B368" s="1" t="s">
        <v>5698</v>
      </c>
      <c r="C368" s="1">
        <v>80000</v>
      </c>
      <c r="D368" s="1">
        <v>80000</v>
      </c>
      <c r="E368" s="1" t="s">
        <v>1537</v>
      </c>
      <c r="F368" s="1" t="s">
        <v>1240</v>
      </c>
      <c r="G368" s="1">
        <v>78668.921839999995</v>
      </c>
    </row>
    <row r="369" spans="1:7" ht="38.25" x14ac:dyDescent="0.2">
      <c r="A369" s="1" t="s">
        <v>3172</v>
      </c>
      <c r="B369" s="1" t="s">
        <v>5698</v>
      </c>
      <c r="C369" s="1">
        <v>1500</v>
      </c>
      <c r="D369" s="1">
        <v>18000</v>
      </c>
      <c r="E369" s="1" t="s">
        <v>2896</v>
      </c>
      <c r="F369" s="1" t="s">
        <v>5350</v>
      </c>
      <c r="G369" s="1">
        <v>22867.189900000001</v>
      </c>
    </row>
    <row r="370" spans="1:7" ht="38.25" x14ac:dyDescent="0.2">
      <c r="A370" s="1" t="s">
        <v>3168</v>
      </c>
      <c r="B370" s="1" t="s">
        <v>3308</v>
      </c>
      <c r="C370" s="1" t="s">
        <v>4973</v>
      </c>
      <c r="D370" s="1">
        <v>60000</v>
      </c>
      <c r="E370" s="1" t="s">
        <v>211</v>
      </c>
      <c r="F370" s="1" t="s">
        <v>5350</v>
      </c>
      <c r="G370" s="1">
        <v>94570.696320000003</v>
      </c>
    </row>
    <row r="371" spans="1:7" ht="51" x14ac:dyDescent="0.2">
      <c r="A371" s="1" t="s">
        <v>3167</v>
      </c>
      <c r="B371" s="1" t="s">
        <v>3308</v>
      </c>
      <c r="C371" s="1">
        <v>95000</v>
      </c>
      <c r="D371" s="1">
        <v>95000</v>
      </c>
      <c r="E371" s="1" t="s">
        <v>2902</v>
      </c>
      <c r="F371" s="1" t="s">
        <v>2431</v>
      </c>
      <c r="G371" s="1">
        <v>95000</v>
      </c>
    </row>
    <row r="372" spans="1:7" ht="38.25" x14ac:dyDescent="0.2">
      <c r="A372" s="1" t="s">
        <v>3165</v>
      </c>
      <c r="B372" s="1" t="s">
        <v>1667</v>
      </c>
      <c r="C372" s="1" t="s">
        <v>5218</v>
      </c>
      <c r="D372" s="1">
        <v>540000</v>
      </c>
      <c r="E372" s="1" t="s">
        <v>718</v>
      </c>
      <c r="F372" s="1" t="s">
        <v>1240</v>
      </c>
      <c r="G372" s="1">
        <v>9616.2750109999997</v>
      </c>
    </row>
    <row r="373" spans="1:7" ht="38.25" x14ac:dyDescent="0.2">
      <c r="A373" s="1" t="s">
        <v>3164</v>
      </c>
      <c r="B373" s="1" t="s">
        <v>1667</v>
      </c>
      <c r="C373" s="1">
        <v>48000</v>
      </c>
      <c r="D373" s="1">
        <v>48000</v>
      </c>
      <c r="E373" s="1" t="s">
        <v>2902</v>
      </c>
      <c r="F373" s="1" t="s">
        <v>5881</v>
      </c>
      <c r="G373" s="1">
        <v>48000</v>
      </c>
    </row>
    <row r="374" spans="1:7" ht="38.25" x14ac:dyDescent="0.2">
      <c r="A374" s="1" t="s">
        <v>3163</v>
      </c>
      <c r="B374" s="1" t="s">
        <v>1667</v>
      </c>
      <c r="C374" s="1" t="s">
        <v>5396</v>
      </c>
      <c r="D374" s="1">
        <v>46000</v>
      </c>
      <c r="E374" s="1" t="s">
        <v>2902</v>
      </c>
      <c r="F374" s="1" t="s">
        <v>1240</v>
      </c>
      <c r="G374" s="1">
        <v>46000</v>
      </c>
    </row>
    <row r="375" spans="1:7" ht="38.25" x14ac:dyDescent="0.2">
      <c r="A375" s="1" t="s">
        <v>3161</v>
      </c>
      <c r="B375" s="1" t="s">
        <v>1667</v>
      </c>
      <c r="C375" s="1">
        <v>15000</v>
      </c>
      <c r="D375" s="1">
        <v>15000</v>
      </c>
      <c r="E375" s="1" t="s">
        <v>2902</v>
      </c>
      <c r="F375" s="1" t="s">
        <v>5350</v>
      </c>
      <c r="G375" s="1">
        <v>15000</v>
      </c>
    </row>
    <row r="376" spans="1:7" ht="38.25" x14ac:dyDescent="0.2">
      <c r="A376" s="1" t="s">
        <v>3158</v>
      </c>
      <c r="B376" s="1" t="s">
        <v>6559</v>
      </c>
      <c r="C376" s="1" t="s">
        <v>1708</v>
      </c>
      <c r="D376" s="1">
        <v>620000</v>
      </c>
      <c r="E376" s="1" t="s">
        <v>718</v>
      </c>
      <c r="F376" s="1" t="s">
        <v>5881</v>
      </c>
      <c r="G376" s="1">
        <v>11040.90835</v>
      </c>
    </row>
    <row r="377" spans="1:7" ht="38.25" x14ac:dyDescent="0.2">
      <c r="A377" s="1" t="s">
        <v>3157</v>
      </c>
      <c r="B377" s="1" t="s">
        <v>6559</v>
      </c>
      <c r="C377" s="1" t="s">
        <v>1249</v>
      </c>
      <c r="D377" s="1">
        <v>28000</v>
      </c>
      <c r="E377" s="1" t="s">
        <v>211</v>
      </c>
      <c r="F377" s="1" t="s">
        <v>5350</v>
      </c>
      <c r="G377" s="1">
        <v>44132.991620000001</v>
      </c>
    </row>
    <row r="378" spans="1:7" ht="38.25" x14ac:dyDescent="0.2">
      <c r="A378" s="1" t="s">
        <v>3153</v>
      </c>
      <c r="B378" s="1" t="s">
        <v>6559</v>
      </c>
      <c r="C378" s="1">
        <v>47000</v>
      </c>
      <c r="D378" s="1">
        <v>47000</v>
      </c>
      <c r="E378" s="1" t="s">
        <v>2902</v>
      </c>
      <c r="F378" s="1" t="s">
        <v>5350</v>
      </c>
      <c r="G378" s="1">
        <v>47000</v>
      </c>
    </row>
    <row r="379" spans="1:7" ht="38.25" x14ac:dyDescent="0.2">
      <c r="A379" s="1" t="s">
        <v>3152</v>
      </c>
      <c r="B379" s="1" t="s">
        <v>6559</v>
      </c>
      <c r="C379" s="1">
        <v>44000</v>
      </c>
      <c r="D379" s="1">
        <v>44000</v>
      </c>
      <c r="E379" s="1" t="s">
        <v>2902</v>
      </c>
      <c r="F379" s="1" t="s">
        <v>5350</v>
      </c>
      <c r="G379" s="1">
        <v>44000</v>
      </c>
    </row>
    <row r="380" spans="1:7" ht="38.25" x14ac:dyDescent="0.2">
      <c r="A380" s="1" t="s">
        <v>3183</v>
      </c>
      <c r="B380" s="1" t="s">
        <v>6559</v>
      </c>
      <c r="C380" s="1">
        <v>55000</v>
      </c>
      <c r="D380" s="1">
        <v>55000</v>
      </c>
      <c r="E380" s="1" t="s">
        <v>2902</v>
      </c>
      <c r="F380" s="1" t="s">
        <v>1240</v>
      </c>
      <c r="G380" s="1">
        <v>55000</v>
      </c>
    </row>
    <row r="381" spans="1:7" ht="38.25" x14ac:dyDescent="0.2">
      <c r="A381" s="1" t="s">
        <v>3185</v>
      </c>
      <c r="B381" s="1" t="s">
        <v>6559</v>
      </c>
      <c r="C381" s="1">
        <v>12000</v>
      </c>
      <c r="D381" s="1">
        <v>12000</v>
      </c>
      <c r="E381" s="1" t="s">
        <v>2902</v>
      </c>
      <c r="F381" s="1" t="s">
        <v>1240</v>
      </c>
      <c r="G381" s="1">
        <v>12000</v>
      </c>
    </row>
    <row r="382" spans="1:7" ht="38.25" x14ac:dyDescent="0.2">
      <c r="A382" s="1" t="s">
        <v>3184</v>
      </c>
      <c r="B382" s="1" t="s">
        <v>3942</v>
      </c>
      <c r="C382" s="1">
        <v>50000</v>
      </c>
      <c r="D382" s="1">
        <v>50000</v>
      </c>
      <c r="E382" s="1" t="s">
        <v>2902</v>
      </c>
      <c r="F382" s="1" t="s">
        <v>5350</v>
      </c>
      <c r="G382" s="1">
        <v>50000</v>
      </c>
    </row>
    <row r="383" spans="1:7" ht="38.25" x14ac:dyDescent="0.2">
      <c r="A383" s="1" t="s">
        <v>3178</v>
      </c>
      <c r="B383" s="1" t="s">
        <v>3942</v>
      </c>
      <c r="C383" s="1" t="s">
        <v>5316</v>
      </c>
      <c r="D383" s="1">
        <v>750000</v>
      </c>
      <c r="E383" s="1" t="s">
        <v>718</v>
      </c>
      <c r="F383" s="1" t="s">
        <v>5881</v>
      </c>
      <c r="G383" s="1">
        <v>13355.937519999999</v>
      </c>
    </row>
    <row r="384" spans="1:7" ht="38.25" x14ac:dyDescent="0.2">
      <c r="A384" s="1" t="s">
        <v>3177</v>
      </c>
      <c r="B384" s="1" t="s">
        <v>2189</v>
      </c>
      <c r="C384" s="1">
        <v>99147</v>
      </c>
      <c r="D384" s="1">
        <v>99147</v>
      </c>
      <c r="E384" s="1" t="s">
        <v>2902</v>
      </c>
      <c r="F384" s="1" t="s">
        <v>1240</v>
      </c>
      <c r="G384" s="1">
        <v>99147</v>
      </c>
    </row>
    <row r="385" spans="1:7" ht="51" x14ac:dyDescent="0.2">
      <c r="A385" s="1" t="s">
        <v>3181</v>
      </c>
      <c r="B385" s="1" t="s">
        <v>5526</v>
      </c>
      <c r="C385" s="1">
        <v>45880</v>
      </c>
      <c r="D385" s="1">
        <v>45880</v>
      </c>
      <c r="E385" s="1" t="s">
        <v>2902</v>
      </c>
      <c r="F385" s="1" t="s">
        <v>2431</v>
      </c>
      <c r="G385" s="1">
        <v>45880</v>
      </c>
    </row>
    <row r="386" spans="1:7" ht="38.25" x14ac:dyDescent="0.2">
      <c r="A386" s="1" t="s">
        <v>3179</v>
      </c>
      <c r="B386" s="1" t="s">
        <v>5526</v>
      </c>
      <c r="C386" s="1">
        <v>70000</v>
      </c>
      <c r="D386" s="1">
        <v>70000</v>
      </c>
      <c r="E386" s="1" t="s">
        <v>2902</v>
      </c>
      <c r="F386" s="1" t="s">
        <v>1240</v>
      </c>
      <c r="G386" s="1">
        <v>70000</v>
      </c>
    </row>
    <row r="387" spans="1:7" ht="51" x14ac:dyDescent="0.2">
      <c r="A387" s="1" t="s">
        <v>3174</v>
      </c>
      <c r="B387" s="1" t="s">
        <v>533</v>
      </c>
      <c r="C387" s="1">
        <v>100000</v>
      </c>
      <c r="D387" s="1">
        <v>100000</v>
      </c>
      <c r="E387" s="1" t="s">
        <v>2902</v>
      </c>
      <c r="F387" s="1" t="s">
        <v>2431</v>
      </c>
      <c r="G387" s="1">
        <v>100000</v>
      </c>
    </row>
    <row r="388" spans="1:7" ht="38.25" x14ac:dyDescent="0.2">
      <c r="A388" s="1" t="s">
        <v>3173</v>
      </c>
      <c r="B388" s="1" t="s">
        <v>533</v>
      </c>
      <c r="C388" s="1" t="s">
        <v>2689</v>
      </c>
      <c r="D388" s="1">
        <v>1440000</v>
      </c>
      <c r="E388" s="1" t="s">
        <v>1575</v>
      </c>
      <c r="F388" s="1" t="s">
        <v>5350</v>
      </c>
      <c r="G388" s="1">
        <v>17598.01729</v>
      </c>
    </row>
    <row r="389" spans="1:7" ht="38.25" x14ac:dyDescent="0.2">
      <c r="A389" s="1" t="s">
        <v>3176</v>
      </c>
      <c r="B389" s="1" t="s">
        <v>50</v>
      </c>
      <c r="C389" s="1">
        <v>85000</v>
      </c>
      <c r="D389" s="1">
        <v>85000</v>
      </c>
      <c r="E389" s="1" t="s">
        <v>2902</v>
      </c>
      <c r="F389" s="1" t="s">
        <v>5350</v>
      </c>
      <c r="G389" s="1">
        <v>85000</v>
      </c>
    </row>
    <row r="390" spans="1:7" ht="38.25" x14ac:dyDescent="0.2">
      <c r="A390" s="1" t="s">
        <v>3538</v>
      </c>
      <c r="B390" s="1" t="s">
        <v>50</v>
      </c>
      <c r="C390" s="1">
        <v>47000</v>
      </c>
      <c r="D390" s="1">
        <v>47000</v>
      </c>
      <c r="E390" s="1" t="s">
        <v>2902</v>
      </c>
      <c r="F390" s="1" t="s">
        <v>1240</v>
      </c>
      <c r="G390" s="1">
        <v>47000</v>
      </c>
    </row>
    <row r="391" spans="1:7" ht="38.25" x14ac:dyDescent="0.2">
      <c r="A391" s="1" t="s">
        <v>3545</v>
      </c>
      <c r="B391" s="1" t="s">
        <v>50</v>
      </c>
      <c r="C391" s="1">
        <v>40000</v>
      </c>
      <c r="D391" s="1">
        <v>40000</v>
      </c>
      <c r="E391" s="1" t="s">
        <v>2902</v>
      </c>
      <c r="F391" s="1" t="s">
        <v>5350</v>
      </c>
      <c r="G391" s="1">
        <v>40000</v>
      </c>
    </row>
    <row r="392" spans="1:7" ht="38.25" x14ac:dyDescent="0.2">
      <c r="A392" s="1" t="s">
        <v>3547</v>
      </c>
      <c r="B392" s="1" t="s">
        <v>1321</v>
      </c>
      <c r="C392" s="1">
        <v>30000</v>
      </c>
      <c r="D392" s="1">
        <v>30000</v>
      </c>
      <c r="E392" s="1" t="s">
        <v>2902</v>
      </c>
      <c r="F392" s="1" t="s">
        <v>5350</v>
      </c>
      <c r="G392" s="1">
        <v>30000</v>
      </c>
    </row>
    <row r="393" spans="1:7" ht="38.25" x14ac:dyDescent="0.2">
      <c r="A393" s="1" t="s">
        <v>3541</v>
      </c>
      <c r="B393" s="1" t="s">
        <v>1321</v>
      </c>
      <c r="C393" s="1">
        <v>72000</v>
      </c>
      <c r="D393" s="1">
        <v>72000</v>
      </c>
      <c r="E393" s="1" t="s">
        <v>1537</v>
      </c>
      <c r="F393" s="1" t="s">
        <v>1240</v>
      </c>
      <c r="G393" s="1">
        <v>70802.02966</v>
      </c>
    </row>
    <row r="394" spans="1:7" ht="38.25" x14ac:dyDescent="0.2">
      <c r="A394" s="1" t="s">
        <v>3543</v>
      </c>
      <c r="B394" s="1" t="s">
        <v>5921</v>
      </c>
      <c r="C394" s="1">
        <v>34000</v>
      </c>
      <c r="D394" s="1">
        <v>34000</v>
      </c>
      <c r="E394" s="1" t="s">
        <v>2902</v>
      </c>
      <c r="F394" s="1" t="s">
        <v>1240</v>
      </c>
      <c r="G394" s="1">
        <v>34000</v>
      </c>
    </row>
    <row r="395" spans="1:7" ht="38.25" x14ac:dyDescent="0.2">
      <c r="A395" s="1" t="s">
        <v>3553</v>
      </c>
      <c r="B395" s="1" t="s">
        <v>5921</v>
      </c>
      <c r="C395" s="1">
        <v>52000</v>
      </c>
      <c r="D395" s="1">
        <v>52000</v>
      </c>
      <c r="E395" s="1" t="s">
        <v>2902</v>
      </c>
      <c r="F395" s="1" t="s">
        <v>1240</v>
      </c>
      <c r="G395" s="1">
        <v>52000</v>
      </c>
    </row>
    <row r="396" spans="1:7" ht="38.25" x14ac:dyDescent="0.2">
      <c r="A396" s="1" t="s">
        <v>3555</v>
      </c>
      <c r="B396" s="1" t="s">
        <v>4269</v>
      </c>
      <c r="C396" s="1">
        <v>300000</v>
      </c>
      <c r="D396" s="1">
        <v>300000</v>
      </c>
      <c r="E396" s="1" t="s">
        <v>718</v>
      </c>
      <c r="F396" s="1" t="s">
        <v>5881</v>
      </c>
      <c r="G396" s="1">
        <v>5342.3750060000002</v>
      </c>
    </row>
    <row r="397" spans="1:7" ht="38.25" x14ac:dyDescent="0.2">
      <c r="A397" s="1" t="s">
        <v>3548</v>
      </c>
      <c r="B397" s="1" t="s">
        <v>4847</v>
      </c>
      <c r="C397" s="1">
        <v>400000</v>
      </c>
      <c r="D397" s="1">
        <v>400000</v>
      </c>
      <c r="E397" s="1" t="s">
        <v>718</v>
      </c>
      <c r="F397" s="1" t="s">
        <v>1240</v>
      </c>
      <c r="G397" s="1">
        <v>7123.1666750000004</v>
      </c>
    </row>
    <row r="398" spans="1:7" ht="38.25" x14ac:dyDescent="0.2">
      <c r="A398" s="1" t="s">
        <v>3551</v>
      </c>
      <c r="B398" s="1" t="s">
        <v>2588</v>
      </c>
      <c r="C398" s="1">
        <v>63586.95</v>
      </c>
      <c r="D398" s="1">
        <v>63586</v>
      </c>
      <c r="E398" s="1" t="s">
        <v>2902</v>
      </c>
      <c r="F398" s="1" t="s">
        <v>5350</v>
      </c>
      <c r="G398" s="1">
        <v>63586</v>
      </c>
    </row>
    <row r="399" spans="1:7" ht="38.25" x14ac:dyDescent="0.2">
      <c r="A399" s="1" t="s">
        <v>3557</v>
      </c>
      <c r="B399" s="1" t="s">
        <v>6193</v>
      </c>
      <c r="C399" s="1" t="s">
        <v>6312</v>
      </c>
      <c r="D399" s="1">
        <v>35000</v>
      </c>
      <c r="E399" s="1" t="s">
        <v>211</v>
      </c>
      <c r="F399" s="1" t="s">
        <v>1240</v>
      </c>
      <c r="G399" s="1">
        <v>55166.239520000003</v>
      </c>
    </row>
    <row r="400" spans="1:7" ht="38.25" x14ac:dyDescent="0.2">
      <c r="A400" s="1" t="s">
        <v>3568</v>
      </c>
      <c r="B400" s="1" t="s">
        <v>3037</v>
      </c>
      <c r="C400" s="1">
        <v>60000</v>
      </c>
      <c r="D400" s="1">
        <v>60000</v>
      </c>
      <c r="E400" s="1" t="s">
        <v>2902</v>
      </c>
      <c r="F400" s="1" t="s">
        <v>1240</v>
      </c>
      <c r="G400" s="1">
        <v>60000</v>
      </c>
    </row>
    <row r="401" spans="1:7" ht="51" x14ac:dyDescent="0.2">
      <c r="A401" s="1" t="s">
        <v>3566</v>
      </c>
      <c r="B401" s="1" t="s">
        <v>2389</v>
      </c>
      <c r="C401" s="1">
        <v>19200</v>
      </c>
      <c r="D401" s="1">
        <v>19200</v>
      </c>
      <c r="E401" s="1" t="s">
        <v>2902</v>
      </c>
      <c r="F401" s="1" t="s">
        <v>2431</v>
      </c>
      <c r="G401" s="1">
        <v>19200</v>
      </c>
    </row>
    <row r="402" spans="1:7" ht="51" x14ac:dyDescent="0.2">
      <c r="A402" s="1" t="s">
        <v>3445</v>
      </c>
      <c r="B402" s="1" t="s">
        <v>3378</v>
      </c>
      <c r="C402" s="1" t="s">
        <v>2631</v>
      </c>
      <c r="D402" s="1">
        <v>14000000</v>
      </c>
      <c r="E402" s="1" t="s">
        <v>869</v>
      </c>
      <c r="F402" s="1" t="s">
        <v>2431</v>
      </c>
      <c r="G402" s="1">
        <v>28109.627550000001</v>
      </c>
    </row>
    <row r="403" spans="1:7" ht="38.25" x14ac:dyDescent="0.2">
      <c r="A403" s="1" t="s">
        <v>3447</v>
      </c>
      <c r="B403" s="1" t="s">
        <v>3378</v>
      </c>
      <c r="C403" s="1">
        <v>56000</v>
      </c>
      <c r="D403" s="1">
        <v>56000</v>
      </c>
      <c r="E403" s="1" t="s">
        <v>2902</v>
      </c>
      <c r="F403" s="1" t="s">
        <v>1240</v>
      </c>
      <c r="G403" s="1">
        <v>56000</v>
      </c>
    </row>
    <row r="404" spans="1:7" ht="38.25" x14ac:dyDescent="0.2">
      <c r="A404" s="1" t="s">
        <v>3448</v>
      </c>
      <c r="B404" s="1" t="s">
        <v>3378</v>
      </c>
      <c r="C404" s="1">
        <v>52000</v>
      </c>
      <c r="D404" s="1">
        <v>52000</v>
      </c>
      <c r="E404" s="1" t="s">
        <v>2902</v>
      </c>
      <c r="F404" s="1" t="s">
        <v>1240</v>
      </c>
      <c r="G404" s="1">
        <v>52000</v>
      </c>
    </row>
    <row r="405" spans="1:7" ht="51" x14ac:dyDescent="0.2">
      <c r="A405" s="1" t="s">
        <v>3449</v>
      </c>
      <c r="B405" s="1" t="s">
        <v>3261</v>
      </c>
      <c r="C405" s="1">
        <v>51613</v>
      </c>
      <c r="D405" s="1">
        <v>51613</v>
      </c>
      <c r="E405" s="1" t="s">
        <v>2902</v>
      </c>
      <c r="F405" s="1" t="s">
        <v>2431</v>
      </c>
      <c r="G405" s="1">
        <v>51613</v>
      </c>
    </row>
    <row r="406" spans="1:7" ht="38.25" x14ac:dyDescent="0.2">
      <c r="A406" s="1" t="s">
        <v>3437</v>
      </c>
      <c r="B406" s="1" t="s">
        <v>2167</v>
      </c>
      <c r="C406" s="1">
        <v>35000</v>
      </c>
      <c r="D406" s="1">
        <v>35000</v>
      </c>
      <c r="E406" s="1" t="s">
        <v>2902</v>
      </c>
      <c r="F406" s="1" t="s">
        <v>1240</v>
      </c>
      <c r="G406" s="1">
        <v>35000</v>
      </c>
    </row>
    <row r="407" spans="1:7" ht="51" x14ac:dyDescent="0.2">
      <c r="A407" s="1" t="s">
        <v>3440</v>
      </c>
      <c r="B407" s="1" t="s">
        <v>2167</v>
      </c>
      <c r="C407" s="1">
        <v>56000</v>
      </c>
      <c r="D407" s="1">
        <v>56000</v>
      </c>
      <c r="E407" s="1" t="s">
        <v>2902</v>
      </c>
      <c r="F407" s="1" t="s">
        <v>2431</v>
      </c>
      <c r="G407" s="1">
        <v>56000</v>
      </c>
    </row>
    <row r="408" spans="1:7" ht="38.25" x14ac:dyDescent="0.2">
      <c r="A408" s="1" t="s">
        <v>3442</v>
      </c>
      <c r="B408" s="1" t="s">
        <v>2167</v>
      </c>
      <c r="C408" s="1" t="s">
        <v>5343</v>
      </c>
      <c r="D408" s="1">
        <v>115000</v>
      </c>
      <c r="E408" s="1" t="s">
        <v>2902</v>
      </c>
      <c r="F408" s="1" t="s">
        <v>5350</v>
      </c>
      <c r="G408" s="1">
        <v>115000</v>
      </c>
    </row>
    <row r="409" spans="1:7" ht="38.25" x14ac:dyDescent="0.2">
      <c r="A409" s="1" t="s">
        <v>3443</v>
      </c>
      <c r="B409" s="1" t="s">
        <v>6208</v>
      </c>
      <c r="C409" s="1" t="s">
        <v>3009</v>
      </c>
      <c r="D409" s="1">
        <v>66000</v>
      </c>
      <c r="E409" s="1" t="s">
        <v>211</v>
      </c>
      <c r="F409" s="1" t="s">
        <v>5881</v>
      </c>
      <c r="G409" s="1">
        <v>104027.766</v>
      </c>
    </row>
    <row r="410" spans="1:7" ht="38.25" x14ac:dyDescent="0.2">
      <c r="A410" s="1" t="s">
        <v>3465</v>
      </c>
      <c r="B410" s="1" t="s">
        <v>948</v>
      </c>
      <c r="C410" s="1" t="s">
        <v>144</v>
      </c>
      <c r="D410" s="1">
        <v>200000</v>
      </c>
      <c r="E410" s="1" t="s">
        <v>718</v>
      </c>
      <c r="F410" s="1" t="s">
        <v>5881</v>
      </c>
      <c r="G410" s="1">
        <v>3561.583337</v>
      </c>
    </row>
    <row r="411" spans="1:7" ht="38.25" x14ac:dyDescent="0.2">
      <c r="A411" s="1" t="s">
        <v>3471</v>
      </c>
      <c r="B411" s="1" t="s">
        <v>948</v>
      </c>
      <c r="C411" s="1">
        <v>72000</v>
      </c>
      <c r="D411" s="1">
        <v>72000</v>
      </c>
      <c r="E411" s="1" t="s">
        <v>2902</v>
      </c>
      <c r="F411" s="1" t="s">
        <v>1240</v>
      </c>
      <c r="G411" s="1">
        <v>72000</v>
      </c>
    </row>
    <row r="412" spans="1:7" ht="51" x14ac:dyDescent="0.2">
      <c r="A412" s="1" t="s">
        <v>3468</v>
      </c>
      <c r="B412" s="1" t="s">
        <v>948</v>
      </c>
      <c r="C412" s="1">
        <v>90000</v>
      </c>
      <c r="D412" s="1">
        <v>90000</v>
      </c>
      <c r="E412" s="1" t="s">
        <v>2902</v>
      </c>
      <c r="F412" s="1" t="s">
        <v>2431</v>
      </c>
      <c r="G412" s="1">
        <v>90000</v>
      </c>
    </row>
    <row r="413" spans="1:7" ht="38.25" x14ac:dyDescent="0.2">
      <c r="A413" s="1" t="s">
        <v>3485</v>
      </c>
      <c r="B413" s="1" t="s">
        <v>191</v>
      </c>
      <c r="C413" s="1" t="s">
        <v>5731</v>
      </c>
      <c r="D413" s="1">
        <v>8500</v>
      </c>
      <c r="E413" s="1" t="s">
        <v>2902</v>
      </c>
      <c r="F413" s="1" t="s">
        <v>5350</v>
      </c>
      <c r="G413" s="1">
        <v>8500</v>
      </c>
    </row>
    <row r="414" spans="1:7" ht="38.25" x14ac:dyDescent="0.2">
      <c r="A414" s="1" t="s">
        <v>3486</v>
      </c>
      <c r="B414" s="1" t="s">
        <v>191</v>
      </c>
      <c r="C414" s="1">
        <v>12000</v>
      </c>
      <c r="D414" s="1">
        <v>12000</v>
      </c>
      <c r="E414" s="1" t="s">
        <v>2902</v>
      </c>
      <c r="F414" s="1" t="s">
        <v>5350</v>
      </c>
      <c r="G414" s="1">
        <v>12000</v>
      </c>
    </row>
    <row r="415" spans="1:7" ht="51" x14ac:dyDescent="0.2">
      <c r="A415" s="1" t="s">
        <v>3483</v>
      </c>
      <c r="B415" s="1" t="s">
        <v>1232</v>
      </c>
      <c r="C415" s="1" t="s">
        <v>3268</v>
      </c>
      <c r="D415" s="1">
        <v>250000</v>
      </c>
      <c r="E415" s="1" t="s">
        <v>2902</v>
      </c>
      <c r="F415" s="1" t="s">
        <v>2431</v>
      </c>
      <c r="G415" s="1">
        <v>250000</v>
      </c>
    </row>
    <row r="416" spans="1:7" ht="51" x14ac:dyDescent="0.2">
      <c r="A416" s="1" t="s">
        <v>3484</v>
      </c>
      <c r="B416" s="1" t="s">
        <v>1824</v>
      </c>
      <c r="C416" s="1">
        <v>5900</v>
      </c>
      <c r="D416" s="1">
        <v>70800</v>
      </c>
      <c r="E416" s="1" t="s">
        <v>2896</v>
      </c>
      <c r="F416" s="1" t="s">
        <v>2431</v>
      </c>
      <c r="G416" s="1">
        <v>89944.280280000006</v>
      </c>
    </row>
    <row r="417" spans="1:7" ht="51" x14ac:dyDescent="0.2">
      <c r="A417" s="1" t="s">
        <v>3480</v>
      </c>
      <c r="B417" s="1" t="s">
        <v>386</v>
      </c>
      <c r="C417" s="1" t="s">
        <v>5404</v>
      </c>
      <c r="D417" s="1">
        <v>240000</v>
      </c>
      <c r="E417" s="1" t="s">
        <v>718</v>
      </c>
      <c r="F417" s="1" t="s">
        <v>2431</v>
      </c>
      <c r="G417" s="1">
        <v>4273.9000050000004</v>
      </c>
    </row>
    <row r="418" spans="1:7" ht="38.25" x14ac:dyDescent="0.2">
      <c r="A418" s="1" t="s">
        <v>3482</v>
      </c>
      <c r="B418" s="1" t="s">
        <v>1804</v>
      </c>
      <c r="C418" s="1" t="s">
        <v>6063</v>
      </c>
      <c r="D418" s="1">
        <v>30000</v>
      </c>
      <c r="E418" s="1" t="s">
        <v>2902</v>
      </c>
      <c r="F418" s="1" t="s">
        <v>5350</v>
      </c>
      <c r="G418" s="1">
        <v>30000</v>
      </c>
    </row>
    <row r="419" spans="1:7" ht="38.25" x14ac:dyDescent="0.2">
      <c r="A419" s="1" t="s">
        <v>3479</v>
      </c>
      <c r="B419" s="1" t="s">
        <v>3250</v>
      </c>
      <c r="C419" s="1">
        <v>30000</v>
      </c>
      <c r="D419" s="1">
        <v>30000</v>
      </c>
      <c r="E419" s="1" t="s">
        <v>2902</v>
      </c>
      <c r="F419" s="1" t="s">
        <v>5881</v>
      </c>
      <c r="G419" s="1">
        <v>30000</v>
      </c>
    </row>
    <row r="420" spans="1:7" ht="38.25" x14ac:dyDescent="0.2">
      <c r="A420" s="1" t="s">
        <v>3506</v>
      </c>
      <c r="B420" s="1" t="s">
        <v>5842</v>
      </c>
      <c r="C420" s="1">
        <v>24</v>
      </c>
      <c r="D420" s="1">
        <v>24000</v>
      </c>
      <c r="E420" s="1" t="s">
        <v>2902</v>
      </c>
      <c r="F420" s="1" t="s">
        <v>5881</v>
      </c>
      <c r="G420" s="1">
        <v>24000</v>
      </c>
    </row>
    <row r="421" spans="1:7" ht="38.25" x14ac:dyDescent="0.2">
      <c r="A421" s="1" t="s">
        <v>3504</v>
      </c>
      <c r="B421" s="1" t="s">
        <v>3241</v>
      </c>
      <c r="C421" s="1">
        <v>60000</v>
      </c>
      <c r="D421" s="1">
        <v>60000</v>
      </c>
      <c r="E421" s="1" t="s">
        <v>2902</v>
      </c>
      <c r="F421" s="1" t="s">
        <v>1240</v>
      </c>
      <c r="G421" s="1">
        <v>60000</v>
      </c>
    </row>
    <row r="422" spans="1:7" ht="38.25" x14ac:dyDescent="0.2">
      <c r="A422" s="1" t="s">
        <v>3501</v>
      </c>
      <c r="B422" s="1" t="s">
        <v>3241</v>
      </c>
      <c r="C422" s="1">
        <v>76600</v>
      </c>
      <c r="D422" s="1">
        <v>76600</v>
      </c>
      <c r="E422" s="1" t="s">
        <v>2902</v>
      </c>
      <c r="F422" s="1" t="s">
        <v>5350</v>
      </c>
      <c r="G422" s="1">
        <v>76600</v>
      </c>
    </row>
    <row r="423" spans="1:7" ht="38.25" x14ac:dyDescent="0.2">
      <c r="A423" s="1" t="s">
        <v>3499</v>
      </c>
      <c r="B423" s="1" t="s">
        <v>3241</v>
      </c>
      <c r="C423" s="1" t="s">
        <v>255</v>
      </c>
      <c r="D423" s="1">
        <v>65000</v>
      </c>
      <c r="E423" s="1" t="s">
        <v>211</v>
      </c>
      <c r="F423" s="1" t="s">
        <v>5350</v>
      </c>
      <c r="G423" s="1">
        <v>102451.5877</v>
      </c>
    </row>
    <row r="424" spans="1:7" ht="51" x14ac:dyDescent="0.2">
      <c r="A424" s="1" t="s">
        <v>3628</v>
      </c>
      <c r="B424" s="1" t="s">
        <v>6429</v>
      </c>
      <c r="C424" s="1" t="s">
        <v>6338</v>
      </c>
      <c r="D424" s="1">
        <v>6629</v>
      </c>
      <c r="E424" s="1" t="s">
        <v>2902</v>
      </c>
      <c r="F424" s="1" t="s">
        <v>2431</v>
      </c>
      <c r="G424" s="1">
        <v>6629</v>
      </c>
    </row>
    <row r="425" spans="1:7" ht="38.25" x14ac:dyDescent="0.2">
      <c r="A425" s="1" t="s">
        <v>3625</v>
      </c>
      <c r="B425" s="1" t="s">
        <v>6429</v>
      </c>
      <c r="C425" s="1">
        <v>90000</v>
      </c>
      <c r="D425" s="1">
        <v>90000</v>
      </c>
      <c r="E425" s="1" t="s">
        <v>2902</v>
      </c>
      <c r="F425" s="1" t="s">
        <v>5881</v>
      </c>
      <c r="G425" s="1">
        <v>90000</v>
      </c>
    </row>
    <row r="426" spans="1:7" ht="38.25" x14ac:dyDescent="0.2">
      <c r="A426" s="1" t="s">
        <v>3624</v>
      </c>
      <c r="B426" s="1" t="s">
        <v>2804</v>
      </c>
      <c r="C426" s="1">
        <v>8500</v>
      </c>
      <c r="D426" s="1">
        <v>8500</v>
      </c>
      <c r="E426" s="1" t="s">
        <v>2902</v>
      </c>
      <c r="F426" s="1" t="s">
        <v>5881</v>
      </c>
      <c r="G426" s="1">
        <v>8500</v>
      </c>
    </row>
    <row r="427" spans="1:7" ht="38.25" x14ac:dyDescent="0.2">
      <c r="A427" s="1" t="s">
        <v>3623</v>
      </c>
      <c r="B427" s="1" t="s">
        <v>2804</v>
      </c>
      <c r="C427" s="1">
        <v>75000</v>
      </c>
      <c r="D427" s="1">
        <v>75000</v>
      </c>
      <c r="E427" s="1" t="s">
        <v>2902</v>
      </c>
      <c r="F427" s="1" t="s">
        <v>1240</v>
      </c>
      <c r="G427" s="1">
        <v>75000</v>
      </c>
    </row>
    <row r="428" spans="1:7" ht="38.25" x14ac:dyDescent="0.2">
      <c r="A428" s="1" t="s">
        <v>3630</v>
      </c>
      <c r="B428" s="1" t="s">
        <v>4970</v>
      </c>
      <c r="C428" s="1">
        <v>72000</v>
      </c>
      <c r="D428" s="1">
        <v>72000</v>
      </c>
      <c r="E428" s="1" t="s">
        <v>2902</v>
      </c>
      <c r="F428" s="1" t="s">
        <v>5350</v>
      </c>
      <c r="G428" s="1">
        <v>72000</v>
      </c>
    </row>
    <row r="429" spans="1:7" ht="38.25" x14ac:dyDescent="0.2">
      <c r="A429" s="1" t="s">
        <v>3629</v>
      </c>
      <c r="B429" s="1" t="s">
        <v>1238</v>
      </c>
      <c r="C429" s="1">
        <v>65000</v>
      </c>
      <c r="D429" s="1">
        <v>65000</v>
      </c>
      <c r="E429" s="1" t="s">
        <v>2902</v>
      </c>
      <c r="F429" s="1" t="s">
        <v>1240</v>
      </c>
      <c r="G429" s="1">
        <v>65000</v>
      </c>
    </row>
    <row r="430" spans="1:7" ht="38.25" x14ac:dyDescent="0.2">
      <c r="A430" s="1" t="s">
        <v>3610</v>
      </c>
      <c r="B430" s="1" t="s">
        <v>1026</v>
      </c>
      <c r="C430" s="1">
        <v>120000</v>
      </c>
      <c r="D430" s="1">
        <v>120000</v>
      </c>
      <c r="E430" s="1" t="s">
        <v>2902</v>
      </c>
      <c r="F430" s="1" t="s">
        <v>5881</v>
      </c>
      <c r="G430" s="1">
        <v>120000</v>
      </c>
    </row>
    <row r="431" spans="1:7" ht="51" x14ac:dyDescent="0.2">
      <c r="A431" s="1" t="s">
        <v>3614</v>
      </c>
      <c r="B431" s="1" t="s">
        <v>1815</v>
      </c>
      <c r="C431" s="1" t="s">
        <v>4037</v>
      </c>
      <c r="D431" s="1">
        <v>4000000</v>
      </c>
      <c r="E431" s="1" t="s">
        <v>718</v>
      </c>
      <c r="F431" s="1" t="s">
        <v>2431</v>
      </c>
      <c r="G431" s="1">
        <v>71231.666750000004</v>
      </c>
    </row>
    <row r="432" spans="1:7" ht="38.25" x14ac:dyDescent="0.2">
      <c r="A432" s="1" t="s">
        <v>3615</v>
      </c>
      <c r="B432" s="1" t="s">
        <v>3328</v>
      </c>
      <c r="C432" s="1">
        <v>300000</v>
      </c>
      <c r="D432" s="1">
        <v>300000</v>
      </c>
      <c r="E432" s="1" t="s">
        <v>718</v>
      </c>
      <c r="F432" s="1" t="s">
        <v>1240</v>
      </c>
      <c r="G432" s="1">
        <v>5342.3750060000002</v>
      </c>
    </row>
    <row r="433" spans="1:7" ht="38.25" x14ac:dyDescent="0.2">
      <c r="A433" s="1" t="s">
        <v>3612</v>
      </c>
      <c r="B433" s="1" t="s">
        <v>800</v>
      </c>
      <c r="C433" s="1">
        <v>1100000</v>
      </c>
      <c r="D433" s="1">
        <v>1100000</v>
      </c>
      <c r="E433" s="1" t="s">
        <v>718</v>
      </c>
      <c r="F433" s="1" t="s">
        <v>1240</v>
      </c>
      <c r="G433" s="1">
        <v>19588.708360000001</v>
      </c>
    </row>
    <row r="434" spans="1:7" ht="38.25" x14ac:dyDescent="0.2">
      <c r="A434" s="1" t="s">
        <v>3613</v>
      </c>
      <c r="B434" s="1" t="s">
        <v>5309</v>
      </c>
      <c r="C434" s="1">
        <v>80000</v>
      </c>
      <c r="D434" s="1">
        <v>80000</v>
      </c>
      <c r="E434" s="1" t="s">
        <v>2902</v>
      </c>
      <c r="F434" s="1" t="s">
        <v>1240</v>
      </c>
      <c r="G434" s="1">
        <v>80000</v>
      </c>
    </row>
    <row r="435" spans="1:7" ht="38.25" x14ac:dyDescent="0.2">
      <c r="A435" s="1" t="s">
        <v>3644</v>
      </c>
      <c r="B435" s="1" t="s">
        <v>5309</v>
      </c>
      <c r="C435" s="1" t="s">
        <v>616</v>
      </c>
      <c r="D435" s="1">
        <v>3000000</v>
      </c>
      <c r="E435" s="1" t="s">
        <v>718</v>
      </c>
      <c r="F435" s="1" t="s">
        <v>1240</v>
      </c>
      <c r="G435" s="1">
        <v>53423.750059999998</v>
      </c>
    </row>
    <row r="436" spans="1:7" ht="38.25" x14ac:dyDescent="0.2">
      <c r="A436" s="1" t="s">
        <v>3642</v>
      </c>
      <c r="B436" s="1" t="s">
        <v>5280</v>
      </c>
      <c r="C436" s="1">
        <v>110000</v>
      </c>
      <c r="D436" s="1">
        <v>110000</v>
      </c>
      <c r="E436" s="1" t="s">
        <v>1537</v>
      </c>
      <c r="F436" s="1" t="s">
        <v>5350</v>
      </c>
      <c r="G436" s="1">
        <v>108169.7675</v>
      </c>
    </row>
    <row r="437" spans="1:7" ht="38.25" x14ac:dyDescent="0.2">
      <c r="A437" s="1" t="s">
        <v>3648</v>
      </c>
      <c r="B437" s="1" t="s">
        <v>3645</v>
      </c>
      <c r="C437" s="1">
        <v>51000</v>
      </c>
      <c r="D437" s="1">
        <v>51000</v>
      </c>
      <c r="E437" s="1" t="s">
        <v>2902</v>
      </c>
      <c r="F437" s="1" t="s">
        <v>5350</v>
      </c>
      <c r="G437" s="1">
        <v>51000</v>
      </c>
    </row>
    <row r="438" spans="1:7" ht="38.25" x14ac:dyDescent="0.2">
      <c r="A438" s="1" t="s">
        <v>3646</v>
      </c>
      <c r="B438" s="1" t="s">
        <v>5305</v>
      </c>
      <c r="C438" s="1">
        <v>5000</v>
      </c>
      <c r="D438" s="1">
        <v>5000</v>
      </c>
      <c r="E438" s="1" t="s">
        <v>2902</v>
      </c>
      <c r="F438" s="1" t="s">
        <v>1240</v>
      </c>
      <c r="G438" s="1">
        <v>5000</v>
      </c>
    </row>
    <row r="439" spans="1:7" ht="38.25" x14ac:dyDescent="0.2">
      <c r="A439" s="1" t="s">
        <v>3649</v>
      </c>
      <c r="B439" s="1" t="s">
        <v>1906</v>
      </c>
      <c r="C439" s="1">
        <v>74000</v>
      </c>
      <c r="D439" s="1">
        <v>74000</v>
      </c>
      <c r="E439" s="1" t="s">
        <v>2902</v>
      </c>
      <c r="F439" s="1" t="s">
        <v>1240</v>
      </c>
      <c r="G439" s="1">
        <v>74000</v>
      </c>
    </row>
    <row r="440" spans="1:7" ht="38.25" x14ac:dyDescent="0.2">
      <c r="A440" s="1" t="s">
        <v>3631</v>
      </c>
      <c r="B440" s="1" t="s">
        <v>1906</v>
      </c>
      <c r="C440" s="1" t="s">
        <v>4973</v>
      </c>
      <c r="D440" s="1">
        <v>60000</v>
      </c>
      <c r="E440" s="1" t="s">
        <v>211</v>
      </c>
      <c r="F440" s="1" t="s">
        <v>1240</v>
      </c>
      <c r="G440" s="1">
        <v>94570.696320000003</v>
      </c>
    </row>
    <row r="441" spans="1:7" ht="38.25" x14ac:dyDescent="0.2">
      <c r="A441" s="1" t="s">
        <v>3634</v>
      </c>
      <c r="B441" s="1" t="s">
        <v>2736</v>
      </c>
      <c r="C441" s="1">
        <v>50000</v>
      </c>
      <c r="D441" s="1">
        <v>50000</v>
      </c>
      <c r="E441" s="1" t="s">
        <v>2902</v>
      </c>
      <c r="F441" s="1" t="s">
        <v>1240</v>
      </c>
      <c r="G441" s="1">
        <v>50000</v>
      </c>
    </row>
    <row r="442" spans="1:7" ht="38.25" x14ac:dyDescent="0.2">
      <c r="A442" s="1" t="s">
        <v>3636</v>
      </c>
      <c r="B442" s="1" t="s">
        <v>2736</v>
      </c>
      <c r="C442" s="1" t="s">
        <v>1841</v>
      </c>
      <c r="D442" s="1">
        <v>500000</v>
      </c>
      <c r="E442" s="1" t="s">
        <v>718</v>
      </c>
      <c r="F442" s="1" t="s">
        <v>1240</v>
      </c>
      <c r="G442" s="1">
        <v>8903.9583440000006</v>
      </c>
    </row>
    <row r="443" spans="1:7" ht="38.25" x14ac:dyDescent="0.2">
      <c r="A443" s="1" t="s">
        <v>3637</v>
      </c>
      <c r="B443" s="1" t="s">
        <v>2573</v>
      </c>
      <c r="C443" s="1">
        <v>78000</v>
      </c>
      <c r="D443" s="1">
        <v>78000</v>
      </c>
      <c r="E443" s="1" t="s">
        <v>2902</v>
      </c>
      <c r="F443" s="1" t="s">
        <v>1240</v>
      </c>
      <c r="G443" s="1">
        <v>78000</v>
      </c>
    </row>
    <row r="444" spans="1:7" ht="38.25" x14ac:dyDescent="0.2">
      <c r="A444" s="1" t="s">
        <v>3638</v>
      </c>
      <c r="B444" s="1" t="s">
        <v>2573</v>
      </c>
      <c r="C444" s="1">
        <v>900000</v>
      </c>
      <c r="D444" s="1">
        <v>900000</v>
      </c>
      <c r="E444" s="1" t="s">
        <v>718</v>
      </c>
      <c r="F444" s="1" t="s">
        <v>5881</v>
      </c>
      <c r="G444" s="1">
        <v>16027.125019999999</v>
      </c>
    </row>
    <row r="445" spans="1:7" ht="51" x14ac:dyDescent="0.2">
      <c r="A445" s="1" t="s">
        <v>3640</v>
      </c>
      <c r="B445" s="1" t="s">
        <v>3453</v>
      </c>
      <c r="C445" s="1" t="s">
        <v>4122</v>
      </c>
      <c r="D445" s="1">
        <v>7500</v>
      </c>
      <c r="E445" s="1" t="s">
        <v>2902</v>
      </c>
      <c r="F445" s="1" t="s">
        <v>2431</v>
      </c>
      <c r="G445" s="1">
        <v>7500</v>
      </c>
    </row>
    <row r="446" spans="1:7" ht="51" x14ac:dyDescent="0.2">
      <c r="A446" s="1" t="s">
        <v>3586</v>
      </c>
      <c r="B446" s="1" t="s">
        <v>3453</v>
      </c>
      <c r="C446" s="1">
        <v>60000</v>
      </c>
      <c r="D446" s="1">
        <v>60000</v>
      </c>
      <c r="E446" s="1" t="s">
        <v>2902</v>
      </c>
      <c r="F446" s="1" t="s">
        <v>2431</v>
      </c>
      <c r="G446" s="1">
        <v>60000</v>
      </c>
    </row>
    <row r="447" spans="1:7" ht="51" x14ac:dyDescent="0.2">
      <c r="A447" s="1" t="s">
        <v>3584</v>
      </c>
      <c r="B447" s="1" t="s">
        <v>3187</v>
      </c>
      <c r="C447" s="1" t="s">
        <v>2585</v>
      </c>
      <c r="D447" s="1">
        <v>800000</v>
      </c>
      <c r="E447" s="1" t="s">
        <v>718</v>
      </c>
      <c r="F447" s="1" t="s">
        <v>2431</v>
      </c>
      <c r="G447" s="1">
        <v>14246.333350000001</v>
      </c>
    </row>
    <row r="448" spans="1:7" ht="38.25" x14ac:dyDescent="0.2">
      <c r="A448" s="1" t="s">
        <v>3583</v>
      </c>
      <c r="B448" s="1" t="s">
        <v>346</v>
      </c>
      <c r="C448" s="1">
        <v>80000</v>
      </c>
      <c r="D448" s="1">
        <v>80000</v>
      </c>
      <c r="E448" s="1" t="s">
        <v>2902</v>
      </c>
      <c r="F448" s="1" t="s">
        <v>5881</v>
      </c>
      <c r="G448" s="1">
        <v>80000</v>
      </c>
    </row>
    <row r="449" spans="1:7" ht="38.25" x14ac:dyDescent="0.2">
      <c r="A449" s="1" t="s">
        <v>3582</v>
      </c>
      <c r="B449" s="1" t="s">
        <v>346</v>
      </c>
      <c r="C449" s="1" t="s">
        <v>4400</v>
      </c>
      <c r="D449" s="1">
        <v>38000</v>
      </c>
      <c r="E449" s="1" t="s">
        <v>211</v>
      </c>
      <c r="F449" s="1" t="s">
        <v>1240</v>
      </c>
      <c r="G449" s="1">
        <v>59894.774340000004</v>
      </c>
    </row>
    <row r="450" spans="1:7" ht="38.25" x14ac:dyDescent="0.2">
      <c r="A450" s="1" t="s">
        <v>3578</v>
      </c>
      <c r="B450" s="1" t="s">
        <v>4951</v>
      </c>
      <c r="C450" s="1" t="s">
        <v>717</v>
      </c>
      <c r="D450" s="1">
        <v>52000</v>
      </c>
      <c r="E450" s="1" t="s">
        <v>1537</v>
      </c>
      <c r="F450" s="1" t="s">
        <v>1240</v>
      </c>
      <c r="G450" s="1">
        <v>51134.799200000001</v>
      </c>
    </row>
    <row r="451" spans="1:7" ht="38.25" x14ac:dyDescent="0.2">
      <c r="A451" s="1" t="s">
        <v>3576</v>
      </c>
      <c r="B451" s="1" t="s">
        <v>5845</v>
      </c>
      <c r="C451" s="1">
        <v>125000</v>
      </c>
      <c r="D451" s="1">
        <v>125000</v>
      </c>
      <c r="E451" s="1" t="s">
        <v>2902</v>
      </c>
      <c r="F451" s="1" t="s">
        <v>5350</v>
      </c>
      <c r="G451" s="1">
        <v>125000</v>
      </c>
    </row>
    <row r="452" spans="1:7" ht="38.25" x14ac:dyDescent="0.2">
      <c r="A452" s="1" t="s">
        <v>3577</v>
      </c>
      <c r="B452" s="1" t="s">
        <v>5845</v>
      </c>
      <c r="C452" s="1">
        <v>52000</v>
      </c>
      <c r="D452" s="1">
        <v>52000</v>
      </c>
      <c r="E452" s="1" t="s">
        <v>2902</v>
      </c>
      <c r="F452" s="1" t="s">
        <v>5350</v>
      </c>
      <c r="G452" s="1">
        <v>52000</v>
      </c>
    </row>
    <row r="453" spans="1:7" ht="38.25" x14ac:dyDescent="0.2">
      <c r="A453" s="1" t="s">
        <v>3573</v>
      </c>
      <c r="B453" s="1" t="s">
        <v>5003</v>
      </c>
      <c r="C453" s="1">
        <v>45000</v>
      </c>
      <c r="D453" s="1">
        <v>45000</v>
      </c>
      <c r="E453" s="1" t="s">
        <v>2902</v>
      </c>
      <c r="F453" s="1" t="s">
        <v>1240</v>
      </c>
      <c r="G453" s="1">
        <v>45000</v>
      </c>
    </row>
    <row r="454" spans="1:7" ht="38.25" x14ac:dyDescent="0.2">
      <c r="A454" s="1" t="s">
        <v>3574</v>
      </c>
      <c r="B454" s="1" t="s">
        <v>3562</v>
      </c>
      <c r="C454" s="1">
        <v>25000</v>
      </c>
      <c r="D454" s="1">
        <v>25000</v>
      </c>
      <c r="E454" s="1" t="s">
        <v>211</v>
      </c>
      <c r="F454" s="1" t="s">
        <v>1240</v>
      </c>
      <c r="G454" s="1">
        <v>39404.4568</v>
      </c>
    </row>
    <row r="455" spans="1:7" ht="51" x14ac:dyDescent="0.2">
      <c r="A455" s="1" t="s">
        <v>3571</v>
      </c>
      <c r="B455" s="1" t="s">
        <v>2030</v>
      </c>
      <c r="C455" s="1">
        <v>60000</v>
      </c>
      <c r="D455" s="1">
        <v>60000</v>
      </c>
      <c r="E455" s="1" t="s">
        <v>2902</v>
      </c>
      <c r="F455" s="1" t="s">
        <v>2431</v>
      </c>
      <c r="G455" s="1">
        <v>60000</v>
      </c>
    </row>
    <row r="456" spans="1:7" ht="38.25" x14ac:dyDescent="0.2">
      <c r="A456" s="1" t="s">
        <v>3572</v>
      </c>
      <c r="B456" s="1" t="s">
        <v>2030</v>
      </c>
      <c r="C456" s="1" t="s">
        <v>5736</v>
      </c>
      <c r="D456" s="1">
        <v>70000</v>
      </c>
      <c r="E456" s="1" t="s">
        <v>1537</v>
      </c>
      <c r="F456" s="1" t="s">
        <v>5881</v>
      </c>
      <c r="G456" s="1">
        <v>68835.30661</v>
      </c>
    </row>
    <row r="457" spans="1:7" ht="38.25" x14ac:dyDescent="0.2">
      <c r="A457" s="1" t="s">
        <v>3607</v>
      </c>
      <c r="B457" s="1" t="s">
        <v>1329</v>
      </c>
      <c r="C457" s="1">
        <v>5250</v>
      </c>
      <c r="D457" s="1">
        <v>5250</v>
      </c>
      <c r="E457" s="1" t="s">
        <v>2902</v>
      </c>
      <c r="F457" s="1" t="s">
        <v>1240</v>
      </c>
      <c r="G457" s="1">
        <v>5250</v>
      </c>
    </row>
    <row r="458" spans="1:7" ht="38.25" x14ac:dyDescent="0.2">
      <c r="A458" s="1" t="s">
        <v>3604</v>
      </c>
      <c r="B458" s="1" t="s">
        <v>1329</v>
      </c>
      <c r="C458" s="1">
        <v>87000</v>
      </c>
      <c r="D458" s="1">
        <v>87000</v>
      </c>
      <c r="E458" s="1" t="s">
        <v>1537</v>
      </c>
      <c r="F458" s="1" t="s">
        <v>1240</v>
      </c>
      <c r="G458" s="1">
        <v>85552.452499999999</v>
      </c>
    </row>
    <row r="459" spans="1:7" ht="38.25" x14ac:dyDescent="0.2">
      <c r="A459" s="1" t="s">
        <v>3609</v>
      </c>
      <c r="B459" s="1" t="s">
        <v>1970</v>
      </c>
      <c r="C459" s="1">
        <v>125000</v>
      </c>
      <c r="D459" s="1">
        <v>125000</v>
      </c>
      <c r="E459" s="1" t="s">
        <v>718</v>
      </c>
      <c r="F459" s="1" t="s">
        <v>1240</v>
      </c>
      <c r="G459" s="1">
        <v>2225.9895860000001</v>
      </c>
    </row>
    <row r="460" spans="1:7" ht="38.25" x14ac:dyDescent="0.2">
      <c r="A460" s="1" t="s">
        <v>3590</v>
      </c>
      <c r="B460" s="1" t="s">
        <v>1457</v>
      </c>
      <c r="C460" s="1">
        <v>150000</v>
      </c>
      <c r="D460" s="1">
        <v>150000</v>
      </c>
      <c r="E460" s="1" t="s">
        <v>2902</v>
      </c>
      <c r="F460" s="1" t="s">
        <v>5350</v>
      </c>
      <c r="G460" s="1">
        <v>150000</v>
      </c>
    </row>
    <row r="461" spans="1:7" ht="38.25" x14ac:dyDescent="0.2">
      <c r="A461" s="1" t="s">
        <v>3591</v>
      </c>
      <c r="B461" s="1" t="s">
        <v>2833</v>
      </c>
      <c r="C461" s="1">
        <v>50000</v>
      </c>
      <c r="D461" s="1">
        <v>50000</v>
      </c>
      <c r="E461" s="1" t="s">
        <v>2902</v>
      </c>
      <c r="F461" s="1" t="s">
        <v>1240</v>
      </c>
      <c r="G461" s="1">
        <v>50000</v>
      </c>
    </row>
    <row r="462" spans="1:7" ht="38.25" x14ac:dyDescent="0.2">
      <c r="A462" s="1" t="s">
        <v>3592</v>
      </c>
      <c r="B462" s="1" t="s">
        <v>2833</v>
      </c>
      <c r="C462" s="1">
        <v>70000</v>
      </c>
      <c r="D462" s="1">
        <v>70000</v>
      </c>
      <c r="E462" s="1" t="s">
        <v>2902</v>
      </c>
      <c r="F462" s="1" t="s">
        <v>1240</v>
      </c>
      <c r="G462" s="1">
        <v>70000</v>
      </c>
    </row>
    <row r="463" spans="1:7" ht="38.25" x14ac:dyDescent="0.2">
      <c r="A463" s="1" t="s">
        <v>3593</v>
      </c>
      <c r="B463" s="1" t="s">
        <v>2833</v>
      </c>
      <c r="C463" s="1" t="s">
        <v>3191</v>
      </c>
      <c r="D463" s="1">
        <v>28500</v>
      </c>
      <c r="E463" s="1" t="s">
        <v>211</v>
      </c>
      <c r="F463" s="1" t="s">
        <v>5350</v>
      </c>
      <c r="G463" s="1">
        <v>44921.080750000001</v>
      </c>
    </row>
    <row r="464" spans="1:7" ht="38.25" x14ac:dyDescent="0.2">
      <c r="A464" s="1" t="s">
        <v>3587</v>
      </c>
      <c r="B464" s="1" t="s">
        <v>2833</v>
      </c>
      <c r="C464" s="1">
        <v>20000</v>
      </c>
      <c r="D464" s="1">
        <v>20000</v>
      </c>
      <c r="E464" s="1" t="s">
        <v>2902</v>
      </c>
      <c r="F464" s="1" t="s">
        <v>1240</v>
      </c>
      <c r="G464" s="1">
        <v>20000</v>
      </c>
    </row>
    <row r="465" spans="1:7" ht="51" x14ac:dyDescent="0.2">
      <c r="A465" s="1" t="s">
        <v>3588</v>
      </c>
      <c r="B465" s="1" t="s">
        <v>4617</v>
      </c>
      <c r="C465" s="1">
        <v>12000</v>
      </c>
      <c r="D465" s="1">
        <v>12000</v>
      </c>
      <c r="E465" s="1" t="s">
        <v>2902</v>
      </c>
      <c r="F465" s="1" t="s">
        <v>2431</v>
      </c>
      <c r="G465" s="1">
        <v>12000</v>
      </c>
    </row>
    <row r="466" spans="1:7" ht="38.25" x14ac:dyDescent="0.2">
      <c r="A466" s="1" t="s">
        <v>3589</v>
      </c>
      <c r="B466" s="1" t="s">
        <v>1416</v>
      </c>
      <c r="C466" s="1">
        <v>1250000</v>
      </c>
      <c r="D466" s="1">
        <v>1250000</v>
      </c>
      <c r="E466" s="1" t="s">
        <v>1537</v>
      </c>
      <c r="F466" s="1" t="s">
        <v>1240</v>
      </c>
      <c r="G466" s="1">
        <v>1229201.9040000001</v>
      </c>
    </row>
    <row r="467" spans="1:7" ht="38.25" x14ac:dyDescent="0.2">
      <c r="A467" s="1" t="s">
        <v>3694</v>
      </c>
      <c r="B467" s="1" t="s">
        <v>437</v>
      </c>
      <c r="C467" s="1">
        <v>2000</v>
      </c>
      <c r="D467" s="1">
        <v>24000</v>
      </c>
      <c r="E467" s="1" t="s">
        <v>2902</v>
      </c>
      <c r="F467" s="1" t="s">
        <v>5350</v>
      </c>
      <c r="G467" s="1">
        <v>24000</v>
      </c>
    </row>
    <row r="468" spans="1:7" ht="38.25" x14ac:dyDescent="0.2">
      <c r="A468" s="1" t="s">
        <v>3674</v>
      </c>
      <c r="B468" s="1" t="s">
        <v>437</v>
      </c>
      <c r="C468" s="1">
        <v>92000</v>
      </c>
      <c r="D468" s="1">
        <v>92000</v>
      </c>
      <c r="E468" s="1" t="s">
        <v>2902</v>
      </c>
      <c r="F468" s="1" t="s">
        <v>5881</v>
      </c>
      <c r="G468" s="1">
        <v>92000</v>
      </c>
    </row>
    <row r="469" spans="1:7" ht="38.25" x14ac:dyDescent="0.2">
      <c r="A469" s="1" t="s">
        <v>3685</v>
      </c>
      <c r="B469" s="1" t="s">
        <v>5762</v>
      </c>
      <c r="C469" s="1">
        <v>52000</v>
      </c>
      <c r="D469" s="1">
        <v>52000</v>
      </c>
      <c r="E469" s="1" t="s">
        <v>2902</v>
      </c>
      <c r="F469" s="1" t="s">
        <v>1240</v>
      </c>
      <c r="G469" s="1">
        <v>52000</v>
      </c>
    </row>
    <row r="470" spans="1:7" ht="38.25" x14ac:dyDescent="0.2">
      <c r="A470" s="1" t="s">
        <v>3683</v>
      </c>
      <c r="B470" s="1" t="s">
        <v>6347</v>
      </c>
      <c r="C470" s="1" t="s">
        <v>4918</v>
      </c>
      <c r="D470" s="1">
        <v>169000</v>
      </c>
      <c r="E470" s="1" t="s">
        <v>2902</v>
      </c>
      <c r="F470" s="1" t="s">
        <v>5350</v>
      </c>
      <c r="G470" s="1">
        <v>169000</v>
      </c>
    </row>
    <row r="471" spans="1:7" ht="38.25" x14ac:dyDescent="0.2">
      <c r="A471" s="1" t="s">
        <v>3679</v>
      </c>
      <c r="B471" s="1" t="s">
        <v>249</v>
      </c>
      <c r="C471" s="1">
        <v>110000</v>
      </c>
      <c r="D471" s="1">
        <v>110000</v>
      </c>
      <c r="E471" s="1" t="s">
        <v>2902</v>
      </c>
      <c r="F471" s="1" t="s">
        <v>5350</v>
      </c>
      <c r="G471" s="1">
        <v>110000</v>
      </c>
    </row>
    <row r="472" spans="1:7" ht="38.25" x14ac:dyDescent="0.2">
      <c r="A472" s="1" t="s">
        <v>3692</v>
      </c>
      <c r="B472" s="1" t="s">
        <v>4459</v>
      </c>
      <c r="C472" s="1" t="s">
        <v>293</v>
      </c>
      <c r="D472" s="1">
        <v>1080000</v>
      </c>
      <c r="E472" s="1" t="s">
        <v>1200</v>
      </c>
      <c r="F472" s="1" t="s">
        <v>5350</v>
      </c>
      <c r="G472" s="1">
        <v>131675.52230000001</v>
      </c>
    </row>
    <row r="473" spans="1:7" ht="38.25" x14ac:dyDescent="0.2">
      <c r="A473" s="1" t="s">
        <v>3690</v>
      </c>
      <c r="B473" s="1" t="s">
        <v>4929</v>
      </c>
      <c r="C473" s="1" t="s">
        <v>3830</v>
      </c>
      <c r="D473" s="1">
        <v>59000</v>
      </c>
      <c r="E473" s="1" t="s">
        <v>211</v>
      </c>
      <c r="F473" s="1" t="s">
        <v>5350</v>
      </c>
      <c r="G473" s="1">
        <v>92994.518049999999</v>
      </c>
    </row>
    <row r="474" spans="1:7" ht="38.25" x14ac:dyDescent="0.2">
      <c r="A474" s="1" t="s">
        <v>3688</v>
      </c>
      <c r="B474" s="1" t="s">
        <v>4262</v>
      </c>
      <c r="C474" s="1">
        <v>50000</v>
      </c>
      <c r="D474" s="1">
        <v>50000</v>
      </c>
      <c r="E474" s="1" t="s">
        <v>2902</v>
      </c>
      <c r="F474" s="1" t="s">
        <v>1240</v>
      </c>
      <c r="G474" s="1">
        <v>50000</v>
      </c>
    </row>
    <row r="475" spans="1:7" ht="38.25" x14ac:dyDescent="0.2">
      <c r="A475" s="1" t="s">
        <v>3687</v>
      </c>
      <c r="B475" s="1" t="s">
        <v>3315</v>
      </c>
      <c r="C475" s="1">
        <v>65000</v>
      </c>
      <c r="D475" s="1">
        <v>65000</v>
      </c>
      <c r="E475" s="1" t="s">
        <v>2902</v>
      </c>
      <c r="F475" s="1" t="s">
        <v>5350</v>
      </c>
      <c r="G475" s="1">
        <v>65000</v>
      </c>
    </row>
    <row r="476" spans="1:7" ht="51" x14ac:dyDescent="0.2">
      <c r="A476" s="1" t="s">
        <v>3710</v>
      </c>
      <c r="B476" s="1" t="s">
        <v>3315</v>
      </c>
      <c r="C476" s="1">
        <v>46000</v>
      </c>
      <c r="D476" s="1">
        <v>46000</v>
      </c>
      <c r="E476" s="1" t="s">
        <v>1537</v>
      </c>
      <c r="F476" s="1" t="s">
        <v>2431</v>
      </c>
      <c r="G476" s="1">
        <v>45234.630060000003</v>
      </c>
    </row>
    <row r="477" spans="1:7" ht="38.25" x14ac:dyDescent="0.2">
      <c r="A477" s="1" t="s">
        <v>3699</v>
      </c>
      <c r="B477" s="1" t="s">
        <v>5778</v>
      </c>
      <c r="C477" s="1">
        <v>55000</v>
      </c>
      <c r="D477" s="1">
        <v>55000</v>
      </c>
      <c r="E477" s="1" t="s">
        <v>2902</v>
      </c>
      <c r="F477" s="1" t="s">
        <v>5350</v>
      </c>
      <c r="G477" s="1">
        <v>55000</v>
      </c>
    </row>
    <row r="478" spans="1:7" ht="38.25" x14ac:dyDescent="0.2">
      <c r="A478" s="1" t="s">
        <v>3698</v>
      </c>
      <c r="B478" s="1" t="s">
        <v>456</v>
      </c>
      <c r="C478" s="1" t="s">
        <v>2029</v>
      </c>
      <c r="D478" s="1">
        <v>20000</v>
      </c>
      <c r="E478" s="1" t="s">
        <v>2902</v>
      </c>
      <c r="F478" s="1" t="s">
        <v>5350</v>
      </c>
      <c r="G478" s="1">
        <v>20000</v>
      </c>
    </row>
    <row r="479" spans="1:7" ht="51" x14ac:dyDescent="0.2">
      <c r="A479" s="1" t="s">
        <v>3701</v>
      </c>
      <c r="B479" s="1" t="s">
        <v>456</v>
      </c>
      <c r="C479" s="1">
        <v>6000</v>
      </c>
      <c r="D479" s="1">
        <v>6000</v>
      </c>
      <c r="E479" s="1" t="s">
        <v>2902</v>
      </c>
      <c r="F479" s="1" t="s">
        <v>2431</v>
      </c>
      <c r="G479" s="1">
        <v>6000</v>
      </c>
    </row>
    <row r="480" spans="1:7" ht="38.25" x14ac:dyDescent="0.2">
      <c r="A480" s="1" t="s">
        <v>3700</v>
      </c>
      <c r="B480" s="1" t="s">
        <v>5714</v>
      </c>
      <c r="C480" s="1">
        <v>190000</v>
      </c>
      <c r="D480" s="1">
        <v>190000</v>
      </c>
      <c r="E480" s="1" t="s">
        <v>211</v>
      </c>
      <c r="F480" s="1" t="s">
        <v>1240</v>
      </c>
      <c r="G480" s="1">
        <v>299473.87170000002</v>
      </c>
    </row>
    <row r="481" spans="1:7" ht="38.25" x14ac:dyDescent="0.2">
      <c r="A481" s="1" t="s">
        <v>3705</v>
      </c>
      <c r="B481" s="1" t="s">
        <v>5714</v>
      </c>
      <c r="C481" s="1">
        <v>28164</v>
      </c>
      <c r="D481" s="1">
        <v>28164</v>
      </c>
      <c r="E481" s="1" t="s">
        <v>211</v>
      </c>
      <c r="F481" s="1" t="s">
        <v>1240</v>
      </c>
      <c r="G481" s="1">
        <v>44391.484850000001</v>
      </c>
    </row>
    <row r="482" spans="1:7" ht="38.25" x14ac:dyDescent="0.2">
      <c r="A482" s="1" t="s">
        <v>3704</v>
      </c>
      <c r="B482" s="1" t="s">
        <v>793</v>
      </c>
      <c r="C482" s="1">
        <v>40000</v>
      </c>
      <c r="D482" s="1">
        <v>40000</v>
      </c>
      <c r="E482" s="1" t="s">
        <v>2902</v>
      </c>
      <c r="F482" s="1" t="s">
        <v>5350</v>
      </c>
      <c r="G482" s="1">
        <v>40000</v>
      </c>
    </row>
    <row r="483" spans="1:7" ht="38.25" x14ac:dyDescent="0.2">
      <c r="A483" s="1" t="s">
        <v>3707</v>
      </c>
      <c r="B483" s="1" t="s">
        <v>5519</v>
      </c>
      <c r="C483" s="1" t="s">
        <v>913</v>
      </c>
      <c r="D483" s="1">
        <v>108000</v>
      </c>
      <c r="E483" s="1" t="s">
        <v>2902</v>
      </c>
      <c r="F483" s="1" t="s">
        <v>1240</v>
      </c>
      <c r="G483" s="1">
        <v>108000</v>
      </c>
    </row>
    <row r="484" spans="1:7" ht="38.25" x14ac:dyDescent="0.2">
      <c r="A484" s="1" t="s">
        <v>3706</v>
      </c>
      <c r="B484" s="1" t="s">
        <v>2194</v>
      </c>
      <c r="C484" s="1" t="s">
        <v>5041</v>
      </c>
      <c r="D484" s="1">
        <v>200000</v>
      </c>
      <c r="E484" s="1" t="s">
        <v>718</v>
      </c>
      <c r="F484" s="1" t="s">
        <v>5350</v>
      </c>
      <c r="G484" s="1">
        <v>3561.583337</v>
      </c>
    </row>
    <row r="485" spans="1:7" ht="51" x14ac:dyDescent="0.2">
      <c r="A485" s="1" t="s">
        <v>3709</v>
      </c>
      <c r="B485" s="1" t="s">
        <v>1902</v>
      </c>
      <c r="C485" s="1">
        <v>84000</v>
      </c>
      <c r="D485" s="1">
        <v>84000</v>
      </c>
      <c r="E485" s="1" t="s">
        <v>2902</v>
      </c>
      <c r="F485" s="1" t="s">
        <v>2431</v>
      </c>
      <c r="G485" s="1">
        <v>84000</v>
      </c>
    </row>
    <row r="486" spans="1:7" ht="38.25" x14ac:dyDescent="0.2">
      <c r="A486" s="1" t="s">
        <v>3708</v>
      </c>
      <c r="B486" s="1" t="s">
        <v>5934</v>
      </c>
      <c r="C486" s="1">
        <v>33000</v>
      </c>
      <c r="D486" s="1">
        <v>33000</v>
      </c>
      <c r="E486" s="1" t="s">
        <v>211</v>
      </c>
      <c r="F486" s="1" t="s">
        <v>1240</v>
      </c>
      <c r="G486" s="1">
        <v>52013.882980000002</v>
      </c>
    </row>
    <row r="487" spans="1:7" ht="38.25" x14ac:dyDescent="0.2">
      <c r="A487" s="1" t="s">
        <v>2531</v>
      </c>
      <c r="B487" s="1" t="s">
        <v>1082</v>
      </c>
      <c r="C487" s="1" t="s">
        <v>931</v>
      </c>
      <c r="D487" s="1">
        <v>720000</v>
      </c>
      <c r="E487" s="1" t="s">
        <v>718</v>
      </c>
      <c r="F487" s="1" t="s">
        <v>5350</v>
      </c>
      <c r="G487" s="1">
        <v>12821.70001</v>
      </c>
    </row>
    <row r="488" spans="1:7" ht="38.25" x14ac:dyDescent="0.2">
      <c r="A488" s="1" t="s">
        <v>2532</v>
      </c>
      <c r="B488" s="1" t="s">
        <v>2758</v>
      </c>
      <c r="C488" s="1">
        <v>68500</v>
      </c>
      <c r="D488" s="1">
        <v>68500</v>
      </c>
      <c r="E488" s="1" t="s">
        <v>1537</v>
      </c>
      <c r="F488" s="1" t="s">
        <v>1240</v>
      </c>
      <c r="G488" s="1">
        <v>67360.264330000005</v>
      </c>
    </row>
    <row r="489" spans="1:7" ht="38.25" x14ac:dyDescent="0.2">
      <c r="A489" s="1" t="s">
        <v>2533</v>
      </c>
      <c r="B489" s="1" t="s">
        <v>3020</v>
      </c>
      <c r="C489" s="1" t="s">
        <v>807</v>
      </c>
      <c r="D489" s="1">
        <v>23000</v>
      </c>
      <c r="E489" s="1" t="s">
        <v>2902</v>
      </c>
      <c r="F489" s="1" t="s">
        <v>1240</v>
      </c>
      <c r="G489" s="1">
        <v>23000</v>
      </c>
    </row>
    <row r="490" spans="1:7" ht="51" x14ac:dyDescent="0.2">
      <c r="A490" s="1" t="s">
        <v>2534</v>
      </c>
      <c r="B490" s="1" t="s">
        <v>3020</v>
      </c>
      <c r="C490" s="1">
        <v>58000</v>
      </c>
      <c r="D490" s="1">
        <v>58000</v>
      </c>
      <c r="E490" s="1" t="s">
        <v>211</v>
      </c>
      <c r="F490" s="1" t="s">
        <v>2431</v>
      </c>
      <c r="G490" s="1">
        <v>91418.339779999995</v>
      </c>
    </row>
    <row r="491" spans="1:7" ht="51" x14ac:dyDescent="0.2">
      <c r="A491" s="1" t="s">
        <v>2527</v>
      </c>
      <c r="B491" s="1" t="s">
        <v>152</v>
      </c>
      <c r="C491" s="1">
        <v>77000</v>
      </c>
      <c r="D491" s="1">
        <v>77000</v>
      </c>
      <c r="E491" s="1" t="s">
        <v>2902</v>
      </c>
      <c r="F491" s="1" t="s">
        <v>2431</v>
      </c>
      <c r="G491" s="1">
        <v>77000</v>
      </c>
    </row>
    <row r="492" spans="1:7" ht="38.25" x14ac:dyDescent="0.2">
      <c r="A492" s="1" t="s">
        <v>2528</v>
      </c>
      <c r="B492" s="1" t="s">
        <v>5503</v>
      </c>
      <c r="C492" s="1">
        <v>100000</v>
      </c>
      <c r="D492" s="1">
        <v>100000</v>
      </c>
      <c r="E492" s="1" t="s">
        <v>2902</v>
      </c>
      <c r="F492" s="1" t="s">
        <v>1240</v>
      </c>
      <c r="G492" s="1">
        <v>100000</v>
      </c>
    </row>
    <row r="493" spans="1:7" ht="38.25" x14ac:dyDescent="0.2">
      <c r="A493" s="1" t="s">
        <v>2529</v>
      </c>
      <c r="B493" s="1" t="s">
        <v>427</v>
      </c>
      <c r="C493" s="1">
        <v>55500</v>
      </c>
      <c r="D493" s="1">
        <v>55500</v>
      </c>
      <c r="E493" s="1" t="s">
        <v>2902</v>
      </c>
      <c r="F493" s="1" t="s">
        <v>1240</v>
      </c>
      <c r="G493" s="1">
        <v>55500</v>
      </c>
    </row>
    <row r="494" spans="1:7" ht="51" x14ac:dyDescent="0.2">
      <c r="A494" s="1" t="s">
        <v>2530</v>
      </c>
      <c r="B494" s="1" t="s">
        <v>5144</v>
      </c>
      <c r="C494" s="1" t="s">
        <v>5413</v>
      </c>
      <c r="D494" s="1">
        <v>15000</v>
      </c>
      <c r="E494" s="1" t="s">
        <v>2896</v>
      </c>
      <c r="F494" s="1" t="s">
        <v>2431</v>
      </c>
      <c r="G494" s="1">
        <v>19055.991580000002</v>
      </c>
    </row>
    <row r="495" spans="1:7" ht="38.25" x14ac:dyDescent="0.2">
      <c r="A495" s="1" t="s">
        <v>2535</v>
      </c>
      <c r="B495" s="1" t="s">
        <v>1174</v>
      </c>
      <c r="C495" s="1" t="s">
        <v>5732</v>
      </c>
      <c r="D495" s="1">
        <v>600000</v>
      </c>
      <c r="E495" s="1" t="s">
        <v>718</v>
      </c>
      <c r="F495" s="1" t="s">
        <v>1240</v>
      </c>
      <c r="G495" s="1">
        <v>10684.75001</v>
      </c>
    </row>
    <row r="496" spans="1:7" ht="38.25" x14ac:dyDescent="0.2">
      <c r="A496" s="1" t="s">
        <v>2536</v>
      </c>
      <c r="B496" s="1" t="s">
        <v>1272</v>
      </c>
      <c r="C496" s="1">
        <v>8400</v>
      </c>
      <c r="D496" s="1">
        <v>8400</v>
      </c>
      <c r="E496" s="1" t="s">
        <v>2902</v>
      </c>
      <c r="F496" s="1" t="s">
        <v>1240</v>
      </c>
      <c r="G496" s="1">
        <v>8400</v>
      </c>
    </row>
    <row r="497" spans="1:7" ht="38.25" x14ac:dyDescent="0.2">
      <c r="A497" s="1" t="s">
        <v>2524</v>
      </c>
      <c r="B497" s="1" t="s">
        <v>6083</v>
      </c>
      <c r="C497" s="1" t="s">
        <v>6048</v>
      </c>
      <c r="D497" s="1">
        <v>500000</v>
      </c>
      <c r="E497" s="1" t="s">
        <v>718</v>
      </c>
      <c r="F497" s="1" t="s">
        <v>5350</v>
      </c>
      <c r="G497" s="1">
        <v>8903.9583440000006</v>
      </c>
    </row>
    <row r="498" spans="1:7" ht="51" x14ac:dyDescent="0.2">
      <c r="A498" s="1" t="s">
        <v>2510</v>
      </c>
      <c r="B498" s="1" t="s">
        <v>2224</v>
      </c>
      <c r="C498" s="1">
        <v>12000</v>
      </c>
      <c r="D498" s="1">
        <v>12000</v>
      </c>
      <c r="E498" s="1" t="s">
        <v>2902</v>
      </c>
      <c r="F498" s="1" t="s">
        <v>2431</v>
      </c>
      <c r="G498" s="1">
        <v>12000</v>
      </c>
    </row>
    <row r="499" spans="1:7" ht="51" x14ac:dyDescent="0.2">
      <c r="A499" s="1" t="s">
        <v>2509</v>
      </c>
      <c r="B499" s="1" t="s">
        <v>3783</v>
      </c>
      <c r="C499" s="1">
        <v>65000</v>
      </c>
      <c r="D499" s="1">
        <v>65000</v>
      </c>
      <c r="E499" s="1" t="s">
        <v>2902</v>
      </c>
      <c r="F499" s="1" t="s">
        <v>2431</v>
      </c>
      <c r="G499" s="1">
        <v>65000</v>
      </c>
    </row>
    <row r="500" spans="1:7" ht="38.25" x14ac:dyDescent="0.2">
      <c r="A500" s="1" t="s">
        <v>2508</v>
      </c>
      <c r="B500" s="1" t="s">
        <v>5051</v>
      </c>
      <c r="C500" s="1" t="s">
        <v>4004</v>
      </c>
      <c r="D500" s="1">
        <v>16400</v>
      </c>
      <c r="E500" s="1" t="s">
        <v>211</v>
      </c>
      <c r="F500" s="1" t="s">
        <v>1240</v>
      </c>
      <c r="G500" s="1">
        <v>25849.323659999998</v>
      </c>
    </row>
    <row r="501" spans="1:7" ht="38.25" x14ac:dyDescent="0.2">
      <c r="A501" s="1" t="s">
        <v>2507</v>
      </c>
      <c r="B501" s="1" t="s">
        <v>4863</v>
      </c>
      <c r="C501" s="1">
        <v>78000</v>
      </c>
      <c r="D501" s="1">
        <v>78000</v>
      </c>
      <c r="E501" s="1" t="s">
        <v>211</v>
      </c>
      <c r="F501" s="1" t="s">
        <v>5881</v>
      </c>
      <c r="G501" s="1">
        <v>122941.90519999999</v>
      </c>
    </row>
    <row r="502" spans="1:7" ht="38.25" x14ac:dyDescent="0.2">
      <c r="A502" s="1" t="s">
        <v>2516</v>
      </c>
      <c r="B502" s="1" t="s">
        <v>337</v>
      </c>
      <c r="C502" s="1">
        <v>76000</v>
      </c>
      <c r="D502" s="1">
        <v>76000</v>
      </c>
      <c r="E502" s="1" t="s">
        <v>2902</v>
      </c>
      <c r="F502" s="1" t="s">
        <v>5350</v>
      </c>
      <c r="G502" s="1">
        <v>76000</v>
      </c>
    </row>
    <row r="503" spans="1:7" ht="51" x14ac:dyDescent="0.2">
      <c r="A503" s="1" t="s">
        <v>2514</v>
      </c>
      <c r="B503" s="1" t="s">
        <v>6439</v>
      </c>
      <c r="C503" s="1" t="s">
        <v>4246</v>
      </c>
      <c r="D503" s="1">
        <v>150000</v>
      </c>
      <c r="E503" s="1" t="s">
        <v>2902</v>
      </c>
      <c r="F503" s="1" t="s">
        <v>2431</v>
      </c>
      <c r="G503" s="1">
        <v>150000</v>
      </c>
    </row>
    <row r="504" spans="1:7" ht="38.25" x14ac:dyDescent="0.2">
      <c r="A504" s="1" t="s">
        <v>2512</v>
      </c>
      <c r="B504" s="1" t="s">
        <v>6105</v>
      </c>
      <c r="C504" s="1">
        <v>54000</v>
      </c>
      <c r="D504" s="1">
        <v>54000</v>
      </c>
      <c r="E504" s="1" t="s">
        <v>2902</v>
      </c>
      <c r="F504" s="1" t="s">
        <v>1240</v>
      </c>
      <c r="G504" s="1">
        <v>54000</v>
      </c>
    </row>
    <row r="505" spans="1:7" ht="38.25" x14ac:dyDescent="0.2">
      <c r="A505" s="1" t="s">
        <v>2511</v>
      </c>
      <c r="B505" s="1" t="s">
        <v>281</v>
      </c>
      <c r="C505" s="1" t="s">
        <v>5252</v>
      </c>
      <c r="D505" s="1">
        <v>57000</v>
      </c>
      <c r="E505" s="1" t="s">
        <v>2902</v>
      </c>
      <c r="F505" s="1" t="s">
        <v>1240</v>
      </c>
      <c r="G505" s="1">
        <v>57000</v>
      </c>
    </row>
    <row r="506" spans="1:7" ht="38.25" x14ac:dyDescent="0.2">
      <c r="A506" s="1" t="s">
        <v>2505</v>
      </c>
      <c r="B506" s="1" t="s">
        <v>281</v>
      </c>
      <c r="C506" s="1">
        <v>61000</v>
      </c>
      <c r="D506" s="1">
        <v>61000</v>
      </c>
      <c r="E506" s="1" t="s">
        <v>2902</v>
      </c>
      <c r="F506" s="1" t="s">
        <v>1240</v>
      </c>
      <c r="G506" s="1">
        <v>61000</v>
      </c>
    </row>
    <row r="507" spans="1:7" ht="51" x14ac:dyDescent="0.2">
      <c r="A507" s="1" t="s">
        <v>2499</v>
      </c>
      <c r="B507" s="1" t="s">
        <v>3282</v>
      </c>
      <c r="C507" s="1">
        <v>70000</v>
      </c>
      <c r="D507" s="1">
        <v>70000</v>
      </c>
      <c r="E507" s="1" t="s">
        <v>2902</v>
      </c>
      <c r="F507" s="1" t="s">
        <v>2431</v>
      </c>
      <c r="G507" s="1">
        <v>70000</v>
      </c>
    </row>
    <row r="508" spans="1:7" ht="38.25" x14ac:dyDescent="0.2">
      <c r="A508" s="1" t="s">
        <v>2500</v>
      </c>
      <c r="B508" s="1" t="s">
        <v>1121</v>
      </c>
      <c r="C508" s="1">
        <v>15000</v>
      </c>
      <c r="D508" s="1">
        <v>15000</v>
      </c>
      <c r="E508" s="1" t="s">
        <v>2902</v>
      </c>
      <c r="F508" s="1" t="s">
        <v>1240</v>
      </c>
      <c r="G508" s="1">
        <v>15000</v>
      </c>
    </row>
    <row r="509" spans="1:7" ht="38.25" x14ac:dyDescent="0.2">
      <c r="A509" s="1" t="s">
        <v>2490</v>
      </c>
      <c r="B509" s="1" t="s">
        <v>5553</v>
      </c>
      <c r="C509" s="1">
        <v>87550</v>
      </c>
      <c r="D509" s="1">
        <v>87550</v>
      </c>
      <c r="E509" s="1" t="s">
        <v>1537</v>
      </c>
      <c r="F509" s="1" t="s">
        <v>1240</v>
      </c>
      <c r="G509" s="1">
        <v>86093.301340000005</v>
      </c>
    </row>
    <row r="510" spans="1:7" ht="38.25" x14ac:dyDescent="0.2">
      <c r="A510" s="1" t="s">
        <v>2489</v>
      </c>
      <c r="B510" s="1" t="s">
        <v>6044</v>
      </c>
      <c r="C510" s="1">
        <v>72600</v>
      </c>
      <c r="D510" s="1">
        <v>72600</v>
      </c>
      <c r="E510" s="1" t="s">
        <v>2902</v>
      </c>
      <c r="F510" s="1" t="s">
        <v>5350</v>
      </c>
      <c r="G510" s="1">
        <v>72600</v>
      </c>
    </row>
    <row r="511" spans="1:7" ht="38.25" x14ac:dyDescent="0.2">
      <c r="A511" s="1" t="s">
        <v>2492</v>
      </c>
      <c r="B511" s="1" t="s">
        <v>831</v>
      </c>
      <c r="C511" s="1">
        <v>100000</v>
      </c>
      <c r="D511" s="1">
        <v>100000</v>
      </c>
      <c r="E511" s="1" t="s">
        <v>2902</v>
      </c>
      <c r="F511" s="1" t="s">
        <v>5350</v>
      </c>
      <c r="G511" s="1">
        <v>100000</v>
      </c>
    </row>
    <row r="512" spans="1:7" ht="38.25" x14ac:dyDescent="0.2">
      <c r="A512" s="1" t="s">
        <v>2491</v>
      </c>
      <c r="B512" s="1" t="s">
        <v>208</v>
      </c>
      <c r="C512" s="1">
        <v>104000</v>
      </c>
      <c r="D512" s="1">
        <v>104000</v>
      </c>
      <c r="E512" s="1" t="s">
        <v>2902</v>
      </c>
      <c r="F512" s="1" t="s">
        <v>1240</v>
      </c>
      <c r="G512" s="1">
        <v>104000</v>
      </c>
    </row>
    <row r="513" spans="1:7" ht="38.25" x14ac:dyDescent="0.2">
      <c r="A513" s="1" t="s">
        <v>2494</v>
      </c>
      <c r="B513" s="1" t="s">
        <v>2628</v>
      </c>
      <c r="C513" s="1">
        <v>600000</v>
      </c>
      <c r="D513" s="1">
        <v>600000</v>
      </c>
      <c r="E513" s="1" t="s">
        <v>718</v>
      </c>
      <c r="F513" s="1" t="s">
        <v>1240</v>
      </c>
      <c r="G513" s="1">
        <v>10684.75001</v>
      </c>
    </row>
    <row r="514" spans="1:7" ht="38.25" x14ac:dyDescent="0.2">
      <c r="A514" s="1" t="s">
        <v>2493</v>
      </c>
      <c r="B514" s="1" t="s">
        <v>2628</v>
      </c>
      <c r="C514" s="1">
        <v>200000</v>
      </c>
      <c r="D514" s="1">
        <v>200000</v>
      </c>
      <c r="E514" s="1" t="s">
        <v>2902</v>
      </c>
      <c r="F514" s="1" t="s">
        <v>5350</v>
      </c>
      <c r="G514" s="1">
        <v>200000</v>
      </c>
    </row>
    <row r="515" spans="1:7" ht="51" x14ac:dyDescent="0.2">
      <c r="A515" s="1" t="s">
        <v>2498</v>
      </c>
      <c r="B515" s="1" t="s">
        <v>2753</v>
      </c>
      <c r="C515" s="1" t="s">
        <v>2109</v>
      </c>
      <c r="D515" s="1">
        <v>49248</v>
      </c>
      <c r="E515" s="1" t="s">
        <v>2896</v>
      </c>
      <c r="F515" s="1" t="s">
        <v>2431</v>
      </c>
      <c r="G515" s="1">
        <v>62564.631569999998</v>
      </c>
    </row>
    <row r="516" spans="1:7" ht="38.25" x14ac:dyDescent="0.2">
      <c r="A516" s="1" t="s">
        <v>2496</v>
      </c>
      <c r="B516" s="1" t="s">
        <v>2753</v>
      </c>
      <c r="C516" s="1">
        <v>36500</v>
      </c>
      <c r="D516" s="1">
        <v>36500</v>
      </c>
      <c r="E516" s="1" t="s">
        <v>211</v>
      </c>
      <c r="F516" s="1" t="s">
        <v>5350</v>
      </c>
      <c r="G516" s="1">
        <v>57530.506930000003</v>
      </c>
    </row>
    <row r="517" spans="1:7" ht="38.25" x14ac:dyDescent="0.2">
      <c r="A517" s="1" t="s">
        <v>2480</v>
      </c>
      <c r="B517" s="1" t="s">
        <v>2230</v>
      </c>
      <c r="C517" s="1">
        <v>82300</v>
      </c>
      <c r="D517" s="1">
        <v>82300</v>
      </c>
      <c r="E517" s="1" t="s">
        <v>2902</v>
      </c>
      <c r="F517" s="1" t="s">
        <v>5350</v>
      </c>
      <c r="G517" s="1">
        <v>82300</v>
      </c>
    </row>
    <row r="518" spans="1:7" ht="38.25" x14ac:dyDescent="0.2">
      <c r="A518" s="1" t="s">
        <v>2481</v>
      </c>
      <c r="B518" s="1" t="s">
        <v>5040</v>
      </c>
      <c r="C518" s="1">
        <v>95000</v>
      </c>
      <c r="D518" s="1">
        <v>95000</v>
      </c>
      <c r="E518" s="1" t="s">
        <v>2902</v>
      </c>
      <c r="F518" s="1" t="s">
        <v>1240</v>
      </c>
      <c r="G518" s="1">
        <v>95000</v>
      </c>
    </row>
    <row r="519" spans="1:7" ht="51" x14ac:dyDescent="0.2">
      <c r="A519" s="1" t="s">
        <v>2482</v>
      </c>
      <c r="B519" s="1" t="s">
        <v>4846</v>
      </c>
      <c r="C519" s="1">
        <v>140000</v>
      </c>
      <c r="D519" s="1">
        <v>140000</v>
      </c>
      <c r="E519" s="1" t="s">
        <v>211</v>
      </c>
      <c r="F519" s="1" t="s">
        <v>2431</v>
      </c>
      <c r="G519" s="1">
        <v>220664.95809999999</v>
      </c>
    </row>
    <row r="520" spans="1:7" ht="38.25" x14ac:dyDescent="0.2">
      <c r="A520" s="1" t="s">
        <v>2479</v>
      </c>
      <c r="B520" s="1" t="s">
        <v>4509</v>
      </c>
      <c r="C520" s="1">
        <v>72000</v>
      </c>
      <c r="D520" s="1">
        <v>72000</v>
      </c>
      <c r="E520" s="1" t="s">
        <v>2902</v>
      </c>
      <c r="F520" s="1" t="s">
        <v>5350</v>
      </c>
      <c r="G520" s="1">
        <v>72000</v>
      </c>
    </row>
    <row r="521" spans="1:7" ht="38.25" x14ac:dyDescent="0.2">
      <c r="A521" s="1" t="s">
        <v>2478</v>
      </c>
      <c r="B521" s="1" t="s">
        <v>1553</v>
      </c>
      <c r="C521" s="1">
        <v>60000</v>
      </c>
      <c r="D521" s="1">
        <v>60000</v>
      </c>
      <c r="E521" s="1" t="s">
        <v>4998</v>
      </c>
      <c r="F521" s="1" t="s">
        <v>5350</v>
      </c>
      <c r="G521" s="1">
        <v>61194.579380000003</v>
      </c>
    </row>
    <row r="522" spans="1:7" ht="38.25" x14ac:dyDescent="0.2">
      <c r="A522" s="1" t="s">
        <v>2477</v>
      </c>
      <c r="B522" s="1" t="s">
        <v>3375</v>
      </c>
      <c r="C522" s="1" t="s">
        <v>2186</v>
      </c>
      <c r="D522" s="1">
        <v>120000</v>
      </c>
      <c r="E522" s="1" t="s">
        <v>2902</v>
      </c>
      <c r="F522" s="1" t="s">
        <v>5350</v>
      </c>
      <c r="G522" s="1">
        <v>120000</v>
      </c>
    </row>
    <row r="523" spans="1:7" ht="38.25" x14ac:dyDescent="0.2">
      <c r="A523" s="1" t="s">
        <v>2476</v>
      </c>
      <c r="B523" s="1" t="s">
        <v>3375</v>
      </c>
      <c r="C523" s="1" t="s">
        <v>2992</v>
      </c>
      <c r="D523" s="1">
        <v>95000</v>
      </c>
      <c r="E523" s="1" t="s">
        <v>2902</v>
      </c>
      <c r="F523" s="1" t="s">
        <v>5350</v>
      </c>
      <c r="G523" s="1">
        <v>95000</v>
      </c>
    </row>
    <row r="524" spans="1:7" ht="38.25" x14ac:dyDescent="0.2">
      <c r="A524" s="1" t="s">
        <v>2475</v>
      </c>
      <c r="B524" s="1" t="s">
        <v>1231</v>
      </c>
      <c r="C524" s="1">
        <v>50000</v>
      </c>
      <c r="D524" s="1">
        <v>50000</v>
      </c>
      <c r="E524" s="1" t="s">
        <v>2902</v>
      </c>
      <c r="F524" s="1" t="s">
        <v>5350</v>
      </c>
      <c r="G524" s="1">
        <v>50000</v>
      </c>
    </row>
    <row r="525" spans="1:7" ht="38.25" x14ac:dyDescent="0.2">
      <c r="A525" s="1" t="s">
        <v>2474</v>
      </c>
      <c r="B525" s="1" t="s">
        <v>1603</v>
      </c>
      <c r="C525" s="1" t="s">
        <v>551</v>
      </c>
      <c r="D525" s="1">
        <v>73000</v>
      </c>
      <c r="E525" s="1" t="s">
        <v>211</v>
      </c>
      <c r="F525" s="1" t="s">
        <v>1240</v>
      </c>
      <c r="G525" s="1">
        <v>115061.01390000001</v>
      </c>
    </row>
    <row r="526" spans="1:7" ht="38.25" x14ac:dyDescent="0.2">
      <c r="A526" s="1" t="s">
        <v>2473</v>
      </c>
      <c r="B526" s="1" t="s">
        <v>6363</v>
      </c>
      <c r="C526" s="1">
        <v>50000</v>
      </c>
      <c r="D526" s="1">
        <v>50000</v>
      </c>
      <c r="E526" s="1" t="s">
        <v>2902</v>
      </c>
      <c r="F526" s="1" t="s">
        <v>1240</v>
      </c>
      <c r="G526" s="1">
        <v>50000</v>
      </c>
    </row>
    <row r="527" spans="1:7" ht="38.25" x14ac:dyDescent="0.2">
      <c r="A527" s="1" t="s">
        <v>2464</v>
      </c>
      <c r="B527" s="1" t="s">
        <v>3253</v>
      </c>
      <c r="C527" s="1">
        <v>46000</v>
      </c>
      <c r="D527" s="1">
        <v>46000</v>
      </c>
      <c r="E527" s="1" t="s">
        <v>2902</v>
      </c>
      <c r="F527" s="1" t="s">
        <v>5350</v>
      </c>
      <c r="G527" s="1">
        <v>46000</v>
      </c>
    </row>
    <row r="528" spans="1:7" ht="38.25" x14ac:dyDescent="0.2">
      <c r="A528" s="1" t="s">
        <v>2465</v>
      </c>
      <c r="B528" s="1" t="s">
        <v>3253</v>
      </c>
      <c r="C528" s="1" t="s">
        <v>4662</v>
      </c>
      <c r="D528" s="1">
        <v>600000</v>
      </c>
      <c r="E528" s="1" t="s">
        <v>3460</v>
      </c>
      <c r="F528" s="1" t="s">
        <v>1240</v>
      </c>
      <c r="G528" s="1">
        <v>6368.4532300000001</v>
      </c>
    </row>
    <row r="529" spans="1:7" ht="38.25" x14ac:dyDescent="0.2">
      <c r="A529" s="1" t="s">
        <v>2463</v>
      </c>
      <c r="B529" s="1" t="s">
        <v>5219</v>
      </c>
      <c r="C529" s="1">
        <v>85000</v>
      </c>
      <c r="D529" s="1">
        <v>85000</v>
      </c>
      <c r="E529" s="1" t="s">
        <v>4998</v>
      </c>
      <c r="F529" s="1" t="s">
        <v>1240</v>
      </c>
      <c r="G529" s="1">
        <v>86692.320789999998</v>
      </c>
    </row>
    <row r="530" spans="1:7" ht="51" x14ac:dyDescent="0.2">
      <c r="A530" s="1" t="s">
        <v>2457</v>
      </c>
      <c r="B530" s="1" t="s">
        <v>4687</v>
      </c>
      <c r="C530" s="1">
        <v>450000</v>
      </c>
      <c r="D530" s="1">
        <v>450000</v>
      </c>
      <c r="E530" s="1" t="s">
        <v>718</v>
      </c>
      <c r="F530" s="1" t="s">
        <v>2431</v>
      </c>
      <c r="G530" s="1">
        <v>8013.5625090000003</v>
      </c>
    </row>
    <row r="531" spans="1:7" ht="51" x14ac:dyDescent="0.2">
      <c r="A531" s="1" t="s">
        <v>2456</v>
      </c>
      <c r="B531" s="1" t="s">
        <v>4687</v>
      </c>
      <c r="C531" s="1">
        <v>43000</v>
      </c>
      <c r="D531" s="1">
        <v>43000</v>
      </c>
      <c r="E531" s="1" t="s">
        <v>2902</v>
      </c>
      <c r="F531" s="1" t="s">
        <v>2431</v>
      </c>
      <c r="G531" s="1">
        <v>43000</v>
      </c>
    </row>
    <row r="532" spans="1:7" ht="38.25" x14ac:dyDescent="0.2">
      <c r="A532" s="1" t="s">
        <v>2461</v>
      </c>
      <c r="B532" s="1" t="s">
        <v>136</v>
      </c>
      <c r="C532" s="1">
        <v>1500</v>
      </c>
      <c r="D532" s="1">
        <v>18000</v>
      </c>
      <c r="E532" s="1" t="s">
        <v>2902</v>
      </c>
      <c r="F532" s="1" t="s">
        <v>1240</v>
      </c>
      <c r="G532" s="1">
        <v>18000</v>
      </c>
    </row>
    <row r="533" spans="1:7" ht="38.25" x14ac:dyDescent="0.2">
      <c r="A533" s="1" t="s">
        <v>2459</v>
      </c>
      <c r="B533" s="1" t="s">
        <v>197</v>
      </c>
      <c r="C533" s="1">
        <v>55000</v>
      </c>
      <c r="D533" s="1">
        <v>55000</v>
      </c>
      <c r="E533" s="1" t="s">
        <v>2902</v>
      </c>
      <c r="F533" s="1" t="s">
        <v>5350</v>
      </c>
      <c r="G533" s="1">
        <v>55000</v>
      </c>
    </row>
    <row r="534" spans="1:7" ht="51" x14ac:dyDescent="0.2">
      <c r="A534" s="1" t="s">
        <v>2454</v>
      </c>
      <c r="B534" s="1" t="s">
        <v>197</v>
      </c>
      <c r="C534" s="1">
        <v>500000</v>
      </c>
      <c r="D534" s="1">
        <v>500000</v>
      </c>
      <c r="E534" s="1" t="s">
        <v>718</v>
      </c>
      <c r="F534" s="1" t="s">
        <v>2431</v>
      </c>
      <c r="G534" s="1">
        <v>8903.9583440000006</v>
      </c>
    </row>
    <row r="535" spans="1:7" ht="51" x14ac:dyDescent="0.2">
      <c r="A535" s="1" t="s">
        <v>2452</v>
      </c>
      <c r="B535" s="1" t="s">
        <v>1024</v>
      </c>
      <c r="C535" s="1">
        <v>45000</v>
      </c>
      <c r="D535" s="1">
        <v>45000</v>
      </c>
      <c r="E535" s="1" t="s">
        <v>2902</v>
      </c>
      <c r="F535" s="1" t="s">
        <v>2431</v>
      </c>
      <c r="G535" s="1">
        <v>45000</v>
      </c>
    </row>
    <row r="536" spans="1:7" ht="38.25" x14ac:dyDescent="0.2">
      <c r="A536" s="1" t="s">
        <v>2446</v>
      </c>
      <c r="B536" s="1" t="s">
        <v>4786</v>
      </c>
      <c r="C536" s="1">
        <v>50000</v>
      </c>
      <c r="D536" s="1">
        <v>50000</v>
      </c>
      <c r="E536" s="1" t="s">
        <v>2902</v>
      </c>
      <c r="F536" s="1" t="s">
        <v>1240</v>
      </c>
      <c r="G536" s="1">
        <v>50000</v>
      </c>
    </row>
    <row r="537" spans="1:7" ht="51" x14ac:dyDescent="0.2">
      <c r="A537" s="1" t="s">
        <v>2434</v>
      </c>
      <c r="B537" s="1" t="s">
        <v>932</v>
      </c>
      <c r="C537" s="1" t="s">
        <v>366</v>
      </c>
      <c r="D537" s="1">
        <v>80000</v>
      </c>
      <c r="E537" s="1" t="s">
        <v>2902</v>
      </c>
      <c r="F537" s="1" t="s">
        <v>2431</v>
      </c>
      <c r="G537" s="1">
        <v>80000</v>
      </c>
    </row>
    <row r="538" spans="1:7" ht="38.25" x14ac:dyDescent="0.2">
      <c r="A538" s="1" t="s">
        <v>2435</v>
      </c>
      <c r="B538" s="1" t="s">
        <v>777</v>
      </c>
      <c r="C538" s="1">
        <v>67000</v>
      </c>
      <c r="D538" s="1">
        <v>67000</v>
      </c>
      <c r="E538" s="1" t="s">
        <v>2902</v>
      </c>
      <c r="F538" s="1" t="s">
        <v>1240</v>
      </c>
      <c r="G538" s="1">
        <v>67000</v>
      </c>
    </row>
    <row r="539" spans="1:7" ht="51" x14ac:dyDescent="0.2">
      <c r="A539" s="1" t="s">
        <v>2437</v>
      </c>
      <c r="B539" s="1" t="s">
        <v>777</v>
      </c>
      <c r="C539" s="1">
        <v>111000</v>
      </c>
      <c r="D539" s="1">
        <v>111000</v>
      </c>
      <c r="E539" s="1" t="s">
        <v>2902</v>
      </c>
      <c r="F539" s="1" t="s">
        <v>2431</v>
      </c>
      <c r="G539" s="1">
        <v>111000</v>
      </c>
    </row>
    <row r="540" spans="1:7" ht="38.25" x14ac:dyDescent="0.2">
      <c r="A540" s="1" t="s">
        <v>2438</v>
      </c>
      <c r="B540" s="1" t="s">
        <v>4958</v>
      </c>
      <c r="C540" s="1">
        <v>120000</v>
      </c>
      <c r="D540" s="1">
        <v>120000</v>
      </c>
      <c r="E540" s="1" t="s">
        <v>2902</v>
      </c>
      <c r="F540" s="1" t="s">
        <v>1240</v>
      </c>
      <c r="G540" s="1">
        <v>120000</v>
      </c>
    </row>
    <row r="541" spans="1:7" ht="38.25" x14ac:dyDescent="0.2">
      <c r="A541" s="1" t="s">
        <v>2415</v>
      </c>
      <c r="B541" s="1" t="s">
        <v>4958</v>
      </c>
      <c r="C541" s="1" t="s">
        <v>3000</v>
      </c>
      <c r="D541" s="1">
        <v>20000</v>
      </c>
      <c r="E541" s="1" t="s">
        <v>211</v>
      </c>
      <c r="F541" s="1" t="s">
        <v>1240</v>
      </c>
      <c r="G541" s="1">
        <v>31523.565439999998</v>
      </c>
    </row>
    <row r="542" spans="1:7" ht="38.25" x14ac:dyDescent="0.2">
      <c r="A542" s="1" t="s">
        <v>2417</v>
      </c>
      <c r="B542" s="1" t="s">
        <v>4229</v>
      </c>
      <c r="C542" s="1">
        <v>77000</v>
      </c>
      <c r="D542" s="1">
        <v>77000</v>
      </c>
      <c r="E542" s="1" t="s">
        <v>4998</v>
      </c>
      <c r="F542" s="1" t="s">
        <v>5350</v>
      </c>
      <c r="G542" s="1">
        <v>78533.043539999999</v>
      </c>
    </row>
    <row r="543" spans="1:7" ht="38.25" x14ac:dyDescent="0.2">
      <c r="A543" s="1" t="s">
        <v>2418</v>
      </c>
      <c r="B543" s="1" t="s">
        <v>4229</v>
      </c>
      <c r="C543" s="1">
        <v>60000</v>
      </c>
      <c r="D543" s="1">
        <v>60000</v>
      </c>
      <c r="E543" s="1" t="s">
        <v>2902</v>
      </c>
      <c r="F543" s="1" t="s">
        <v>5881</v>
      </c>
      <c r="G543" s="1">
        <v>60000</v>
      </c>
    </row>
    <row r="544" spans="1:7" ht="38.25" x14ac:dyDescent="0.2">
      <c r="A544" s="1" t="s">
        <v>2419</v>
      </c>
      <c r="B544" s="1" t="s">
        <v>4229</v>
      </c>
      <c r="C544" s="1">
        <v>35000</v>
      </c>
      <c r="D544" s="1">
        <v>35000</v>
      </c>
      <c r="E544" s="1" t="s">
        <v>2902</v>
      </c>
      <c r="F544" s="1" t="s">
        <v>5350</v>
      </c>
      <c r="G544" s="1">
        <v>35000</v>
      </c>
    </row>
    <row r="545" spans="1:7" ht="38.25" x14ac:dyDescent="0.2">
      <c r="A545" s="1" t="s">
        <v>2420</v>
      </c>
      <c r="B545" s="1" t="s">
        <v>5543</v>
      </c>
      <c r="C545" s="1">
        <v>50000</v>
      </c>
      <c r="D545" s="1">
        <v>50000</v>
      </c>
      <c r="E545" s="1" t="s">
        <v>2896</v>
      </c>
      <c r="F545" s="1" t="s">
        <v>5350</v>
      </c>
      <c r="G545" s="1">
        <v>63519.971949999999</v>
      </c>
    </row>
    <row r="546" spans="1:7" ht="51" x14ac:dyDescent="0.2">
      <c r="A546" s="1" t="s">
        <v>2426</v>
      </c>
      <c r="B546" s="1" t="s">
        <v>3801</v>
      </c>
      <c r="C546" s="1">
        <v>54000</v>
      </c>
      <c r="D546" s="1">
        <v>54000</v>
      </c>
      <c r="E546" s="1" t="s">
        <v>2902</v>
      </c>
      <c r="F546" s="1" t="s">
        <v>2431</v>
      </c>
      <c r="G546" s="1">
        <v>54000</v>
      </c>
    </row>
    <row r="547" spans="1:7" ht="38.25" x14ac:dyDescent="0.2">
      <c r="A547" s="1" t="s">
        <v>2425</v>
      </c>
      <c r="B547" s="1" t="s">
        <v>2540</v>
      </c>
      <c r="C547" s="1">
        <v>1300</v>
      </c>
      <c r="D547" s="1">
        <v>15600</v>
      </c>
      <c r="E547" s="1" t="s">
        <v>2902</v>
      </c>
      <c r="F547" s="1" t="s">
        <v>1240</v>
      </c>
      <c r="G547" s="1">
        <v>15600</v>
      </c>
    </row>
    <row r="548" spans="1:7" ht="38.25" x14ac:dyDescent="0.2">
      <c r="A548" s="1" t="s">
        <v>2428</v>
      </c>
      <c r="B548" s="1" t="s">
        <v>639</v>
      </c>
      <c r="C548" s="1">
        <v>35000</v>
      </c>
      <c r="D548" s="1">
        <v>35000</v>
      </c>
      <c r="E548" s="1" t="s">
        <v>2902</v>
      </c>
      <c r="F548" s="1" t="s">
        <v>5881</v>
      </c>
      <c r="G548" s="1">
        <v>35000</v>
      </c>
    </row>
    <row r="549" spans="1:7" ht="38.25" x14ac:dyDescent="0.2">
      <c r="A549" s="1" t="s">
        <v>2427</v>
      </c>
      <c r="B549" s="1" t="s">
        <v>2031</v>
      </c>
      <c r="C549" s="1">
        <v>188000</v>
      </c>
      <c r="D549" s="1">
        <v>188000</v>
      </c>
      <c r="E549" s="1" t="s">
        <v>2902</v>
      </c>
      <c r="F549" s="1" t="s">
        <v>5881</v>
      </c>
      <c r="G549" s="1">
        <v>188000</v>
      </c>
    </row>
    <row r="550" spans="1:7" ht="51" x14ac:dyDescent="0.2">
      <c r="A550" s="1" t="s">
        <v>2433</v>
      </c>
      <c r="B550" s="1" t="s">
        <v>911</v>
      </c>
      <c r="C550" s="1">
        <v>27500</v>
      </c>
      <c r="D550" s="1">
        <v>27500</v>
      </c>
      <c r="E550" s="1" t="s">
        <v>2902</v>
      </c>
      <c r="F550" s="1" t="s">
        <v>2431</v>
      </c>
      <c r="G550" s="1">
        <v>27500</v>
      </c>
    </row>
    <row r="551" spans="1:7" ht="38.25" x14ac:dyDescent="0.2">
      <c r="A551" s="1" t="s">
        <v>2430</v>
      </c>
      <c r="B551" s="1" t="s">
        <v>4855</v>
      </c>
      <c r="C551" s="1">
        <v>140000</v>
      </c>
      <c r="D551" s="1">
        <v>140000</v>
      </c>
      <c r="E551" s="1" t="s">
        <v>2902</v>
      </c>
      <c r="F551" s="1" t="s">
        <v>5350</v>
      </c>
      <c r="G551" s="1">
        <v>140000</v>
      </c>
    </row>
    <row r="552" spans="1:7" ht="51" x14ac:dyDescent="0.2">
      <c r="A552" s="1" t="s">
        <v>2402</v>
      </c>
      <c r="B552" s="1" t="s">
        <v>2597</v>
      </c>
      <c r="C552" s="1">
        <v>55000</v>
      </c>
      <c r="D552" s="1">
        <v>55000</v>
      </c>
      <c r="E552" s="1" t="s">
        <v>2896</v>
      </c>
      <c r="F552" s="1" t="s">
        <v>2431</v>
      </c>
      <c r="G552" s="1">
        <v>69871.969140000001</v>
      </c>
    </row>
    <row r="553" spans="1:7" ht="38.25" x14ac:dyDescent="0.2">
      <c r="A553" s="1" t="s">
        <v>2403</v>
      </c>
      <c r="B553" s="1" t="s">
        <v>4183</v>
      </c>
      <c r="C553" s="1">
        <v>45000</v>
      </c>
      <c r="D553" s="1">
        <v>45000</v>
      </c>
      <c r="E553" s="1" t="s">
        <v>2902</v>
      </c>
      <c r="F553" s="1" t="s">
        <v>1240</v>
      </c>
      <c r="G553" s="1">
        <v>45000</v>
      </c>
    </row>
    <row r="554" spans="1:7" ht="38.25" x14ac:dyDescent="0.2">
      <c r="A554" s="1" t="s">
        <v>2400</v>
      </c>
      <c r="B554" s="1" t="s">
        <v>2605</v>
      </c>
      <c r="C554" s="1" t="s">
        <v>707</v>
      </c>
      <c r="D554" s="1">
        <v>95000</v>
      </c>
      <c r="E554" s="1" t="s">
        <v>2902</v>
      </c>
      <c r="F554" s="1" t="s">
        <v>5350</v>
      </c>
      <c r="G554" s="1">
        <v>95000</v>
      </c>
    </row>
    <row r="555" spans="1:7" ht="38.25" x14ac:dyDescent="0.2">
      <c r="A555" s="1" t="s">
        <v>2401</v>
      </c>
      <c r="B555" s="1" t="s">
        <v>1494</v>
      </c>
      <c r="C555" s="1" t="s">
        <v>2634</v>
      </c>
      <c r="D555" s="1">
        <v>155000</v>
      </c>
      <c r="E555" s="1" t="s">
        <v>4998</v>
      </c>
      <c r="F555" s="1" t="s">
        <v>1240</v>
      </c>
      <c r="G555" s="1">
        <v>158085.99669999999</v>
      </c>
    </row>
    <row r="556" spans="1:7" ht="38.25" x14ac:dyDescent="0.2">
      <c r="A556" s="1" t="s">
        <v>2410</v>
      </c>
      <c r="B556" s="1" t="s">
        <v>1494</v>
      </c>
      <c r="C556" s="1" t="s">
        <v>1424</v>
      </c>
      <c r="D556" s="1">
        <v>80000</v>
      </c>
      <c r="E556" s="1" t="s">
        <v>6501</v>
      </c>
      <c r="F556" s="1" t="s">
        <v>1240</v>
      </c>
      <c r="G556" s="1">
        <v>63807.047489999997</v>
      </c>
    </row>
    <row r="557" spans="1:7" ht="51" x14ac:dyDescent="0.2">
      <c r="A557" s="1" t="s">
        <v>2408</v>
      </c>
      <c r="B557" s="1" t="s">
        <v>4954</v>
      </c>
      <c r="C557" s="1">
        <v>38000</v>
      </c>
      <c r="D557" s="1">
        <v>38000</v>
      </c>
      <c r="E557" s="1" t="s">
        <v>2902</v>
      </c>
      <c r="F557" s="1" t="s">
        <v>2431</v>
      </c>
      <c r="G557" s="1">
        <v>38000</v>
      </c>
    </row>
    <row r="558" spans="1:7" ht="38.25" x14ac:dyDescent="0.2">
      <c r="A558" s="1" t="s">
        <v>2414</v>
      </c>
      <c r="B558" s="1" t="s">
        <v>280</v>
      </c>
      <c r="C558" s="1">
        <v>90000</v>
      </c>
      <c r="D558" s="1">
        <v>90000</v>
      </c>
      <c r="E558" s="1" t="s">
        <v>2902</v>
      </c>
      <c r="F558" s="1" t="s">
        <v>1240</v>
      </c>
      <c r="G558" s="1">
        <v>90000</v>
      </c>
    </row>
    <row r="559" spans="1:7" ht="38.25" x14ac:dyDescent="0.2">
      <c r="A559" s="1" t="s">
        <v>2413</v>
      </c>
      <c r="B559" s="1" t="s">
        <v>5781</v>
      </c>
      <c r="C559" s="1" t="s">
        <v>4634</v>
      </c>
      <c r="D559" s="1">
        <v>28800</v>
      </c>
      <c r="E559" s="1" t="s">
        <v>211</v>
      </c>
      <c r="F559" s="1" t="s">
        <v>1240</v>
      </c>
      <c r="G559" s="1">
        <v>45393.934240000002</v>
      </c>
    </row>
    <row r="560" spans="1:7" ht="51" x14ac:dyDescent="0.2">
      <c r="A560" s="1" t="s">
        <v>2412</v>
      </c>
      <c r="B560" s="1" t="s">
        <v>1878</v>
      </c>
      <c r="C560" s="1" t="s">
        <v>5739</v>
      </c>
      <c r="D560" s="1">
        <v>21000</v>
      </c>
      <c r="E560" s="1" t="s">
        <v>211</v>
      </c>
      <c r="F560" s="1" t="s">
        <v>2431</v>
      </c>
      <c r="G560" s="1">
        <v>33099.743710000002</v>
      </c>
    </row>
    <row r="561" spans="1:7" ht="51" x14ac:dyDescent="0.2">
      <c r="A561" s="1" t="s">
        <v>2411</v>
      </c>
      <c r="B561" s="1" t="s">
        <v>6068</v>
      </c>
      <c r="C561" s="1" t="s">
        <v>3208</v>
      </c>
      <c r="D561" s="1">
        <v>4285</v>
      </c>
      <c r="E561" s="1" t="s">
        <v>2902</v>
      </c>
      <c r="F561" s="1" t="s">
        <v>2431</v>
      </c>
      <c r="G561" s="1">
        <v>4285</v>
      </c>
    </row>
    <row r="562" spans="1:7" ht="38.25" x14ac:dyDescent="0.2">
      <c r="A562" s="1" t="s">
        <v>2385</v>
      </c>
      <c r="B562" s="1" t="s">
        <v>5113</v>
      </c>
      <c r="C562" s="1">
        <v>6000</v>
      </c>
      <c r="D562" s="1">
        <v>6000</v>
      </c>
      <c r="E562" s="1" t="s">
        <v>2902</v>
      </c>
      <c r="F562" s="1" t="s">
        <v>5881</v>
      </c>
      <c r="G562" s="1">
        <v>6000</v>
      </c>
    </row>
    <row r="563" spans="1:7" ht="38.25" x14ac:dyDescent="0.2">
      <c r="A563" s="1" t="s">
        <v>2387</v>
      </c>
      <c r="B563" s="1" t="s">
        <v>882</v>
      </c>
      <c r="C563" s="1" t="s">
        <v>1639</v>
      </c>
      <c r="D563" s="1">
        <v>22000</v>
      </c>
      <c r="E563" s="1" t="s">
        <v>4998</v>
      </c>
      <c r="F563" s="1" t="s">
        <v>1240</v>
      </c>
      <c r="G563" s="1">
        <v>22438.012439999999</v>
      </c>
    </row>
    <row r="564" spans="1:7" ht="38.25" x14ac:dyDescent="0.2">
      <c r="A564" s="1" t="s">
        <v>2388</v>
      </c>
      <c r="B564" s="1" t="s">
        <v>4461</v>
      </c>
      <c r="C564" s="1">
        <v>90000</v>
      </c>
      <c r="D564" s="1">
        <v>90000</v>
      </c>
      <c r="E564" s="1" t="s">
        <v>2902</v>
      </c>
      <c r="F564" s="1" t="s">
        <v>5350</v>
      </c>
      <c r="G564" s="1">
        <v>90000</v>
      </c>
    </row>
    <row r="565" spans="1:7" ht="38.25" x14ac:dyDescent="0.2">
      <c r="A565" s="1" t="s">
        <v>2396</v>
      </c>
      <c r="B565" s="1" t="s">
        <v>3340</v>
      </c>
      <c r="C565" s="1">
        <v>150000</v>
      </c>
      <c r="D565" s="1">
        <v>150000</v>
      </c>
      <c r="E565" s="1" t="s">
        <v>2902</v>
      </c>
      <c r="F565" s="1" t="s">
        <v>1240</v>
      </c>
      <c r="G565" s="1">
        <v>150000</v>
      </c>
    </row>
    <row r="566" spans="1:7" ht="38.25" x14ac:dyDescent="0.2">
      <c r="A566" s="1" t="s">
        <v>2395</v>
      </c>
      <c r="B566" s="1" t="s">
        <v>2591</v>
      </c>
      <c r="C566" s="1">
        <v>130000</v>
      </c>
      <c r="D566" s="1">
        <v>130000</v>
      </c>
      <c r="E566" s="1" t="s">
        <v>4998</v>
      </c>
      <c r="F566" s="1" t="s">
        <v>5350</v>
      </c>
      <c r="G566" s="1">
        <v>132588.25529999999</v>
      </c>
    </row>
    <row r="567" spans="1:7" ht="38.25" x14ac:dyDescent="0.2">
      <c r="A567" s="1" t="s">
        <v>2398</v>
      </c>
      <c r="B567" s="1" t="s">
        <v>4867</v>
      </c>
      <c r="C567" s="1">
        <v>45000</v>
      </c>
      <c r="D567" s="1">
        <v>45000</v>
      </c>
      <c r="E567" s="1" t="s">
        <v>2902</v>
      </c>
      <c r="F567" s="1" t="s">
        <v>1240</v>
      </c>
      <c r="G567" s="1">
        <v>45000</v>
      </c>
    </row>
    <row r="568" spans="1:7" ht="38.25" x14ac:dyDescent="0.2">
      <c r="A568" s="1" t="s">
        <v>2397</v>
      </c>
      <c r="B568" s="1" t="s">
        <v>4017</v>
      </c>
      <c r="C568" s="1">
        <v>50000</v>
      </c>
      <c r="D568" s="1">
        <v>50000</v>
      </c>
      <c r="E568" s="1" t="s">
        <v>2902</v>
      </c>
      <c r="F568" s="1" t="s">
        <v>5350</v>
      </c>
      <c r="G568" s="1">
        <v>50000</v>
      </c>
    </row>
    <row r="569" spans="1:7" ht="38.25" x14ac:dyDescent="0.2">
      <c r="A569" s="1" t="s">
        <v>2392</v>
      </c>
      <c r="B569" s="1" t="s">
        <v>4557</v>
      </c>
      <c r="C569" s="1">
        <v>300000</v>
      </c>
      <c r="D569" s="1">
        <v>300000</v>
      </c>
      <c r="E569" s="1" t="s">
        <v>2902</v>
      </c>
      <c r="F569" s="1" t="s">
        <v>5350</v>
      </c>
      <c r="G569" s="1">
        <v>300000</v>
      </c>
    </row>
    <row r="570" spans="1:7" ht="38.25" x14ac:dyDescent="0.2">
      <c r="A570" s="1" t="s">
        <v>2390</v>
      </c>
      <c r="B570" s="1" t="s">
        <v>3194</v>
      </c>
      <c r="C570" s="1">
        <v>102000</v>
      </c>
      <c r="D570" s="1">
        <v>102000</v>
      </c>
      <c r="E570" s="1" t="s">
        <v>4998</v>
      </c>
      <c r="F570" s="1" t="s">
        <v>5881</v>
      </c>
      <c r="G570" s="1">
        <v>104030.785</v>
      </c>
    </row>
    <row r="571" spans="1:7" ht="38.25" x14ac:dyDescent="0.2">
      <c r="A571" s="1" t="s">
        <v>2394</v>
      </c>
      <c r="B571" s="1" t="s">
        <v>1296</v>
      </c>
      <c r="C571" s="1">
        <v>115000</v>
      </c>
      <c r="D571" s="1">
        <v>115000</v>
      </c>
      <c r="E571" s="1" t="s">
        <v>2902</v>
      </c>
      <c r="F571" s="1" t="s">
        <v>1240</v>
      </c>
      <c r="G571" s="1">
        <v>115000</v>
      </c>
    </row>
    <row r="572" spans="1:7" ht="38.25" x14ac:dyDescent="0.2">
      <c r="A572" s="1" t="s">
        <v>2393</v>
      </c>
      <c r="B572" s="1" t="s">
        <v>6446</v>
      </c>
      <c r="C572" s="1">
        <v>70000</v>
      </c>
      <c r="D572" s="1">
        <v>70000</v>
      </c>
      <c r="E572" s="1" t="s">
        <v>2902</v>
      </c>
      <c r="F572" s="1" t="s">
        <v>1240</v>
      </c>
      <c r="G572" s="1">
        <v>70000</v>
      </c>
    </row>
    <row r="573" spans="1:7" ht="38.25" x14ac:dyDescent="0.2">
      <c r="A573" s="1" t="s">
        <v>2367</v>
      </c>
      <c r="B573" s="1" t="s">
        <v>199</v>
      </c>
      <c r="C573" s="1">
        <v>106000</v>
      </c>
      <c r="D573" s="1">
        <v>106000</v>
      </c>
      <c r="E573" s="1" t="s">
        <v>4998</v>
      </c>
      <c r="F573" s="1" t="s">
        <v>1240</v>
      </c>
      <c r="G573" s="1">
        <v>108110.42359999999</v>
      </c>
    </row>
    <row r="574" spans="1:7" ht="38.25" x14ac:dyDescent="0.2">
      <c r="A574" s="1" t="s">
        <v>2368</v>
      </c>
      <c r="B574" s="1" t="s">
        <v>3352</v>
      </c>
      <c r="C574" s="1">
        <v>75000</v>
      </c>
      <c r="D574" s="1">
        <v>75000</v>
      </c>
      <c r="E574" s="1" t="s">
        <v>2902</v>
      </c>
      <c r="F574" s="1" t="s">
        <v>5350</v>
      </c>
      <c r="G574" s="1">
        <v>75000</v>
      </c>
    </row>
    <row r="575" spans="1:7" ht="38.25" x14ac:dyDescent="0.2">
      <c r="A575" s="1" t="s">
        <v>2369</v>
      </c>
      <c r="B575" s="1" t="s">
        <v>1617</v>
      </c>
      <c r="C575" s="1">
        <v>40414</v>
      </c>
      <c r="D575" s="1">
        <v>40414</v>
      </c>
      <c r="E575" s="1" t="s">
        <v>2902</v>
      </c>
      <c r="F575" s="1" t="s">
        <v>1240</v>
      </c>
      <c r="G575" s="1">
        <v>40414</v>
      </c>
    </row>
    <row r="576" spans="1:7" ht="38.25" x14ac:dyDescent="0.2">
      <c r="A576" s="1" t="s">
        <v>2382</v>
      </c>
      <c r="B576" s="1" t="s">
        <v>1617</v>
      </c>
      <c r="C576" s="1">
        <v>65000</v>
      </c>
      <c r="D576" s="1">
        <v>65000</v>
      </c>
      <c r="E576" s="1" t="s">
        <v>2902</v>
      </c>
      <c r="F576" s="1" t="s">
        <v>1240</v>
      </c>
      <c r="G576" s="1">
        <v>65000</v>
      </c>
    </row>
    <row r="577" spans="1:7" ht="51" x14ac:dyDescent="0.2">
      <c r="A577" s="1" t="s">
        <v>2380</v>
      </c>
      <c r="B577" s="1" t="s">
        <v>4135</v>
      </c>
      <c r="C577" s="1">
        <v>120000</v>
      </c>
      <c r="D577" s="1">
        <v>120000</v>
      </c>
      <c r="E577" s="1" t="s">
        <v>2902</v>
      </c>
      <c r="F577" s="1" t="s">
        <v>2431</v>
      </c>
      <c r="G577" s="1">
        <v>120000</v>
      </c>
    </row>
    <row r="578" spans="1:7" ht="38.25" x14ac:dyDescent="0.2">
      <c r="A578" s="1" t="s">
        <v>2378</v>
      </c>
      <c r="B578" s="1" t="s">
        <v>1124</v>
      </c>
      <c r="C578" s="1">
        <v>8000</v>
      </c>
      <c r="D578" s="1">
        <v>96000</v>
      </c>
      <c r="E578" s="1" t="s">
        <v>2056</v>
      </c>
      <c r="F578" s="1" t="s">
        <v>1240</v>
      </c>
      <c r="G578" s="1">
        <v>15092.18021</v>
      </c>
    </row>
    <row r="579" spans="1:7" ht="51" x14ac:dyDescent="0.2">
      <c r="A579" s="1" t="s">
        <v>2377</v>
      </c>
      <c r="B579" s="1" t="s">
        <v>1111</v>
      </c>
      <c r="C579" s="1" t="s">
        <v>3617</v>
      </c>
      <c r="D579" s="1">
        <v>36000</v>
      </c>
      <c r="E579" s="1" t="s">
        <v>2902</v>
      </c>
      <c r="F579" s="1" t="s">
        <v>2431</v>
      </c>
      <c r="G579" s="1">
        <v>36000</v>
      </c>
    </row>
    <row r="580" spans="1:7" ht="38.25" x14ac:dyDescent="0.2">
      <c r="A580" s="1" t="s">
        <v>2376</v>
      </c>
      <c r="B580" s="1" t="s">
        <v>339</v>
      </c>
      <c r="C580" s="1" t="s">
        <v>2041</v>
      </c>
      <c r="D580" s="1">
        <v>50000</v>
      </c>
      <c r="E580" s="1" t="s">
        <v>2896</v>
      </c>
      <c r="F580" s="1" t="s">
        <v>5350</v>
      </c>
      <c r="G580" s="1">
        <v>63519.971949999999</v>
      </c>
    </row>
    <row r="581" spans="1:7" ht="38.25" x14ac:dyDescent="0.2">
      <c r="A581" s="1" t="s">
        <v>2375</v>
      </c>
      <c r="B581" s="1" t="s">
        <v>1383</v>
      </c>
      <c r="C581" s="1">
        <v>108000</v>
      </c>
      <c r="D581" s="1">
        <v>108000</v>
      </c>
      <c r="E581" s="1" t="s">
        <v>2902</v>
      </c>
      <c r="F581" s="1" t="s">
        <v>5350</v>
      </c>
      <c r="G581" s="1">
        <v>108000</v>
      </c>
    </row>
    <row r="582" spans="1:7" ht="38.25" x14ac:dyDescent="0.2">
      <c r="A582" s="1" t="s">
        <v>2374</v>
      </c>
      <c r="B582" s="1" t="s">
        <v>1342</v>
      </c>
      <c r="C582" s="1">
        <v>75000</v>
      </c>
      <c r="D582" s="1">
        <v>75000</v>
      </c>
      <c r="E582" s="1" t="s">
        <v>2902</v>
      </c>
      <c r="F582" s="1" t="s">
        <v>1240</v>
      </c>
      <c r="G582" s="1">
        <v>75000</v>
      </c>
    </row>
    <row r="583" spans="1:7" ht="38.25" x14ac:dyDescent="0.2">
      <c r="A583" s="1" t="s">
        <v>2371</v>
      </c>
      <c r="B583" s="1" t="s">
        <v>4201</v>
      </c>
      <c r="C583" s="1" t="s">
        <v>6247</v>
      </c>
      <c r="D583" s="1">
        <v>400000</v>
      </c>
      <c r="E583" s="1" t="s">
        <v>718</v>
      </c>
      <c r="F583" s="1" t="s">
        <v>5881</v>
      </c>
      <c r="G583" s="1">
        <v>7123.1666750000004</v>
      </c>
    </row>
    <row r="584" spans="1:7" ht="38.25" x14ac:dyDescent="0.2">
      <c r="A584" s="1" t="s">
        <v>2352</v>
      </c>
      <c r="B584" s="1" t="s">
        <v>3409</v>
      </c>
      <c r="C584" s="1">
        <v>50000</v>
      </c>
      <c r="D584" s="1">
        <v>50000</v>
      </c>
      <c r="E584" s="1" t="s">
        <v>2902</v>
      </c>
      <c r="F584" s="1" t="s">
        <v>5881</v>
      </c>
      <c r="G584" s="1">
        <v>50000</v>
      </c>
    </row>
    <row r="585" spans="1:7" ht="38.25" x14ac:dyDescent="0.2">
      <c r="A585" s="1" t="s">
        <v>2911</v>
      </c>
      <c r="B585" s="1" t="s">
        <v>6236</v>
      </c>
      <c r="C585" s="1">
        <v>45000</v>
      </c>
      <c r="D585" s="1">
        <v>45000</v>
      </c>
      <c r="E585" s="1" t="s">
        <v>2902</v>
      </c>
      <c r="F585" s="1" t="s">
        <v>1240</v>
      </c>
      <c r="G585" s="1">
        <v>45000</v>
      </c>
    </row>
    <row r="586" spans="1:7" ht="38.25" x14ac:dyDescent="0.2">
      <c r="A586" s="1" t="s">
        <v>2912</v>
      </c>
      <c r="B586" s="1" t="s">
        <v>6236</v>
      </c>
      <c r="C586" s="1">
        <v>45000</v>
      </c>
      <c r="D586" s="1">
        <v>45000</v>
      </c>
      <c r="E586" s="1" t="s">
        <v>2902</v>
      </c>
      <c r="F586" s="1" t="s">
        <v>1240</v>
      </c>
      <c r="G586" s="1">
        <v>45000</v>
      </c>
    </row>
    <row r="587" spans="1:7" ht="38.25" x14ac:dyDescent="0.2">
      <c r="A587" s="1" t="s">
        <v>2913</v>
      </c>
      <c r="B587" s="1" t="s">
        <v>1817</v>
      </c>
      <c r="C587" s="1" t="s">
        <v>6500</v>
      </c>
      <c r="D587" s="1">
        <v>90000</v>
      </c>
      <c r="E587" s="1" t="s">
        <v>2902</v>
      </c>
      <c r="F587" s="1" t="s">
        <v>5350</v>
      </c>
      <c r="G587" s="1">
        <v>90000</v>
      </c>
    </row>
    <row r="588" spans="1:7" ht="38.25" x14ac:dyDescent="0.2">
      <c r="A588" s="1" t="s">
        <v>2914</v>
      </c>
      <c r="B588" s="1" t="s">
        <v>6197</v>
      </c>
      <c r="C588" s="1">
        <v>20000</v>
      </c>
      <c r="D588" s="1">
        <v>240000</v>
      </c>
      <c r="E588" s="1" t="s">
        <v>718</v>
      </c>
      <c r="F588" s="1" t="s">
        <v>5350</v>
      </c>
      <c r="G588" s="1">
        <v>4273.9000050000004</v>
      </c>
    </row>
    <row r="589" spans="1:7" ht="38.25" x14ac:dyDescent="0.2">
      <c r="A589" s="1" t="s">
        <v>2915</v>
      </c>
      <c r="B589" s="1" t="s">
        <v>1314</v>
      </c>
      <c r="C589" s="1">
        <v>50000</v>
      </c>
      <c r="D589" s="1">
        <v>50000</v>
      </c>
      <c r="E589" s="1" t="s">
        <v>2902</v>
      </c>
      <c r="F589" s="1" t="s">
        <v>5881</v>
      </c>
      <c r="G589" s="1">
        <v>50000</v>
      </c>
    </row>
    <row r="590" spans="1:7" ht="38.25" x14ac:dyDescent="0.2">
      <c r="A590" s="1" t="s">
        <v>2916</v>
      </c>
      <c r="B590" s="1" t="s">
        <v>1314</v>
      </c>
      <c r="C590" s="1">
        <v>65000</v>
      </c>
      <c r="D590" s="1">
        <v>65000</v>
      </c>
      <c r="E590" s="1" t="s">
        <v>2902</v>
      </c>
      <c r="F590" s="1" t="s">
        <v>5350</v>
      </c>
      <c r="G590" s="1">
        <v>65000</v>
      </c>
    </row>
    <row r="591" spans="1:7" ht="38.25" x14ac:dyDescent="0.2">
      <c r="A591" s="1" t="s">
        <v>2917</v>
      </c>
      <c r="B591" s="1" t="s">
        <v>5328</v>
      </c>
      <c r="C591" s="1">
        <v>70000</v>
      </c>
      <c r="D591" s="1">
        <v>70000</v>
      </c>
      <c r="E591" s="1" t="s">
        <v>2902</v>
      </c>
      <c r="F591" s="1" t="s">
        <v>5350</v>
      </c>
      <c r="G591" s="1">
        <v>70000</v>
      </c>
    </row>
    <row r="592" spans="1:7" ht="38.25" x14ac:dyDescent="0.2">
      <c r="A592" s="1" t="s">
        <v>2909</v>
      </c>
      <c r="B592" s="1" t="s">
        <v>2251</v>
      </c>
      <c r="C592" s="1">
        <v>160000</v>
      </c>
      <c r="D592" s="1">
        <v>160000</v>
      </c>
      <c r="E592" s="1" t="s">
        <v>2902</v>
      </c>
      <c r="F592" s="1" t="s">
        <v>1240</v>
      </c>
      <c r="G592" s="1">
        <v>160000</v>
      </c>
    </row>
    <row r="593" spans="1:7" ht="38.25" x14ac:dyDescent="0.2">
      <c r="A593" s="1" t="s">
        <v>2910</v>
      </c>
      <c r="B593" s="1" t="s">
        <v>1191</v>
      </c>
      <c r="C593" s="1">
        <v>100000</v>
      </c>
      <c r="D593" s="1">
        <v>100000</v>
      </c>
      <c r="E593" s="1" t="s">
        <v>4998</v>
      </c>
      <c r="F593" s="1" t="s">
        <v>5350</v>
      </c>
      <c r="G593" s="1">
        <v>101990.9656</v>
      </c>
    </row>
    <row r="594" spans="1:7" ht="38.25" x14ac:dyDescent="0.2">
      <c r="A594" s="1" t="s">
        <v>2971</v>
      </c>
      <c r="B594" s="1" t="s">
        <v>5563</v>
      </c>
      <c r="C594" s="1">
        <v>380000</v>
      </c>
      <c r="D594" s="1">
        <v>380000</v>
      </c>
      <c r="E594" s="1" t="s">
        <v>718</v>
      </c>
      <c r="F594" s="1" t="s">
        <v>1240</v>
      </c>
      <c r="G594" s="1">
        <v>6767.0083409999997</v>
      </c>
    </row>
    <row r="595" spans="1:7" ht="38.25" x14ac:dyDescent="0.2">
      <c r="A595" s="1" t="s">
        <v>2968</v>
      </c>
      <c r="B595" s="1" t="s">
        <v>2451</v>
      </c>
      <c r="C595" s="1">
        <v>30000</v>
      </c>
      <c r="D595" s="1">
        <v>30000</v>
      </c>
      <c r="E595" s="1" t="s">
        <v>2902</v>
      </c>
      <c r="F595" s="1" t="s">
        <v>5350</v>
      </c>
      <c r="G595" s="1">
        <v>30000</v>
      </c>
    </row>
    <row r="596" spans="1:7" ht="38.25" x14ac:dyDescent="0.2">
      <c r="A596" s="1" t="s">
        <v>2970</v>
      </c>
      <c r="B596" s="1" t="s">
        <v>2841</v>
      </c>
      <c r="C596" s="1" t="s">
        <v>5854</v>
      </c>
      <c r="D596" s="1">
        <v>420000</v>
      </c>
      <c r="E596" s="1" t="s">
        <v>718</v>
      </c>
      <c r="F596" s="1" t="s">
        <v>1240</v>
      </c>
      <c r="G596" s="1">
        <v>7479.3250090000001</v>
      </c>
    </row>
    <row r="597" spans="1:7" ht="38.25" x14ac:dyDescent="0.2">
      <c r="A597" s="1" t="s">
        <v>2966</v>
      </c>
      <c r="B597" s="1" t="s">
        <v>6212</v>
      </c>
      <c r="C597" s="1">
        <v>61000</v>
      </c>
      <c r="D597" s="1">
        <v>61000</v>
      </c>
      <c r="E597" s="1" t="s">
        <v>2902</v>
      </c>
      <c r="F597" s="1" t="s">
        <v>1240</v>
      </c>
      <c r="G597" s="1">
        <v>61000</v>
      </c>
    </row>
    <row r="598" spans="1:7" ht="38.25" x14ac:dyDescent="0.2">
      <c r="A598" s="1" t="s">
        <v>2967</v>
      </c>
      <c r="B598" s="1" t="s">
        <v>301</v>
      </c>
      <c r="C598" s="1">
        <v>1150</v>
      </c>
      <c r="D598" s="1">
        <v>13800</v>
      </c>
      <c r="E598" s="1" t="s">
        <v>2902</v>
      </c>
      <c r="F598" s="1" t="s">
        <v>1240</v>
      </c>
      <c r="G598" s="1">
        <v>13800</v>
      </c>
    </row>
    <row r="599" spans="1:7" ht="38.25" x14ac:dyDescent="0.2">
      <c r="A599" s="1" t="s">
        <v>2964</v>
      </c>
      <c r="B599" s="1" t="s">
        <v>3085</v>
      </c>
      <c r="C599" s="1" t="s">
        <v>5915</v>
      </c>
      <c r="D599" s="1">
        <v>850000</v>
      </c>
      <c r="E599" s="1" t="s">
        <v>718</v>
      </c>
      <c r="F599" s="1" t="s">
        <v>1240</v>
      </c>
      <c r="G599" s="1">
        <v>15136.72918</v>
      </c>
    </row>
    <row r="600" spans="1:7" ht="38.25" x14ac:dyDescent="0.2">
      <c r="A600" s="1" t="s">
        <v>2965</v>
      </c>
      <c r="B600" s="1" t="s">
        <v>1367</v>
      </c>
      <c r="C600" s="1">
        <v>1800000</v>
      </c>
      <c r="D600" s="1">
        <v>1800000</v>
      </c>
      <c r="E600" s="1" t="s">
        <v>718</v>
      </c>
      <c r="F600" s="1" t="s">
        <v>5350</v>
      </c>
      <c r="G600" s="1">
        <v>32054.250039999999</v>
      </c>
    </row>
    <row r="601" spans="1:7" ht="38.25" x14ac:dyDescent="0.2">
      <c r="A601" s="1" t="s">
        <v>2960</v>
      </c>
      <c r="B601" s="1" t="s">
        <v>2278</v>
      </c>
      <c r="C601" s="1">
        <v>80000</v>
      </c>
      <c r="D601" s="1">
        <v>80000</v>
      </c>
      <c r="E601" s="1" t="s">
        <v>2902</v>
      </c>
      <c r="F601" s="1" t="s">
        <v>1240</v>
      </c>
      <c r="G601" s="1">
        <v>80000</v>
      </c>
    </row>
    <row r="602" spans="1:7" ht="51" x14ac:dyDescent="0.2">
      <c r="A602" s="1" t="s">
        <v>2961</v>
      </c>
      <c r="B602" s="1" t="s">
        <v>1271</v>
      </c>
      <c r="C602" s="1">
        <v>21000</v>
      </c>
      <c r="D602" s="1">
        <v>21000</v>
      </c>
      <c r="E602" s="1" t="s">
        <v>2902</v>
      </c>
      <c r="F602" s="1" t="s">
        <v>2431</v>
      </c>
      <c r="G602" s="1">
        <v>21000</v>
      </c>
    </row>
    <row r="603" spans="1:7" ht="38.25" x14ac:dyDescent="0.2">
      <c r="A603" s="1" t="s">
        <v>2955</v>
      </c>
      <c r="B603" s="1" t="s">
        <v>4654</v>
      </c>
      <c r="C603" s="1">
        <v>250000</v>
      </c>
      <c r="D603" s="1">
        <v>250000</v>
      </c>
      <c r="E603" s="1" t="s">
        <v>1537</v>
      </c>
      <c r="F603" s="1" t="s">
        <v>1240</v>
      </c>
      <c r="G603" s="1">
        <v>245840.38080000001</v>
      </c>
    </row>
    <row r="604" spans="1:7" ht="51" x14ac:dyDescent="0.2">
      <c r="A604" s="1" t="s">
        <v>2950</v>
      </c>
      <c r="B604" s="1" t="s">
        <v>4654</v>
      </c>
      <c r="C604" s="1" t="s">
        <v>375</v>
      </c>
      <c r="D604" s="1">
        <v>160000</v>
      </c>
      <c r="E604" s="1" t="s">
        <v>718</v>
      </c>
      <c r="F604" s="1" t="s">
        <v>2431</v>
      </c>
      <c r="G604" s="1">
        <v>2849.26667</v>
      </c>
    </row>
    <row r="605" spans="1:7" ht="51" x14ac:dyDescent="0.2">
      <c r="A605" s="1" t="s">
        <v>2951</v>
      </c>
      <c r="B605" s="1" t="s">
        <v>611</v>
      </c>
      <c r="C605" s="1">
        <v>700</v>
      </c>
      <c r="D605" s="1">
        <v>8400</v>
      </c>
      <c r="E605" s="1" t="s">
        <v>2902</v>
      </c>
      <c r="F605" s="1" t="s">
        <v>2431</v>
      </c>
      <c r="G605" s="1">
        <v>8400</v>
      </c>
    </row>
    <row r="606" spans="1:7" ht="38.25" x14ac:dyDescent="0.2">
      <c r="A606" s="1" t="s">
        <v>2952</v>
      </c>
      <c r="B606" s="1" t="s">
        <v>6580</v>
      </c>
      <c r="C606" s="1" t="s">
        <v>371</v>
      </c>
      <c r="D606" s="1">
        <v>85000</v>
      </c>
      <c r="E606" s="1" t="s">
        <v>4998</v>
      </c>
      <c r="F606" s="1" t="s">
        <v>5881</v>
      </c>
      <c r="G606" s="1">
        <v>86692.320789999998</v>
      </c>
    </row>
    <row r="607" spans="1:7" ht="38.25" x14ac:dyDescent="0.2">
      <c r="A607" s="1" t="s">
        <v>2954</v>
      </c>
      <c r="B607" s="1" t="s">
        <v>6580</v>
      </c>
      <c r="C607" s="1">
        <v>50000</v>
      </c>
      <c r="D607" s="1">
        <v>50000</v>
      </c>
      <c r="E607" s="1" t="s">
        <v>2902</v>
      </c>
      <c r="F607" s="1" t="s">
        <v>1240</v>
      </c>
      <c r="G607" s="1">
        <v>50000</v>
      </c>
    </row>
    <row r="608" spans="1:7" ht="51" x14ac:dyDescent="0.2">
      <c r="A608" s="1" t="s">
        <v>2946</v>
      </c>
      <c r="B608" s="1" t="s">
        <v>6580</v>
      </c>
      <c r="C608" s="1">
        <v>4000</v>
      </c>
      <c r="D608" s="1">
        <v>4000</v>
      </c>
      <c r="E608" s="1" t="s">
        <v>2902</v>
      </c>
      <c r="F608" s="1" t="s">
        <v>2431</v>
      </c>
      <c r="G608" s="1">
        <v>4000</v>
      </c>
    </row>
    <row r="609" spans="1:7" ht="51" x14ac:dyDescent="0.2">
      <c r="A609" s="1" t="s">
        <v>2947</v>
      </c>
      <c r="B609" s="1" t="s">
        <v>276</v>
      </c>
      <c r="C609" s="1">
        <v>100000</v>
      </c>
      <c r="D609" s="1">
        <v>100000</v>
      </c>
      <c r="E609" s="1" t="s">
        <v>4998</v>
      </c>
      <c r="F609" s="1" t="s">
        <v>2431</v>
      </c>
      <c r="G609" s="1">
        <v>101990.9656</v>
      </c>
    </row>
    <row r="610" spans="1:7" ht="38.25" x14ac:dyDescent="0.2">
      <c r="A610" s="1" t="s">
        <v>2948</v>
      </c>
      <c r="B610" s="1" t="s">
        <v>276</v>
      </c>
      <c r="C610" s="1">
        <v>95000</v>
      </c>
      <c r="D610" s="1">
        <v>95000</v>
      </c>
      <c r="E610" s="1" t="s">
        <v>2902</v>
      </c>
      <c r="F610" s="1" t="s">
        <v>5881</v>
      </c>
      <c r="G610" s="1">
        <v>95000</v>
      </c>
    </row>
    <row r="611" spans="1:7" ht="38.25" x14ac:dyDescent="0.2">
      <c r="A611" s="1" t="s">
        <v>2949</v>
      </c>
      <c r="B611" s="1" t="s">
        <v>1175</v>
      </c>
      <c r="C611" s="1">
        <v>10000</v>
      </c>
      <c r="D611" s="1">
        <v>10000</v>
      </c>
      <c r="E611" s="1" t="s">
        <v>2902</v>
      </c>
      <c r="F611" s="1" t="s">
        <v>5350</v>
      </c>
      <c r="G611" s="1">
        <v>10000</v>
      </c>
    </row>
    <row r="612" spans="1:7" ht="51" x14ac:dyDescent="0.2">
      <c r="A612" s="1" t="s">
        <v>2943</v>
      </c>
      <c r="B612" s="1" t="s">
        <v>4308</v>
      </c>
      <c r="C612" s="1">
        <v>4200</v>
      </c>
      <c r="D612" s="1">
        <v>4200</v>
      </c>
      <c r="E612" s="1" t="s">
        <v>2902</v>
      </c>
      <c r="F612" s="1" t="s">
        <v>2431</v>
      </c>
      <c r="G612" s="1">
        <v>4200</v>
      </c>
    </row>
    <row r="613" spans="1:7" ht="38.25" x14ac:dyDescent="0.2">
      <c r="A613" s="1" t="s">
        <v>2933</v>
      </c>
      <c r="B613" s="1" t="s">
        <v>5740</v>
      </c>
      <c r="C613" s="1" t="s">
        <v>1974</v>
      </c>
      <c r="D613" s="1">
        <v>720000</v>
      </c>
      <c r="E613" s="1" t="s">
        <v>718</v>
      </c>
      <c r="F613" s="1" t="s">
        <v>1240</v>
      </c>
      <c r="G613" s="1">
        <v>12821.70001</v>
      </c>
    </row>
    <row r="614" spans="1:7" ht="51" x14ac:dyDescent="0.2">
      <c r="A614" s="1" t="s">
        <v>2932</v>
      </c>
      <c r="B614" s="1" t="s">
        <v>5094</v>
      </c>
      <c r="C614" s="1">
        <v>39000</v>
      </c>
      <c r="D614" s="1">
        <v>39000</v>
      </c>
      <c r="E614" s="1" t="s">
        <v>2902</v>
      </c>
      <c r="F614" s="1" t="s">
        <v>2431</v>
      </c>
      <c r="G614" s="1">
        <v>39000</v>
      </c>
    </row>
    <row r="615" spans="1:7" ht="38.25" x14ac:dyDescent="0.2">
      <c r="A615" s="1" t="s">
        <v>2856</v>
      </c>
      <c r="B615" s="1" t="s">
        <v>5246</v>
      </c>
      <c r="C615" s="1">
        <v>60000</v>
      </c>
      <c r="D615" s="1">
        <v>60000</v>
      </c>
      <c r="E615" s="1" t="s">
        <v>2902</v>
      </c>
      <c r="F615" s="1" t="s">
        <v>1240</v>
      </c>
      <c r="G615" s="1">
        <v>60000</v>
      </c>
    </row>
    <row r="616" spans="1:7" ht="51" x14ac:dyDescent="0.2">
      <c r="A616" s="1" t="s">
        <v>2855</v>
      </c>
      <c r="B616" s="1" t="s">
        <v>5231</v>
      </c>
      <c r="C616" s="1" t="s">
        <v>4726</v>
      </c>
      <c r="D616" s="1">
        <v>170000</v>
      </c>
      <c r="E616" s="1" t="s">
        <v>4998</v>
      </c>
      <c r="F616" s="1" t="s">
        <v>2431</v>
      </c>
      <c r="G616" s="1">
        <v>173384.6416</v>
      </c>
    </row>
    <row r="617" spans="1:7" ht="38.25" x14ac:dyDescent="0.2">
      <c r="A617" s="1" t="s">
        <v>2854</v>
      </c>
      <c r="B617" s="1" t="s">
        <v>1183</v>
      </c>
      <c r="C617" s="1">
        <v>125000</v>
      </c>
      <c r="D617" s="1">
        <v>125000</v>
      </c>
      <c r="E617" s="1" t="s">
        <v>2902</v>
      </c>
      <c r="F617" s="1" t="s">
        <v>5350</v>
      </c>
      <c r="G617" s="1">
        <v>125000</v>
      </c>
    </row>
    <row r="618" spans="1:7" ht="51" x14ac:dyDescent="0.2">
      <c r="A618" s="1" t="s">
        <v>2853</v>
      </c>
      <c r="B618" s="1" t="s">
        <v>1183</v>
      </c>
      <c r="C618" s="1">
        <v>78000</v>
      </c>
      <c r="D618" s="1">
        <v>78000</v>
      </c>
      <c r="E618" s="1" t="s">
        <v>4998</v>
      </c>
      <c r="F618" s="1" t="s">
        <v>2431</v>
      </c>
      <c r="G618" s="1">
        <v>79552.953200000004</v>
      </c>
    </row>
    <row r="619" spans="1:7" ht="38.25" x14ac:dyDescent="0.2">
      <c r="A619" s="1" t="s">
        <v>2861</v>
      </c>
      <c r="B619" s="1" t="s">
        <v>1943</v>
      </c>
      <c r="C619" s="1">
        <v>200000</v>
      </c>
      <c r="D619" s="1">
        <v>200000</v>
      </c>
      <c r="E619" s="1" t="s">
        <v>718</v>
      </c>
      <c r="F619" s="1" t="s">
        <v>1240</v>
      </c>
      <c r="G619" s="1">
        <v>3561.583337</v>
      </c>
    </row>
    <row r="620" spans="1:7" ht="38.25" x14ac:dyDescent="0.2">
      <c r="A620" s="1" t="s">
        <v>2860</v>
      </c>
      <c r="B620" s="1" t="s">
        <v>2684</v>
      </c>
      <c r="C620" s="1">
        <v>80000</v>
      </c>
      <c r="D620" s="1">
        <v>80000</v>
      </c>
      <c r="E620" s="1" t="s">
        <v>2902</v>
      </c>
      <c r="F620" s="1" t="s">
        <v>1240</v>
      </c>
      <c r="G620" s="1">
        <v>80000</v>
      </c>
    </row>
    <row r="621" spans="1:7" ht="38.25" x14ac:dyDescent="0.2">
      <c r="A621" s="1" t="s">
        <v>2859</v>
      </c>
      <c r="B621" s="1" t="s">
        <v>2684</v>
      </c>
      <c r="C621" s="1">
        <v>600000</v>
      </c>
      <c r="D621" s="1">
        <v>600000</v>
      </c>
      <c r="E621" s="1" t="s">
        <v>718</v>
      </c>
      <c r="F621" s="1" t="s">
        <v>5350</v>
      </c>
      <c r="G621" s="1">
        <v>10684.75001</v>
      </c>
    </row>
    <row r="622" spans="1:7" ht="51" x14ac:dyDescent="0.2">
      <c r="A622" s="1" t="s">
        <v>2857</v>
      </c>
      <c r="B622" s="1" t="s">
        <v>2173</v>
      </c>
      <c r="C622" s="1" t="s">
        <v>5469</v>
      </c>
      <c r="D622" s="1">
        <v>300000</v>
      </c>
      <c r="E622" s="1" t="s">
        <v>718</v>
      </c>
      <c r="F622" s="1" t="s">
        <v>2431</v>
      </c>
      <c r="G622" s="1">
        <v>5342.3750060000002</v>
      </c>
    </row>
    <row r="623" spans="1:7" ht="38.25" x14ac:dyDescent="0.2">
      <c r="A623" s="1" t="s">
        <v>2852</v>
      </c>
      <c r="B623" s="1" t="s">
        <v>3329</v>
      </c>
      <c r="C623" s="1" t="s">
        <v>484</v>
      </c>
      <c r="D623" s="1">
        <v>4000000</v>
      </c>
      <c r="E623" s="1" t="s">
        <v>718</v>
      </c>
      <c r="F623" s="1" t="s">
        <v>1240</v>
      </c>
      <c r="G623" s="1">
        <v>71231.666750000004</v>
      </c>
    </row>
    <row r="624" spans="1:7" ht="38.25" x14ac:dyDescent="0.2">
      <c r="A624" s="1" t="s">
        <v>2848</v>
      </c>
      <c r="B624" s="1" t="s">
        <v>5302</v>
      </c>
      <c r="C624" s="1" t="s">
        <v>1132</v>
      </c>
      <c r="D624" s="1">
        <v>4500000</v>
      </c>
      <c r="E624" s="1" t="s">
        <v>718</v>
      </c>
      <c r="F624" s="1" t="s">
        <v>5881</v>
      </c>
      <c r="G624" s="1">
        <v>80135.625090000001</v>
      </c>
    </row>
    <row r="625" spans="1:7" ht="38.25" x14ac:dyDescent="0.2">
      <c r="A625" s="1" t="s">
        <v>2850</v>
      </c>
      <c r="B625" s="1" t="s">
        <v>741</v>
      </c>
      <c r="C625" s="1">
        <v>55000</v>
      </c>
      <c r="D625" s="1">
        <v>55000</v>
      </c>
      <c r="E625" s="1" t="s">
        <v>1537</v>
      </c>
      <c r="F625" s="1" t="s">
        <v>1240</v>
      </c>
      <c r="G625" s="1">
        <v>54084.88377</v>
      </c>
    </row>
    <row r="626" spans="1:7" ht="38.25" x14ac:dyDescent="0.2">
      <c r="A626" s="1" t="s">
        <v>2832</v>
      </c>
      <c r="B626" s="1" t="s">
        <v>6263</v>
      </c>
      <c r="C626" s="1">
        <v>53000</v>
      </c>
      <c r="D626" s="1">
        <v>53000</v>
      </c>
      <c r="E626" s="1" t="s">
        <v>2902</v>
      </c>
      <c r="F626" s="1" t="s">
        <v>1240</v>
      </c>
      <c r="G626" s="1">
        <v>53000</v>
      </c>
    </row>
    <row r="627" spans="1:7" ht="38.25" x14ac:dyDescent="0.2">
      <c r="A627" s="1" t="s">
        <v>2831</v>
      </c>
      <c r="B627" s="1" t="s">
        <v>6263</v>
      </c>
      <c r="C627" s="1" t="s">
        <v>6409</v>
      </c>
      <c r="D627" s="1">
        <v>300000</v>
      </c>
      <c r="E627" s="1" t="s">
        <v>718</v>
      </c>
      <c r="F627" s="1" t="s">
        <v>1240</v>
      </c>
      <c r="G627" s="1">
        <v>5342.3750060000002</v>
      </c>
    </row>
    <row r="628" spans="1:7" ht="38.25" x14ac:dyDescent="0.2">
      <c r="A628" s="1" t="s">
        <v>2836</v>
      </c>
      <c r="B628" s="1" t="s">
        <v>5922</v>
      </c>
      <c r="C628" s="1" t="s">
        <v>3459</v>
      </c>
      <c r="D628" s="1">
        <v>400000</v>
      </c>
      <c r="E628" s="1" t="s">
        <v>718</v>
      </c>
      <c r="F628" s="1" t="s">
        <v>5881</v>
      </c>
      <c r="G628" s="1">
        <v>7123.1666750000004</v>
      </c>
    </row>
    <row r="629" spans="1:7" ht="38.25" x14ac:dyDescent="0.2">
      <c r="A629" s="1" t="s">
        <v>2835</v>
      </c>
      <c r="B629" s="1" t="s">
        <v>5922</v>
      </c>
      <c r="C629" s="1" t="s">
        <v>5717</v>
      </c>
      <c r="D629" s="1">
        <v>600000</v>
      </c>
      <c r="E629" s="1" t="s">
        <v>718</v>
      </c>
      <c r="F629" s="1" t="s">
        <v>1240</v>
      </c>
      <c r="G629" s="1">
        <v>10684.75001</v>
      </c>
    </row>
    <row r="630" spans="1:7" ht="51" x14ac:dyDescent="0.2">
      <c r="A630" s="1" t="s">
        <v>2838</v>
      </c>
      <c r="B630" s="1" t="s">
        <v>2168</v>
      </c>
      <c r="C630" s="1">
        <v>4000</v>
      </c>
      <c r="D630" s="1">
        <v>4000</v>
      </c>
      <c r="E630" s="1" t="s">
        <v>2902</v>
      </c>
      <c r="F630" s="1" t="s">
        <v>2431</v>
      </c>
      <c r="G630" s="1">
        <v>4000</v>
      </c>
    </row>
    <row r="631" spans="1:7" ht="51" x14ac:dyDescent="0.2">
      <c r="A631" s="1" t="s">
        <v>2837</v>
      </c>
      <c r="B631" s="1" t="s">
        <v>6194</v>
      </c>
      <c r="C631" s="1">
        <v>8000</v>
      </c>
      <c r="D631" s="1">
        <v>8000</v>
      </c>
      <c r="E631" s="1" t="s">
        <v>2902</v>
      </c>
      <c r="F631" s="1" t="s">
        <v>2431</v>
      </c>
      <c r="G631" s="1">
        <v>8000</v>
      </c>
    </row>
    <row r="632" spans="1:7" ht="38.25" x14ac:dyDescent="0.2">
      <c r="A632" s="1" t="s">
        <v>2839</v>
      </c>
      <c r="B632" s="1" t="s">
        <v>6275</v>
      </c>
      <c r="C632" s="1">
        <v>150000</v>
      </c>
      <c r="D632" s="1">
        <v>150000</v>
      </c>
      <c r="E632" s="1" t="s">
        <v>718</v>
      </c>
      <c r="F632" s="1" t="s">
        <v>5350</v>
      </c>
      <c r="G632" s="1">
        <v>2671.1875030000001</v>
      </c>
    </row>
    <row r="633" spans="1:7" ht="38.25" x14ac:dyDescent="0.2">
      <c r="A633" s="1" t="s">
        <v>2827</v>
      </c>
      <c r="B633" s="1" t="s">
        <v>1506</v>
      </c>
      <c r="C633" s="1" t="s">
        <v>4126</v>
      </c>
      <c r="D633" s="1">
        <v>800000</v>
      </c>
      <c r="E633" s="1" t="s">
        <v>718</v>
      </c>
      <c r="F633" s="1" t="s">
        <v>5350</v>
      </c>
      <c r="G633" s="1">
        <v>14246.333350000001</v>
      </c>
    </row>
    <row r="634" spans="1:7" ht="38.25" x14ac:dyDescent="0.2">
      <c r="A634" s="1" t="s">
        <v>2828</v>
      </c>
      <c r="B634" s="1" t="s">
        <v>1303</v>
      </c>
      <c r="C634" s="1">
        <v>480000</v>
      </c>
      <c r="D634" s="1">
        <v>480000</v>
      </c>
      <c r="E634" s="1" t="s">
        <v>718</v>
      </c>
      <c r="F634" s="1" t="s">
        <v>5881</v>
      </c>
      <c r="G634" s="1">
        <v>8547.8000100000008</v>
      </c>
    </row>
    <row r="635" spans="1:7" ht="38.25" x14ac:dyDescent="0.2">
      <c r="A635" s="1" t="s">
        <v>2829</v>
      </c>
      <c r="B635" s="1" t="s">
        <v>5775</v>
      </c>
      <c r="C635" s="1" t="s">
        <v>4242</v>
      </c>
      <c r="D635" s="1">
        <v>432000</v>
      </c>
      <c r="E635" s="1" t="s">
        <v>718</v>
      </c>
      <c r="F635" s="1" t="s">
        <v>5350</v>
      </c>
      <c r="G635" s="1">
        <v>7693.0200089999998</v>
      </c>
    </row>
    <row r="636" spans="1:7" ht="51" x14ac:dyDescent="0.2">
      <c r="A636" s="1" t="s">
        <v>2830</v>
      </c>
      <c r="B636" s="1" t="s">
        <v>5775</v>
      </c>
      <c r="C636" s="1">
        <v>4000</v>
      </c>
      <c r="D636" s="1">
        <v>4000</v>
      </c>
      <c r="E636" s="1" t="s">
        <v>2902</v>
      </c>
      <c r="F636" s="1" t="s">
        <v>2431</v>
      </c>
      <c r="G636" s="1">
        <v>4000</v>
      </c>
    </row>
    <row r="637" spans="1:7" ht="51" x14ac:dyDescent="0.2">
      <c r="A637" s="1" t="s">
        <v>2901</v>
      </c>
      <c r="B637" s="1" t="s">
        <v>5403</v>
      </c>
      <c r="C637" s="1">
        <v>450</v>
      </c>
      <c r="D637" s="1">
        <v>5400</v>
      </c>
      <c r="E637" s="1" t="s">
        <v>2902</v>
      </c>
      <c r="F637" s="1" t="s">
        <v>2431</v>
      </c>
      <c r="G637" s="1">
        <v>5400</v>
      </c>
    </row>
    <row r="638" spans="1:7" ht="38.25" x14ac:dyDescent="0.2">
      <c r="A638" s="1" t="s">
        <v>2900</v>
      </c>
      <c r="B638" s="1" t="s">
        <v>4784</v>
      </c>
      <c r="C638" s="1">
        <v>10500000</v>
      </c>
      <c r="D638" s="1">
        <v>10500000</v>
      </c>
      <c r="E638" s="1" t="s">
        <v>718</v>
      </c>
      <c r="F638" s="1" t="s">
        <v>5350</v>
      </c>
      <c r="G638" s="1">
        <v>186983.12520000001</v>
      </c>
    </row>
    <row r="639" spans="1:7" ht="38.25" x14ac:dyDescent="0.2">
      <c r="A639" s="1" t="s">
        <v>2899</v>
      </c>
      <c r="B639" s="1" t="s">
        <v>559</v>
      </c>
      <c r="C639" s="1">
        <v>21500</v>
      </c>
      <c r="D639" s="1">
        <v>21500</v>
      </c>
      <c r="E639" s="1" t="s">
        <v>2902</v>
      </c>
      <c r="F639" s="1" t="s">
        <v>1240</v>
      </c>
      <c r="G639" s="1">
        <v>21500</v>
      </c>
    </row>
    <row r="640" spans="1:7" ht="51" x14ac:dyDescent="0.2">
      <c r="A640" s="1" t="s">
        <v>2898</v>
      </c>
      <c r="B640" s="1" t="s">
        <v>4478</v>
      </c>
      <c r="C640" s="1">
        <v>15000</v>
      </c>
      <c r="D640" s="1">
        <v>15000</v>
      </c>
      <c r="E640" s="1" t="s">
        <v>2902</v>
      </c>
      <c r="F640" s="1" t="s">
        <v>2431</v>
      </c>
      <c r="G640" s="1">
        <v>15000</v>
      </c>
    </row>
    <row r="641" spans="1:7" ht="38.25" x14ac:dyDescent="0.2">
      <c r="A641" s="1" t="s">
        <v>2894</v>
      </c>
      <c r="B641" s="1" t="s">
        <v>2617</v>
      </c>
      <c r="C641" s="1">
        <v>200000</v>
      </c>
      <c r="D641" s="1">
        <v>200000</v>
      </c>
      <c r="E641" s="1" t="s">
        <v>3460</v>
      </c>
      <c r="F641" s="1" t="s">
        <v>5350</v>
      </c>
      <c r="G641" s="1">
        <v>2122.8177430000001</v>
      </c>
    </row>
    <row r="642" spans="1:7" ht="38.25" x14ac:dyDescent="0.2">
      <c r="A642" s="1" t="s">
        <v>2892</v>
      </c>
      <c r="B642" s="1" t="s">
        <v>2296</v>
      </c>
      <c r="C642" s="1" t="s">
        <v>452</v>
      </c>
      <c r="D642" s="1">
        <v>950000</v>
      </c>
      <c r="E642" s="1" t="s">
        <v>718</v>
      </c>
      <c r="F642" s="1" t="s">
        <v>1240</v>
      </c>
      <c r="G642" s="1">
        <v>16917.520850000001</v>
      </c>
    </row>
    <row r="643" spans="1:7" ht="51" x14ac:dyDescent="0.2">
      <c r="A643" s="1" t="s">
        <v>2890</v>
      </c>
      <c r="B643" s="1" t="s">
        <v>2296</v>
      </c>
      <c r="C643" s="1" t="s">
        <v>446</v>
      </c>
      <c r="D643" s="1">
        <v>165000</v>
      </c>
      <c r="E643" s="1" t="s">
        <v>718</v>
      </c>
      <c r="F643" s="1" t="s">
        <v>2431</v>
      </c>
      <c r="G643" s="1">
        <v>2938.3062530000002</v>
      </c>
    </row>
    <row r="644" spans="1:7" ht="38.25" x14ac:dyDescent="0.2">
      <c r="A644" s="1" t="s">
        <v>2891</v>
      </c>
      <c r="B644" s="1" t="s">
        <v>365</v>
      </c>
      <c r="C644" s="1">
        <v>1400</v>
      </c>
      <c r="D644" s="1">
        <v>16800</v>
      </c>
      <c r="E644" s="1" t="s">
        <v>2902</v>
      </c>
      <c r="F644" s="1" t="s">
        <v>1240</v>
      </c>
      <c r="G644" s="1">
        <v>16800</v>
      </c>
    </row>
    <row r="645" spans="1:7" ht="38.25" x14ac:dyDescent="0.2">
      <c r="A645" s="1" t="s">
        <v>2887</v>
      </c>
      <c r="B645" s="1" t="s">
        <v>5528</v>
      </c>
      <c r="C645" s="1">
        <v>37000</v>
      </c>
      <c r="D645" s="1">
        <v>37000</v>
      </c>
      <c r="E645" s="1" t="s">
        <v>2902</v>
      </c>
      <c r="F645" s="1" t="s">
        <v>1240</v>
      </c>
      <c r="G645" s="1">
        <v>37000</v>
      </c>
    </row>
    <row r="646" spans="1:7" ht="38.25" x14ac:dyDescent="0.2">
      <c r="A646" s="1" t="s">
        <v>2888</v>
      </c>
      <c r="B646" s="1" t="s">
        <v>480</v>
      </c>
      <c r="C646" s="1" t="s">
        <v>5469</v>
      </c>
      <c r="D646" s="1">
        <v>300000</v>
      </c>
      <c r="E646" s="1" t="s">
        <v>718</v>
      </c>
      <c r="F646" s="1" t="s">
        <v>1240</v>
      </c>
      <c r="G646" s="1">
        <v>5342.3750060000002</v>
      </c>
    </row>
    <row r="647" spans="1:7" ht="51" x14ac:dyDescent="0.2">
      <c r="A647" s="1" t="s">
        <v>2880</v>
      </c>
      <c r="B647" s="1" t="s">
        <v>5801</v>
      </c>
      <c r="C647" s="1" t="s">
        <v>3512</v>
      </c>
      <c r="D647" s="1">
        <v>200000</v>
      </c>
      <c r="E647" s="1" t="s">
        <v>718</v>
      </c>
      <c r="F647" s="1" t="s">
        <v>2431</v>
      </c>
      <c r="G647" s="1">
        <v>3561.583337</v>
      </c>
    </row>
    <row r="648" spans="1:7" ht="38.25" x14ac:dyDescent="0.2">
      <c r="A648" s="1" t="s">
        <v>2878</v>
      </c>
      <c r="B648" s="1" t="s">
        <v>1069</v>
      </c>
      <c r="C648" s="1" t="s">
        <v>6038</v>
      </c>
      <c r="D648" s="1">
        <v>480000</v>
      </c>
      <c r="E648" s="1" t="s">
        <v>718</v>
      </c>
      <c r="F648" s="1" t="s">
        <v>5350</v>
      </c>
      <c r="G648" s="1">
        <v>8547.8000100000008</v>
      </c>
    </row>
    <row r="649" spans="1:7" ht="51" x14ac:dyDescent="0.2">
      <c r="A649" s="1" t="s">
        <v>2882</v>
      </c>
      <c r="B649" s="1" t="s">
        <v>1839</v>
      </c>
      <c r="C649" s="1">
        <v>5800</v>
      </c>
      <c r="D649" s="1">
        <v>5800</v>
      </c>
      <c r="E649" s="1" t="s">
        <v>2902</v>
      </c>
      <c r="F649" s="1" t="s">
        <v>2431</v>
      </c>
      <c r="G649" s="1">
        <v>5800</v>
      </c>
    </row>
    <row r="650" spans="1:7" ht="51" x14ac:dyDescent="0.2">
      <c r="A650" s="1" t="s">
        <v>2881</v>
      </c>
      <c r="B650" s="1" t="s">
        <v>2747</v>
      </c>
      <c r="C650" s="1" t="s">
        <v>1167</v>
      </c>
      <c r="D650" s="1">
        <v>230000</v>
      </c>
      <c r="E650" s="1" t="s">
        <v>718</v>
      </c>
      <c r="F650" s="1" t="s">
        <v>2431</v>
      </c>
      <c r="G650" s="1">
        <v>4095.8208380000001</v>
      </c>
    </row>
    <row r="651" spans="1:7" ht="38.25" x14ac:dyDescent="0.2">
      <c r="A651" s="1" t="s">
        <v>2876</v>
      </c>
      <c r="B651" s="1" t="s">
        <v>5589</v>
      </c>
      <c r="C651" s="1" t="s">
        <v>4073</v>
      </c>
      <c r="D651" s="1">
        <v>276000</v>
      </c>
      <c r="E651" s="1" t="s">
        <v>718</v>
      </c>
      <c r="F651" s="1" t="s">
        <v>5881</v>
      </c>
      <c r="G651" s="1">
        <v>4914.9850059999999</v>
      </c>
    </row>
    <row r="652" spans="1:7" ht="38.25" x14ac:dyDescent="0.2">
      <c r="A652" s="1" t="s">
        <v>2873</v>
      </c>
      <c r="B652" s="1" t="s">
        <v>4906</v>
      </c>
      <c r="C652" s="1">
        <v>24000</v>
      </c>
      <c r="D652" s="1">
        <v>24000</v>
      </c>
      <c r="E652" s="1" t="s">
        <v>2902</v>
      </c>
      <c r="F652" s="1" t="s">
        <v>1240</v>
      </c>
      <c r="G652" s="1">
        <v>24000</v>
      </c>
    </row>
    <row r="653" spans="1:7" ht="38.25" x14ac:dyDescent="0.2">
      <c r="A653" s="1" t="s">
        <v>2874</v>
      </c>
      <c r="B653" s="1" t="s">
        <v>4379</v>
      </c>
      <c r="C653" s="1" t="s">
        <v>5010</v>
      </c>
      <c r="D653" s="1">
        <v>24000</v>
      </c>
      <c r="E653" s="1" t="s">
        <v>2902</v>
      </c>
      <c r="F653" s="1" t="s">
        <v>5350</v>
      </c>
      <c r="G653" s="1">
        <v>24000</v>
      </c>
    </row>
    <row r="654" spans="1:7" ht="51" x14ac:dyDescent="0.2">
      <c r="A654" s="1" t="s">
        <v>2868</v>
      </c>
      <c r="B654" s="1" t="s">
        <v>3619</v>
      </c>
      <c r="C654" s="1">
        <v>8738</v>
      </c>
      <c r="D654" s="1">
        <v>8738</v>
      </c>
      <c r="E654" s="1" t="s">
        <v>2902</v>
      </c>
      <c r="F654" s="1" t="s">
        <v>2431</v>
      </c>
      <c r="G654" s="1">
        <v>8738</v>
      </c>
    </row>
    <row r="655" spans="1:7" ht="38.25" x14ac:dyDescent="0.2">
      <c r="A655" s="1" t="s">
        <v>2870</v>
      </c>
      <c r="B655" s="1" t="s">
        <v>3619</v>
      </c>
      <c r="C655" s="1">
        <v>15000</v>
      </c>
      <c r="D655" s="1">
        <v>15000</v>
      </c>
      <c r="E655" s="1" t="s">
        <v>2902</v>
      </c>
      <c r="F655" s="1" t="s">
        <v>1240</v>
      </c>
      <c r="G655" s="1">
        <v>15000</v>
      </c>
    </row>
    <row r="656" spans="1:7" ht="38.25" x14ac:dyDescent="0.2">
      <c r="A656" s="1" t="s">
        <v>2871</v>
      </c>
      <c r="B656" s="1" t="s">
        <v>1813</v>
      </c>
      <c r="C656" s="1">
        <v>4700</v>
      </c>
      <c r="D656" s="1">
        <v>56400</v>
      </c>
      <c r="E656" s="1" t="s">
        <v>2902</v>
      </c>
      <c r="F656" s="1" t="s">
        <v>5350</v>
      </c>
      <c r="G656" s="1">
        <v>56400</v>
      </c>
    </row>
    <row r="657" spans="1:7" ht="38.25" x14ac:dyDescent="0.2">
      <c r="A657" s="1" t="s">
        <v>2872</v>
      </c>
      <c r="B657" s="1" t="s">
        <v>563</v>
      </c>
      <c r="C657" s="1">
        <v>10200</v>
      </c>
      <c r="D657" s="1">
        <v>10200</v>
      </c>
      <c r="E657" s="1" t="s">
        <v>2902</v>
      </c>
      <c r="F657" s="1" t="s">
        <v>1240</v>
      </c>
      <c r="G657" s="1">
        <v>10200</v>
      </c>
    </row>
    <row r="658" spans="1:7" ht="51" x14ac:dyDescent="0.2">
      <c r="A658" s="1" t="s">
        <v>2779</v>
      </c>
      <c r="B658" s="1" t="s">
        <v>563</v>
      </c>
      <c r="C658" s="1">
        <v>325000</v>
      </c>
      <c r="D658" s="1">
        <v>325000</v>
      </c>
      <c r="E658" s="1" t="s">
        <v>718</v>
      </c>
      <c r="F658" s="1" t="s">
        <v>2431</v>
      </c>
      <c r="G658" s="1">
        <v>5787.5729229999997</v>
      </c>
    </row>
    <row r="659" spans="1:7" ht="38.25" x14ac:dyDescent="0.2">
      <c r="A659" s="1" t="s">
        <v>2781</v>
      </c>
      <c r="B659" s="1" t="s">
        <v>963</v>
      </c>
      <c r="C659" s="1">
        <v>105000</v>
      </c>
      <c r="D659" s="1">
        <v>105000</v>
      </c>
      <c r="E659" s="1" t="s">
        <v>2902</v>
      </c>
      <c r="F659" s="1" t="s">
        <v>5350</v>
      </c>
      <c r="G659" s="1">
        <v>105000</v>
      </c>
    </row>
    <row r="660" spans="1:7" ht="38.25" x14ac:dyDescent="0.2">
      <c r="A660" s="1" t="s">
        <v>2782</v>
      </c>
      <c r="B660" s="1" t="s">
        <v>963</v>
      </c>
      <c r="C660" s="1" t="s">
        <v>3725</v>
      </c>
      <c r="D660" s="1">
        <v>250000</v>
      </c>
      <c r="E660" s="1" t="s">
        <v>718</v>
      </c>
      <c r="F660" s="1" t="s">
        <v>5350</v>
      </c>
      <c r="G660" s="1">
        <v>4451.9791720000003</v>
      </c>
    </row>
    <row r="661" spans="1:7" ht="51" x14ac:dyDescent="0.2">
      <c r="A661" s="1" t="s">
        <v>2783</v>
      </c>
      <c r="B661" s="1" t="s">
        <v>4716</v>
      </c>
      <c r="C661" s="1">
        <v>470000</v>
      </c>
      <c r="D661" s="1">
        <v>470000</v>
      </c>
      <c r="E661" s="1" t="s">
        <v>718</v>
      </c>
      <c r="F661" s="1" t="s">
        <v>2431</v>
      </c>
      <c r="G661" s="1">
        <v>8369.7208429999991</v>
      </c>
    </row>
    <row r="662" spans="1:7" ht="38.25" x14ac:dyDescent="0.2">
      <c r="A662" s="1" t="s">
        <v>2785</v>
      </c>
      <c r="B662" s="1" t="s">
        <v>4455</v>
      </c>
      <c r="C662" s="1">
        <v>720000</v>
      </c>
      <c r="D662" s="1">
        <v>720000</v>
      </c>
      <c r="E662" s="1" t="s">
        <v>3424</v>
      </c>
      <c r="F662" s="1" t="s">
        <v>1240</v>
      </c>
      <c r="G662" s="1">
        <v>17067.637630000001</v>
      </c>
    </row>
    <row r="663" spans="1:7" ht="38.25" x14ac:dyDescent="0.2">
      <c r="A663" s="1" t="s">
        <v>2787</v>
      </c>
      <c r="B663" s="1" t="s">
        <v>4455</v>
      </c>
      <c r="C663" s="1">
        <v>100000</v>
      </c>
      <c r="D663" s="1">
        <v>100000</v>
      </c>
      <c r="E663" s="1" t="s">
        <v>4998</v>
      </c>
      <c r="F663" s="1" t="s">
        <v>5881</v>
      </c>
      <c r="G663" s="1">
        <v>101990.9656</v>
      </c>
    </row>
    <row r="664" spans="1:7" ht="38.25" x14ac:dyDescent="0.2">
      <c r="A664" s="1" t="s">
        <v>2786</v>
      </c>
      <c r="B664" s="1" t="s">
        <v>4641</v>
      </c>
      <c r="C664" s="1" t="s">
        <v>730</v>
      </c>
      <c r="D664" s="1">
        <v>220000</v>
      </c>
      <c r="E664" s="1" t="s">
        <v>718</v>
      </c>
      <c r="F664" s="1" t="s">
        <v>5350</v>
      </c>
      <c r="G664" s="1">
        <v>3917.7416710000002</v>
      </c>
    </row>
    <row r="665" spans="1:7" ht="38.25" x14ac:dyDescent="0.2">
      <c r="A665" s="1" t="s">
        <v>2789</v>
      </c>
      <c r="B665" s="1" t="s">
        <v>4541</v>
      </c>
      <c r="C665" s="1">
        <v>52000</v>
      </c>
      <c r="D665" s="1">
        <v>52000</v>
      </c>
      <c r="E665" s="1" t="s">
        <v>2902</v>
      </c>
      <c r="F665" s="1" t="s">
        <v>1240</v>
      </c>
      <c r="G665" s="1">
        <v>52000</v>
      </c>
    </row>
    <row r="666" spans="1:7" ht="38.25" x14ac:dyDescent="0.2">
      <c r="A666" s="1" t="s">
        <v>2788</v>
      </c>
      <c r="B666" s="1" t="s">
        <v>2023</v>
      </c>
      <c r="C666" s="1">
        <v>260000</v>
      </c>
      <c r="D666" s="1">
        <v>260000</v>
      </c>
      <c r="E666" s="1" t="s">
        <v>718</v>
      </c>
      <c r="F666" s="1" t="s">
        <v>1240</v>
      </c>
      <c r="G666" s="1">
        <v>4630.0583390000002</v>
      </c>
    </row>
    <row r="667" spans="1:7" ht="38.25" x14ac:dyDescent="0.2">
      <c r="A667" s="1" t="s">
        <v>2791</v>
      </c>
      <c r="B667" s="1" t="s">
        <v>173</v>
      </c>
      <c r="C667" s="1" t="s">
        <v>5618</v>
      </c>
      <c r="D667" s="1">
        <v>120000</v>
      </c>
      <c r="E667" s="1" t="s">
        <v>718</v>
      </c>
      <c r="F667" s="1" t="s">
        <v>5350</v>
      </c>
      <c r="G667" s="1">
        <v>2136.950002</v>
      </c>
    </row>
    <row r="668" spans="1:7" ht="38.25" x14ac:dyDescent="0.2">
      <c r="A668" s="1" t="s">
        <v>2790</v>
      </c>
      <c r="B668" s="1" t="s">
        <v>1536</v>
      </c>
      <c r="C668" s="1">
        <v>13000</v>
      </c>
      <c r="D668" s="1">
        <v>13000</v>
      </c>
      <c r="E668" s="1" t="s">
        <v>2902</v>
      </c>
      <c r="F668" s="1" t="s">
        <v>5881</v>
      </c>
      <c r="G668" s="1">
        <v>13000</v>
      </c>
    </row>
    <row r="669" spans="1:7" ht="38.25" x14ac:dyDescent="0.2">
      <c r="A669" s="1" t="s">
        <v>2760</v>
      </c>
      <c r="B669" s="1" t="s">
        <v>3192</v>
      </c>
      <c r="C669" s="1">
        <v>144000</v>
      </c>
      <c r="D669" s="1">
        <v>144000</v>
      </c>
      <c r="E669" s="1" t="s">
        <v>718</v>
      </c>
      <c r="F669" s="1" t="s">
        <v>5350</v>
      </c>
      <c r="G669" s="1">
        <v>2564.3400029999998</v>
      </c>
    </row>
    <row r="670" spans="1:7" ht="38.25" x14ac:dyDescent="0.2">
      <c r="A670" s="1" t="s">
        <v>2761</v>
      </c>
      <c r="B670" s="1" t="s">
        <v>1443</v>
      </c>
      <c r="C670" s="1" t="s">
        <v>2241</v>
      </c>
      <c r="D670" s="1">
        <v>1150000</v>
      </c>
      <c r="E670" s="1" t="s">
        <v>718</v>
      </c>
      <c r="F670" s="1" t="s">
        <v>5350</v>
      </c>
      <c r="G670" s="1">
        <v>20479.104189999998</v>
      </c>
    </row>
    <row r="671" spans="1:7" ht="38.25" x14ac:dyDescent="0.2">
      <c r="A671" s="1" t="s">
        <v>2759</v>
      </c>
      <c r="B671" s="1" t="s">
        <v>1443</v>
      </c>
      <c r="C671" s="1" t="s">
        <v>6333</v>
      </c>
      <c r="D671" s="1">
        <v>33500</v>
      </c>
      <c r="E671" s="1" t="s">
        <v>2902</v>
      </c>
      <c r="F671" s="1" t="s">
        <v>5881</v>
      </c>
      <c r="G671" s="1">
        <v>33500</v>
      </c>
    </row>
    <row r="672" spans="1:7" ht="38.25" x14ac:dyDescent="0.2">
      <c r="A672" s="1" t="s">
        <v>2768</v>
      </c>
      <c r="B672" s="1" t="s">
        <v>1994</v>
      </c>
      <c r="C672" s="1">
        <v>50000</v>
      </c>
      <c r="D672" s="1">
        <v>50000</v>
      </c>
      <c r="E672" s="1" t="s">
        <v>2902</v>
      </c>
      <c r="F672" s="1" t="s">
        <v>5350</v>
      </c>
      <c r="G672" s="1">
        <v>50000</v>
      </c>
    </row>
    <row r="673" spans="1:7" ht="38.25" x14ac:dyDescent="0.2">
      <c r="A673" s="1" t="s">
        <v>2767</v>
      </c>
      <c r="B673" s="1" t="s">
        <v>5900</v>
      </c>
      <c r="C673" s="1">
        <v>300000</v>
      </c>
      <c r="D673" s="1">
        <v>300000</v>
      </c>
      <c r="E673" s="1" t="s">
        <v>718</v>
      </c>
      <c r="F673" s="1" t="s">
        <v>5350</v>
      </c>
      <c r="G673" s="1">
        <v>5342.3750060000002</v>
      </c>
    </row>
    <row r="674" spans="1:7" ht="51" x14ac:dyDescent="0.2">
      <c r="A674" s="1" t="s">
        <v>2765</v>
      </c>
      <c r="B674" s="1" t="s">
        <v>5018</v>
      </c>
      <c r="C674" s="1" t="s">
        <v>370</v>
      </c>
      <c r="D674" s="1">
        <v>648000</v>
      </c>
      <c r="E674" s="1" t="s">
        <v>718</v>
      </c>
      <c r="F674" s="1" t="s">
        <v>2431</v>
      </c>
      <c r="G674" s="1">
        <v>11539.53001</v>
      </c>
    </row>
    <row r="675" spans="1:7" ht="38.25" x14ac:dyDescent="0.2">
      <c r="A675" s="1" t="s">
        <v>2764</v>
      </c>
      <c r="B675" s="1" t="s">
        <v>5018</v>
      </c>
      <c r="C675" s="1">
        <v>7000</v>
      </c>
      <c r="D675" s="1">
        <v>7000</v>
      </c>
      <c r="E675" s="1" t="s">
        <v>2902</v>
      </c>
      <c r="F675" s="1" t="s">
        <v>1240</v>
      </c>
      <c r="G675" s="1">
        <v>7000</v>
      </c>
    </row>
    <row r="676" spans="1:7" ht="38.25" x14ac:dyDescent="0.2">
      <c r="A676" s="1" t="s">
        <v>2773</v>
      </c>
      <c r="B676" s="1" t="s">
        <v>5018</v>
      </c>
      <c r="C676" s="1">
        <v>380000</v>
      </c>
      <c r="D676" s="1">
        <v>380000</v>
      </c>
      <c r="E676" s="1" t="s">
        <v>718</v>
      </c>
      <c r="F676" s="1" t="s">
        <v>5350</v>
      </c>
      <c r="G676" s="1">
        <v>6767.0083409999997</v>
      </c>
    </row>
    <row r="677" spans="1:7" ht="38.25" x14ac:dyDescent="0.2">
      <c r="A677" s="1" t="s">
        <v>2772</v>
      </c>
      <c r="B677" s="1" t="s">
        <v>1771</v>
      </c>
      <c r="C677" s="1">
        <v>3000</v>
      </c>
      <c r="D677" s="1">
        <v>3000</v>
      </c>
      <c r="E677" s="1" t="s">
        <v>2902</v>
      </c>
      <c r="F677" s="1" t="s">
        <v>5350</v>
      </c>
      <c r="G677" s="1">
        <v>3000</v>
      </c>
    </row>
    <row r="678" spans="1:7" ht="51" x14ac:dyDescent="0.2">
      <c r="A678" s="1" t="s">
        <v>2771</v>
      </c>
      <c r="B678" s="1" t="s">
        <v>1771</v>
      </c>
      <c r="C678" s="1" t="s">
        <v>1086</v>
      </c>
      <c r="D678" s="1">
        <v>250000</v>
      </c>
      <c r="E678" s="1" t="s">
        <v>718</v>
      </c>
      <c r="F678" s="1" t="s">
        <v>2431</v>
      </c>
      <c r="G678" s="1">
        <v>4451.9791720000003</v>
      </c>
    </row>
    <row r="679" spans="1:7" ht="38.25" x14ac:dyDescent="0.2">
      <c r="A679" s="1" t="s">
        <v>2769</v>
      </c>
      <c r="B679" s="1" t="s">
        <v>1690</v>
      </c>
      <c r="C679" s="1">
        <v>150000</v>
      </c>
      <c r="D679" s="1">
        <v>150000</v>
      </c>
      <c r="E679" s="1" t="s">
        <v>718</v>
      </c>
      <c r="F679" s="1" t="s">
        <v>1240</v>
      </c>
      <c r="G679" s="1">
        <v>2671.1875030000001</v>
      </c>
    </row>
    <row r="680" spans="1:7" ht="38.25" x14ac:dyDescent="0.2">
      <c r="A680" s="1" t="s">
        <v>2811</v>
      </c>
      <c r="B680" s="1" t="s">
        <v>6254</v>
      </c>
      <c r="C680" s="1">
        <v>278400</v>
      </c>
      <c r="D680" s="1">
        <v>278400</v>
      </c>
      <c r="E680" s="1" t="s">
        <v>718</v>
      </c>
      <c r="F680" s="1" t="s">
        <v>1240</v>
      </c>
      <c r="G680" s="1">
        <v>4957.7240060000004</v>
      </c>
    </row>
    <row r="681" spans="1:7" ht="38.25" x14ac:dyDescent="0.2">
      <c r="A681" s="1" t="s">
        <v>2814</v>
      </c>
      <c r="B681" s="1" t="s">
        <v>4953</v>
      </c>
      <c r="C681" s="1">
        <v>180000</v>
      </c>
      <c r="D681" s="1">
        <v>180000</v>
      </c>
      <c r="E681" s="1" t="s">
        <v>718</v>
      </c>
      <c r="F681" s="1" t="s">
        <v>5350</v>
      </c>
      <c r="G681" s="1">
        <v>3205.4250040000002</v>
      </c>
    </row>
    <row r="682" spans="1:7" ht="38.25" x14ac:dyDescent="0.2">
      <c r="A682" s="1" t="s">
        <v>1470</v>
      </c>
      <c r="B682" s="1" t="s">
        <v>4953</v>
      </c>
      <c r="C682" s="1">
        <v>800000</v>
      </c>
      <c r="D682" s="1">
        <v>800000</v>
      </c>
      <c r="E682" s="1" t="s">
        <v>718</v>
      </c>
      <c r="F682" s="1" t="s">
        <v>1240</v>
      </c>
      <c r="G682" s="1">
        <v>14246.333350000001</v>
      </c>
    </row>
    <row r="683" spans="1:7" ht="51" x14ac:dyDescent="0.2">
      <c r="A683" s="1" t="s">
        <v>1469</v>
      </c>
      <c r="B683" s="1" t="s">
        <v>4378</v>
      </c>
      <c r="C683" s="1" t="s">
        <v>5038</v>
      </c>
      <c r="D683" s="1">
        <v>300000</v>
      </c>
      <c r="E683" s="1" t="s">
        <v>718</v>
      </c>
      <c r="F683" s="1" t="s">
        <v>2431</v>
      </c>
      <c r="G683" s="1">
        <v>5342.3750060000002</v>
      </c>
    </row>
    <row r="684" spans="1:7" ht="51" x14ac:dyDescent="0.2">
      <c r="A684" s="1" t="s">
        <v>1475</v>
      </c>
      <c r="B684" s="1" t="s">
        <v>1629</v>
      </c>
      <c r="C684" s="1" t="s">
        <v>1498</v>
      </c>
      <c r="D684" s="1">
        <v>370000</v>
      </c>
      <c r="E684" s="1" t="s">
        <v>718</v>
      </c>
      <c r="F684" s="1" t="s">
        <v>2431</v>
      </c>
      <c r="G684" s="1">
        <v>6588.9291739999999</v>
      </c>
    </row>
    <row r="685" spans="1:7" ht="51" x14ac:dyDescent="0.2">
      <c r="A685" s="1" t="s">
        <v>1474</v>
      </c>
      <c r="B685" s="1" t="s">
        <v>3162</v>
      </c>
      <c r="C685" s="1" t="s">
        <v>1498</v>
      </c>
      <c r="D685" s="1">
        <v>370000</v>
      </c>
      <c r="E685" s="1" t="s">
        <v>718</v>
      </c>
      <c r="F685" s="1" t="s">
        <v>2431</v>
      </c>
      <c r="G685" s="1">
        <v>6588.9291739999999</v>
      </c>
    </row>
    <row r="686" spans="1:7" ht="38.25" x14ac:dyDescent="0.2">
      <c r="A686" s="1" t="s">
        <v>1473</v>
      </c>
      <c r="B686" s="1" t="s">
        <v>234</v>
      </c>
      <c r="C686" s="1">
        <v>35000</v>
      </c>
      <c r="D686" s="1">
        <v>35000</v>
      </c>
      <c r="E686" s="1" t="s">
        <v>2902</v>
      </c>
      <c r="F686" s="1" t="s">
        <v>1240</v>
      </c>
      <c r="G686" s="1">
        <v>35000</v>
      </c>
    </row>
    <row r="687" spans="1:7" ht="38.25" x14ac:dyDescent="0.2">
      <c r="A687" s="1" t="s">
        <v>1472</v>
      </c>
      <c r="B687" s="1" t="s">
        <v>5490</v>
      </c>
      <c r="C687" s="1">
        <v>720000</v>
      </c>
      <c r="D687" s="1">
        <v>720000</v>
      </c>
      <c r="E687" s="1" t="s">
        <v>718</v>
      </c>
      <c r="F687" s="1" t="s">
        <v>1240</v>
      </c>
      <c r="G687" s="1">
        <v>12821.70001</v>
      </c>
    </row>
    <row r="688" spans="1:7" ht="38.25" x14ac:dyDescent="0.2">
      <c r="A688" s="1" t="s">
        <v>1468</v>
      </c>
      <c r="B688" s="1" t="s">
        <v>4203</v>
      </c>
      <c r="C688" s="1">
        <v>600000</v>
      </c>
      <c r="D688" s="1">
        <v>600000</v>
      </c>
      <c r="E688" s="1" t="s">
        <v>718</v>
      </c>
      <c r="F688" s="1" t="s">
        <v>5881</v>
      </c>
      <c r="G688" s="1">
        <v>10684.75001</v>
      </c>
    </row>
    <row r="689" spans="1:7" ht="38.25" x14ac:dyDescent="0.2">
      <c r="A689" s="1" t="s">
        <v>1467</v>
      </c>
      <c r="B689" s="1" t="s">
        <v>4203</v>
      </c>
      <c r="C689" s="1">
        <v>10000</v>
      </c>
      <c r="D689" s="1">
        <v>10000</v>
      </c>
      <c r="E689" s="1" t="s">
        <v>2902</v>
      </c>
      <c r="F689" s="1" t="s">
        <v>1240</v>
      </c>
      <c r="G689" s="1">
        <v>10000</v>
      </c>
    </row>
    <row r="690" spans="1:7" ht="38.25" x14ac:dyDescent="0.2">
      <c r="A690" s="1" t="s">
        <v>1466</v>
      </c>
      <c r="B690" s="1" t="s">
        <v>390</v>
      </c>
      <c r="C690" s="1" t="s">
        <v>1351</v>
      </c>
      <c r="D690" s="1">
        <v>120000</v>
      </c>
      <c r="E690" s="1" t="s">
        <v>718</v>
      </c>
      <c r="F690" s="1" t="s">
        <v>5881</v>
      </c>
      <c r="G690" s="1">
        <v>2136.950002</v>
      </c>
    </row>
    <row r="691" spans="1:7" ht="38.25" x14ac:dyDescent="0.2">
      <c r="A691" s="1" t="s">
        <v>1465</v>
      </c>
      <c r="B691" s="1" t="s">
        <v>2674</v>
      </c>
      <c r="C691" s="1" t="s">
        <v>2216</v>
      </c>
      <c r="D691" s="1">
        <v>480000</v>
      </c>
      <c r="E691" s="1" t="s">
        <v>718</v>
      </c>
      <c r="F691" s="1" t="s">
        <v>1240</v>
      </c>
      <c r="G691" s="1">
        <v>8547.8000100000008</v>
      </c>
    </row>
    <row r="692" spans="1:7" ht="51" x14ac:dyDescent="0.2">
      <c r="A692" s="1" t="s">
        <v>1697</v>
      </c>
      <c r="B692" s="1" t="s">
        <v>6379</v>
      </c>
      <c r="C692" s="1" t="s">
        <v>5142</v>
      </c>
      <c r="D692" s="1">
        <v>450000</v>
      </c>
      <c r="E692" s="1" t="s">
        <v>718</v>
      </c>
      <c r="F692" s="1" t="s">
        <v>2431</v>
      </c>
      <c r="G692" s="1">
        <v>8013.5625090000003</v>
      </c>
    </row>
    <row r="693" spans="1:7" ht="38.25" x14ac:dyDescent="0.2">
      <c r="A693" s="1" t="s">
        <v>1693</v>
      </c>
      <c r="B693" s="1" t="s">
        <v>3781</v>
      </c>
      <c r="C693" s="1">
        <v>400000</v>
      </c>
      <c r="D693" s="1">
        <v>400000</v>
      </c>
      <c r="E693" s="1" t="s">
        <v>718</v>
      </c>
      <c r="F693" s="1" t="s">
        <v>1240</v>
      </c>
      <c r="G693" s="1">
        <v>7123.1666750000004</v>
      </c>
    </row>
    <row r="694" spans="1:7" ht="51" x14ac:dyDescent="0.2">
      <c r="A694" s="1" t="s">
        <v>1694</v>
      </c>
      <c r="B694" s="1" t="s">
        <v>3271</v>
      </c>
      <c r="C694" s="1" t="s">
        <v>1099</v>
      </c>
      <c r="D694" s="1">
        <v>2300000</v>
      </c>
      <c r="E694" s="1" t="s">
        <v>718</v>
      </c>
      <c r="F694" s="1" t="s">
        <v>2431</v>
      </c>
      <c r="G694" s="1">
        <v>40958.208379999996</v>
      </c>
    </row>
    <row r="695" spans="1:7" ht="38.25" x14ac:dyDescent="0.2">
      <c r="A695" s="1" t="s">
        <v>1701</v>
      </c>
      <c r="B695" s="1" t="s">
        <v>5317</v>
      </c>
      <c r="C695" s="1">
        <v>636000</v>
      </c>
      <c r="D695" s="1">
        <v>636000</v>
      </c>
      <c r="E695" s="1" t="s">
        <v>718</v>
      </c>
      <c r="F695" s="1" t="s">
        <v>1240</v>
      </c>
      <c r="G695" s="1">
        <v>11325.835010000001</v>
      </c>
    </row>
    <row r="696" spans="1:7" ht="38.25" x14ac:dyDescent="0.2">
      <c r="A696" s="1" t="s">
        <v>1702</v>
      </c>
      <c r="B696" s="1" t="s">
        <v>690</v>
      </c>
      <c r="C696" s="1" t="s">
        <v>393</v>
      </c>
      <c r="D696" s="1">
        <v>15000</v>
      </c>
      <c r="E696" s="1" t="s">
        <v>2902</v>
      </c>
      <c r="F696" s="1" t="s">
        <v>1240</v>
      </c>
      <c r="G696" s="1">
        <v>15000</v>
      </c>
    </row>
    <row r="697" spans="1:7" ht="38.25" x14ac:dyDescent="0.2">
      <c r="A697" s="1" t="s">
        <v>1699</v>
      </c>
      <c r="B697" s="1" t="s">
        <v>1377</v>
      </c>
      <c r="C697" s="1">
        <v>1000</v>
      </c>
      <c r="D697" s="1">
        <v>12000</v>
      </c>
      <c r="E697" s="1" t="s">
        <v>2902</v>
      </c>
      <c r="F697" s="1" t="s">
        <v>1240</v>
      </c>
      <c r="G697" s="1">
        <v>12000</v>
      </c>
    </row>
    <row r="698" spans="1:7" ht="38.25" x14ac:dyDescent="0.2">
      <c r="A698" s="1" t="s">
        <v>1700</v>
      </c>
      <c r="B698" s="1" t="s">
        <v>1064</v>
      </c>
      <c r="C698" s="1">
        <v>500000</v>
      </c>
      <c r="D698" s="1">
        <v>500000</v>
      </c>
      <c r="E698" s="1" t="s">
        <v>718</v>
      </c>
      <c r="F698" s="1" t="s">
        <v>5350</v>
      </c>
      <c r="G698" s="1">
        <v>8903.9583440000006</v>
      </c>
    </row>
    <row r="699" spans="1:7" ht="51" x14ac:dyDescent="0.2">
      <c r="A699" s="1" t="s">
        <v>1704</v>
      </c>
      <c r="B699" s="1" t="s">
        <v>3003</v>
      </c>
      <c r="C699" s="1">
        <v>500000</v>
      </c>
      <c r="D699" s="1">
        <v>500000</v>
      </c>
      <c r="E699" s="1" t="s">
        <v>718</v>
      </c>
      <c r="F699" s="1" t="s">
        <v>2431</v>
      </c>
      <c r="G699" s="1">
        <v>8903.9583440000006</v>
      </c>
    </row>
    <row r="700" spans="1:7" ht="51" x14ac:dyDescent="0.2">
      <c r="A700" s="1" t="s">
        <v>1706</v>
      </c>
      <c r="B700" s="1" t="s">
        <v>2637</v>
      </c>
      <c r="C700" s="1" t="s">
        <v>2360</v>
      </c>
      <c r="D700" s="1">
        <v>720000</v>
      </c>
      <c r="E700" s="1" t="s">
        <v>718</v>
      </c>
      <c r="F700" s="1" t="s">
        <v>2431</v>
      </c>
      <c r="G700" s="1">
        <v>12821.70001</v>
      </c>
    </row>
    <row r="701" spans="1:7" ht="51" x14ac:dyDescent="0.2">
      <c r="A701" s="1" t="s">
        <v>1703</v>
      </c>
      <c r="B701" s="1" t="s">
        <v>2175</v>
      </c>
      <c r="C701" s="1" t="s">
        <v>1562</v>
      </c>
      <c r="D701" s="1">
        <v>180000</v>
      </c>
      <c r="E701" s="1" t="s">
        <v>718</v>
      </c>
      <c r="F701" s="1" t="s">
        <v>2431</v>
      </c>
      <c r="G701" s="1">
        <v>3205.4250040000002</v>
      </c>
    </row>
    <row r="702" spans="1:7" ht="38.25" x14ac:dyDescent="0.2">
      <c r="A702" s="1" t="s">
        <v>1674</v>
      </c>
      <c r="B702" s="1" t="s">
        <v>5060</v>
      </c>
      <c r="C702" s="1">
        <v>375000</v>
      </c>
      <c r="D702" s="1">
        <v>375000</v>
      </c>
      <c r="E702" s="1" t="s">
        <v>718</v>
      </c>
      <c r="F702" s="1" t="s">
        <v>5350</v>
      </c>
      <c r="G702" s="1">
        <v>6677.968758</v>
      </c>
    </row>
    <row r="703" spans="1:7" ht="38.25" x14ac:dyDescent="0.2">
      <c r="A703" s="1" t="s">
        <v>1675</v>
      </c>
      <c r="B703" s="1" t="s">
        <v>354</v>
      </c>
      <c r="C703" s="1">
        <v>85000</v>
      </c>
      <c r="D703" s="1">
        <v>85000</v>
      </c>
      <c r="E703" s="1" t="s">
        <v>6501</v>
      </c>
      <c r="F703" s="1" t="s">
        <v>1240</v>
      </c>
      <c r="G703" s="1">
        <v>67794.987959999999</v>
      </c>
    </row>
    <row r="704" spans="1:7" ht="38.25" x14ac:dyDescent="0.2">
      <c r="A704" s="1" t="s">
        <v>1676</v>
      </c>
      <c r="B704" s="1" t="s">
        <v>2735</v>
      </c>
      <c r="C704" s="1">
        <v>31250</v>
      </c>
      <c r="D704" s="1">
        <v>31250</v>
      </c>
      <c r="E704" s="1" t="s">
        <v>2902</v>
      </c>
      <c r="F704" s="1" t="s">
        <v>5350</v>
      </c>
      <c r="G704" s="1">
        <v>31250</v>
      </c>
    </row>
    <row r="705" spans="1:7" ht="51" x14ac:dyDescent="0.2">
      <c r="A705" s="1" t="s">
        <v>1677</v>
      </c>
      <c r="B705" s="1" t="s">
        <v>2735</v>
      </c>
      <c r="C705" s="1" t="s">
        <v>795</v>
      </c>
      <c r="D705" s="1">
        <v>204000</v>
      </c>
      <c r="E705" s="1" t="s">
        <v>3460</v>
      </c>
      <c r="F705" s="1" t="s">
        <v>2431</v>
      </c>
      <c r="G705" s="1">
        <v>2165.2740979999999</v>
      </c>
    </row>
    <row r="706" spans="1:7" ht="51" x14ac:dyDescent="0.2">
      <c r="A706" s="1" t="s">
        <v>1678</v>
      </c>
      <c r="B706" s="1" t="s">
        <v>262</v>
      </c>
      <c r="C706" s="1" t="s">
        <v>1605</v>
      </c>
      <c r="D706" s="1">
        <v>400000</v>
      </c>
      <c r="E706" s="1" t="s">
        <v>718</v>
      </c>
      <c r="F706" s="1" t="s">
        <v>2431</v>
      </c>
      <c r="G706" s="1">
        <v>7123.1666750000004</v>
      </c>
    </row>
    <row r="707" spans="1:7" ht="38.25" x14ac:dyDescent="0.2">
      <c r="A707" s="1" t="s">
        <v>1680</v>
      </c>
      <c r="B707" s="1" t="s">
        <v>3757</v>
      </c>
      <c r="C707" s="1" t="s">
        <v>1966</v>
      </c>
      <c r="D707" s="1">
        <v>130000</v>
      </c>
      <c r="E707" s="1" t="s">
        <v>2902</v>
      </c>
      <c r="F707" s="1" t="s">
        <v>1240</v>
      </c>
      <c r="G707" s="1">
        <v>130000</v>
      </c>
    </row>
    <row r="708" spans="1:7" ht="38.25" x14ac:dyDescent="0.2">
      <c r="A708" s="1" t="s">
        <v>1681</v>
      </c>
      <c r="B708" s="1" t="s">
        <v>3757</v>
      </c>
      <c r="C708" s="1">
        <v>250000</v>
      </c>
      <c r="D708" s="1">
        <v>250000</v>
      </c>
      <c r="E708" s="1" t="s">
        <v>718</v>
      </c>
      <c r="F708" s="1" t="s">
        <v>1240</v>
      </c>
      <c r="G708" s="1">
        <v>4451.9791720000003</v>
      </c>
    </row>
    <row r="709" spans="1:7" ht="38.25" x14ac:dyDescent="0.2">
      <c r="A709" s="1" t="s">
        <v>1682</v>
      </c>
      <c r="B709" s="1" t="s">
        <v>3290</v>
      </c>
      <c r="C709" s="1">
        <v>800</v>
      </c>
      <c r="D709" s="1">
        <v>9600</v>
      </c>
      <c r="E709" s="1" t="s">
        <v>2902</v>
      </c>
      <c r="F709" s="1" t="s">
        <v>1240</v>
      </c>
      <c r="G709" s="1">
        <v>9600</v>
      </c>
    </row>
    <row r="710" spans="1:7" ht="38.25" x14ac:dyDescent="0.2">
      <c r="A710" s="1" t="s">
        <v>1683</v>
      </c>
      <c r="B710" s="1" t="s">
        <v>5196</v>
      </c>
      <c r="C710" s="1" t="s">
        <v>3841</v>
      </c>
      <c r="D710" s="1">
        <v>390000</v>
      </c>
      <c r="E710" s="1" t="s">
        <v>718</v>
      </c>
      <c r="F710" s="1" t="s">
        <v>1240</v>
      </c>
      <c r="G710" s="1">
        <v>6945.0875079999996</v>
      </c>
    </row>
    <row r="711" spans="1:7" ht="51" x14ac:dyDescent="0.2">
      <c r="A711" s="1" t="s">
        <v>1684</v>
      </c>
      <c r="B711" s="1" t="s">
        <v>6226</v>
      </c>
      <c r="C711" s="1">
        <v>600000</v>
      </c>
      <c r="D711" s="1">
        <v>600000</v>
      </c>
      <c r="E711" s="1" t="s">
        <v>718</v>
      </c>
      <c r="F711" s="1" t="s">
        <v>2431</v>
      </c>
      <c r="G711" s="1">
        <v>10684.75001</v>
      </c>
    </row>
    <row r="712" spans="1:7" ht="38.25" x14ac:dyDescent="0.2">
      <c r="A712" s="1" t="s">
        <v>1692</v>
      </c>
      <c r="B712" s="1" t="s">
        <v>5868</v>
      </c>
      <c r="C712" s="1">
        <v>4.8</v>
      </c>
      <c r="D712" s="1">
        <v>480000</v>
      </c>
      <c r="E712" s="1" t="s">
        <v>718</v>
      </c>
      <c r="F712" s="1" t="s">
        <v>5350</v>
      </c>
      <c r="G712" s="1">
        <v>8547.8000100000008</v>
      </c>
    </row>
    <row r="713" spans="1:7" ht="38.25" x14ac:dyDescent="0.2">
      <c r="A713" s="1" t="s">
        <v>1665</v>
      </c>
      <c r="B713" s="1" t="s">
        <v>6407</v>
      </c>
      <c r="C713" s="1">
        <v>35000</v>
      </c>
      <c r="D713" s="1">
        <v>35000</v>
      </c>
      <c r="E713" s="1" t="s">
        <v>2902</v>
      </c>
      <c r="F713" s="1" t="s">
        <v>1240</v>
      </c>
      <c r="G713" s="1">
        <v>35000</v>
      </c>
    </row>
    <row r="714" spans="1:7" ht="38.25" x14ac:dyDescent="0.2">
      <c r="A714" s="1" t="s">
        <v>1666</v>
      </c>
      <c r="B714" s="1" t="s">
        <v>5433</v>
      </c>
      <c r="C714" s="1" t="s">
        <v>4697</v>
      </c>
      <c r="D714" s="1">
        <v>1000000</v>
      </c>
      <c r="E714" s="1" t="s">
        <v>718</v>
      </c>
      <c r="F714" s="1" t="s">
        <v>5350</v>
      </c>
      <c r="G714" s="1">
        <v>17807.916689999998</v>
      </c>
    </row>
    <row r="715" spans="1:7" ht="51" x14ac:dyDescent="0.2">
      <c r="A715" s="1" t="s">
        <v>1663</v>
      </c>
      <c r="B715" s="1" t="s">
        <v>308</v>
      </c>
      <c r="C715" s="1">
        <v>180000</v>
      </c>
      <c r="D715" s="1">
        <v>180000</v>
      </c>
      <c r="E715" s="1" t="s">
        <v>718</v>
      </c>
      <c r="F715" s="1" t="s">
        <v>2431</v>
      </c>
      <c r="G715" s="1">
        <v>3205.4250040000002</v>
      </c>
    </row>
    <row r="716" spans="1:7" ht="38.25" x14ac:dyDescent="0.2">
      <c r="A716" s="1" t="s">
        <v>1664</v>
      </c>
      <c r="B716" s="1" t="s">
        <v>4480</v>
      </c>
      <c r="C716" s="1">
        <v>5000</v>
      </c>
      <c r="D716" s="1">
        <v>60000</v>
      </c>
      <c r="E716" s="1" t="s">
        <v>2902</v>
      </c>
      <c r="F716" s="1" t="s">
        <v>1240</v>
      </c>
      <c r="G716" s="1">
        <v>60000</v>
      </c>
    </row>
    <row r="717" spans="1:7" ht="38.25" x14ac:dyDescent="0.2">
      <c r="A717" s="1" t="s">
        <v>1659</v>
      </c>
      <c r="B717" s="1" t="s">
        <v>4705</v>
      </c>
      <c r="C717" s="1" t="s">
        <v>1829</v>
      </c>
      <c r="D717" s="1">
        <v>800000</v>
      </c>
      <c r="E717" s="1" t="s">
        <v>718</v>
      </c>
      <c r="F717" s="1" t="s">
        <v>5350</v>
      </c>
      <c r="G717" s="1">
        <v>14246.333350000001</v>
      </c>
    </row>
    <row r="718" spans="1:7" ht="38.25" x14ac:dyDescent="0.2">
      <c r="A718" s="1" t="s">
        <v>1661</v>
      </c>
      <c r="B718" s="1" t="s">
        <v>4971</v>
      </c>
      <c r="C718" s="1" t="s">
        <v>1141</v>
      </c>
      <c r="D718" s="1">
        <v>600000</v>
      </c>
      <c r="E718" s="1" t="s">
        <v>718</v>
      </c>
      <c r="F718" s="1" t="s">
        <v>5350</v>
      </c>
      <c r="G718" s="1">
        <v>10684.75001</v>
      </c>
    </row>
    <row r="719" spans="1:7" ht="51" x14ac:dyDescent="0.2">
      <c r="A719" s="1" t="s">
        <v>1657</v>
      </c>
      <c r="B719" s="1" t="s">
        <v>2028</v>
      </c>
      <c r="C719" s="1">
        <v>40000</v>
      </c>
      <c r="D719" s="1">
        <v>40000</v>
      </c>
      <c r="E719" s="1" t="s">
        <v>2902</v>
      </c>
      <c r="F719" s="1" t="s">
        <v>2431</v>
      </c>
      <c r="G719" s="1">
        <v>40000</v>
      </c>
    </row>
    <row r="720" spans="1:7" ht="38.25" x14ac:dyDescent="0.2">
      <c r="A720" s="1" t="s">
        <v>1658</v>
      </c>
      <c r="B720" s="1" t="s">
        <v>6266</v>
      </c>
      <c r="C720" s="1">
        <v>5022</v>
      </c>
      <c r="D720" s="1">
        <v>5022</v>
      </c>
      <c r="E720" s="1" t="s">
        <v>2902</v>
      </c>
      <c r="F720" s="1" t="s">
        <v>1240</v>
      </c>
      <c r="G720" s="1">
        <v>5022</v>
      </c>
    </row>
    <row r="721" spans="1:7" ht="51" x14ac:dyDescent="0.2">
      <c r="A721" s="1" t="s">
        <v>1669</v>
      </c>
      <c r="B721" s="1" t="s">
        <v>1569</v>
      </c>
      <c r="C721" s="1">
        <v>410000</v>
      </c>
      <c r="D721" s="1">
        <v>410000</v>
      </c>
      <c r="E721" s="1" t="s">
        <v>718</v>
      </c>
      <c r="F721" s="1" t="s">
        <v>2431</v>
      </c>
      <c r="G721" s="1">
        <v>7301.2458420000003</v>
      </c>
    </row>
    <row r="722" spans="1:7" ht="51" x14ac:dyDescent="0.2">
      <c r="A722" s="1" t="s">
        <v>1671</v>
      </c>
      <c r="B722" s="1" t="s">
        <v>1262</v>
      </c>
      <c r="C722" s="1">
        <v>10000</v>
      </c>
      <c r="D722" s="1">
        <v>120000</v>
      </c>
      <c r="E722" s="1" t="s">
        <v>1260</v>
      </c>
      <c r="F722" s="1" t="s">
        <v>2431</v>
      </c>
      <c r="G722" s="1">
        <v>19831.432820000002</v>
      </c>
    </row>
    <row r="723" spans="1:7" ht="38.25" x14ac:dyDescent="0.2">
      <c r="A723" s="1" t="s">
        <v>1670</v>
      </c>
      <c r="B723" s="1" t="s">
        <v>2406</v>
      </c>
      <c r="C723" s="1" t="s">
        <v>4937</v>
      </c>
      <c r="D723" s="1">
        <v>600000</v>
      </c>
      <c r="E723" s="1" t="s">
        <v>718</v>
      </c>
      <c r="F723" s="1" t="s">
        <v>1240</v>
      </c>
      <c r="G723" s="1">
        <v>10684.75001</v>
      </c>
    </row>
    <row r="724" spans="1:7" ht="38.25" x14ac:dyDescent="0.2">
      <c r="A724" s="1" t="s">
        <v>1645</v>
      </c>
      <c r="B724" s="1" t="s">
        <v>1399</v>
      </c>
      <c r="C724" s="1">
        <v>4800</v>
      </c>
      <c r="D724" s="1">
        <v>4800</v>
      </c>
      <c r="E724" s="1" t="s">
        <v>2902</v>
      </c>
      <c r="F724" s="1" t="s">
        <v>1240</v>
      </c>
      <c r="G724" s="1">
        <v>4800</v>
      </c>
    </row>
    <row r="725" spans="1:7" ht="38.25" x14ac:dyDescent="0.2">
      <c r="A725" s="1" t="s">
        <v>1646</v>
      </c>
      <c r="B725" s="1" t="s">
        <v>5405</v>
      </c>
      <c r="C725" s="1" t="s">
        <v>382</v>
      </c>
      <c r="D725" s="1">
        <v>66000</v>
      </c>
      <c r="E725" s="1" t="s">
        <v>2896</v>
      </c>
      <c r="F725" s="1" t="s">
        <v>1240</v>
      </c>
      <c r="G725" s="1">
        <v>83846.362970000002</v>
      </c>
    </row>
    <row r="726" spans="1:7" ht="38.25" x14ac:dyDescent="0.2">
      <c r="A726" s="1" t="s">
        <v>1647</v>
      </c>
      <c r="B726" s="1" t="s">
        <v>4688</v>
      </c>
      <c r="C726" s="1">
        <v>15000</v>
      </c>
      <c r="D726" s="1">
        <v>15000</v>
      </c>
      <c r="E726" s="1" t="s">
        <v>2902</v>
      </c>
      <c r="F726" s="1" t="s">
        <v>5350</v>
      </c>
      <c r="G726" s="1">
        <v>15000</v>
      </c>
    </row>
    <row r="727" spans="1:7" ht="38.25" x14ac:dyDescent="0.2">
      <c r="A727" s="1" t="s">
        <v>1648</v>
      </c>
      <c r="B727" s="1" t="s">
        <v>5751</v>
      </c>
      <c r="C727" s="1">
        <v>10000</v>
      </c>
      <c r="D727" s="1">
        <v>10000</v>
      </c>
      <c r="E727" s="1" t="s">
        <v>2902</v>
      </c>
      <c r="F727" s="1" t="s">
        <v>1240</v>
      </c>
      <c r="G727" s="1">
        <v>10000</v>
      </c>
    </row>
    <row r="728" spans="1:7" ht="38.25" x14ac:dyDescent="0.2">
      <c r="A728" s="1" t="s">
        <v>1641</v>
      </c>
      <c r="B728" s="1" t="s">
        <v>246</v>
      </c>
      <c r="C728" s="1">
        <v>74000</v>
      </c>
      <c r="D728" s="1">
        <v>74000</v>
      </c>
      <c r="E728" s="1" t="s">
        <v>211</v>
      </c>
      <c r="F728" s="1" t="s">
        <v>1240</v>
      </c>
      <c r="G728" s="1">
        <v>116637.1921</v>
      </c>
    </row>
    <row r="729" spans="1:7" ht="51" x14ac:dyDescent="0.2">
      <c r="A729" s="1" t="s">
        <v>1642</v>
      </c>
      <c r="B729" s="1" t="s">
        <v>5386</v>
      </c>
      <c r="C729" s="1" t="s">
        <v>3542</v>
      </c>
      <c r="D729" s="1">
        <v>21798</v>
      </c>
      <c r="E729" s="1" t="s">
        <v>211</v>
      </c>
      <c r="F729" s="1" t="s">
        <v>2431</v>
      </c>
      <c r="G729" s="1">
        <v>34357.533969999997</v>
      </c>
    </row>
    <row r="730" spans="1:7" ht="38.25" x14ac:dyDescent="0.2">
      <c r="A730" s="1" t="s">
        <v>1643</v>
      </c>
      <c r="B730" s="1" t="s">
        <v>5862</v>
      </c>
      <c r="C730" s="1">
        <v>65000</v>
      </c>
      <c r="D730" s="1">
        <v>65000</v>
      </c>
      <c r="E730" s="1" t="s">
        <v>211</v>
      </c>
      <c r="F730" s="1" t="s">
        <v>1240</v>
      </c>
      <c r="G730" s="1">
        <v>102451.5877</v>
      </c>
    </row>
    <row r="731" spans="1:7" ht="38.25" x14ac:dyDescent="0.2">
      <c r="A731" s="1" t="s">
        <v>1644</v>
      </c>
      <c r="B731" s="1" t="s">
        <v>5511</v>
      </c>
      <c r="C731" s="1">
        <v>16000</v>
      </c>
      <c r="D731" s="1">
        <v>16000</v>
      </c>
      <c r="E731" s="1" t="s">
        <v>2902</v>
      </c>
      <c r="F731" s="1" t="s">
        <v>5350</v>
      </c>
      <c r="G731" s="1">
        <v>16000</v>
      </c>
    </row>
    <row r="732" spans="1:7" ht="38.25" x14ac:dyDescent="0.2">
      <c r="A732" s="1" t="s">
        <v>1653</v>
      </c>
      <c r="B732" s="1" t="s">
        <v>1247</v>
      </c>
      <c r="C732" s="1">
        <v>6000</v>
      </c>
      <c r="D732" s="1">
        <v>6000</v>
      </c>
      <c r="E732" s="1" t="s">
        <v>2902</v>
      </c>
      <c r="F732" s="1" t="s">
        <v>5350</v>
      </c>
      <c r="G732" s="1">
        <v>6000</v>
      </c>
    </row>
    <row r="733" spans="1:7" ht="51" x14ac:dyDescent="0.2">
      <c r="A733" s="1" t="s">
        <v>1655</v>
      </c>
      <c r="B733" s="1" t="s">
        <v>6264</v>
      </c>
      <c r="C733" s="1" t="s">
        <v>547</v>
      </c>
      <c r="D733" s="1">
        <v>360000</v>
      </c>
      <c r="E733" s="1" t="s">
        <v>718</v>
      </c>
      <c r="F733" s="1" t="s">
        <v>2431</v>
      </c>
      <c r="G733" s="1">
        <v>6410.850007</v>
      </c>
    </row>
    <row r="734" spans="1:7" ht="38.25" x14ac:dyDescent="0.2">
      <c r="A734" s="1" t="s">
        <v>1654</v>
      </c>
      <c r="B734" s="1" t="s">
        <v>1203</v>
      </c>
      <c r="C734" s="1">
        <v>36000</v>
      </c>
      <c r="D734" s="1">
        <v>36000</v>
      </c>
      <c r="E734" s="1" t="s">
        <v>2902</v>
      </c>
      <c r="F734" s="1" t="s">
        <v>5881</v>
      </c>
      <c r="G734" s="1">
        <v>36000</v>
      </c>
    </row>
    <row r="735" spans="1:7" ht="38.25" x14ac:dyDescent="0.2">
      <c r="A735" s="1" t="s">
        <v>1775</v>
      </c>
      <c r="B735" s="1" t="s">
        <v>1133</v>
      </c>
      <c r="C735" s="1">
        <v>20000</v>
      </c>
      <c r="D735" s="1">
        <v>20000</v>
      </c>
      <c r="E735" s="1" t="s">
        <v>2902</v>
      </c>
      <c r="F735" s="1" t="s">
        <v>5881</v>
      </c>
      <c r="G735" s="1">
        <v>20000</v>
      </c>
    </row>
    <row r="736" spans="1:7" ht="38.25" x14ac:dyDescent="0.2">
      <c r="A736" s="1" t="s">
        <v>1774</v>
      </c>
      <c r="B736" s="1" t="s">
        <v>3457</v>
      </c>
      <c r="C736" s="1" t="s">
        <v>3988</v>
      </c>
      <c r="D736" s="1">
        <v>240000</v>
      </c>
      <c r="E736" s="1" t="s">
        <v>718</v>
      </c>
      <c r="F736" s="1" t="s">
        <v>1240</v>
      </c>
      <c r="G736" s="1">
        <v>4273.9000050000004</v>
      </c>
    </row>
    <row r="737" spans="1:7" ht="51" x14ac:dyDescent="0.2">
      <c r="A737" s="1" t="s">
        <v>1773</v>
      </c>
      <c r="B737" s="1" t="s">
        <v>3457</v>
      </c>
      <c r="C737" s="1" t="s">
        <v>3658</v>
      </c>
      <c r="D737" s="1">
        <v>24000</v>
      </c>
      <c r="E737" s="1" t="s">
        <v>211</v>
      </c>
      <c r="F737" s="1" t="s">
        <v>2431</v>
      </c>
      <c r="G737" s="1">
        <v>37828.278530000003</v>
      </c>
    </row>
    <row r="738" spans="1:7" ht="51" x14ac:dyDescent="0.2">
      <c r="A738" s="1" t="s">
        <v>1770</v>
      </c>
      <c r="B738" s="1" t="s">
        <v>2601</v>
      </c>
      <c r="C738" s="1" t="s">
        <v>3940</v>
      </c>
      <c r="D738" s="1">
        <v>11000</v>
      </c>
      <c r="E738" s="1" t="s">
        <v>2902</v>
      </c>
      <c r="F738" s="1" t="s">
        <v>2431</v>
      </c>
      <c r="G738" s="1">
        <v>11000</v>
      </c>
    </row>
    <row r="739" spans="1:7" ht="38.25" x14ac:dyDescent="0.2">
      <c r="A739" s="1" t="s">
        <v>1780</v>
      </c>
      <c r="B739" s="1" t="s">
        <v>2601</v>
      </c>
      <c r="C739" s="1">
        <v>8000</v>
      </c>
      <c r="D739" s="1">
        <v>8000</v>
      </c>
      <c r="E739" s="1" t="s">
        <v>2902</v>
      </c>
      <c r="F739" s="1" t="s">
        <v>5350</v>
      </c>
      <c r="G739" s="1">
        <v>8000</v>
      </c>
    </row>
    <row r="740" spans="1:7" ht="51" x14ac:dyDescent="0.2">
      <c r="A740" s="1" t="s">
        <v>1778</v>
      </c>
      <c r="B740" s="1" t="s">
        <v>289</v>
      </c>
      <c r="C740" s="1">
        <v>225000</v>
      </c>
      <c r="D740" s="1">
        <v>225000</v>
      </c>
      <c r="E740" s="1" t="s">
        <v>718</v>
      </c>
      <c r="F740" s="1" t="s">
        <v>2431</v>
      </c>
      <c r="G740" s="1">
        <v>4006.7812549999999</v>
      </c>
    </row>
    <row r="741" spans="1:7" ht="38.25" x14ac:dyDescent="0.2">
      <c r="A741" s="1" t="s">
        <v>1777</v>
      </c>
      <c r="B741" s="1" t="s">
        <v>5918</v>
      </c>
      <c r="C741" s="1">
        <v>1488000</v>
      </c>
      <c r="D741" s="1">
        <v>1488000</v>
      </c>
      <c r="E741" s="1" t="s">
        <v>2654</v>
      </c>
      <c r="F741" s="1" t="s">
        <v>5350</v>
      </c>
      <c r="G741" s="1">
        <v>9171.032357</v>
      </c>
    </row>
    <row r="742" spans="1:7" ht="38.25" x14ac:dyDescent="0.2">
      <c r="A742" s="1" t="s">
        <v>1785</v>
      </c>
      <c r="B742" s="1" t="s">
        <v>5918</v>
      </c>
      <c r="C742" s="1" t="s">
        <v>3262</v>
      </c>
      <c r="D742" s="1">
        <v>240000</v>
      </c>
      <c r="E742" s="1" t="s">
        <v>718</v>
      </c>
      <c r="F742" s="1" t="s">
        <v>5350</v>
      </c>
      <c r="G742" s="1">
        <v>4273.9000050000004</v>
      </c>
    </row>
    <row r="743" spans="1:7" ht="51" x14ac:dyDescent="0.2">
      <c r="A743" s="1" t="s">
        <v>1786</v>
      </c>
      <c r="B743" s="1" t="s">
        <v>4745</v>
      </c>
      <c r="C743" s="1" t="s">
        <v>78</v>
      </c>
      <c r="D743" s="1">
        <v>700000</v>
      </c>
      <c r="E743" s="1" t="s">
        <v>718</v>
      </c>
      <c r="F743" s="1" t="s">
        <v>2431</v>
      </c>
      <c r="G743" s="1">
        <v>12465.54168</v>
      </c>
    </row>
    <row r="744" spans="1:7" ht="38.25" x14ac:dyDescent="0.2">
      <c r="A744" s="1" t="s">
        <v>1783</v>
      </c>
      <c r="B744" s="1" t="s">
        <v>5061</v>
      </c>
      <c r="C744" s="1">
        <v>2000</v>
      </c>
      <c r="D744" s="1">
        <v>24000</v>
      </c>
      <c r="E744" s="1" t="s">
        <v>2902</v>
      </c>
      <c r="F744" s="1" t="s">
        <v>5350</v>
      </c>
      <c r="G744" s="1">
        <v>24000</v>
      </c>
    </row>
    <row r="745" spans="1:7" ht="38.25" x14ac:dyDescent="0.2">
      <c r="A745" s="1" t="s">
        <v>1784</v>
      </c>
      <c r="B745" s="1" t="s">
        <v>4577</v>
      </c>
      <c r="C745" s="1">
        <v>20000</v>
      </c>
      <c r="D745" s="1">
        <v>20000</v>
      </c>
      <c r="E745" s="1" t="s">
        <v>2902</v>
      </c>
      <c r="F745" s="1" t="s">
        <v>5350</v>
      </c>
      <c r="G745" s="1">
        <v>20000</v>
      </c>
    </row>
    <row r="746" spans="1:7" ht="38.25" x14ac:dyDescent="0.2">
      <c r="A746" s="1" t="s">
        <v>1753</v>
      </c>
      <c r="B746" s="1" t="s">
        <v>6102</v>
      </c>
      <c r="C746" s="1">
        <v>62000</v>
      </c>
      <c r="D746" s="1">
        <v>62000</v>
      </c>
      <c r="E746" s="1" t="s">
        <v>2902</v>
      </c>
      <c r="F746" s="1" t="s">
        <v>5350</v>
      </c>
      <c r="G746" s="1">
        <v>62000</v>
      </c>
    </row>
    <row r="747" spans="1:7" ht="51" x14ac:dyDescent="0.2">
      <c r="A747" s="1" t="s">
        <v>1752</v>
      </c>
      <c r="B747" s="1" t="s">
        <v>734</v>
      </c>
      <c r="C747" s="1">
        <v>14960</v>
      </c>
      <c r="D747" s="1">
        <v>14960</v>
      </c>
      <c r="E747" s="1" t="s">
        <v>2902</v>
      </c>
      <c r="F747" s="1" t="s">
        <v>2431</v>
      </c>
      <c r="G747" s="1">
        <v>14960</v>
      </c>
    </row>
    <row r="748" spans="1:7" ht="38.25" x14ac:dyDescent="0.2">
      <c r="A748" s="1" t="s">
        <v>1756</v>
      </c>
      <c r="B748" s="1" t="s">
        <v>5450</v>
      </c>
      <c r="C748" s="1">
        <v>120000</v>
      </c>
      <c r="D748" s="1">
        <v>120000</v>
      </c>
      <c r="E748" s="1" t="s">
        <v>718</v>
      </c>
      <c r="F748" s="1" t="s">
        <v>5350</v>
      </c>
      <c r="G748" s="1">
        <v>2136.950002</v>
      </c>
    </row>
    <row r="749" spans="1:7" ht="38.25" x14ac:dyDescent="0.2">
      <c r="A749" s="1" t="s">
        <v>1754</v>
      </c>
      <c r="B749" s="1" t="s">
        <v>387</v>
      </c>
      <c r="C749" s="1">
        <v>30232</v>
      </c>
      <c r="D749" s="1">
        <v>30232</v>
      </c>
      <c r="E749" s="1" t="s">
        <v>2902</v>
      </c>
      <c r="F749" s="1" t="s">
        <v>5350</v>
      </c>
      <c r="G749" s="1">
        <v>30232</v>
      </c>
    </row>
    <row r="750" spans="1:7" ht="51" x14ac:dyDescent="0.2">
      <c r="A750" s="1" t="s">
        <v>1758</v>
      </c>
      <c r="B750" s="1" t="s">
        <v>387</v>
      </c>
      <c r="C750" s="1">
        <v>41000</v>
      </c>
      <c r="D750" s="1">
        <v>41000</v>
      </c>
      <c r="E750" s="1" t="s">
        <v>2902</v>
      </c>
      <c r="F750" s="1" t="s">
        <v>2431</v>
      </c>
      <c r="G750" s="1">
        <v>41000</v>
      </c>
    </row>
    <row r="751" spans="1:7" ht="38.25" x14ac:dyDescent="0.2">
      <c r="A751" s="1" t="s">
        <v>1757</v>
      </c>
      <c r="B751" s="1" t="s">
        <v>353</v>
      </c>
      <c r="C751" s="1" t="s">
        <v>2469</v>
      </c>
      <c r="D751" s="1">
        <v>95000</v>
      </c>
      <c r="E751" s="1" t="s">
        <v>4998</v>
      </c>
      <c r="F751" s="1" t="s">
        <v>5350</v>
      </c>
      <c r="G751" s="1">
        <v>96891.417360000007</v>
      </c>
    </row>
    <row r="752" spans="1:7" ht="51" x14ac:dyDescent="0.2">
      <c r="A752" s="1" t="s">
        <v>1760</v>
      </c>
      <c r="B752" s="1" t="s">
        <v>727</v>
      </c>
      <c r="C752" s="1" t="s">
        <v>5020</v>
      </c>
      <c r="D752" s="1">
        <v>1200000</v>
      </c>
      <c r="E752" s="1" t="s">
        <v>718</v>
      </c>
      <c r="F752" s="1" t="s">
        <v>2431</v>
      </c>
      <c r="G752" s="1">
        <v>21369.500019999999</v>
      </c>
    </row>
    <row r="753" spans="1:7" ht="51" x14ac:dyDescent="0.2">
      <c r="A753" s="1" t="s">
        <v>1761</v>
      </c>
      <c r="B753" s="1" t="s">
        <v>2550</v>
      </c>
      <c r="C753" s="1">
        <v>205000</v>
      </c>
      <c r="D753" s="1">
        <v>205000</v>
      </c>
      <c r="E753" s="1" t="s">
        <v>718</v>
      </c>
      <c r="F753" s="1" t="s">
        <v>2431</v>
      </c>
      <c r="G753" s="1">
        <v>3650.6229210000001</v>
      </c>
    </row>
    <row r="754" spans="1:7" ht="51" x14ac:dyDescent="0.2">
      <c r="A754" s="1" t="s">
        <v>1762</v>
      </c>
      <c r="B754" s="1" t="s">
        <v>2550</v>
      </c>
      <c r="C754" s="1" t="s">
        <v>6182</v>
      </c>
      <c r="D754" s="1">
        <v>19068</v>
      </c>
      <c r="E754" s="1" t="s">
        <v>2902</v>
      </c>
      <c r="F754" s="1" t="s">
        <v>2431</v>
      </c>
      <c r="G754" s="1">
        <v>19068</v>
      </c>
    </row>
    <row r="755" spans="1:7" ht="51" x14ac:dyDescent="0.2">
      <c r="A755" s="1" t="s">
        <v>1763</v>
      </c>
      <c r="B755" s="1" t="s">
        <v>5334</v>
      </c>
      <c r="C755" s="1">
        <v>300000</v>
      </c>
      <c r="D755" s="1">
        <v>300000</v>
      </c>
      <c r="E755" s="1" t="s">
        <v>718</v>
      </c>
      <c r="F755" s="1" t="s">
        <v>2431</v>
      </c>
      <c r="G755" s="1">
        <v>5342.3750060000002</v>
      </c>
    </row>
    <row r="756" spans="1:7" ht="51" x14ac:dyDescent="0.2">
      <c r="A756" s="1" t="s">
        <v>1764</v>
      </c>
      <c r="B756" s="1" t="s">
        <v>1254</v>
      </c>
      <c r="C756" s="1">
        <v>48000</v>
      </c>
      <c r="D756" s="1">
        <v>48000</v>
      </c>
      <c r="E756" s="1" t="s">
        <v>2902</v>
      </c>
      <c r="F756" s="1" t="s">
        <v>2431</v>
      </c>
      <c r="G756" s="1">
        <v>48000</v>
      </c>
    </row>
    <row r="757" spans="1:7" ht="38.25" x14ac:dyDescent="0.2">
      <c r="A757" s="1" t="s">
        <v>1737</v>
      </c>
      <c r="B757" s="1" t="s">
        <v>3276</v>
      </c>
      <c r="C757" s="1" t="s">
        <v>1986</v>
      </c>
      <c r="D757" s="1">
        <v>220000</v>
      </c>
      <c r="E757" s="1" t="s">
        <v>718</v>
      </c>
      <c r="F757" s="1" t="s">
        <v>1240</v>
      </c>
      <c r="G757" s="1">
        <v>3917.7416710000002</v>
      </c>
    </row>
    <row r="758" spans="1:7" ht="51" x14ac:dyDescent="0.2">
      <c r="A758" s="1" t="s">
        <v>1736</v>
      </c>
      <c r="B758" s="1" t="s">
        <v>1152</v>
      </c>
      <c r="C758" s="1">
        <v>13500</v>
      </c>
      <c r="D758" s="1">
        <v>13500</v>
      </c>
      <c r="E758" s="1" t="s">
        <v>2902</v>
      </c>
      <c r="F758" s="1" t="s">
        <v>2431</v>
      </c>
      <c r="G758" s="1">
        <v>13500</v>
      </c>
    </row>
    <row r="759" spans="1:7" ht="38.25" x14ac:dyDescent="0.2">
      <c r="A759" s="1" t="s">
        <v>1735</v>
      </c>
      <c r="B759" s="1" t="s">
        <v>2195</v>
      </c>
      <c r="C759" s="1">
        <v>45000</v>
      </c>
      <c r="D759" s="1">
        <v>45000</v>
      </c>
      <c r="E759" s="1" t="s">
        <v>2902</v>
      </c>
      <c r="F759" s="1" t="s">
        <v>5881</v>
      </c>
      <c r="G759" s="1">
        <v>45000</v>
      </c>
    </row>
    <row r="760" spans="1:7" ht="38.25" x14ac:dyDescent="0.2">
      <c r="A760" s="1" t="s">
        <v>1734</v>
      </c>
      <c r="B760" s="1" t="s">
        <v>3229</v>
      </c>
      <c r="C760" s="1">
        <v>55000</v>
      </c>
      <c r="D760" s="1">
        <v>55000</v>
      </c>
      <c r="E760" s="1" t="s">
        <v>2896</v>
      </c>
      <c r="F760" s="1" t="s">
        <v>5350</v>
      </c>
      <c r="G760" s="1">
        <v>69871.969140000001</v>
      </c>
    </row>
    <row r="761" spans="1:7" ht="38.25" x14ac:dyDescent="0.2">
      <c r="A761" s="1" t="s">
        <v>1733</v>
      </c>
      <c r="B761" s="1" t="s">
        <v>1347</v>
      </c>
      <c r="C761" s="1" t="s">
        <v>2711</v>
      </c>
      <c r="D761" s="1">
        <v>480000</v>
      </c>
      <c r="E761" s="1" t="s">
        <v>718</v>
      </c>
      <c r="F761" s="1" t="s">
        <v>1240</v>
      </c>
      <c r="G761" s="1">
        <v>8547.8000100000008</v>
      </c>
    </row>
    <row r="762" spans="1:7" ht="51" x14ac:dyDescent="0.2">
      <c r="A762" s="1" t="s">
        <v>1743</v>
      </c>
      <c r="B762" s="1" t="s">
        <v>5025</v>
      </c>
      <c r="C762" s="1" t="s">
        <v>781</v>
      </c>
      <c r="D762" s="1">
        <v>33600</v>
      </c>
      <c r="E762" s="1" t="s">
        <v>5236</v>
      </c>
      <c r="F762" s="1" t="s">
        <v>5881</v>
      </c>
      <c r="G762" s="1">
        <v>9146.5655459999998</v>
      </c>
    </row>
    <row r="763" spans="1:7" ht="51" x14ac:dyDescent="0.2">
      <c r="A763" s="1" t="s">
        <v>1744</v>
      </c>
      <c r="B763" s="1" t="s">
        <v>2700</v>
      </c>
      <c r="C763" s="1">
        <v>570000</v>
      </c>
      <c r="D763" s="1">
        <v>570000</v>
      </c>
      <c r="E763" s="1" t="s">
        <v>718</v>
      </c>
      <c r="F763" s="1" t="s">
        <v>2431</v>
      </c>
      <c r="G763" s="1">
        <v>10150.51251</v>
      </c>
    </row>
    <row r="764" spans="1:7" ht="38.25" x14ac:dyDescent="0.2">
      <c r="A764" s="1" t="s">
        <v>1741</v>
      </c>
      <c r="B764" s="1" t="s">
        <v>4281</v>
      </c>
      <c r="C764" s="1">
        <v>636000</v>
      </c>
      <c r="D764" s="1">
        <v>636000</v>
      </c>
      <c r="E764" s="1" t="s">
        <v>718</v>
      </c>
      <c r="F764" s="1" t="s">
        <v>1240</v>
      </c>
      <c r="G764" s="1">
        <v>11325.835010000001</v>
      </c>
    </row>
    <row r="765" spans="1:7" ht="51" x14ac:dyDescent="0.2">
      <c r="A765" s="1" t="s">
        <v>1742</v>
      </c>
      <c r="B765" s="1" t="s">
        <v>896</v>
      </c>
      <c r="C765" s="1" t="s">
        <v>835</v>
      </c>
      <c r="D765" s="1">
        <v>180000</v>
      </c>
      <c r="E765" s="1" t="s">
        <v>3460</v>
      </c>
      <c r="F765" s="1" t="s">
        <v>2431</v>
      </c>
      <c r="G765" s="1">
        <v>1910.535969</v>
      </c>
    </row>
    <row r="766" spans="1:7" ht="38.25" x14ac:dyDescent="0.2">
      <c r="A766" s="1" t="s">
        <v>1739</v>
      </c>
      <c r="B766" s="1" t="s">
        <v>5653</v>
      </c>
      <c r="C766" s="1" t="s">
        <v>30</v>
      </c>
      <c r="D766" s="1">
        <v>36000</v>
      </c>
      <c r="E766" s="1" t="s">
        <v>2902</v>
      </c>
      <c r="F766" s="1" t="s">
        <v>5350</v>
      </c>
      <c r="G766" s="1">
        <v>36000</v>
      </c>
    </row>
    <row r="767" spans="1:7" ht="51" x14ac:dyDescent="0.2">
      <c r="A767" s="1" t="s">
        <v>1740</v>
      </c>
      <c r="B767" s="1" t="s">
        <v>330</v>
      </c>
      <c r="C767" s="1" t="s">
        <v>5513</v>
      </c>
      <c r="D767" s="1">
        <v>2250000</v>
      </c>
      <c r="E767" s="1" t="s">
        <v>718</v>
      </c>
      <c r="F767" s="1" t="s">
        <v>5881</v>
      </c>
      <c r="G767" s="1">
        <v>40067.812550000002</v>
      </c>
    </row>
    <row r="768" spans="1:7" ht="51" x14ac:dyDescent="0.2">
      <c r="A768" s="1" t="s">
        <v>1718</v>
      </c>
      <c r="B768" s="1" t="s">
        <v>330</v>
      </c>
      <c r="C768" s="1">
        <v>16000</v>
      </c>
      <c r="D768" s="1">
        <v>16000</v>
      </c>
      <c r="E768" s="1" t="s">
        <v>2902</v>
      </c>
      <c r="F768" s="1" t="s">
        <v>2431</v>
      </c>
      <c r="G768" s="1">
        <v>16000</v>
      </c>
    </row>
    <row r="769" spans="1:7" ht="51" x14ac:dyDescent="0.2">
      <c r="A769" s="1" t="s">
        <v>1717</v>
      </c>
      <c r="B769" s="1" t="s">
        <v>5904</v>
      </c>
      <c r="C769" s="1">
        <v>240000</v>
      </c>
      <c r="D769" s="1">
        <v>240000</v>
      </c>
      <c r="E769" s="1" t="s">
        <v>718</v>
      </c>
      <c r="F769" s="1" t="s">
        <v>2431</v>
      </c>
      <c r="G769" s="1">
        <v>4273.9000050000004</v>
      </c>
    </row>
    <row r="770" spans="1:7" ht="38.25" x14ac:dyDescent="0.2">
      <c r="A770" s="1" t="s">
        <v>1720</v>
      </c>
      <c r="B770" s="1" t="s">
        <v>604</v>
      </c>
      <c r="C770" s="1" t="s">
        <v>1096</v>
      </c>
      <c r="D770" s="1">
        <v>400000</v>
      </c>
      <c r="E770" s="1" t="s">
        <v>718</v>
      </c>
      <c r="F770" s="1" t="s">
        <v>1240</v>
      </c>
      <c r="G770" s="1">
        <v>7123.1666750000004</v>
      </c>
    </row>
    <row r="771" spans="1:7" ht="38.25" x14ac:dyDescent="0.2">
      <c r="A771" s="1" t="s">
        <v>1719</v>
      </c>
      <c r="B771" s="1" t="s">
        <v>4733</v>
      </c>
      <c r="C771" s="1">
        <v>10000</v>
      </c>
      <c r="D771" s="1">
        <v>10000</v>
      </c>
      <c r="E771" s="1" t="s">
        <v>2902</v>
      </c>
      <c r="F771" s="1" t="s">
        <v>5881</v>
      </c>
      <c r="G771" s="1">
        <v>10000</v>
      </c>
    </row>
    <row r="772" spans="1:7" ht="38.25" x14ac:dyDescent="0.2">
      <c r="A772" s="1" t="s">
        <v>1725</v>
      </c>
      <c r="B772" s="1" t="s">
        <v>3141</v>
      </c>
      <c r="C772" s="1">
        <v>66000</v>
      </c>
      <c r="D772" s="1">
        <v>66000</v>
      </c>
      <c r="E772" s="1" t="s">
        <v>1537</v>
      </c>
      <c r="F772" s="1" t="s">
        <v>5350</v>
      </c>
      <c r="G772" s="1">
        <v>64901.860520000002</v>
      </c>
    </row>
    <row r="773" spans="1:7" ht="38.25" x14ac:dyDescent="0.2">
      <c r="A773" s="1" t="s">
        <v>1726</v>
      </c>
      <c r="B773" s="1" t="s">
        <v>3696</v>
      </c>
      <c r="C773" s="1">
        <v>65000</v>
      </c>
      <c r="D773" s="1">
        <v>65000</v>
      </c>
      <c r="E773" s="1" t="s">
        <v>2902</v>
      </c>
      <c r="F773" s="1" t="s">
        <v>5350</v>
      </c>
      <c r="G773" s="1">
        <v>65000</v>
      </c>
    </row>
    <row r="774" spans="1:7" ht="51" x14ac:dyDescent="0.2">
      <c r="A774" s="1" t="s">
        <v>1728</v>
      </c>
      <c r="B774" s="1" t="s">
        <v>1518</v>
      </c>
      <c r="C774" s="1" t="s">
        <v>5021</v>
      </c>
      <c r="D774" s="1">
        <v>450000</v>
      </c>
      <c r="E774" s="1" t="s">
        <v>718</v>
      </c>
      <c r="F774" s="1" t="s">
        <v>2431</v>
      </c>
      <c r="G774" s="1">
        <v>8013.5625090000003</v>
      </c>
    </row>
    <row r="775" spans="1:7" ht="38.25" x14ac:dyDescent="0.2">
      <c r="A775" s="1" t="s">
        <v>1721</v>
      </c>
      <c r="B775" s="1" t="s">
        <v>5332</v>
      </c>
      <c r="C775" s="1">
        <v>100000</v>
      </c>
      <c r="D775" s="1">
        <v>100000</v>
      </c>
      <c r="E775" s="1" t="s">
        <v>1537</v>
      </c>
      <c r="F775" s="1" t="s">
        <v>1240</v>
      </c>
      <c r="G775" s="1">
        <v>98336.152300000002</v>
      </c>
    </row>
    <row r="776" spans="1:7" ht="63.75" x14ac:dyDescent="0.2">
      <c r="A776" s="1" t="s">
        <v>1722</v>
      </c>
      <c r="B776" s="1" t="s">
        <v>1538</v>
      </c>
      <c r="C776" s="1" t="s">
        <v>598</v>
      </c>
      <c r="D776" s="1">
        <v>150000</v>
      </c>
      <c r="E776" s="1" t="s">
        <v>718</v>
      </c>
      <c r="F776" s="1" t="s">
        <v>1240</v>
      </c>
      <c r="G776" s="1">
        <v>2671.1875030000001</v>
      </c>
    </row>
    <row r="777" spans="1:7" ht="51" x14ac:dyDescent="0.2">
      <c r="A777" s="1" t="s">
        <v>1723</v>
      </c>
      <c r="B777" s="1" t="s">
        <v>1428</v>
      </c>
      <c r="C777" s="1">
        <v>96000</v>
      </c>
      <c r="D777" s="1">
        <v>96000</v>
      </c>
      <c r="E777" s="1" t="s">
        <v>2902</v>
      </c>
      <c r="F777" s="1" t="s">
        <v>2431</v>
      </c>
      <c r="G777" s="1">
        <v>96000</v>
      </c>
    </row>
    <row r="778" spans="1:7" ht="38.25" x14ac:dyDescent="0.2">
      <c r="A778" s="1" t="s">
        <v>1724</v>
      </c>
      <c r="B778" s="1" t="s">
        <v>1799</v>
      </c>
      <c r="C778" s="1">
        <v>8000</v>
      </c>
      <c r="D778" s="1">
        <v>1152000</v>
      </c>
      <c r="E778" s="1" t="s">
        <v>718</v>
      </c>
      <c r="F778" s="1" t="s">
        <v>1240</v>
      </c>
      <c r="G778" s="1">
        <v>20514.720020000001</v>
      </c>
    </row>
    <row r="779" spans="1:7" ht="38.25" x14ac:dyDescent="0.2">
      <c r="A779" s="1" t="s">
        <v>1593</v>
      </c>
      <c r="B779" s="1" t="s">
        <v>1799</v>
      </c>
      <c r="C779" s="1">
        <v>15000</v>
      </c>
      <c r="D779" s="1">
        <v>15000</v>
      </c>
      <c r="E779" s="1" t="s">
        <v>2896</v>
      </c>
      <c r="F779" s="1" t="s">
        <v>5350</v>
      </c>
      <c r="G779" s="1">
        <v>19055.991580000002</v>
      </c>
    </row>
    <row r="780" spans="1:7" ht="51" x14ac:dyDescent="0.2">
      <c r="A780" s="1" t="s">
        <v>1594</v>
      </c>
      <c r="B780" s="1" t="s">
        <v>1917</v>
      </c>
      <c r="C780" s="1" t="s">
        <v>1211</v>
      </c>
      <c r="D780" s="1">
        <v>65000</v>
      </c>
      <c r="E780" s="1" t="s">
        <v>4998</v>
      </c>
      <c r="F780" s="1" t="s">
        <v>2431</v>
      </c>
      <c r="G780" s="1">
        <v>66294.127670000002</v>
      </c>
    </row>
    <row r="781" spans="1:7" ht="38.25" x14ac:dyDescent="0.2">
      <c r="A781" s="1" t="s">
        <v>1595</v>
      </c>
      <c r="B781" s="1" t="s">
        <v>3279</v>
      </c>
      <c r="C781" s="1">
        <v>377000</v>
      </c>
      <c r="D781" s="1">
        <v>377000</v>
      </c>
      <c r="E781" s="1" t="s">
        <v>718</v>
      </c>
      <c r="F781" s="1" t="s">
        <v>5881</v>
      </c>
      <c r="G781" s="1">
        <v>6713.5845909999998</v>
      </c>
    </row>
    <row r="782" spans="1:7" ht="38.25" x14ac:dyDescent="0.2">
      <c r="A782" s="1" t="s">
        <v>1852</v>
      </c>
      <c r="B782" s="1" t="s">
        <v>2018</v>
      </c>
      <c r="C782" s="1" t="s">
        <v>2409</v>
      </c>
      <c r="D782" s="1">
        <v>29000</v>
      </c>
      <c r="E782" s="1" t="s">
        <v>211</v>
      </c>
      <c r="F782" s="1" t="s">
        <v>5350</v>
      </c>
      <c r="G782" s="1">
        <v>45709.169889999997</v>
      </c>
    </row>
    <row r="783" spans="1:7" ht="38.25" x14ac:dyDescent="0.2">
      <c r="A783" s="1" t="s">
        <v>1851</v>
      </c>
      <c r="B783" s="1" t="s">
        <v>4540</v>
      </c>
      <c r="C783" s="1">
        <v>48500</v>
      </c>
      <c r="D783" s="1">
        <v>48500</v>
      </c>
      <c r="E783" s="1" t="s">
        <v>2902</v>
      </c>
      <c r="F783" s="1" t="s">
        <v>5350</v>
      </c>
      <c r="G783" s="1">
        <v>48500</v>
      </c>
    </row>
    <row r="784" spans="1:7" ht="51" x14ac:dyDescent="0.2">
      <c r="A784" s="1" t="s">
        <v>1850</v>
      </c>
      <c r="B784" s="1" t="s">
        <v>1530</v>
      </c>
      <c r="C784" s="1">
        <v>600000</v>
      </c>
      <c r="D784" s="1">
        <v>600000</v>
      </c>
      <c r="E784" s="1" t="s">
        <v>718</v>
      </c>
      <c r="F784" s="1" t="s">
        <v>2431</v>
      </c>
      <c r="G784" s="1">
        <v>10684.75001</v>
      </c>
    </row>
    <row r="785" spans="1:7" ht="38.25" x14ac:dyDescent="0.2">
      <c r="A785" s="1" t="s">
        <v>1849</v>
      </c>
      <c r="B785" s="1" t="s">
        <v>1530</v>
      </c>
      <c r="C785" s="1">
        <v>33900</v>
      </c>
      <c r="D785" s="1">
        <v>33900</v>
      </c>
      <c r="E785" s="1" t="s">
        <v>2902</v>
      </c>
      <c r="F785" s="1" t="s">
        <v>5350</v>
      </c>
      <c r="G785" s="1">
        <v>33900</v>
      </c>
    </row>
    <row r="786" spans="1:7" ht="51" x14ac:dyDescent="0.2">
      <c r="A786" s="1" t="s">
        <v>1846</v>
      </c>
      <c r="B786" s="1" t="s">
        <v>3862</v>
      </c>
      <c r="C786" s="1" t="s">
        <v>5574</v>
      </c>
      <c r="D786" s="1">
        <v>900000</v>
      </c>
      <c r="E786" s="1" t="s">
        <v>1200</v>
      </c>
      <c r="F786" s="1" t="s">
        <v>2431</v>
      </c>
      <c r="G786" s="1">
        <v>109729.60189999999</v>
      </c>
    </row>
    <row r="787" spans="1:7" ht="38.25" x14ac:dyDescent="0.2">
      <c r="A787" s="1" t="s">
        <v>1858</v>
      </c>
      <c r="B787" s="1" t="s">
        <v>2641</v>
      </c>
      <c r="C787" s="1">
        <v>850000</v>
      </c>
      <c r="D787" s="1">
        <v>850000</v>
      </c>
      <c r="E787" s="1" t="s">
        <v>718</v>
      </c>
      <c r="F787" s="1" t="s">
        <v>1240</v>
      </c>
      <c r="G787" s="1">
        <v>15136.72918</v>
      </c>
    </row>
    <row r="788" spans="1:7" ht="38.25" x14ac:dyDescent="0.2">
      <c r="A788" s="1" t="s">
        <v>1857</v>
      </c>
      <c r="B788" s="1" t="s">
        <v>2641</v>
      </c>
      <c r="C788" s="1">
        <v>85000</v>
      </c>
      <c r="D788" s="1">
        <v>85000</v>
      </c>
      <c r="E788" s="1" t="s">
        <v>2902</v>
      </c>
      <c r="F788" s="1" t="s">
        <v>1240</v>
      </c>
      <c r="G788" s="1">
        <v>85000</v>
      </c>
    </row>
    <row r="789" spans="1:7" ht="38.25" x14ac:dyDescent="0.2">
      <c r="A789" s="1" t="s">
        <v>1856</v>
      </c>
      <c r="B789" s="1" t="s">
        <v>3014</v>
      </c>
      <c r="C789" s="1">
        <v>450000</v>
      </c>
      <c r="D789" s="1">
        <v>450000</v>
      </c>
      <c r="E789" s="1" t="s">
        <v>718</v>
      </c>
      <c r="F789" s="1" t="s">
        <v>1240</v>
      </c>
      <c r="G789" s="1">
        <v>8013.5625090000003</v>
      </c>
    </row>
    <row r="790" spans="1:7" ht="38.25" x14ac:dyDescent="0.2">
      <c r="A790" s="1" t="s">
        <v>1855</v>
      </c>
      <c r="B790" s="1" t="s">
        <v>4481</v>
      </c>
      <c r="C790" s="1">
        <v>48000</v>
      </c>
      <c r="D790" s="1">
        <v>48000</v>
      </c>
      <c r="E790" s="1" t="s">
        <v>2902</v>
      </c>
      <c r="F790" s="1" t="s">
        <v>5350</v>
      </c>
      <c r="G790" s="1">
        <v>48000</v>
      </c>
    </row>
    <row r="791" spans="1:7" ht="38.25" x14ac:dyDescent="0.2">
      <c r="A791" s="1" t="s">
        <v>1854</v>
      </c>
      <c r="B791" s="1" t="s">
        <v>1335</v>
      </c>
      <c r="C791" s="1">
        <v>170000</v>
      </c>
      <c r="D791" s="1">
        <v>170000</v>
      </c>
      <c r="E791" s="1" t="s">
        <v>718</v>
      </c>
      <c r="F791" s="1" t="s">
        <v>1240</v>
      </c>
      <c r="G791" s="1">
        <v>3027.3458369999998</v>
      </c>
    </row>
    <row r="792" spans="1:7" ht="38.25" x14ac:dyDescent="0.2">
      <c r="A792" s="1" t="s">
        <v>1864</v>
      </c>
      <c r="B792" s="1" t="s">
        <v>1335</v>
      </c>
      <c r="C792" s="1">
        <v>13100</v>
      </c>
      <c r="D792" s="1">
        <v>13100</v>
      </c>
      <c r="E792" s="1" t="s">
        <v>2902</v>
      </c>
      <c r="F792" s="1" t="s">
        <v>5350</v>
      </c>
      <c r="G792" s="1">
        <v>13100</v>
      </c>
    </row>
    <row r="793" spans="1:7" ht="38.25" x14ac:dyDescent="0.2">
      <c r="A793" s="1" t="s">
        <v>1863</v>
      </c>
      <c r="B793" s="1" t="s">
        <v>5107</v>
      </c>
      <c r="C793" s="1">
        <v>5000</v>
      </c>
      <c r="D793" s="1">
        <v>60000</v>
      </c>
      <c r="E793" s="1" t="s">
        <v>2902</v>
      </c>
      <c r="F793" s="1" t="s">
        <v>5350</v>
      </c>
      <c r="G793" s="1">
        <v>60000</v>
      </c>
    </row>
    <row r="794" spans="1:7" ht="38.25" x14ac:dyDescent="0.2">
      <c r="A794" s="1" t="s">
        <v>1867</v>
      </c>
      <c r="B794" s="1" t="s">
        <v>2519</v>
      </c>
      <c r="C794" s="1">
        <v>24000</v>
      </c>
      <c r="D794" s="1">
        <v>24000</v>
      </c>
      <c r="E794" s="1" t="s">
        <v>2902</v>
      </c>
      <c r="F794" s="1" t="s">
        <v>5350</v>
      </c>
      <c r="G794" s="1">
        <v>24000</v>
      </c>
    </row>
    <row r="795" spans="1:7" ht="38.25" x14ac:dyDescent="0.2">
      <c r="A795" s="1" t="s">
        <v>1865</v>
      </c>
      <c r="B795" s="1" t="s">
        <v>5816</v>
      </c>
      <c r="C795" s="1" t="s">
        <v>2233</v>
      </c>
      <c r="D795" s="1">
        <v>240000</v>
      </c>
      <c r="E795" s="1" t="s">
        <v>718</v>
      </c>
      <c r="F795" s="1" t="s">
        <v>5350</v>
      </c>
      <c r="G795" s="1">
        <v>4273.9000050000004</v>
      </c>
    </row>
    <row r="796" spans="1:7" ht="38.25" x14ac:dyDescent="0.2">
      <c r="A796" s="1" t="s">
        <v>1869</v>
      </c>
      <c r="B796" s="1" t="s">
        <v>5680</v>
      </c>
      <c r="C796" s="1" t="s">
        <v>5357</v>
      </c>
      <c r="D796" s="1">
        <v>650000</v>
      </c>
      <c r="E796" s="1" t="s">
        <v>718</v>
      </c>
      <c r="F796" s="1" t="s">
        <v>5350</v>
      </c>
      <c r="G796" s="1">
        <v>11575.145850000001</v>
      </c>
    </row>
    <row r="797" spans="1:7" ht="38.25" x14ac:dyDescent="0.2">
      <c r="A797" s="1" t="s">
        <v>1868</v>
      </c>
      <c r="B797" s="1" t="s">
        <v>2818</v>
      </c>
      <c r="C797" s="1">
        <v>95000</v>
      </c>
      <c r="D797" s="1">
        <v>95000</v>
      </c>
      <c r="E797" s="1" t="s">
        <v>2902</v>
      </c>
      <c r="F797" s="1" t="s">
        <v>5350</v>
      </c>
      <c r="G797" s="1">
        <v>95000</v>
      </c>
    </row>
    <row r="798" spans="1:7" ht="38.25" x14ac:dyDescent="0.2">
      <c r="A798" s="1" t="s">
        <v>1872</v>
      </c>
      <c r="B798" s="1" t="s">
        <v>1560</v>
      </c>
      <c r="C798" s="1">
        <v>516000</v>
      </c>
      <c r="D798" s="1">
        <v>516000</v>
      </c>
      <c r="E798" s="1" t="s">
        <v>718</v>
      </c>
      <c r="F798" s="1" t="s">
        <v>1240</v>
      </c>
      <c r="G798" s="1">
        <v>9188.8850110000003</v>
      </c>
    </row>
    <row r="799" spans="1:7" ht="51" x14ac:dyDescent="0.2">
      <c r="A799" s="1" t="s">
        <v>1871</v>
      </c>
      <c r="B799" s="1" t="s">
        <v>183</v>
      </c>
      <c r="C799" s="1" t="s">
        <v>3235</v>
      </c>
      <c r="D799" s="1">
        <v>504000</v>
      </c>
      <c r="E799" s="1" t="s">
        <v>718</v>
      </c>
      <c r="F799" s="1" t="s">
        <v>2431</v>
      </c>
      <c r="G799" s="1">
        <v>8975.1900100000003</v>
      </c>
    </row>
    <row r="800" spans="1:7" ht="51" x14ac:dyDescent="0.2">
      <c r="A800" s="1" t="s">
        <v>1874</v>
      </c>
      <c r="B800" s="1" t="s">
        <v>183</v>
      </c>
      <c r="C800" s="1">
        <v>144000</v>
      </c>
      <c r="D800" s="1">
        <v>144000</v>
      </c>
      <c r="E800" s="1" t="s">
        <v>718</v>
      </c>
      <c r="F800" s="1" t="s">
        <v>2431</v>
      </c>
      <c r="G800" s="1">
        <v>2564.3400029999998</v>
      </c>
    </row>
    <row r="801" spans="1:7" ht="38.25" x14ac:dyDescent="0.2">
      <c r="A801" s="1" t="s">
        <v>1884</v>
      </c>
      <c r="B801" s="1" t="s">
        <v>819</v>
      </c>
      <c r="C801" s="1" t="s">
        <v>1901</v>
      </c>
      <c r="D801" s="1">
        <v>55000</v>
      </c>
      <c r="E801" s="1" t="s">
        <v>211</v>
      </c>
      <c r="F801" s="1" t="s">
        <v>1240</v>
      </c>
      <c r="G801" s="1">
        <v>86689.804959999994</v>
      </c>
    </row>
    <row r="802" spans="1:7" ht="38.25" x14ac:dyDescent="0.2">
      <c r="A802" s="1" t="s">
        <v>1883</v>
      </c>
      <c r="B802" s="1" t="s">
        <v>819</v>
      </c>
      <c r="C802" s="1">
        <v>15500</v>
      </c>
      <c r="D802" s="1">
        <v>15500</v>
      </c>
      <c r="E802" s="1" t="s">
        <v>2902</v>
      </c>
      <c r="F802" s="1" t="s">
        <v>5881</v>
      </c>
      <c r="G802" s="1">
        <v>15500</v>
      </c>
    </row>
    <row r="803" spans="1:7" ht="51" x14ac:dyDescent="0.2">
      <c r="A803" s="1" t="s">
        <v>1882</v>
      </c>
      <c r="B803" s="1" t="s">
        <v>5294</v>
      </c>
      <c r="C803" s="1" t="s">
        <v>3740</v>
      </c>
      <c r="D803" s="1">
        <v>300000</v>
      </c>
      <c r="E803" s="1" t="s">
        <v>1782</v>
      </c>
      <c r="F803" s="1" t="s">
        <v>2431</v>
      </c>
      <c r="G803" s="1">
        <v>148284.35010000001</v>
      </c>
    </row>
    <row r="804" spans="1:7" ht="51" x14ac:dyDescent="0.2">
      <c r="A804" s="1" t="s">
        <v>1890</v>
      </c>
      <c r="B804" s="1" t="s">
        <v>3734</v>
      </c>
      <c r="C804" s="1">
        <v>600000</v>
      </c>
      <c r="D804" s="1">
        <v>600000</v>
      </c>
      <c r="E804" s="1" t="s">
        <v>718</v>
      </c>
      <c r="F804" s="1" t="s">
        <v>2431</v>
      </c>
      <c r="G804" s="1">
        <v>10684.75001</v>
      </c>
    </row>
    <row r="805" spans="1:7" ht="38.25" x14ac:dyDescent="0.2">
      <c r="A805" s="1" t="s">
        <v>1888</v>
      </c>
      <c r="B805" s="1" t="s">
        <v>964</v>
      </c>
      <c r="C805" s="1">
        <v>75000</v>
      </c>
      <c r="D805" s="1">
        <v>75000</v>
      </c>
      <c r="E805" s="1" t="s">
        <v>2902</v>
      </c>
      <c r="F805" s="1" t="s">
        <v>5350</v>
      </c>
      <c r="G805" s="1">
        <v>75000</v>
      </c>
    </row>
    <row r="806" spans="1:7" ht="38.25" x14ac:dyDescent="0.2">
      <c r="A806" s="1" t="s">
        <v>1886</v>
      </c>
      <c r="B806" s="1" t="s">
        <v>2012</v>
      </c>
      <c r="C806" s="1">
        <v>12000</v>
      </c>
      <c r="D806" s="1">
        <v>12000</v>
      </c>
      <c r="E806" s="1" t="s">
        <v>2902</v>
      </c>
      <c r="F806" s="1" t="s">
        <v>1240</v>
      </c>
      <c r="G806" s="1">
        <v>12000</v>
      </c>
    </row>
    <row r="807" spans="1:7" ht="51" x14ac:dyDescent="0.2">
      <c r="A807" s="1" t="s">
        <v>1885</v>
      </c>
      <c r="B807" s="1" t="s">
        <v>2011</v>
      </c>
      <c r="C807" s="1" t="s">
        <v>5516</v>
      </c>
      <c r="D807" s="1">
        <v>1700000</v>
      </c>
      <c r="E807" s="1" t="s">
        <v>718</v>
      </c>
      <c r="F807" s="1" t="s">
        <v>2431</v>
      </c>
      <c r="G807" s="1">
        <v>30273.45837</v>
      </c>
    </row>
    <row r="808" spans="1:7" ht="38.25" x14ac:dyDescent="0.2">
      <c r="A808" s="1" t="s">
        <v>1895</v>
      </c>
      <c r="B808" s="1" t="s">
        <v>6349</v>
      </c>
      <c r="C808" s="1" t="s">
        <v>376</v>
      </c>
      <c r="D808" s="1">
        <v>30000</v>
      </c>
      <c r="E808" s="1" t="s">
        <v>2902</v>
      </c>
      <c r="F808" s="1" t="s">
        <v>1240</v>
      </c>
      <c r="G808" s="1">
        <v>30000</v>
      </c>
    </row>
    <row r="809" spans="1:7" ht="51" x14ac:dyDescent="0.2">
      <c r="A809" s="1" t="s">
        <v>1894</v>
      </c>
      <c r="B809" s="1" t="s">
        <v>6349</v>
      </c>
      <c r="C809" s="1" t="s">
        <v>4736</v>
      </c>
      <c r="D809" s="1">
        <v>360000</v>
      </c>
      <c r="E809" s="1" t="s">
        <v>718</v>
      </c>
      <c r="F809" s="1" t="s">
        <v>2431</v>
      </c>
      <c r="G809" s="1">
        <v>6410.850007</v>
      </c>
    </row>
    <row r="810" spans="1:7" ht="38.25" x14ac:dyDescent="0.2">
      <c r="A810" s="1" t="s">
        <v>1892</v>
      </c>
      <c r="B810" s="1" t="s">
        <v>632</v>
      </c>
      <c r="C810" s="1">
        <v>100000</v>
      </c>
      <c r="D810" s="1">
        <v>100000</v>
      </c>
      <c r="E810" s="1" t="s">
        <v>2902</v>
      </c>
      <c r="F810" s="1" t="s">
        <v>1240</v>
      </c>
      <c r="G810" s="1">
        <v>100000</v>
      </c>
    </row>
    <row r="811" spans="1:7" ht="38.25" x14ac:dyDescent="0.2">
      <c r="A811" s="1" t="s">
        <v>2080</v>
      </c>
      <c r="B811" s="1" t="s">
        <v>632</v>
      </c>
      <c r="C811" s="1">
        <v>42000</v>
      </c>
      <c r="D811" s="1">
        <v>42000</v>
      </c>
      <c r="E811" s="1" t="s">
        <v>2896</v>
      </c>
      <c r="F811" s="1" t="s">
        <v>1240</v>
      </c>
      <c r="G811" s="1">
        <v>53356.776440000001</v>
      </c>
    </row>
    <row r="812" spans="1:7" ht="38.25" x14ac:dyDescent="0.2">
      <c r="A812" s="1" t="s">
        <v>2081</v>
      </c>
      <c r="B812" s="1" t="s">
        <v>65</v>
      </c>
      <c r="C812" s="1">
        <v>40000</v>
      </c>
      <c r="D812" s="1">
        <v>40000</v>
      </c>
      <c r="E812" s="1" t="s">
        <v>2902</v>
      </c>
      <c r="F812" s="1" t="s">
        <v>5350</v>
      </c>
      <c r="G812" s="1">
        <v>40000</v>
      </c>
    </row>
    <row r="813" spans="1:7" ht="38.25" x14ac:dyDescent="0.2">
      <c r="A813" s="1" t="s">
        <v>2077</v>
      </c>
      <c r="B813" s="1" t="s">
        <v>3603</v>
      </c>
      <c r="C813" s="1" t="s">
        <v>4476</v>
      </c>
      <c r="D813" s="1">
        <v>550000</v>
      </c>
      <c r="E813" s="1" t="s">
        <v>718</v>
      </c>
      <c r="F813" s="1" t="s">
        <v>1240</v>
      </c>
      <c r="G813" s="1">
        <v>9794.3541779999996</v>
      </c>
    </row>
    <row r="814" spans="1:7" ht="38.25" x14ac:dyDescent="0.2">
      <c r="A814" s="1" t="s">
        <v>2078</v>
      </c>
      <c r="B814" s="1" t="s">
        <v>5190</v>
      </c>
      <c r="C814" s="1" t="s">
        <v>4335</v>
      </c>
      <c r="D814" s="1">
        <v>65000</v>
      </c>
      <c r="E814" s="1" t="s">
        <v>4411</v>
      </c>
      <c r="F814" s="1" t="s">
        <v>1240</v>
      </c>
      <c r="G814" s="1">
        <v>18499.860540000001</v>
      </c>
    </row>
    <row r="815" spans="1:7" ht="38.25" x14ac:dyDescent="0.2">
      <c r="A815" s="1" t="s">
        <v>2085</v>
      </c>
      <c r="B815" s="1" t="s">
        <v>5356</v>
      </c>
      <c r="C815" s="1" t="s">
        <v>885</v>
      </c>
      <c r="D815" s="1">
        <v>15600</v>
      </c>
      <c r="E815" s="1" t="s">
        <v>2896</v>
      </c>
      <c r="F815" s="1" t="s">
        <v>1240</v>
      </c>
      <c r="G815" s="1">
        <v>19818.231250000001</v>
      </c>
    </row>
    <row r="816" spans="1:7" ht="51" x14ac:dyDescent="0.2">
      <c r="A816" s="1" t="s">
        <v>2088</v>
      </c>
      <c r="B816" s="1" t="s">
        <v>2727</v>
      </c>
      <c r="C816" s="1" t="s">
        <v>2710</v>
      </c>
      <c r="D816" s="1">
        <v>600000</v>
      </c>
      <c r="E816" s="1" t="s">
        <v>718</v>
      </c>
      <c r="F816" s="1" t="s">
        <v>2431</v>
      </c>
      <c r="G816" s="1">
        <v>10684.75001</v>
      </c>
    </row>
    <row r="817" spans="1:7" ht="38.25" x14ac:dyDescent="0.2">
      <c r="A817" s="1" t="s">
        <v>2083</v>
      </c>
      <c r="B817" s="1" t="s">
        <v>2177</v>
      </c>
      <c r="C817" s="1" t="s">
        <v>1555</v>
      </c>
      <c r="D817" s="1">
        <v>600000</v>
      </c>
      <c r="E817" s="1" t="s">
        <v>718</v>
      </c>
      <c r="F817" s="1" t="s">
        <v>5350</v>
      </c>
      <c r="G817" s="1">
        <v>10684.75001</v>
      </c>
    </row>
    <row r="818" spans="1:7" ht="38.25" x14ac:dyDescent="0.2">
      <c r="A818" s="1" t="s">
        <v>2084</v>
      </c>
      <c r="B818" s="1" t="s">
        <v>359</v>
      </c>
      <c r="C818" s="1">
        <v>1000000</v>
      </c>
      <c r="D818" s="1">
        <v>1000000</v>
      </c>
      <c r="E818" s="1" t="s">
        <v>718</v>
      </c>
      <c r="F818" s="1" t="s">
        <v>1240</v>
      </c>
      <c r="G818" s="1">
        <v>17807.916689999998</v>
      </c>
    </row>
    <row r="819" spans="1:7" ht="51" x14ac:dyDescent="0.2">
      <c r="A819" s="1" t="s">
        <v>2074</v>
      </c>
      <c r="B819" s="1" t="s">
        <v>6456</v>
      </c>
      <c r="C819" s="1" t="s">
        <v>5880</v>
      </c>
      <c r="D819" s="1">
        <v>13000</v>
      </c>
      <c r="E819" s="1" t="s">
        <v>2902</v>
      </c>
      <c r="F819" s="1" t="s">
        <v>2431</v>
      </c>
      <c r="G819" s="1">
        <v>13000</v>
      </c>
    </row>
    <row r="820" spans="1:7" ht="38.25" x14ac:dyDescent="0.2">
      <c r="A820" s="1" t="s">
        <v>2075</v>
      </c>
      <c r="B820" s="1" t="s">
        <v>6325</v>
      </c>
      <c r="C820" s="1" t="s">
        <v>2592</v>
      </c>
      <c r="D820" s="1">
        <v>900000</v>
      </c>
      <c r="E820" s="1" t="s">
        <v>718</v>
      </c>
      <c r="F820" s="1" t="s">
        <v>5881</v>
      </c>
      <c r="G820" s="1">
        <v>16027.125019999999</v>
      </c>
    </row>
    <row r="821" spans="1:7" ht="51" x14ac:dyDescent="0.2">
      <c r="A821" s="1" t="s">
        <v>2090</v>
      </c>
      <c r="B821" s="1" t="s">
        <v>5086</v>
      </c>
      <c r="C821" s="1">
        <v>85000</v>
      </c>
      <c r="D821" s="1">
        <v>85000</v>
      </c>
      <c r="E821" s="1" t="s">
        <v>2902</v>
      </c>
      <c r="F821" s="1" t="s">
        <v>2431</v>
      </c>
      <c r="G821" s="1">
        <v>85000</v>
      </c>
    </row>
    <row r="822" spans="1:7" ht="38.25" x14ac:dyDescent="0.2">
      <c r="A822" s="1" t="s">
        <v>2057</v>
      </c>
      <c r="B822" s="1" t="s">
        <v>4193</v>
      </c>
      <c r="C822" s="1">
        <v>6000</v>
      </c>
      <c r="D822" s="1">
        <v>6000</v>
      </c>
      <c r="E822" s="1" t="s">
        <v>2902</v>
      </c>
      <c r="F822" s="1" t="s">
        <v>5881</v>
      </c>
      <c r="G822" s="1">
        <v>6000</v>
      </c>
    </row>
    <row r="823" spans="1:7" ht="38.25" x14ac:dyDescent="0.2">
      <c r="A823" s="1" t="s">
        <v>2058</v>
      </c>
      <c r="B823" s="1" t="s">
        <v>2792</v>
      </c>
      <c r="C823" s="1">
        <v>30000</v>
      </c>
      <c r="D823" s="1">
        <v>30000</v>
      </c>
      <c r="E823" s="1" t="s">
        <v>2902</v>
      </c>
      <c r="F823" s="1" t="s">
        <v>1240</v>
      </c>
      <c r="G823" s="1">
        <v>30000</v>
      </c>
    </row>
    <row r="824" spans="1:7" ht="38.25" x14ac:dyDescent="0.2">
      <c r="A824" s="1" t="s">
        <v>2059</v>
      </c>
      <c r="B824" s="1" t="s">
        <v>5849</v>
      </c>
      <c r="C824" s="1">
        <v>100000</v>
      </c>
      <c r="D824" s="1">
        <v>100000</v>
      </c>
      <c r="E824" s="1" t="s">
        <v>211</v>
      </c>
      <c r="F824" s="1" t="s">
        <v>5350</v>
      </c>
      <c r="G824" s="1">
        <v>157617.8272</v>
      </c>
    </row>
    <row r="825" spans="1:7" ht="38.25" x14ac:dyDescent="0.2">
      <c r="A825" s="1" t="s">
        <v>2061</v>
      </c>
      <c r="B825" s="1" t="s">
        <v>816</v>
      </c>
      <c r="C825" s="1" t="s">
        <v>1379</v>
      </c>
      <c r="D825" s="1">
        <v>1200000</v>
      </c>
      <c r="E825" s="1" t="s">
        <v>718</v>
      </c>
      <c r="F825" s="1" t="s">
        <v>5881</v>
      </c>
      <c r="G825" s="1">
        <v>21369.500019999999</v>
      </c>
    </row>
    <row r="826" spans="1:7" ht="38.25" x14ac:dyDescent="0.2">
      <c r="A826" s="1" t="s">
        <v>2062</v>
      </c>
      <c r="B826" s="1" t="s">
        <v>1257</v>
      </c>
      <c r="C826" s="1" t="s">
        <v>597</v>
      </c>
      <c r="D826" s="1">
        <v>200000</v>
      </c>
      <c r="E826" s="1" t="s">
        <v>718</v>
      </c>
      <c r="F826" s="1" t="s">
        <v>1240</v>
      </c>
      <c r="G826" s="1">
        <v>3561.583337</v>
      </c>
    </row>
    <row r="827" spans="1:7" ht="38.25" x14ac:dyDescent="0.2">
      <c r="A827" s="1" t="s">
        <v>2063</v>
      </c>
      <c r="B827" s="1" t="s">
        <v>268</v>
      </c>
      <c r="C827" s="1">
        <v>5000</v>
      </c>
      <c r="D827" s="1">
        <v>5000</v>
      </c>
      <c r="E827" s="1" t="s">
        <v>2902</v>
      </c>
      <c r="F827" s="1" t="s">
        <v>1240</v>
      </c>
      <c r="G827" s="1">
        <v>5000</v>
      </c>
    </row>
    <row r="828" spans="1:7" ht="38.25" x14ac:dyDescent="0.2">
      <c r="A828" s="1" t="s">
        <v>2065</v>
      </c>
      <c r="B828" s="1" t="s">
        <v>5972</v>
      </c>
      <c r="C828" s="1" t="s">
        <v>2886</v>
      </c>
      <c r="D828" s="1">
        <v>200000</v>
      </c>
      <c r="E828" s="1" t="s">
        <v>718</v>
      </c>
      <c r="F828" s="1" t="s">
        <v>1240</v>
      </c>
      <c r="G828" s="1">
        <v>3561.583337</v>
      </c>
    </row>
    <row r="829" spans="1:7" ht="51" x14ac:dyDescent="0.2">
      <c r="A829" s="1" t="s">
        <v>2055</v>
      </c>
      <c r="B829" s="1" t="s">
        <v>984</v>
      </c>
      <c r="C829" s="1" t="s">
        <v>3680</v>
      </c>
      <c r="D829" s="1">
        <v>30000</v>
      </c>
      <c r="E829" s="1" t="s">
        <v>2896</v>
      </c>
      <c r="F829" s="1" t="s">
        <v>2431</v>
      </c>
      <c r="G829" s="1">
        <v>38111.98317</v>
      </c>
    </row>
    <row r="830" spans="1:7" ht="38.25" x14ac:dyDescent="0.2">
      <c r="A830" s="1" t="s">
        <v>2070</v>
      </c>
      <c r="B830" s="1" t="s">
        <v>6104</v>
      </c>
      <c r="C830" s="1" t="s">
        <v>3621</v>
      </c>
      <c r="D830" s="1">
        <v>1000000</v>
      </c>
      <c r="E830" s="1" t="s">
        <v>718</v>
      </c>
      <c r="F830" s="1" t="s">
        <v>1240</v>
      </c>
      <c r="G830" s="1">
        <v>17807.916689999998</v>
      </c>
    </row>
    <row r="831" spans="1:7" ht="51" x14ac:dyDescent="0.2">
      <c r="A831" s="1" t="s">
        <v>2068</v>
      </c>
      <c r="B831" s="1" t="s">
        <v>1972</v>
      </c>
      <c r="C831" s="1">
        <v>650000</v>
      </c>
      <c r="D831" s="1">
        <v>650000</v>
      </c>
      <c r="E831" s="1" t="s">
        <v>718</v>
      </c>
      <c r="F831" s="1" t="s">
        <v>2431</v>
      </c>
      <c r="G831" s="1">
        <v>11575.145850000001</v>
      </c>
    </row>
    <row r="832" spans="1:7" ht="38.25" x14ac:dyDescent="0.2">
      <c r="A832" s="1" t="s">
        <v>2118</v>
      </c>
      <c r="B832" s="1" t="s">
        <v>3746</v>
      </c>
      <c r="C832" s="1">
        <v>100000</v>
      </c>
      <c r="D832" s="1">
        <v>100000</v>
      </c>
      <c r="E832" s="1" t="s">
        <v>1537</v>
      </c>
      <c r="F832" s="1" t="s">
        <v>5350</v>
      </c>
      <c r="G832" s="1">
        <v>98336.152300000002</v>
      </c>
    </row>
    <row r="833" spans="1:7" ht="38.25" x14ac:dyDescent="0.2">
      <c r="A833" s="1" t="s">
        <v>2116</v>
      </c>
      <c r="B833" s="1" t="s">
        <v>4862</v>
      </c>
      <c r="C833" s="1">
        <v>92500</v>
      </c>
      <c r="D833" s="1">
        <v>92500</v>
      </c>
      <c r="E833" s="1" t="s">
        <v>2902</v>
      </c>
      <c r="F833" s="1" t="s">
        <v>5350</v>
      </c>
      <c r="G833" s="1">
        <v>92500</v>
      </c>
    </row>
    <row r="834" spans="1:7" ht="38.25" x14ac:dyDescent="0.2">
      <c r="A834" s="1" t="s">
        <v>2117</v>
      </c>
      <c r="B834" s="1" t="s">
        <v>973</v>
      </c>
      <c r="C834" s="1">
        <v>550000</v>
      </c>
      <c r="D834" s="1">
        <v>550000</v>
      </c>
      <c r="E834" s="1" t="s">
        <v>718</v>
      </c>
      <c r="F834" s="1" t="s">
        <v>1240</v>
      </c>
      <c r="G834" s="1">
        <v>9794.3541779999996</v>
      </c>
    </row>
    <row r="835" spans="1:7" ht="38.25" x14ac:dyDescent="0.2">
      <c r="A835" s="1" t="s">
        <v>2114</v>
      </c>
      <c r="B835" s="1" t="s">
        <v>6306</v>
      </c>
      <c r="C835" s="1">
        <v>32000</v>
      </c>
      <c r="D835" s="1">
        <v>32000</v>
      </c>
      <c r="E835" s="1" t="s">
        <v>2902</v>
      </c>
      <c r="F835" s="1" t="s">
        <v>1240</v>
      </c>
      <c r="G835" s="1">
        <v>32000</v>
      </c>
    </row>
    <row r="836" spans="1:7" ht="38.25" x14ac:dyDescent="0.2">
      <c r="A836" s="1" t="s">
        <v>2115</v>
      </c>
      <c r="B836" s="1" t="s">
        <v>2944</v>
      </c>
      <c r="C836" s="1">
        <v>55000</v>
      </c>
      <c r="D836" s="1">
        <v>55000</v>
      </c>
      <c r="E836" s="1" t="s">
        <v>2902</v>
      </c>
      <c r="F836" s="1" t="s">
        <v>1240</v>
      </c>
      <c r="G836" s="1">
        <v>55000</v>
      </c>
    </row>
    <row r="837" spans="1:7" ht="51" x14ac:dyDescent="0.2">
      <c r="A837" s="1" t="s">
        <v>2111</v>
      </c>
      <c r="B837" s="1" t="s">
        <v>2944</v>
      </c>
      <c r="C837" s="1">
        <v>40000</v>
      </c>
      <c r="D837" s="1">
        <v>40000</v>
      </c>
      <c r="E837" s="1" t="s">
        <v>2902</v>
      </c>
      <c r="F837" s="1" t="s">
        <v>2431</v>
      </c>
      <c r="G837" s="1">
        <v>40000</v>
      </c>
    </row>
    <row r="838" spans="1:7" ht="38.25" x14ac:dyDescent="0.2">
      <c r="A838" s="1" t="s">
        <v>2112</v>
      </c>
      <c r="B838" s="1" t="s">
        <v>4704</v>
      </c>
      <c r="C838" s="1">
        <v>3000</v>
      </c>
      <c r="D838" s="1">
        <v>3000</v>
      </c>
      <c r="E838" s="1" t="s">
        <v>2902</v>
      </c>
      <c r="F838" s="1" t="s">
        <v>5350</v>
      </c>
      <c r="G838" s="1">
        <v>3000</v>
      </c>
    </row>
    <row r="839" spans="1:7" ht="38.25" x14ac:dyDescent="0.2">
      <c r="A839" s="1" t="s">
        <v>2121</v>
      </c>
      <c r="B839" s="1" t="s">
        <v>4704</v>
      </c>
      <c r="C839" s="1">
        <v>43600</v>
      </c>
      <c r="D839" s="1">
        <v>43600</v>
      </c>
      <c r="E839" s="1" t="s">
        <v>2902</v>
      </c>
      <c r="F839" s="1" t="s">
        <v>1240</v>
      </c>
      <c r="G839" s="1">
        <v>43600</v>
      </c>
    </row>
    <row r="840" spans="1:7" ht="51" x14ac:dyDescent="0.2">
      <c r="A840" s="1" t="s">
        <v>2120</v>
      </c>
      <c r="B840" s="1" t="s">
        <v>5470</v>
      </c>
      <c r="C840" s="1">
        <v>45000</v>
      </c>
      <c r="D840" s="1">
        <v>540000</v>
      </c>
      <c r="E840" s="1" t="s">
        <v>718</v>
      </c>
      <c r="F840" s="1" t="s">
        <v>2431</v>
      </c>
      <c r="G840" s="1">
        <v>9616.2750109999997</v>
      </c>
    </row>
    <row r="841" spans="1:7" ht="51" x14ac:dyDescent="0.2">
      <c r="A841" s="1" t="s">
        <v>2119</v>
      </c>
      <c r="B841" s="1" t="s">
        <v>1616</v>
      </c>
      <c r="C841" s="1">
        <v>35000</v>
      </c>
      <c r="D841" s="1">
        <v>35000</v>
      </c>
      <c r="E841" s="1" t="s">
        <v>2902</v>
      </c>
      <c r="F841" s="1" t="s">
        <v>2431</v>
      </c>
      <c r="G841" s="1">
        <v>35000</v>
      </c>
    </row>
    <row r="842" spans="1:7" ht="38.25" x14ac:dyDescent="0.2">
      <c r="A842" s="1" t="s">
        <v>2099</v>
      </c>
      <c r="B842" s="1" t="s">
        <v>2336</v>
      </c>
      <c r="C842" s="1">
        <v>12000</v>
      </c>
      <c r="D842" s="1">
        <v>12000</v>
      </c>
      <c r="E842" s="1" t="s">
        <v>2902</v>
      </c>
      <c r="F842" s="1" t="s">
        <v>5350</v>
      </c>
      <c r="G842" s="1">
        <v>12000</v>
      </c>
    </row>
    <row r="843" spans="1:7" ht="38.25" x14ac:dyDescent="0.2">
      <c r="A843" s="1" t="s">
        <v>2100</v>
      </c>
      <c r="B843" s="1" t="s">
        <v>537</v>
      </c>
      <c r="C843" s="1">
        <v>5000</v>
      </c>
      <c r="D843" s="1">
        <v>5000</v>
      </c>
      <c r="E843" s="1" t="s">
        <v>2902</v>
      </c>
      <c r="F843" s="1" t="s">
        <v>5881</v>
      </c>
      <c r="G843" s="1">
        <v>5000</v>
      </c>
    </row>
    <row r="844" spans="1:7" ht="38.25" x14ac:dyDescent="0.2">
      <c r="A844" s="1" t="s">
        <v>2102</v>
      </c>
      <c r="B844" s="1" t="s">
        <v>886</v>
      </c>
      <c r="C844" s="1" t="s">
        <v>1264</v>
      </c>
      <c r="D844" s="1">
        <v>134000</v>
      </c>
      <c r="E844" s="1" t="s">
        <v>1200</v>
      </c>
      <c r="F844" s="1" t="s">
        <v>1240</v>
      </c>
      <c r="G844" s="1">
        <v>16337.5185</v>
      </c>
    </row>
    <row r="845" spans="1:7" ht="38.25" x14ac:dyDescent="0.2">
      <c r="A845" s="1" t="s">
        <v>2103</v>
      </c>
      <c r="B845" s="1" t="s">
        <v>3334</v>
      </c>
      <c r="C845" s="1">
        <v>65000</v>
      </c>
      <c r="D845" s="1">
        <v>65000</v>
      </c>
      <c r="E845" s="1" t="s">
        <v>2902</v>
      </c>
      <c r="F845" s="1" t="s">
        <v>5881</v>
      </c>
      <c r="G845" s="1">
        <v>65000</v>
      </c>
    </row>
    <row r="846" spans="1:7" ht="51" x14ac:dyDescent="0.2">
      <c r="A846" s="1" t="s">
        <v>2094</v>
      </c>
      <c r="B846" s="1" t="s">
        <v>1463</v>
      </c>
      <c r="C846" s="1">
        <v>40000</v>
      </c>
      <c r="D846" s="1">
        <v>40000</v>
      </c>
      <c r="E846" s="1" t="s">
        <v>2902</v>
      </c>
      <c r="F846" s="1" t="s">
        <v>2431</v>
      </c>
      <c r="G846" s="1">
        <v>40000</v>
      </c>
    </row>
    <row r="847" spans="1:7" ht="38.25" x14ac:dyDescent="0.2">
      <c r="A847" s="1" t="s">
        <v>2096</v>
      </c>
      <c r="B847" s="1" t="s">
        <v>2448</v>
      </c>
      <c r="C847" s="1">
        <v>98000</v>
      </c>
      <c r="D847" s="1">
        <v>98000</v>
      </c>
      <c r="E847" s="1" t="s">
        <v>2902</v>
      </c>
      <c r="F847" s="1" t="s">
        <v>5350</v>
      </c>
      <c r="G847" s="1">
        <v>98000</v>
      </c>
    </row>
    <row r="848" spans="1:7" ht="51" x14ac:dyDescent="0.2">
      <c r="A848" s="1" t="s">
        <v>2098</v>
      </c>
      <c r="B848" s="1" t="s">
        <v>2448</v>
      </c>
      <c r="C848" s="1">
        <v>50000</v>
      </c>
      <c r="D848" s="1">
        <v>50000</v>
      </c>
      <c r="E848" s="1" t="s">
        <v>2902</v>
      </c>
      <c r="F848" s="1" t="s">
        <v>2431</v>
      </c>
      <c r="G848" s="1">
        <v>50000</v>
      </c>
    </row>
    <row r="849" spans="1:7" ht="38.25" x14ac:dyDescent="0.2">
      <c r="A849" s="1" t="s">
        <v>2105</v>
      </c>
      <c r="B849" s="1" t="s">
        <v>4986</v>
      </c>
      <c r="C849" s="1">
        <v>135000</v>
      </c>
      <c r="D849" s="1">
        <v>135000</v>
      </c>
      <c r="E849" s="1" t="s">
        <v>2902</v>
      </c>
      <c r="F849" s="1" t="s">
        <v>1240</v>
      </c>
      <c r="G849" s="1">
        <v>135000</v>
      </c>
    </row>
    <row r="850" spans="1:7" ht="38.25" x14ac:dyDescent="0.2">
      <c r="A850" s="1" t="s">
        <v>2104</v>
      </c>
      <c r="B850" s="1" t="s">
        <v>5831</v>
      </c>
      <c r="C850" s="1">
        <v>125</v>
      </c>
      <c r="D850" s="1">
        <v>125000</v>
      </c>
      <c r="E850" s="1" t="s">
        <v>2902</v>
      </c>
      <c r="F850" s="1" t="s">
        <v>1240</v>
      </c>
      <c r="G850" s="1">
        <v>125000</v>
      </c>
    </row>
    <row r="851" spans="1:7" ht="38.25" x14ac:dyDescent="0.2">
      <c r="A851" s="1" t="s">
        <v>2107</v>
      </c>
      <c r="B851" s="1" t="s">
        <v>4485</v>
      </c>
      <c r="C851" s="1">
        <v>4500</v>
      </c>
      <c r="D851" s="1">
        <v>4500</v>
      </c>
      <c r="E851" s="1" t="s">
        <v>2902</v>
      </c>
      <c r="F851" s="1" t="s">
        <v>5350</v>
      </c>
      <c r="G851" s="1">
        <v>4500</v>
      </c>
    </row>
    <row r="852" spans="1:7" ht="38.25" x14ac:dyDescent="0.2">
      <c r="A852" s="1" t="s">
        <v>2106</v>
      </c>
      <c r="B852" s="1" t="s">
        <v>3309</v>
      </c>
      <c r="C852" s="1">
        <v>115000</v>
      </c>
      <c r="D852" s="1">
        <v>115000</v>
      </c>
      <c r="E852" s="1" t="s">
        <v>2902</v>
      </c>
      <c r="F852" s="1" t="s">
        <v>1240</v>
      </c>
      <c r="G852" s="1">
        <v>115000</v>
      </c>
    </row>
    <row r="853" spans="1:7" ht="51" x14ac:dyDescent="0.2">
      <c r="A853" s="1" t="s">
        <v>2151</v>
      </c>
      <c r="B853" s="1" t="s">
        <v>3752</v>
      </c>
      <c r="C853" s="1">
        <v>70000</v>
      </c>
      <c r="D853" s="1">
        <v>70000</v>
      </c>
      <c r="E853" s="1" t="s">
        <v>2902</v>
      </c>
      <c r="F853" s="1" t="s">
        <v>2431</v>
      </c>
      <c r="G853" s="1">
        <v>70000</v>
      </c>
    </row>
    <row r="854" spans="1:7" ht="38.25" x14ac:dyDescent="0.2">
      <c r="A854" s="1" t="s">
        <v>2150</v>
      </c>
      <c r="B854" s="1" t="s">
        <v>3695</v>
      </c>
      <c r="C854" s="1">
        <v>5000</v>
      </c>
      <c r="D854" s="1">
        <v>60000</v>
      </c>
      <c r="E854" s="1" t="s">
        <v>2902</v>
      </c>
      <c r="F854" s="1" t="s">
        <v>5350</v>
      </c>
      <c r="G854" s="1">
        <v>60000</v>
      </c>
    </row>
    <row r="855" spans="1:7" ht="38.25" x14ac:dyDescent="0.2">
      <c r="A855" s="1" t="s">
        <v>2149</v>
      </c>
      <c r="B855" s="1" t="s">
        <v>504</v>
      </c>
      <c r="C855" s="1">
        <v>87456</v>
      </c>
      <c r="D855" s="1">
        <v>87456</v>
      </c>
      <c r="E855" s="1" t="s">
        <v>2902</v>
      </c>
      <c r="F855" s="1" t="s">
        <v>5350</v>
      </c>
      <c r="G855" s="1">
        <v>87456</v>
      </c>
    </row>
    <row r="856" spans="1:7" ht="51" x14ac:dyDescent="0.2">
      <c r="A856" s="1" t="s">
        <v>2147</v>
      </c>
      <c r="B856" s="1" t="s">
        <v>5895</v>
      </c>
      <c r="C856" s="1">
        <v>26400</v>
      </c>
      <c r="D856" s="1">
        <v>26400</v>
      </c>
      <c r="E856" s="1" t="s">
        <v>2902</v>
      </c>
      <c r="F856" s="1" t="s">
        <v>2431</v>
      </c>
      <c r="G856" s="1">
        <v>26400</v>
      </c>
    </row>
    <row r="857" spans="1:7" ht="51" x14ac:dyDescent="0.2">
      <c r="A857" s="1" t="s">
        <v>2154</v>
      </c>
      <c r="B857" s="1" t="s">
        <v>893</v>
      </c>
      <c r="C857" s="1">
        <v>1000</v>
      </c>
      <c r="D857" s="1">
        <v>12000</v>
      </c>
      <c r="E857" s="1" t="s">
        <v>2902</v>
      </c>
      <c r="F857" s="1" t="s">
        <v>2431</v>
      </c>
      <c r="G857" s="1">
        <v>12000</v>
      </c>
    </row>
    <row r="858" spans="1:7" ht="38.25" x14ac:dyDescent="0.2">
      <c r="A858" s="1" t="s">
        <v>2153</v>
      </c>
      <c r="B858" s="1" t="s">
        <v>6361</v>
      </c>
      <c r="C858" s="1">
        <v>144000</v>
      </c>
      <c r="D858" s="1">
        <v>144000</v>
      </c>
      <c r="E858" s="1" t="s">
        <v>718</v>
      </c>
      <c r="F858" s="1" t="s">
        <v>1240</v>
      </c>
      <c r="G858" s="1">
        <v>2564.3400029999998</v>
      </c>
    </row>
    <row r="859" spans="1:7" ht="51" x14ac:dyDescent="0.2">
      <c r="A859" s="1" t="s">
        <v>2160</v>
      </c>
      <c r="B859" s="1" t="s">
        <v>6289</v>
      </c>
      <c r="C859" s="1" t="s">
        <v>3872</v>
      </c>
      <c r="D859" s="1">
        <v>62000</v>
      </c>
      <c r="E859" s="1" t="s">
        <v>2902</v>
      </c>
      <c r="F859" s="1" t="s">
        <v>2431</v>
      </c>
      <c r="G859" s="1">
        <v>62000</v>
      </c>
    </row>
    <row r="860" spans="1:7" ht="38.25" x14ac:dyDescent="0.2">
      <c r="A860" s="1" t="s">
        <v>2165</v>
      </c>
      <c r="B860" s="1" t="s">
        <v>165</v>
      </c>
      <c r="C860" s="1" t="s">
        <v>1608</v>
      </c>
      <c r="D860" s="1">
        <v>300000</v>
      </c>
      <c r="E860" s="1" t="s">
        <v>718</v>
      </c>
      <c r="F860" s="1" t="s">
        <v>5881</v>
      </c>
      <c r="G860" s="1">
        <v>5342.3750060000002</v>
      </c>
    </row>
    <row r="861" spans="1:7" ht="38.25" x14ac:dyDescent="0.2">
      <c r="A861" s="1" t="s">
        <v>2166</v>
      </c>
      <c r="B861" s="1" t="s">
        <v>2826</v>
      </c>
      <c r="C861" s="1">
        <v>40000</v>
      </c>
      <c r="D861" s="1">
        <v>40000</v>
      </c>
      <c r="E861" s="1" t="s">
        <v>2896</v>
      </c>
      <c r="F861" s="1" t="s">
        <v>1240</v>
      </c>
      <c r="G861" s="1">
        <v>50815.977559999999</v>
      </c>
    </row>
    <row r="862" spans="1:7" ht="38.25" x14ac:dyDescent="0.2">
      <c r="A862" s="1" t="s">
        <v>2163</v>
      </c>
      <c r="B862" s="1" t="s">
        <v>4996</v>
      </c>
      <c r="C862" s="1" t="s">
        <v>1077</v>
      </c>
      <c r="D862" s="1">
        <v>25560</v>
      </c>
      <c r="E862" s="1" t="s">
        <v>2902</v>
      </c>
      <c r="F862" s="1" t="s">
        <v>1240</v>
      </c>
      <c r="G862" s="1">
        <v>25560</v>
      </c>
    </row>
    <row r="863" spans="1:7" ht="38.25" x14ac:dyDescent="0.2">
      <c r="A863" s="1" t="s">
        <v>2164</v>
      </c>
      <c r="B863" s="1" t="s">
        <v>3984</v>
      </c>
      <c r="C863" s="1" t="s">
        <v>2560</v>
      </c>
      <c r="D863" s="1">
        <v>720000</v>
      </c>
      <c r="E863" s="1" t="s">
        <v>718</v>
      </c>
      <c r="F863" s="1" t="s">
        <v>1240</v>
      </c>
      <c r="G863" s="1">
        <v>12821.70001</v>
      </c>
    </row>
    <row r="864" spans="1:7" ht="51" x14ac:dyDescent="0.2">
      <c r="A864" s="1" t="s">
        <v>2131</v>
      </c>
      <c r="B864" s="1" t="s">
        <v>5863</v>
      </c>
      <c r="C864" s="1">
        <v>600000</v>
      </c>
      <c r="D864" s="1">
        <v>600000</v>
      </c>
      <c r="E864" s="1" t="s">
        <v>718</v>
      </c>
      <c r="F864" s="1" t="s">
        <v>2431</v>
      </c>
      <c r="G864" s="1">
        <v>10684.75001</v>
      </c>
    </row>
    <row r="865" spans="1:7" ht="51" x14ac:dyDescent="0.2">
      <c r="A865" s="1" t="s">
        <v>2129</v>
      </c>
      <c r="B865" s="1" t="s">
        <v>500</v>
      </c>
      <c r="C865" s="1">
        <v>35000</v>
      </c>
      <c r="D865" s="1">
        <v>420000</v>
      </c>
      <c r="E865" s="1" t="s">
        <v>3460</v>
      </c>
      <c r="F865" s="1" t="s">
        <v>2431</v>
      </c>
      <c r="G865" s="1">
        <v>4457.9172609999996</v>
      </c>
    </row>
    <row r="866" spans="1:7" ht="38.25" x14ac:dyDescent="0.2">
      <c r="A866" s="1" t="s">
        <v>2133</v>
      </c>
      <c r="B866" s="1" t="s">
        <v>6232</v>
      </c>
      <c r="C866" s="1" t="s">
        <v>2625</v>
      </c>
      <c r="D866" s="1">
        <v>125000</v>
      </c>
      <c r="E866" s="1" t="s">
        <v>2902</v>
      </c>
      <c r="F866" s="1" t="s">
        <v>1240</v>
      </c>
      <c r="G866" s="1">
        <v>125000</v>
      </c>
    </row>
    <row r="867" spans="1:7" ht="38.25" x14ac:dyDescent="0.2">
      <c r="A867" s="1" t="s">
        <v>2132</v>
      </c>
      <c r="B867" s="1" t="s">
        <v>1388</v>
      </c>
      <c r="C867" s="1">
        <v>43000</v>
      </c>
      <c r="D867" s="1">
        <v>43000</v>
      </c>
      <c r="E867" s="1" t="s">
        <v>2902</v>
      </c>
      <c r="F867" s="1" t="s">
        <v>1240</v>
      </c>
      <c r="G867" s="1">
        <v>43000</v>
      </c>
    </row>
    <row r="868" spans="1:7" ht="38.25" x14ac:dyDescent="0.2">
      <c r="A868" s="1" t="s">
        <v>2134</v>
      </c>
      <c r="B868" s="1" t="s">
        <v>5908</v>
      </c>
      <c r="C868" s="1" t="s">
        <v>2803</v>
      </c>
      <c r="D868" s="1">
        <v>400000</v>
      </c>
      <c r="E868" s="1" t="s">
        <v>718</v>
      </c>
      <c r="F868" s="1" t="s">
        <v>5350</v>
      </c>
      <c r="G868" s="1">
        <v>7123.1666750000004</v>
      </c>
    </row>
    <row r="869" spans="1:7" ht="38.25" x14ac:dyDescent="0.2">
      <c r="A869" s="1" t="s">
        <v>2140</v>
      </c>
      <c r="B869" s="1" t="s">
        <v>5908</v>
      </c>
      <c r="C869" s="1">
        <v>10000</v>
      </c>
      <c r="D869" s="1">
        <v>10000</v>
      </c>
      <c r="E869" s="1" t="s">
        <v>2902</v>
      </c>
      <c r="F869" s="1" t="s">
        <v>1240</v>
      </c>
      <c r="G869" s="1">
        <v>10000</v>
      </c>
    </row>
    <row r="870" spans="1:7" ht="38.25" x14ac:dyDescent="0.2">
      <c r="A870" s="1" t="s">
        <v>2141</v>
      </c>
      <c r="B870" s="1" t="s">
        <v>5936</v>
      </c>
      <c r="C870" s="1" t="s">
        <v>1899</v>
      </c>
      <c r="D870" s="1">
        <v>500000</v>
      </c>
      <c r="E870" s="1" t="s">
        <v>718</v>
      </c>
      <c r="F870" s="1" t="s">
        <v>5881</v>
      </c>
      <c r="G870" s="1">
        <v>8903.9583440000006</v>
      </c>
    </row>
    <row r="871" spans="1:7" ht="38.25" x14ac:dyDescent="0.2">
      <c r="A871" s="1" t="s">
        <v>2142</v>
      </c>
      <c r="B871" s="1" t="s">
        <v>1313</v>
      </c>
      <c r="C871" s="1">
        <v>36500</v>
      </c>
      <c r="D871" s="1">
        <v>36500</v>
      </c>
      <c r="E871" s="1" t="s">
        <v>2902</v>
      </c>
      <c r="F871" s="1" t="s">
        <v>1240</v>
      </c>
      <c r="G871" s="1">
        <v>36500</v>
      </c>
    </row>
    <row r="872" spans="1:7" ht="51" x14ac:dyDescent="0.2">
      <c r="A872" s="1" t="s">
        <v>2144</v>
      </c>
      <c r="B872" s="1" t="s">
        <v>2025</v>
      </c>
      <c r="C872" s="1" t="s">
        <v>3446</v>
      </c>
      <c r="D872" s="1">
        <v>100000</v>
      </c>
      <c r="E872" s="1" t="s">
        <v>2902</v>
      </c>
      <c r="F872" s="1" t="s">
        <v>2431</v>
      </c>
      <c r="G872" s="1">
        <v>100000</v>
      </c>
    </row>
    <row r="873" spans="1:7" ht="38.25" x14ac:dyDescent="0.2">
      <c r="A873" s="1" t="s">
        <v>2145</v>
      </c>
      <c r="B873" s="1" t="s">
        <v>6152</v>
      </c>
      <c r="C873" s="1">
        <v>400000</v>
      </c>
      <c r="D873" s="1">
        <v>400000</v>
      </c>
      <c r="E873" s="1" t="s">
        <v>718</v>
      </c>
      <c r="F873" s="1" t="s">
        <v>5350</v>
      </c>
      <c r="G873" s="1">
        <v>7123.1666750000004</v>
      </c>
    </row>
    <row r="874" spans="1:7" ht="38.25" x14ac:dyDescent="0.2">
      <c r="A874" s="1" t="s">
        <v>2146</v>
      </c>
      <c r="B874" s="1" t="s">
        <v>4227</v>
      </c>
      <c r="C874" s="1" t="s">
        <v>3341</v>
      </c>
      <c r="D874" s="1">
        <v>2300000</v>
      </c>
      <c r="E874" s="1" t="s">
        <v>718</v>
      </c>
      <c r="F874" s="1" t="s">
        <v>5350</v>
      </c>
      <c r="G874" s="1">
        <v>40958.208379999996</v>
      </c>
    </row>
    <row r="875" spans="1:7" ht="38.25" x14ac:dyDescent="0.2">
      <c r="A875" s="1" t="s">
        <v>2185</v>
      </c>
      <c r="B875" s="1" t="s">
        <v>104</v>
      </c>
      <c r="C875" s="1" t="s">
        <v>4696</v>
      </c>
      <c r="D875" s="1">
        <v>1200000</v>
      </c>
      <c r="E875" s="1" t="s">
        <v>718</v>
      </c>
      <c r="F875" s="1" t="s">
        <v>1240</v>
      </c>
      <c r="G875" s="1">
        <v>21369.500019999999</v>
      </c>
    </row>
    <row r="876" spans="1:7" ht="38.25" x14ac:dyDescent="0.2">
      <c r="A876" s="1" t="s">
        <v>2184</v>
      </c>
      <c r="B876" s="1" t="s">
        <v>4002</v>
      </c>
      <c r="C876" s="1">
        <v>120000</v>
      </c>
      <c r="D876" s="1">
        <v>120000</v>
      </c>
      <c r="E876" s="1" t="s">
        <v>718</v>
      </c>
      <c r="F876" s="1" t="s">
        <v>1240</v>
      </c>
      <c r="G876" s="1">
        <v>2136.950002</v>
      </c>
    </row>
    <row r="877" spans="1:7" ht="38.25" x14ac:dyDescent="0.2">
      <c r="A877" s="1" t="s">
        <v>2183</v>
      </c>
      <c r="B877" s="1" t="s">
        <v>3210</v>
      </c>
      <c r="C877" s="1" t="s">
        <v>4098</v>
      </c>
      <c r="D877" s="1">
        <v>500000</v>
      </c>
      <c r="E877" s="1" t="s">
        <v>718</v>
      </c>
      <c r="F877" s="1" t="s">
        <v>5350</v>
      </c>
      <c r="G877" s="1">
        <v>8903.9583440000006</v>
      </c>
    </row>
    <row r="878" spans="1:7" ht="38.25" x14ac:dyDescent="0.2">
      <c r="A878" s="1" t="s">
        <v>2181</v>
      </c>
      <c r="B878" s="1" t="s">
        <v>2817</v>
      </c>
      <c r="C878" s="1">
        <v>1000000</v>
      </c>
      <c r="D878" s="1">
        <v>1000000</v>
      </c>
      <c r="E878" s="1" t="s">
        <v>718</v>
      </c>
      <c r="F878" s="1" t="s">
        <v>1240</v>
      </c>
      <c r="G878" s="1">
        <v>17807.916689999998</v>
      </c>
    </row>
    <row r="879" spans="1:7" ht="38.25" x14ac:dyDescent="0.2">
      <c r="A879" s="1" t="s">
        <v>867</v>
      </c>
      <c r="B879" s="1" t="s">
        <v>5000</v>
      </c>
      <c r="C879" s="1" t="s">
        <v>5915</v>
      </c>
      <c r="D879" s="1">
        <v>850000</v>
      </c>
      <c r="E879" s="1" t="s">
        <v>718</v>
      </c>
      <c r="F879" s="1" t="s">
        <v>5350</v>
      </c>
      <c r="G879" s="1">
        <v>15136.72918</v>
      </c>
    </row>
    <row r="880" spans="1:7" ht="38.25" x14ac:dyDescent="0.2">
      <c r="A880" s="1" t="s">
        <v>866</v>
      </c>
      <c r="B880" s="1" t="s">
        <v>5409</v>
      </c>
      <c r="C880" s="1">
        <v>168000</v>
      </c>
      <c r="D880" s="1">
        <v>168000</v>
      </c>
      <c r="E880" s="1" t="s">
        <v>3424</v>
      </c>
      <c r="F880" s="1" t="s">
        <v>1240</v>
      </c>
      <c r="G880" s="1">
        <v>3982.4487789999998</v>
      </c>
    </row>
    <row r="881" spans="1:7" ht="38.25" x14ac:dyDescent="0.2">
      <c r="A881" s="1" t="s">
        <v>864</v>
      </c>
      <c r="B881" s="1" t="s">
        <v>3785</v>
      </c>
      <c r="C881" s="1">
        <v>1300</v>
      </c>
      <c r="D881" s="1">
        <v>15600</v>
      </c>
      <c r="E881" s="1" t="s">
        <v>2902</v>
      </c>
      <c r="F881" s="1" t="s">
        <v>1240</v>
      </c>
      <c r="G881" s="1">
        <v>15600</v>
      </c>
    </row>
    <row r="882" spans="1:7" ht="38.25" x14ac:dyDescent="0.2">
      <c r="A882" s="1" t="s">
        <v>873</v>
      </c>
      <c r="B882" s="1" t="s">
        <v>3265</v>
      </c>
      <c r="C882" s="1" t="s">
        <v>2048</v>
      </c>
      <c r="D882" s="1">
        <v>180000</v>
      </c>
      <c r="E882" s="1" t="s">
        <v>718</v>
      </c>
      <c r="F882" s="1" t="s">
        <v>5350</v>
      </c>
      <c r="G882" s="1">
        <v>3205.4250040000002</v>
      </c>
    </row>
    <row r="883" spans="1:7" ht="38.25" x14ac:dyDescent="0.2">
      <c r="A883" s="1" t="s">
        <v>871</v>
      </c>
      <c r="B883" s="1" t="s">
        <v>369</v>
      </c>
      <c r="C883" s="1">
        <v>10000</v>
      </c>
      <c r="D883" s="1">
        <v>10000</v>
      </c>
      <c r="E883" s="1" t="s">
        <v>2902</v>
      </c>
      <c r="F883" s="1" t="s">
        <v>1240</v>
      </c>
      <c r="G883" s="1">
        <v>10000</v>
      </c>
    </row>
    <row r="884" spans="1:7" ht="38.25" x14ac:dyDescent="0.2">
      <c r="A884" s="1" t="s">
        <v>870</v>
      </c>
      <c r="B884" s="1" t="s">
        <v>1138</v>
      </c>
      <c r="C884" s="1">
        <v>75010</v>
      </c>
      <c r="D884" s="1">
        <v>75010</v>
      </c>
      <c r="E884" s="1" t="s">
        <v>2902</v>
      </c>
      <c r="F884" s="1" t="s">
        <v>5350</v>
      </c>
      <c r="G884" s="1">
        <v>75010</v>
      </c>
    </row>
    <row r="885" spans="1:7" ht="51" x14ac:dyDescent="0.2">
      <c r="A885" s="1" t="s">
        <v>868</v>
      </c>
      <c r="B885" s="1" t="s">
        <v>1138</v>
      </c>
      <c r="C885" s="1" t="s">
        <v>5716</v>
      </c>
      <c r="D885" s="1">
        <v>600000</v>
      </c>
      <c r="E885" s="1" t="s">
        <v>718</v>
      </c>
      <c r="F885" s="1" t="s">
        <v>2431</v>
      </c>
      <c r="G885" s="1">
        <v>10684.75001</v>
      </c>
    </row>
    <row r="886" spans="1:7" ht="38.25" x14ac:dyDescent="0.2">
      <c r="A886" s="1" t="s">
        <v>878</v>
      </c>
      <c r="B886" s="1" t="s">
        <v>467</v>
      </c>
      <c r="C886" s="1">
        <v>16350</v>
      </c>
      <c r="D886" s="1">
        <v>16350</v>
      </c>
      <c r="E886" s="1" t="s">
        <v>2902</v>
      </c>
      <c r="F886" s="1" t="s">
        <v>1240</v>
      </c>
      <c r="G886" s="1">
        <v>16350</v>
      </c>
    </row>
    <row r="887" spans="1:7" ht="38.25" x14ac:dyDescent="0.2">
      <c r="A887" s="1" t="s">
        <v>876</v>
      </c>
      <c r="B887" s="1" t="s">
        <v>4209</v>
      </c>
      <c r="C887" s="1">
        <v>80000</v>
      </c>
      <c r="D887" s="1">
        <v>80000</v>
      </c>
      <c r="E887" s="1" t="s">
        <v>211</v>
      </c>
      <c r="F887" s="1" t="s">
        <v>1240</v>
      </c>
      <c r="G887" s="1">
        <v>126094.26179999999</v>
      </c>
    </row>
    <row r="888" spans="1:7" ht="51" x14ac:dyDescent="0.2">
      <c r="A888" s="1" t="s">
        <v>851</v>
      </c>
      <c r="B888" s="1" t="s">
        <v>4209</v>
      </c>
      <c r="C888" s="1">
        <v>60000</v>
      </c>
      <c r="D888" s="1">
        <v>60000</v>
      </c>
      <c r="E888" s="1" t="s">
        <v>2902</v>
      </c>
      <c r="F888" s="1" t="s">
        <v>2431</v>
      </c>
      <c r="G888" s="1">
        <v>60000</v>
      </c>
    </row>
    <row r="889" spans="1:7" ht="38.25" x14ac:dyDescent="0.2">
      <c r="A889" s="1" t="s">
        <v>842</v>
      </c>
      <c r="B889" s="1" t="s">
        <v>1923</v>
      </c>
      <c r="C889" s="1">
        <v>1300000</v>
      </c>
      <c r="D889" s="1">
        <v>1300000</v>
      </c>
      <c r="E889" s="1" t="s">
        <v>718</v>
      </c>
      <c r="F889" s="1" t="s">
        <v>5881</v>
      </c>
      <c r="G889" s="1">
        <v>23150.291689999998</v>
      </c>
    </row>
    <row r="890" spans="1:7" ht="38.25" x14ac:dyDescent="0.2">
      <c r="A890" s="1" t="s">
        <v>844</v>
      </c>
      <c r="B890" s="1" t="s">
        <v>364</v>
      </c>
      <c r="C890" s="1">
        <v>775000</v>
      </c>
      <c r="D890" s="1">
        <v>775000</v>
      </c>
      <c r="E890" s="1" t="s">
        <v>718</v>
      </c>
      <c r="F890" s="1" t="s">
        <v>1240</v>
      </c>
      <c r="G890" s="1">
        <v>13801.13543</v>
      </c>
    </row>
    <row r="891" spans="1:7" ht="51" x14ac:dyDescent="0.2">
      <c r="A891" s="1" t="s">
        <v>845</v>
      </c>
      <c r="B891" s="1" t="s">
        <v>6121</v>
      </c>
      <c r="C891" s="1" t="s">
        <v>3186</v>
      </c>
      <c r="D891" s="1">
        <v>1050000</v>
      </c>
      <c r="E891" s="1" t="s">
        <v>718</v>
      </c>
      <c r="F891" s="1" t="s">
        <v>2431</v>
      </c>
      <c r="G891" s="1">
        <v>18698.312519999999</v>
      </c>
    </row>
    <row r="892" spans="1:7" ht="38.25" x14ac:dyDescent="0.2">
      <c r="A892" s="1" t="s">
        <v>848</v>
      </c>
      <c r="B892" s="1" t="s">
        <v>3852</v>
      </c>
      <c r="C892" s="1">
        <v>36000</v>
      </c>
      <c r="D892" s="1">
        <v>36000</v>
      </c>
      <c r="E892" s="1" t="s">
        <v>2902</v>
      </c>
      <c r="F892" s="1" t="s">
        <v>5350</v>
      </c>
      <c r="G892" s="1">
        <v>36000</v>
      </c>
    </row>
    <row r="893" spans="1:7" ht="51" x14ac:dyDescent="0.2">
      <c r="A893" s="1" t="s">
        <v>837</v>
      </c>
      <c r="B893" s="1" t="s">
        <v>3327</v>
      </c>
      <c r="C893" s="1" t="s">
        <v>6421</v>
      </c>
      <c r="D893" s="1">
        <v>486000</v>
      </c>
      <c r="E893" s="1" t="s">
        <v>718</v>
      </c>
      <c r="F893" s="1" t="s">
        <v>2431</v>
      </c>
      <c r="G893" s="1">
        <v>8654.6475100000007</v>
      </c>
    </row>
    <row r="894" spans="1:7" ht="38.25" x14ac:dyDescent="0.2">
      <c r="A894" s="1" t="s">
        <v>838</v>
      </c>
      <c r="B894" s="1" t="s">
        <v>3256</v>
      </c>
      <c r="C894" s="1" t="s">
        <v>255</v>
      </c>
      <c r="D894" s="1">
        <v>65000</v>
      </c>
      <c r="E894" s="1" t="s">
        <v>211</v>
      </c>
      <c r="F894" s="1" t="s">
        <v>5881</v>
      </c>
      <c r="G894" s="1">
        <v>102451.5877</v>
      </c>
    </row>
    <row r="895" spans="1:7" ht="38.25" x14ac:dyDescent="0.2">
      <c r="A895" s="1" t="s">
        <v>840</v>
      </c>
      <c r="B895" s="1" t="s">
        <v>2719</v>
      </c>
      <c r="C895" s="1">
        <v>36400</v>
      </c>
      <c r="D895" s="1">
        <v>36400</v>
      </c>
      <c r="E895" s="1" t="s">
        <v>2902</v>
      </c>
      <c r="F895" s="1" t="s">
        <v>1240</v>
      </c>
      <c r="G895" s="1">
        <v>36400</v>
      </c>
    </row>
    <row r="896" spans="1:7" ht="38.25" x14ac:dyDescent="0.2">
      <c r="A896" s="1" t="s">
        <v>841</v>
      </c>
      <c r="B896" s="1" t="s">
        <v>1266</v>
      </c>
      <c r="C896" s="1">
        <v>64210.1</v>
      </c>
      <c r="D896" s="1">
        <v>64210</v>
      </c>
      <c r="E896" s="1" t="s">
        <v>211</v>
      </c>
      <c r="F896" s="1" t="s">
        <v>1240</v>
      </c>
      <c r="G896" s="1">
        <v>101206.4068</v>
      </c>
    </row>
    <row r="897" spans="1:7" ht="38.25" x14ac:dyDescent="0.2">
      <c r="A897" s="1" t="s">
        <v>836</v>
      </c>
      <c r="B897" s="1" t="s">
        <v>4312</v>
      </c>
      <c r="C897" s="1" t="s">
        <v>3839</v>
      </c>
      <c r="D897" s="1">
        <v>300000</v>
      </c>
      <c r="E897" s="1" t="s">
        <v>718</v>
      </c>
      <c r="F897" s="1" t="s">
        <v>1240</v>
      </c>
      <c r="G897" s="1">
        <v>5342.3750060000002</v>
      </c>
    </row>
    <row r="898" spans="1:7" ht="38.25" x14ac:dyDescent="0.2">
      <c r="A898" s="1" t="s">
        <v>829</v>
      </c>
      <c r="B898" s="1" t="s">
        <v>2544</v>
      </c>
      <c r="C898" s="1">
        <v>104000</v>
      </c>
      <c r="D898" s="1">
        <v>104000</v>
      </c>
      <c r="E898" s="1" t="s">
        <v>5236</v>
      </c>
      <c r="F898" s="1" t="s">
        <v>1240</v>
      </c>
      <c r="G898" s="1">
        <v>28310.798119999999</v>
      </c>
    </row>
    <row r="899" spans="1:7" ht="38.25" x14ac:dyDescent="0.2">
      <c r="A899" s="1" t="s">
        <v>830</v>
      </c>
      <c r="B899" s="1" t="s">
        <v>4072</v>
      </c>
      <c r="C899" s="1">
        <v>20500</v>
      </c>
      <c r="D899" s="1">
        <v>20500</v>
      </c>
      <c r="E899" s="1" t="s">
        <v>2896</v>
      </c>
      <c r="F899" s="1" t="s">
        <v>1240</v>
      </c>
      <c r="G899" s="1">
        <v>26043.1885</v>
      </c>
    </row>
    <row r="900" spans="1:7" ht="38.25" x14ac:dyDescent="0.2">
      <c r="A900" s="1" t="s">
        <v>826</v>
      </c>
      <c r="B900" s="1" t="s">
        <v>943</v>
      </c>
      <c r="C900" s="1" t="s">
        <v>2469</v>
      </c>
      <c r="D900" s="1">
        <v>95000</v>
      </c>
      <c r="E900" s="1" t="s">
        <v>4998</v>
      </c>
      <c r="F900" s="1" t="s">
        <v>5881</v>
      </c>
      <c r="G900" s="1">
        <v>96891.417360000007</v>
      </c>
    </row>
    <row r="901" spans="1:7" ht="38.25" x14ac:dyDescent="0.2">
      <c r="A901" s="1" t="s">
        <v>828</v>
      </c>
      <c r="B901" s="1" t="s">
        <v>5865</v>
      </c>
      <c r="C901" s="1">
        <v>144000</v>
      </c>
      <c r="D901" s="1">
        <v>144000</v>
      </c>
      <c r="E901" s="1" t="s">
        <v>718</v>
      </c>
      <c r="F901" s="1" t="s">
        <v>1240</v>
      </c>
      <c r="G901" s="1">
        <v>2564.3400029999998</v>
      </c>
    </row>
    <row r="902" spans="1:7" ht="51" x14ac:dyDescent="0.2">
      <c r="A902" s="1" t="s">
        <v>824</v>
      </c>
      <c r="B902" s="1" t="s">
        <v>5788</v>
      </c>
      <c r="C902" s="1">
        <v>180000</v>
      </c>
      <c r="D902" s="1">
        <v>180000</v>
      </c>
      <c r="E902" s="1" t="s">
        <v>718</v>
      </c>
      <c r="F902" s="1" t="s">
        <v>2431</v>
      </c>
      <c r="G902" s="1">
        <v>3205.4250040000002</v>
      </c>
    </row>
    <row r="903" spans="1:7" ht="51" x14ac:dyDescent="0.2">
      <c r="A903" s="1" t="s">
        <v>825</v>
      </c>
      <c r="B903" s="1" t="s">
        <v>1230</v>
      </c>
      <c r="C903" s="1">
        <v>600000</v>
      </c>
      <c r="D903" s="1">
        <v>600000</v>
      </c>
      <c r="E903" s="1" t="s">
        <v>718</v>
      </c>
      <c r="F903" s="1" t="s">
        <v>2431</v>
      </c>
      <c r="G903" s="1">
        <v>10684.75001</v>
      </c>
    </row>
    <row r="904" spans="1:7" ht="38.25" x14ac:dyDescent="0.2">
      <c r="A904" s="1" t="s">
        <v>823</v>
      </c>
      <c r="B904" s="1" t="s">
        <v>1830</v>
      </c>
      <c r="C904" s="1">
        <v>150000</v>
      </c>
      <c r="D904" s="1">
        <v>150000</v>
      </c>
      <c r="E904" s="1" t="s">
        <v>2902</v>
      </c>
      <c r="F904" s="1" t="s">
        <v>1240</v>
      </c>
      <c r="G904" s="1">
        <v>150000</v>
      </c>
    </row>
    <row r="905" spans="1:7" ht="38.25" x14ac:dyDescent="0.2">
      <c r="A905" s="1" t="s">
        <v>821</v>
      </c>
      <c r="B905" s="1" t="s">
        <v>4806</v>
      </c>
      <c r="C905" s="1" t="s">
        <v>49</v>
      </c>
      <c r="D905" s="1">
        <v>700000</v>
      </c>
      <c r="E905" s="1" t="s">
        <v>718</v>
      </c>
      <c r="F905" s="1" t="s">
        <v>1240</v>
      </c>
      <c r="G905" s="1">
        <v>12465.54168</v>
      </c>
    </row>
    <row r="906" spans="1:7" ht="38.25" x14ac:dyDescent="0.2">
      <c r="A906" s="1" t="s">
        <v>822</v>
      </c>
      <c r="B906" s="1" t="s">
        <v>3171</v>
      </c>
      <c r="C906" s="1" t="s">
        <v>5413</v>
      </c>
      <c r="D906" s="1">
        <v>15000</v>
      </c>
      <c r="E906" s="1" t="s">
        <v>2896</v>
      </c>
      <c r="F906" s="1" t="s">
        <v>1240</v>
      </c>
      <c r="G906" s="1">
        <v>19055.991580000002</v>
      </c>
    </row>
    <row r="907" spans="1:7" ht="38.25" x14ac:dyDescent="0.2">
      <c r="A907" s="1" t="s">
        <v>802</v>
      </c>
      <c r="B907" s="1" t="s">
        <v>3321</v>
      </c>
      <c r="C907" s="1">
        <v>105000</v>
      </c>
      <c r="D907" s="1">
        <v>105000</v>
      </c>
      <c r="E907" s="1" t="s">
        <v>2902</v>
      </c>
      <c r="F907" s="1" t="s">
        <v>1240</v>
      </c>
      <c r="G907" s="1">
        <v>105000</v>
      </c>
    </row>
    <row r="908" spans="1:7" ht="38.25" x14ac:dyDescent="0.2">
      <c r="A908" s="1" t="s">
        <v>803</v>
      </c>
      <c r="B908" s="1" t="s">
        <v>762</v>
      </c>
      <c r="C908" s="1">
        <v>24000</v>
      </c>
      <c r="D908" s="1">
        <v>24000</v>
      </c>
      <c r="E908" s="1" t="s">
        <v>2902</v>
      </c>
      <c r="F908" s="1" t="s">
        <v>1240</v>
      </c>
      <c r="G908" s="1">
        <v>24000</v>
      </c>
    </row>
    <row r="909" spans="1:7" ht="51" x14ac:dyDescent="0.2">
      <c r="A909" s="1" t="s">
        <v>805</v>
      </c>
      <c r="B909" s="1" t="s">
        <v>1798</v>
      </c>
      <c r="C909" s="1" t="s">
        <v>3387</v>
      </c>
      <c r="D909" s="1">
        <v>50000</v>
      </c>
      <c r="E909" s="1" t="s">
        <v>211</v>
      </c>
      <c r="F909" s="1" t="s">
        <v>2431</v>
      </c>
      <c r="G909" s="1">
        <v>78808.9136</v>
      </c>
    </row>
    <row r="910" spans="1:7" ht="51" x14ac:dyDescent="0.2">
      <c r="A910" s="1" t="s">
        <v>809</v>
      </c>
      <c r="B910" s="1" t="s">
        <v>4398</v>
      </c>
      <c r="C910" s="1">
        <v>42000</v>
      </c>
      <c r="D910" s="1">
        <v>42000</v>
      </c>
      <c r="E910" s="1" t="s">
        <v>2902</v>
      </c>
      <c r="F910" s="1" t="s">
        <v>2431</v>
      </c>
      <c r="G910" s="1">
        <v>42000</v>
      </c>
    </row>
    <row r="911" spans="1:7" ht="51" x14ac:dyDescent="0.2">
      <c r="A911" s="1" t="s">
        <v>810</v>
      </c>
      <c r="B911" s="1" t="s">
        <v>1300</v>
      </c>
      <c r="C911" s="1" t="s">
        <v>694</v>
      </c>
      <c r="D911" s="1">
        <v>19200</v>
      </c>
      <c r="E911" s="1" t="s">
        <v>1782</v>
      </c>
      <c r="F911" s="1" t="s">
        <v>2431</v>
      </c>
      <c r="G911" s="1">
        <v>9490.1984040000007</v>
      </c>
    </row>
    <row r="912" spans="1:7" ht="38.25" x14ac:dyDescent="0.2">
      <c r="A912" s="1" t="s">
        <v>811</v>
      </c>
      <c r="B912" s="1" t="s">
        <v>1326</v>
      </c>
      <c r="C912" s="1">
        <v>60000</v>
      </c>
      <c r="D912" s="1">
        <v>60000</v>
      </c>
      <c r="E912" s="1" t="s">
        <v>2902</v>
      </c>
      <c r="F912" s="1" t="s">
        <v>1240</v>
      </c>
      <c r="G912" s="1">
        <v>60000</v>
      </c>
    </row>
    <row r="913" spans="1:7" ht="51" x14ac:dyDescent="0.2">
      <c r="A913" s="1" t="s">
        <v>812</v>
      </c>
      <c r="B913" s="1" t="s">
        <v>3336</v>
      </c>
      <c r="C913" s="1">
        <v>1000000</v>
      </c>
      <c r="D913" s="1">
        <v>1000000</v>
      </c>
      <c r="E913" s="1" t="s">
        <v>718</v>
      </c>
      <c r="F913" s="1" t="s">
        <v>2431</v>
      </c>
      <c r="G913" s="1">
        <v>17807.916689999998</v>
      </c>
    </row>
    <row r="914" spans="1:7" ht="51" x14ac:dyDescent="0.2">
      <c r="A914" s="1" t="s">
        <v>797</v>
      </c>
      <c r="B914" s="1" t="s">
        <v>2632</v>
      </c>
      <c r="C914" s="1" t="s">
        <v>2200</v>
      </c>
      <c r="D914" s="1">
        <v>700000</v>
      </c>
      <c r="E914" s="1" t="s">
        <v>718</v>
      </c>
      <c r="F914" s="1" t="s">
        <v>2431</v>
      </c>
      <c r="G914" s="1">
        <v>12465.54168</v>
      </c>
    </row>
    <row r="915" spans="1:7" ht="38.25" x14ac:dyDescent="0.2">
      <c r="A915" s="1" t="s">
        <v>798</v>
      </c>
      <c r="B915" s="1" t="s">
        <v>6098</v>
      </c>
      <c r="C915" s="1">
        <v>20571</v>
      </c>
      <c r="D915" s="1">
        <v>20571</v>
      </c>
      <c r="E915" s="1" t="s">
        <v>2902</v>
      </c>
      <c r="F915" s="1" t="s">
        <v>1240</v>
      </c>
      <c r="G915" s="1">
        <v>20571</v>
      </c>
    </row>
    <row r="916" spans="1:7" ht="51" x14ac:dyDescent="0.2">
      <c r="A916" s="1" t="s">
        <v>799</v>
      </c>
      <c r="B916" s="1" t="s">
        <v>2866</v>
      </c>
      <c r="C916" s="1">
        <v>290</v>
      </c>
      <c r="D916" s="1">
        <v>3480</v>
      </c>
      <c r="E916" s="1" t="s">
        <v>2902</v>
      </c>
      <c r="F916" s="1" t="s">
        <v>2431</v>
      </c>
      <c r="G916" s="1">
        <v>3480</v>
      </c>
    </row>
    <row r="917" spans="1:7" ht="38.25" x14ac:dyDescent="0.2">
      <c r="A917" s="1" t="s">
        <v>780</v>
      </c>
      <c r="B917" s="1" t="s">
        <v>3526</v>
      </c>
      <c r="C917" s="1">
        <v>18060</v>
      </c>
      <c r="D917" s="1">
        <v>18060</v>
      </c>
      <c r="E917" s="1" t="s">
        <v>2902</v>
      </c>
      <c r="F917" s="1" t="s">
        <v>1240</v>
      </c>
      <c r="G917" s="1">
        <v>18060</v>
      </c>
    </row>
    <row r="918" spans="1:7" ht="38.25" x14ac:dyDescent="0.2">
      <c r="A918" s="1" t="s">
        <v>782</v>
      </c>
      <c r="B918" s="1" t="s">
        <v>1292</v>
      </c>
      <c r="C918" s="1">
        <v>30000</v>
      </c>
      <c r="D918" s="1">
        <v>30000</v>
      </c>
      <c r="E918" s="1" t="s">
        <v>2902</v>
      </c>
      <c r="F918" s="1" t="s">
        <v>5350</v>
      </c>
      <c r="G918" s="1">
        <v>30000</v>
      </c>
    </row>
    <row r="919" spans="1:7" ht="38.25" x14ac:dyDescent="0.2">
      <c r="A919" s="1" t="s">
        <v>779</v>
      </c>
      <c r="B919" s="1" t="s">
        <v>4995</v>
      </c>
      <c r="C919" s="1" t="s">
        <v>1821</v>
      </c>
      <c r="D919" s="1">
        <v>24000</v>
      </c>
      <c r="E919" s="1" t="s">
        <v>2902</v>
      </c>
      <c r="F919" s="1" t="s">
        <v>1240</v>
      </c>
      <c r="G919" s="1">
        <v>24000</v>
      </c>
    </row>
    <row r="920" spans="1:7" ht="38.25" x14ac:dyDescent="0.2">
      <c r="A920" s="1" t="s">
        <v>787</v>
      </c>
      <c r="B920" s="1" t="s">
        <v>2614</v>
      </c>
      <c r="C920" s="1">
        <v>63200</v>
      </c>
      <c r="D920" s="1">
        <v>63200</v>
      </c>
      <c r="E920" s="1" t="s">
        <v>2896</v>
      </c>
      <c r="F920" s="1" t="s">
        <v>1240</v>
      </c>
      <c r="G920" s="1">
        <v>80289.24454</v>
      </c>
    </row>
    <row r="921" spans="1:7" ht="38.25" x14ac:dyDescent="0.2">
      <c r="A921" s="1" t="s">
        <v>788</v>
      </c>
      <c r="B921" s="1" t="s">
        <v>2897</v>
      </c>
      <c r="C921" s="1">
        <v>70000</v>
      </c>
      <c r="D921" s="1">
        <v>70000</v>
      </c>
      <c r="E921" s="1" t="s">
        <v>2902</v>
      </c>
      <c r="F921" s="1" t="s">
        <v>1240</v>
      </c>
      <c r="G921" s="1">
        <v>70000</v>
      </c>
    </row>
    <row r="922" spans="1:7" ht="38.25" x14ac:dyDescent="0.2">
      <c r="A922" s="1" t="s">
        <v>785</v>
      </c>
      <c r="B922" s="1" t="s">
        <v>2923</v>
      </c>
      <c r="C922" s="1" t="s">
        <v>2711</v>
      </c>
      <c r="D922" s="1">
        <v>480000</v>
      </c>
      <c r="E922" s="1" t="s">
        <v>718</v>
      </c>
      <c r="F922" s="1" t="s">
        <v>5350</v>
      </c>
      <c r="G922" s="1">
        <v>8547.8000100000008</v>
      </c>
    </row>
    <row r="923" spans="1:7" ht="38.25" x14ac:dyDescent="0.2">
      <c r="A923" s="1" t="s">
        <v>774</v>
      </c>
      <c r="B923" s="1" t="s">
        <v>164</v>
      </c>
      <c r="C923" s="1" t="s">
        <v>2557</v>
      </c>
      <c r="D923" s="1">
        <v>600000</v>
      </c>
      <c r="E923" s="1" t="s">
        <v>718</v>
      </c>
      <c r="F923" s="1" t="s">
        <v>1240</v>
      </c>
      <c r="G923" s="1">
        <v>10684.75001</v>
      </c>
    </row>
    <row r="924" spans="1:7" ht="38.25" x14ac:dyDescent="0.2">
      <c r="A924" s="1" t="s">
        <v>776</v>
      </c>
      <c r="B924" s="1" t="s">
        <v>1597</v>
      </c>
      <c r="C924" s="1" t="s">
        <v>245</v>
      </c>
      <c r="D924" s="1">
        <v>600000</v>
      </c>
      <c r="E924" s="1" t="s">
        <v>718</v>
      </c>
      <c r="F924" s="1" t="s">
        <v>5350</v>
      </c>
      <c r="G924" s="1">
        <v>10684.75001</v>
      </c>
    </row>
    <row r="925" spans="1:7" ht="51" x14ac:dyDescent="0.2">
      <c r="A925" s="1" t="s">
        <v>791</v>
      </c>
      <c r="B925" s="1" t="s">
        <v>5024</v>
      </c>
      <c r="C925" s="1">
        <v>20000</v>
      </c>
      <c r="D925" s="1">
        <v>20000</v>
      </c>
      <c r="E925" s="1" t="s">
        <v>2902</v>
      </c>
      <c r="F925" s="1" t="s">
        <v>2431</v>
      </c>
      <c r="G925" s="1">
        <v>20000</v>
      </c>
    </row>
    <row r="926" spans="1:7" ht="38.25" x14ac:dyDescent="0.2">
      <c r="A926" s="1" t="s">
        <v>995</v>
      </c>
      <c r="B926" s="1" t="s">
        <v>3075</v>
      </c>
      <c r="C926" s="1" t="s">
        <v>832</v>
      </c>
      <c r="D926" s="1">
        <v>42000</v>
      </c>
      <c r="E926" s="1" t="s">
        <v>2896</v>
      </c>
      <c r="F926" s="1" t="s">
        <v>5350</v>
      </c>
      <c r="G926" s="1">
        <v>53356.776440000001</v>
      </c>
    </row>
    <row r="927" spans="1:7" ht="38.25" x14ac:dyDescent="0.2">
      <c r="A927" s="1" t="s">
        <v>994</v>
      </c>
      <c r="B927" s="1" t="s">
        <v>6519</v>
      </c>
      <c r="C927" s="1">
        <v>3000</v>
      </c>
      <c r="D927" s="1">
        <v>36000</v>
      </c>
      <c r="E927" s="1" t="s">
        <v>2902</v>
      </c>
      <c r="F927" s="1" t="s">
        <v>1240</v>
      </c>
      <c r="G927" s="1">
        <v>36000</v>
      </c>
    </row>
    <row r="928" spans="1:7" ht="38.25" x14ac:dyDescent="0.2">
      <c r="A928" s="1" t="s">
        <v>992</v>
      </c>
      <c r="B928" s="1" t="s">
        <v>3418</v>
      </c>
      <c r="C928" s="1">
        <v>57000</v>
      </c>
      <c r="D928" s="1">
        <v>57000</v>
      </c>
      <c r="E928" s="1" t="s">
        <v>2902</v>
      </c>
      <c r="F928" s="1" t="s">
        <v>5350</v>
      </c>
      <c r="G928" s="1">
        <v>57000</v>
      </c>
    </row>
    <row r="929" spans="1:7" ht="51" x14ac:dyDescent="0.2">
      <c r="A929" s="1" t="s">
        <v>991</v>
      </c>
      <c r="B929" s="1" t="s">
        <v>357</v>
      </c>
      <c r="C929" s="1">
        <v>135000</v>
      </c>
      <c r="D929" s="1">
        <v>135000</v>
      </c>
      <c r="E929" s="1" t="s">
        <v>2902</v>
      </c>
      <c r="F929" s="1" t="s">
        <v>2431</v>
      </c>
      <c r="G929" s="1">
        <v>135000</v>
      </c>
    </row>
    <row r="930" spans="1:7" ht="38.25" x14ac:dyDescent="0.2">
      <c r="A930" s="1" t="s">
        <v>998</v>
      </c>
      <c r="B930" s="1" t="s">
        <v>2969</v>
      </c>
      <c r="C930" s="1">
        <v>75000</v>
      </c>
      <c r="D930" s="1">
        <v>75000</v>
      </c>
      <c r="E930" s="1" t="s">
        <v>2896</v>
      </c>
      <c r="F930" s="1" t="s">
        <v>1240</v>
      </c>
      <c r="G930" s="1">
        <v>95279.957920000001</v>
      </c>
    </row>
    <row r="931" spans="1:7" ht="38.25" x14ac:dyDescent="0.2">
      <c r="A931" s="1" t="s">
        <v>997</v>
      </c>
      <c r="B931" s="1" t="s">
        <v>5228</v>
      </c>
      <c r="C931" s="1">
        <v>45000</v>
      </c>
      <c r="D931" s="1">
        <v>45000</v>
      </c>
      <c r="E931" s="1" t="s">
        <v>2896</v>
      </c>
      <c r="F931" s="1" t="s">
        <v>5350</v>
      </c>
      <c r="G931" s="1">
        <v>57167.974750000001</v>
      </c>
    </row>
    <row r="932" spans="1:7" ht="38.25" x14ac:dyDescent="0.2">
      <c r="A932" s="1" t="s">
        <v>996</v>
      </c>
      <c r="B932" s="1" t="s">
        <v>4637</v>
      </c>
      <c r="C932" s="1" t="s">
        <v>4190</v>
      </c>
      <c r="D932" s="1">
        <v>2000000</v>
      </c>
      <c r="E932" s="1" t="s">
        <v>2654</v>
      </c>
      <c r="F932" s="1" t="s">
        <v>1240</v>
      </c>
      <c r="G932" s="1">
        <v>12326.65639</v>
      </c>
    </row>
    <row r="933" spans="1:7" ht="38.25" x14ac:dyDescent="0.2">
      <c r="A933" s="1" t="s">
        <v>1001</v>
      </c>
      <c r="B933" s="1" t="s">
        <v>6356</v>
      </c>
      <c r="C933" s="1">
        <v>8000</v>
      </c>
      <c r="D933" s="1">
        <v>8000</v>
      </c>
      <c r="E933" s="1" t="s">
        <v>2902</v>
      </c>
      <c r="F933" s="1" t="s">
        <v>5881</v>
      </c>
      <c r="G933" s="1">
        <v>8000</v>
      </c>
    </row>
    <row r="934" spans="1:7" ht="38.25" x14ac:dyDescent="0.2">
      <c r="A934" s="1" t="s">
        <v>988</v>
      </c>
      <c r="B934" s="1" t="s">
        <v>1501</v>
      </c>
      <c r="C934" s="1">
        <v>48000</v>
      </c>
      <c r="D934" s="1">
        <v>48000</v>
      </c>
      <c r="E934" s="1" t="s">
        <v>2902</v>
      </c>
      <c r="F934" s="1" t="s">
        <v>1240</v>
      </c>
      <c r="G934" s="1">
        <v>48000</v>
      </c>
    </row>
    <row r="935" spans="1:7" ht="38.25" x14ac:dyDescent="0.2">
      <c r="A935" s="1" t="s">
        <v>989</v>
      </c>
      <c r="B935" s="1" t="s">
        <v>6354</v>
      </c>
      <c r="C935" s="1">
        <v>40000</v>
      </c>
      <c r="D935" s="1">
        <v>40000</v>
      </c>
      <c r="E935" s="1" t="s">
        <v>2902</v>
      </c>
      <c r="F935" s="1" t="s">
        <v>1240</v>
      </c>
      <c r="G935" s="1">
        <v>40000</v>
      </c>
    </row>
    <row r="936" spans="1:7" ht="38.25" x14ac:dyDescent="0.2">
      <c r="A936" s="1" t="s">
        <v>1011</v>
      </c>
      <c r="B936" s="1" t="s">
        <v>6585</v>
      </c>
      <c r="C936" s="1" t="s">
        <v>2998</v>
      </c>
      <c r="D936" s="1">
        <v>75000</v>
      </c>
      <c r="E936" s="1" t="s">
        <v>6501</v>
      </c>
      <c r="F936" s="1" t="s">
        <v>1240</v>
      </c>
      <c r="G936" s="1">
        <v>59819.107020000003</v>
      </c>
    </row>
    <row r="937" spans="1:7" ht="38.25" x14ac:dyDescent="0.2">
      <c r="A937" s="1" t="s">
        <v>1009</v>
      </c>
      <c r="B937" s="1" t="s">
        <v>3458</v>
      </c>
      <c r="C937" s="1">
        <v>150000</v>
      </c>
      <c r="D937" s="1">
        <v>150000</v>
      </c>
      <c r="E937" s="1" t="s">
        <v>2902</v>
      </c>
      <c r="F937" s="1" t="s">
        <v>5881</v>
      </c>
      <c r="G937" s="1">
        <v>150000</v>
      </c>
    </row>
    <row r="938" spans="1:7" ht="38.25" x14ac:dyDescent="0.2">
      <c r="A938" s="1" t="s">
        <v>1015</v>
      </c>
      <c r="B938" s="1" t="s">
        <v>576</v>
      </c>
      <c r="C938" s="1">
        <v>80000</v>
      </c>
      <c r="D938" s="1">
        <v>80000</v>
      </c>
      <c r="E938" s="1" t="s">
        <v>4998</v>
      </c>
      <c r="F938" s="1" t="s">
        <v>1240</v>
      </c>
      <c r="G938" s="1">
        <v>81592.772509999995</v>
      </c>
    </row>
    <row r="939" spans="1:7" ht="38.25" x14ac:dyDescent="0.2">
      <c r="A939" s="1" t="s">
        <v>1013</v>
      </c>
      <c r="B939" s="1" t="s">
        <v>5052</v>
      </c>
      <c r="C939" s="1">
        <v>95000</v>
      </c>
      <c r="D939" s="1">
        <v>95000</v>
      </c>
      <c r="E939" s="1" t="s">
        <v>4998</v>
      </c>
      <c r="F939" s="1" t="s">
        <v>5350</v>
      </c>
      <c r="G939" s="1">
        <v>96891.417360000007</v>
      </c>
    </row>
    <row r="940" spans="1:7" ht="38.25" x14ac:dyDescent="0.2">
      <c r="A940" s="1" t="s">
        <v>1018</v>
      </c>
      <c r="B940" s="1" t="s">
        <v>6199</v>
      </c>
      <c r="C940" s="1" t="s">
        <v>3513</v>
      </c>
      <c r="D940" s="1">
        <v>90000</v>
      </c>
      <c r="E940" s="1" t="s">
        <v>4998</v>
      </c>
      <c r="F940" s="1" t="s">
        <v>1240</v>
      </c>
      <c r="G940" s="1">
        <v>91791.869080000004</v>
      </c>
    </row>
    <row r="941" spans="1:7" ht="38.25" x14ac:dyDescent="0.2">
      <c r="A941" s="1" t="s">
        <v>1016</v>
      </c>
      <c r="B941" s="1" t="s">
        <v>6199</v>
      </c>
      <c r="C941" s="1">
        <v>15000</v>
      </c>
      <c r="D941" s="1">
        <v>15000</v>
      </c>
      <c r="E941" s="1" t="s">
        <v>2902</v>
      </c>
      <c r="F941" s="1" t="s">
        <v>5350</v>
      </c>
      <c r="G941" s="1">
        <v>15000</v>
      </c>
    </row>
    <row r="942" spans="1:7" ht="38.25" x14ac:dyDescent="0.2">
      <c r="A942" s="1" t="s">
        <v>1022</v>
      </c>
      <c r="B942" s="1" t="s">
        <v>5590</v>
      </c>
      <c r="C942" s="1" t="s">
        <v>1954</v>
      </c>
      <c r="D942" s="1">
        <v>65000</v>
      </c>
      <c r="E942" s="1" t="s">
        <v>4998</v>
      </c>
      <c r="F942" s="1" t="s">
        <v>5350</v>
      </c>
      <c r="G942" s="1">
        <v>66294.127670000002</v>
      </c>
    </row>
    <row r="943" spans="1:7" ht="51" x14ac:dyDescent="0.2">
      <c r="A943" s="1" t="s">
        <v>1019</v>
      </c>
      <c r="B943" s="1" t="s">
        <v>2020</v>
      </c>
      <c r="C943" s="1">
        <v>100000</v>
      </c>
      <c r="D943" s="1">
        <v>100000</v>
      </c>
      <c r="E943" s="1" t="s">
        <v>4998</v>
      </c>
      <c r="F943" s="1" t="s">
        <v>2431</v>
      </c>
      <c r="G943" s="1">
        <v>101990.9656</v>
      </c>
    </row>
    <row r="944" spans="1:7" ht="38.25" x14ac:dyDescent="0.2">
      <c r="A944" s="1" t="s">
        <v>1005</v>
      </c>
      <c r="B944" s="1" t="s">
        <v>1364</v>
      </c>
      <c r="C944" s="1">
        <v>60000</v>
      </c>
      <c r="D944" s="1">
        <v>60000</v>
      </c>
      <c r="E944" s="1" t="s">
        <v>2902</v>
      </c>
      <c r="F944" s="1" t="s">
        <v>5350</v>
      </c>
      <c r="G944" s="1">
        <v>60000</v>
      </c>
    </row>
    <row r="945" spans="1:7" ht="51" x14ac:dyDescent="0.2">
      <c r="A945" s="1" t="s">
        <v>1006</v>
      </c>
      <c r="B945" s="1" t="s">
        <v>6292</v>
      </c>
      <c r="C945" s="1">
        <v>43000</v>
      </c>
      <c r="D945" s="1">
        <v>43000</v>
      </c>
      <c r="E945" s="1" t="s">
        <v>4998</v>
      </c>
      <c r="F945" s="1" t="s">
        <v>2431</v>
      </c>
      <c r="G945" s="1">
        <v>43856.115230000003</v>
      </c>
    </row>
    <row r="946" spans="1:7" ht="38.25" x14ac:dyDescent="0.2">
      <c r="A946" s="1" t="s">
        <v>1008</v>
      </c>
      <c r="B946" s="1" t="s">
        <v>6292</v>
      </c>
      <c r="C946" s="1">
        <v>45616</v>
      </c>
      <c r="D946" s="1">
        <v>45616</v>
      </c>
      <c r="E946" s="1" t="s">
        <v>2902</v>
      </c>
      <c r="F946" s="1" t="s">
        <v>1240</v>
      </c>
      <c r="G946" s="1">
        <v>45616</v>
      </c>
    </row>
    <row r="947" spans="1:7" ht="38.25" x14ac:dyDescent="0.2">
      <c r="A947" s="1" t="s">
        <v>960</v>
      </c>
      <c r="B947" s="1" t="s">
        <v>3960</v>
      </c>
      <c r="C947" s="1">
        <v>95000</v>
      </c>
      <c r="D947" s="1">
        <v>95000</v>
      </c>
      <c r="E947" s="1" t="s">
        <v>6501</v>
      </c>
      <c r="F947" s="1" t="s">
        <v>1240</v>
      </c>
      <c r="G947" s="1">
        <v>75770.868889999998</v>
      </c>
    </row>
    <row r="948" spans="1:7" ht="38.25" x14ac:dyDescent="0.2">
      <c r="A948" s="1" t="s">
        <v>959</v>
      </c>
      <c r="B948" s="1" t="s">
        <v>4339</v>
      </c>
      <c r="C948" s="1">
        <v>56600</v>
      </c>
      <c r="D948" s="1">
        <v>56600</v>
      </c>
      <c r="E948" s="1" t="s">
        <v>4998</v>
      </c>
      <c r="F948" s="1" t="s">
        <v>5350</v>
      </c>
      <c r="G948" s="1">
        <v>57726.886550000003</v>
      </c>
    </row>
    <row r="949" spans="1:7" ht="38.25" x14ac:dyDescent="0.2">
      <c r="A949" s="1" t="s">
        <v>958</v>
      </c>
      <c r="B949" s="1" t="s">
        <v>318</v>
      </c>
      <c r="C949" s="1">
        <v>20000</v>
      </c>
      <c r="D949" s="1">
        <v>20000</v>
      </c>
      <c r="E949" s="1" t="s">
        <v>2902</v>
      </c>
      <c r="F949" s="1" t="s">
        <v>5350</v>
      </c>
      <c r="G949" s="1">
        <v>20000</v>
      </c>
    </row>
    <row r="950" spans="1:7" ht="38.25" x14ac:dyDescent="0.2">
      <c r="A950" s="1" t="s">
        <v>956</v>
      </c>
      <c r="B950" s="1" t="s">
        <v>2001</v>
      </c>
      <c r="C950" s="1" t="s">
        <v>2718</v>
      </c>
      <c r="D950" s="1">
        <v>200000</v>
      </c>
      <c r="E950" s="1" t="s">
        <v>4998</v>
      </c>
      <c r="F950" s="1" t="s">
        <v>1240</v>
      </c>
      <c r="G950" s="1">
        <v>203981.9313</v>
      </c>
    </row>
    <row r="951" spans="1:7" ht="38.25" x14ac:dyDescent="0.2">
      <c r="A951" s="1" t="s">
        <v>955</v>
      </c>
      <c r="B951" s="1" t="s">
        <v>2001</v>
      </c>
      <c r="C951" s="1">
        <v>50000</v>
      </c>
      <c r="D951" s="1">
        <v>50000</v>
      </c>
      <c r="E951" s="1" t="s">
        <v>4998</v>
      </c>
      <c r="F951" s="1" t="s">
        <v>5881</v>
      </c>
      <c r="G951" s="1">
        <v>50995.482819999997</v>
      </c>
    </row>
    <row r="952" spans="1:7" ht="38.25" x14ac:dyDescent="0.2">
      <c r="A952" s="1" t="s">
        <v>954</v>
      </c>
      <c r="B952" s="1" t="s">
        <v>3966</v>
      </c>
      <c r="C952" s="1">
        <v>125000</v>
      </c>
      <c r="D952" s="1">
        <v>125000</v>
      </c>
      <c r="E952" s="1" t="s">
        <v>4998</v>
      </c>
      <c r="F952" s="1" t="s">
        <v>1240</v>
      </c>
      <c r="G952" s="1">
        <v>127488.7071</v>
      </c>
    </row>
    <row r="953" spans="1:7" ht="38.25" x14ac:dyDescent="0.2">
      <c r="A953" s="1" t="s">
        <v>953</v>
      </c>
      <c r="B953" s="1" t="s">
        <v>2642</v>
      </c>
      <c r="C953" s="1">
        <v>65000</v>
      </c>
      <c r="D953" s="1">
        <v>65000</v>
      </c>
      <c r="E953" s="1" t="s">
        <v>4998</v>
      </c>
      <c r="F953" s="1" t="s">
        <v>1240</v>
      </c>
      <c r="G953" s="1">
        <v>66294.127670000002</v>
      </c>
    </row>
    <row r="954" spans="1:7" ht="38.25" x14ac:dyDescent="0.2">
      <c r="A954" s="1" t="s">
        <v>951</v>
      </c>
      <c r="B954" s="1" t="s">
        <v>6372</v>
      </c>
      <c r="C954" s="1">
        <v>62000</v>
      </c>
      <c r="D954" s="1">
        <v>62000</v>
      </c>
      <c r="E954" s="1" t="s">
        <v>4998</v>
      </c>
      <c r="F954" s="1" t="s">
        <v>1240</v>
      </c>
      <c r="G954" s="1">
        <v>63234.398699999998</v>
      </c>
    </row>
    <row r="955" spans="1:7" ht="38.25" x14ac:dyDescent="0.2">
      <c r="A955" s="1" t="s">
        <v>952</v>
      </c>
      <c r="B955" s="1" t="s">
        <v>620</v>
      </c>
      <c r="C955" s="1">
        <v>260000</v>
      </c>
      <c r="D955" s="1">
        <v>260000</v>
      </c>
      <c r="E955" s="1" t="s">
        <v>2902</v>
      </c>
      <c r="F955" s="1" t="s">
        <v>5350</v>
      </c>
      <c r="G955" s="1">
        <v>260000</v>
      </c>
    </row>
    <row r="956" spans="1:7" ht="38.25" x14ac:dyDescent="0.2">
      <c r="A956" s="1" t="s">
        <v>949</v>
      </c>
      <c r="B956" s="1" t="s">
        <v>6311</v>
      </c>
      <c r="C956" s="1">
        <v>110000</v>
      </c>
      <c r="D956" s="1">
        <v>110000</v>
      </c>
      <c r="E956" s="1" t="s">
        <v>4998</v>
      </c>
      <c r="F956" s="1" t="s">
        <v>5350</v>
      </c>
      <c r="G956" s="1">
        <v>112190.0622</v>
      </c>
    </row>
    <row r="957" spans="1:7" ht="38.25" x14ac:dyDescent="0.2">
      <c r="A957" s="1" t="s">
        <v>978</v>
      </c>
      <c r="B957" s="1" t="s">
        <v>689</v>
      </c>
      <c r="C957" s="1" t="s">
        <v>6080</v>
      </c>
      <c r="D957" s="1">
        <v>70000</v>
      </c>
      <c r="E957" s="1" t="s">
        <v>4998</v>
      </c>
      <c r="F957" s="1" t="s">
        <v>1240</v>
      </c>
      <c r="G957" s="1">
        <v>71393.675950000004</v>
      </c>
    </row>
    <row r="958" spans="1:7" ht="38.25" x14ac:dyDescent="0.2">
      <c r="A958" s="1" t="s">
        <v>977</v>
      </c>
      <c r="B958" s="1" t="s">
        <v>1037</v>
      </c>
      <c r="C958" s="1" t="s">
        <v>4510</v>
      </c>
      <c r="D958" s="1">
        <v>85000</v>
      </c>
      <c r="E958" s="1" t="s">
        <v>2902</v>
      </c>
      <c r="F958" s="1" t="s">
        <v>1240</v>
      </c>
      <c r="G958" s="1">
        <v>85000</v>
      </c>
    </row>
    <row r="959" spans="1:7" ht="38.25" x14ac:dyDescent="0.2">
      <c r="A959" s="1" t="s">
        <v>980</v>
      </c>
      <c r="B959" s="1" t="s">
        <v>5492</v>
      </c>
      <c r="C959" s="1">
        <v>94000</v>
      </c>
      <c r="D959" s="1">
        <v>94000</v>
      </c>
      <c r="E959" s="1" t="s">
        <v>4998</v>
      </c>
      <c r="F959" s="1" t="s">
        <v>5350</v>
      </c>
      <c r="G959" s="1">
        <v>95871.507700000002</v>
      </c>
    </row>
    <row r="960" spans="1:7" ht="38.25" x14ac:dyDescent="0.2">
      <c r="A960" s="1" t="s">
        <v>979</v>
      </c>
      <c r="B960" s="1" t="s">
        <v>4014</v>
      </c>
      <c r="C960" s="1" t="s">
        <v>875</v>
      </c>
      <c r="D960" s="1">
        <v>107000</v>
      </c>
      <c r="E960" s="1" t="s">
        <v>4998</v>
      </c>
      <c r="F960" s="1" t="s">
        <v>1240</v>
      </c>
      <c r="G960" s="1">
        <v>109130.33319999999</v>
      </c>
    </row>
    <row r="961" spans="1:7" ht="38.25" x14ac:dyDescent="0.2">
      <c r="A961" s="1" t="s">
        <v>975</v>
      </c>
      <c r="B961" s="1" t="s">
        <v>1440</v>
      </c>
      <c r="C961" s="1">
        <v>3000</v>
      </c>
      <c r="D961" s="1">
        <v>36000</v>
      </c>
      <c r="E961" s="1" t="s">
        <v>2902</v>
      </c>
      <c r="F961" s="1" t="s">
        <v>5881</v>
      </c>
      <c r="G961" s="1">
        <v>36000</v>
      </c>
    </row>
    <row r="962" spans="1:7" ht="38.25" x14ac:dyDescent="0.2">
      <c r="A962" s="1" t="s">
        <v>974</v>
      </c>
      <c r="B962" s="1" t="s">
        <v>6157</v>
      </c>
      <c r="C962" s="1">
        <v>120000</v>
      </c>
      <c r="D962" s="1">
        <v>120000</v>
      </c>
      <c r="E962" s="1" t="s">
        <v>4998</v>
      </c>
      <c r="F962" s="1" t="s">
        <v>1240</v>
      </c>
      <c r="G962" s="1">
        <v>122389.1588</v>
      </c>
    </row>
    <row r="963" spans="1:7" ht="38.25" x14ac:dyDescent="0.2">
      <c r="A963" s="1" t="s">
        <v>972</v>
      </c>
      <c r="B963" s="1" t="s">
        <v>2323</v>
      </c>
      <c r="C963" s="1" t="s">
        <v>5055</v>
      </c>
      <c r="D963" s="1">
        <v>52000</v>
      </c>
      <c r="E963" s="1" t="s">
        <v>4998</v>
      </c>
      <c r="F963" s="1" t="s">
        <v>1240</v>
      </c>
      <c r="G963" s="1">
        <v>53035.302129999996</v>
      </c>
    </row>
    <row r="964" spans="1:7" ht="38.25" x14ac:dyDescent="0.2">
      <c r="A964" s="1" t="s">
        <v>967</v>
      </c>
      <c r="B964" s="1" t="s">
        <v>3832</v>
      </c>
      <c r="C964" s="1">
        <v>125000</v>
      </c>
      <c r="D964" s="1">
        <v>125000</v>
      </c>
      <c r="E964" s="1" t="s">
        <v>2902</v>
      </c>
      <c r="F964" s="1" t="s">
        <v>1240</v>
      </c>
      <c r="G964" s="1">
        <v>125000</v>
      </c>
    </row>
    <row r="965" spans="1:7" ht="38.25" x14ac:dyDescent="0.2">
      <c r="A965" s="1" t="s">
        <v>969</v>
      </c>
      <c r="B965" s="1" t="s">
        <v>3724</v>
      </c>
      <c r="C965" s="1">
        <v>19000</v>
      </c>
      <c r="D965" s="1">
        <v>19000</v>
      </c>
      <c r="E965" s="1" t="s">
        <v>2902</v>
      </c>
      <c r="F965" s="1" t="s">
        <v>1240</v>
      </c>
      <c r="G965" s="1">
        <v>19000</v>
      </c>
    </row>
    <row r="966" spans="1:7" ht="51" x14ac:dyDescent="0.2">
      <c r="A966" s="1" t="s">
        <v>970</v>
      </c>
      <c r="B966" s="1" t="s">
        <v>607</v>
      </c>
      <c r="C966" s="1">
        <v>92000</v>
      </c>
      <c r="D966" s="1">
        <v>92000</v>
      </c>
      <c r="E966" s="1" t="s">
        <v>4998</v>
      </c>
      <c r="F966" s="1" t="s">
        <v>2431</v>
      </c>
      <c r="G966" s="1">
        <v>93831.688389999996</v>
      </c>
    </row>
    <row r="967" spans="1:7" ht="38.25" x14ac:dyDescent="0.2">
      <c r="A967" s="1" t="s">
        <v>971</v>
      </c>
      <c r="B967" s="1" t="s">
        <v>719</v>
      </c>
      <c r="C967" s="1">
        <v>100000</v>
      </c>
      <c r="D967" s="1">
        <v>100000</v>
      </c>
      <c r="E967" s="1" t="s">
        <v>4998</v>
      </c>
      <c r="F967" s="1" t="s">
        <v>1240</v>
      </c>
      <c r="G967" s="1">
        <v>101990.9656</v>
      </c>
    </row>
    <row r="968" spans="1:7" ht="38.25" x14ac:dyDescent="0.2">
      <c r="A968" s="1" t="s">
        <v>937</v>
      </c>
      <c r="B968" s="1" t="s">
        <v>3199</v>
      </c>
      <c r="C968" s="1">
        <v>120000</v>
      </c>
      <c r="D968" s="1">
        <v>120000</v>
      </c>
      <c r="E968" s="1" t="s">
        <v>4998</v>
      </c>
      <c r="F968" s="1" t="s">
        <v>1240</v>
      </c>
      <c r="G968" s="1">
        <v>122389.1588</v>
      </c>
    </row>
    <row r="969" spans="1:7" ht="51" x14ac:dyDescent="0.2">
      <c r="A969" s="1" t="s">
        <v>938</v>
      </c>
      <c r="B969" s="1" t="s">
        <v>1519</v>
      </c>
      <c r="C969" s="1">
        <v>35000</v>
      </c>
      <c r="D969" s="1">
        <v>35000</v>
      </c>
      <c r="E969" s="1" t="s">
        <v>1537</v>
      </c>
      <c r="F969" s="1" t="s">
        <v>2431</v>
      </c>
      <c r="G969" s="1">
        <v>34417.653310000002</v>
      </c>
    </row>
    <row r="970" spans="1:7" ht="51" x14ac:dyDescent="0.2">
      <c r="A970" s="1" t="s">
        <v>934</v>
      </c>
      <c r="B970" s="1" t="s">
        <v>2688</v>
      </c>
      <c r="C970" s="1" t="s">
        <v>4289</v>
      </c>
      <c r="D970" s="1">
        <v>12000</v>
      </c>
      <c r="E970" s="1" t="s">
        <v>2902</v>
      </c>
      <c r="F970" s="1" t="s">
        <v>2431</v>
      </c>
      <c r="G970" s="1">
        <v>12000</v>
      </c>
    </row>
    <row r="971" spans="1:7" ht="38.25" x14ac:dyDescent="0.2">
      <c r="A971" s="1" t="s">
        <v>935</v>
      </c>
      <c r="B971" s="1" t="s">
        <v>2310</v>
      </c>
      <c r="C971" s="1">
        <v>204000</v>
      </c>
      <c r="D971" s="1">
        <v>204000</v>
      </c>
      <c r="E971" s="1" t="s">
        <v>718</v>
      </c>
      <c r="F971" s="1" t="s">
        <v>1240</v>
      </c>
      <c r="G971" s="1">
        <v>3632.815004</v>
      </c>
    </row>
    <row r="972" spans="1:7" ht="51" x14ac:dyDescent="0.2">
      <c r="A972" s="1" t="s">
        <v>939</v>
      </c>
      <c r="B972" s="1" t="s">
        <v>557</v>
      </c>
      <c r="C972" s="1" t="s">
        <v>4722</v>
      </c>
      <c r="D972" s="1">
        <v>1200000</v>
      </c>
      <c r="E972" s="1" t="s">
        <v>718</v>
      </c>
      <c r="F972" s="1" t="s">
        <v>2431</v>
      </c>
      <c r="G972" s="1">
        <v>21369.500019999999</v>
      </c>
    </row>
    <row r="973" spans="1:7" ht="38.25" x14ac:dyDescent="0.2">
      <c r="A973" s="1" t="s">
        <v>3307</v>
      </c>
      <c r="B973" s="1" t="s">
        <v>1160</v>
      </c>
      <c r="C973" s="1">
        <v>500000</v>
      </c>
      <c r="D973" s="1">
        <v>500000</v>
      </c>
      <c r="E973" s="1" t="s">
        <v>718</v>
      </c>
      <c r="F973" s="1" t="s">
        <v>1240</v>
      </c>
      <c r="G973" s="1">
        <v>8903.9583440000006</v>
      </c>
    </row>
    <row r="974" spans="1:7" ht="38.25" x14ac:dyDescent="0.2">
      <c r="A974" s="1" t="s">
        <v>3305</v>
      </c>
      <c r="B974" s="1" t="s">
        <v>2579</v>
      </c>
      <c r="C974" s="1" t="s">
        <v>2342</v>
      </c>
      <c r="D974" s="1">
        <v>48000</v>
      </c>
      <c r="E974" s="1" t="s">
        <v>6243</v>
      </c>
      <c r="F974" s="1" t="s">
        <v>1240</v>
      </c>
      <c r="G974" s="1">
        <v>15206.427250000001</v>
      </c>
    </row>
    <row r="975" spans="1:7" ht="38.25" x14ac:dyDescent="0.2">
      <c r="A975" s="1" t="s">
        <v>3301</v>
      </c>
      <c r="B975" s="1" t="s">
        <v>259</v>
      </c>
      <c r="C975" s="1" t="s">
        <v>1478</v>
      </c>
      <c r="D975" s="1">
        <v>180000</v>
      </c>
      <c r="E975" s="1" t="s">
        <v>6501</v>
      </c>
      <c r="F975" s="1" t="s">
        <v>1240</v>
      </c>
      <c r="G975" s="1">
        <v>143565.85680000001</v>
      </c>
    </row>
    <row r="976" spans="1:7" ht="38.25" x14ac:dyDescent="0.2">
      <c r="A976" s="1" t="s">
        <v>3300</v>
      </c>
      <c r="B976" s="1" t="s">
        <v>1879</v>
      </c>
      <c r="C976" s="1" t="s">
        <v>5856</v>
      </c>
      <c r="D976" s="1">
        <v>545000</v>
      </c>
      <c r="E976" s="1" t="s">
        <v>718</v>
      </c>
      <c r="F976" s="1" t="s">
        <v>5350</v>
      </c>
      <c r="G976" s="1">
        <v>9705.3145949999998</v>
      </c>
    </row>
    <row r="977" spans="1:7" ht="51" x14ac:dyDescent="0.2">
      <c r="A977" s="1" t="s">
        <v>3303</v>
      </c>
      <c r="B977" s="1" t="s">
        <v>6058</v>
      </c>
      <c r="C977" s="1" t="s">
        <v>1405</v>
      </c>
      <c r="D977" s="1">
        <v>1000000</v>
      </c>
      <c r="E977" s="1" t="s">
        <v>718</v>
      </c>
      <c r="F977" s="1" t="s">
        <v>2431</v>
      </c>
      <c r="G977" s="1">
        <v>17807.916689999998</v>
      </c>
    </row>
    <row r="978" spans="1:7" ht="38.25" x14ac:dyDescent="0.2">
      <c r="A978" s="1" t="s">
        <v>3302</v>
      </c>
      <c r="B978" s="1" t="s">
        <v>6058</v>
      </c>
      <c r="C978" s="1">
        <v>180000</v>
      </c>
      <c r="D978" s="1">
        <v>180000</v>
      </c>
      <c r="E978" s="1" t="s">
        <v>718</v>
      </c>
      <c r="F978" s="1" t="s">
        <v>1240</v>
      </c>
      <c r="G978" s="1">
        <v>3205.4250040000002</v>
      </c>
    </row>
    <row r="979" spans="1:7" ht="51" x14ac:dyDescent="0.2">
      <c r="A979" s="1" t="s">
        <v>3515</v>
      </c>
      <c r="B979" s="1" t="s">
        <v>4870</v>
      </c>
      <c r="C979" s="1" t="s">
        <v>1115</v>
      </c>
      <c r="D979" s="1">
        <v>45000</v>
      </c>
      <c r="E979" s="1" t="s">
        <v>2902</v>
      </c>
      <c r="F979" s="1" t="s">
        <v>2431</v>
      </c>
      <c r="G979" s="1">
        <v>45000</v>
      </c>
    </row>
    <row r="980" spans="1:7" ht="38.25" x14ac:dyDescent="0.2">
      <c r="A980" s="1" t="s">
        <v>3514</v>
      </c>
      <c r="B980" s="1" t="s">
        <v>1106</v>
      </c>
      <c r="C980" s="1">
        <v>700000</v>
      </c>
      <c r="D980" s="1">
        <v>700000</v>
      </c>
      <c r="E980" s="1" t="s">
        <v>718</v>
      </c>
      <c r="F980" s="1" t="s">
        <v>5350</v>
      </c>
      <c r="G980" s="1">
        <v>12465.54168</v>
      </c>
    </row>
    <row r="981" spans="1:7" ht="38.25" x14ac:dyDescent="0.2">
      <c r="A981" s="1" t="s">
        <v>3518</v>
      </c>
      <c r="B981" s="1" t="s">
        <v>6045</v>
      </c>
      <c r="C981" s="1">
        <v>94000</v>
      </c>
      <c r="D981" s="1">
        <v>94000</v>
      </c>
      <c r="E981" s="1" t="s">
        <v>4998</v>
      </c>
      <c r="F981" s="1" t="s">
        <v>5350</v>
      </c>
      <c r="G981" s="1">
        <v>95871.507700000002</v>
      </c>
    </row>
    <row r="982" spans="1:7" ht="38.25" x14ac:dyDescent="0.2">
      <c r="A982" s="1" t="s">
        <v>3516</v>
      </c>
      <c r="B982" s="1" t="s">
        <v>1164</v>
      </c>
      <c r="C982" s="1">
        <v>170000</v>
      </c>
      <c r="D982" s="1">
        <v>170000</v>
      </c>
      <c r="E982" s="1" t="s">
        <v>4998</v>
      </c>
      <c r="F982" s="1" t="s">
        <v>5350</v>
      </c>
      <c r="G982" s="1">
        <v>173384.6416</v>
      </c>
    </row>
    <row r="983" spans="1:7" ht="38.25" x14ac:dyDescent="0.2">
      <c r="A983" s="1" t="s">
        <v>3536</v>
      </c>
      <c r="B983" s="1" t="s">
        <v>2862</v>
      </c>
      <c r="C983" s="1">
        <v>650000</v>
      </c>
      <c r="D983" s="1">
        <v>650000</v>
      </c>
      <c r="E983" s="1" t="s">
        <v>718</v>
      </c>
      <c r="F983" s="1" t="s">
        <v>5350</v>
      </c>
      <c r="G983" s="1">
        <v>11575.145850000001</v>
      </c>
    </row>
    <row r="984" spans="1:7" ht="51" x14ac:dyDescent="0.2">
      <c r="A984" s="1" t="s">
        <v>3537</v>
      </c>
      <c r="B984" s="1" t="s">
        <v>2064</v>
      </c>
      <c r="C984" s="1">
        <v>18000</v>
      </c>
      <c r="D984" s="1">
        <v>18000</v>
      </c>
      <c r="E984" s="1" t="s">
        <v>2902</v>
      </c>
      <c r="F984" s="1" t="s">
        <v>2431</v>
      </c>
      <c r="G984" s="1">
        <v>18000</v>
      </c>
    </row>
    <row r="985" spans="1:7" ht="51" x14ac:dyDescent="0.2">
      <c r="A985" s="1" t="s">
        <v>3539</v>
      </c>
      <c r="B985" s="1" t="s">
        <v>2755</v>
      </c>
      <c r="C985" s="1" t="s">
        <v>6080</v>
      </c>
      <c r="D985" s="1">
        <v>70000</v>
      </c>
      <c r="E985" s="1" t="s">
        <v>4998</v>
      </c>
      <c r="F985" s="1" t="s">
        <v>2431</v>
      </c>
      <c r="G985" s="1">
        <v>71393.675950000004</v>
      </c>
    </row>
    <row r="986" spans="1:7" ht="38.25" x14ac:dyDescent="0.2">
      <c r="A986" s="1" t="s">
        <v>3529</v>
      </c>
      <c r="B986" s="1" t="s">
        <v>2755</v>
      </c>
      <c r="C986" s="1" t="s">
        <v>2548</v>
      </c>
      <c r="D986" s="1">
        <v>350000</v>
      </c>
      <c r="E986" s="1" t="s">
        <v>718</v>
      </c>
      <c r="F986" s="1" t="s">
        <v>1240</v>
      </c>
      <c r="G986" s="1">
        <v>6232.7708409999996</v>
      </c>
    </row>
    <row r="987" spans="1:7" ht="38.25" x14ac:dyDescent="0.2">
      <c r="A987" s="1" t="s">
        <v>3530</v>
      </c>
      <c r="B987" s="1" t="s">
        <v>2182</v>
      </c>
      <c r="C987" s="1" t="s">
        <v>1418</v>
      </c>
      <c r="D987" s="1">
        <v>240000</v>
      </c>
      <c r="E987" s="1" t="s">
        <v>5620</v>
      </c>
      <c r="F987" s="1" t="s">
        <v>1240</v>
      </c>
      <c r="G987" s="1">
        <v>1805.773962</v>
      </c>
    </row>
    <row r="988" spans="1:7" ht="51" x14ac:dyDescent="0.2">
      <c r="A988" s="1" t="s">
        <v>3532</v>
      </c>
      <c r="B988" s="1" t="s">
        <v>5366</v>
      </c>
      <c r="C988" s="1" t="s">
        <v>3030</v>
      </c>
      <c r="D988" s="1">
        <v>640000</v>
      </c>
      <c r="E988" s="1" t="s">
        <v>718</v>
      </c>
      <c r="F988" s="1" t="s">
        <v>2431</v>
      </c>
      <c r="G988" s="1">
        <v>11397.06668</v>
      </c>
    </row>
    <row r="989" spans="1:7" ht="38.25" x14ac:dyDescent="0.2">
      <c r="A989" s="1" t="s">
        <v>3534</v>
      </c>
      <c r="B989" s="1" t="s">
        <v>4803</v>
      </c>
      <c r="C989" s="1">
        <v>15000</v>
      </c>
      <c r="D989" s="1">
        <v>15000</v>
      </c>
      <c r="E989" s="1" t="s">
        <v>2902</v>
      </c>
      <c r="F989" s="1" t="s">
        <v>1240</v>
      </c>
      <c r="G989" s="1">
        <v>15000</v>
      </c>
    </row>
    <row r="990" spans="1:7" ht="51" x14ac:dyDescent="0.2">
      <c r="A990" s="1" t="s">
        <v>3554</v>
      </c>
      <c r="B990" s="1" t="s">
        <v>5659</v>
      </c>
      <c r="C990" s="1" t="s">
        <v>2275</v>
      </c>
      <c r="D990" s="1">
        <v>308500</v>
      </c>
      <c r="E990" s="1" t="s">
        <v>1200</v>
      </c>
      <c r="F990" s="1" t="s">
        <v>2431</v>
      </c>
      <c r="G990" s="1">
        <v>37612.86909</v>
      </c>
    </row>
    <row r="991" spans="1:7" ht="38.25" x14ac:dyDescent="0.2">
      <c r="A991" s="1" t="s">
        <v>3552</v>
      </c>
      <c r="B991" s="1" t="s">
        <v>1153</v>
      </c>
      <c r="C991" s="1">
        <v>3.65</v>
      </c>
      <c r="D991" s="1">
        <v>365000</v>
      </c>
      <c r="E991" s="1" t="s">
        <v>718</v>
      </c>
      <c r="F991" s="1" t="s">
        <v>1240</v>
      </c>
      <c r="G991" s="1">
        <v>6499.8895910000001</v>
      </c>
    </row>
    <row r="992" spans="1:7" ht="51" x14ac:dyDescent="0.2">
      <c r="A992" s="1" t="s">
        <v>3550</v>
      </c>
      <c r="B992" s="1" t="s">
        <v>4889</v>
      </c>
      <c r="C992" s="1" t="s">
        <v>483</v>
      </c>
      <c r="D992" s="1">
        <v>20000</v>
      </c>
      <c r="E992" s="1" t="s">
        <v>2902</v>
      </c>
      <c r="F992" s="1" t="s">
        <v>2431</v>
      </c>
      <c r="G992" s="1">
        <v>20000</v>
      </c>
    </row>
    <row r="993" spans="1:7" ht="38.25" x14ac:dyDescent="0.2">
      <c r="A993" s="1" t="s">
        <v>3569</v>
      </c>
      <c r="B993" s="1" t="s">
        <v>2467</v>
      </c>
      <c r="C993" s="1">
        <v>7265</v>
      </c>
      <c r="D993" s="1">
        <v>7265</v>
      </c>
      <c r="E993" s="1" t="s">
        <v>2902</v>
      </c>
      <c r="F993" s="1" t="s">
        <v>1240</v>
      </c>
      <c r="G993" s="1">
        <v>7265</v>
      </c>
    </row>
    <row r="994" spans="1:7" ht="51" x14ac:dyDescent="0.2">
      <c r="A994" s="1" t="s">
        <v>3570</v>
      </c>
      <c r="B994" s="1" t="s">
        <v>1561</v>
      </c>
      <c r="C994" s="1" t="s">
        <v>770</v>
      </c>
      <c r="D994" s="1">
        <v>92000</v>
      </c>
      <c r="E994" s="1" t="s">
        <v>2040</v>
      </c>
      <c r="F994" s="1" t="s">
        <v>2431</v>
      </c>
      <c r="G994" s="1">
        <v>72571.8027</v>
      </c>
    </row>
    <row r="995" spans="1:7" ht="51" x14ac:dyDescent="0.2">
      <c r="A995" s="1" t="s">
        <v>3567</v>
      </c>
      <c r="B995" s="1" t="s">
        <v>184</v>
      </c>
      <c r="C995" s="1" t="s">
        <v>5507</v>
      </c>
      <c r="D995" s="1">
        <v>450000</v>
      </c>
      <c r="E995" s="1" t="s">
        <v>718</v>
      </c>
      <c r="F995" s="1" t="s">
        <v>2431</v>
      </c>
      <c r="G995" s="1">
        <v>8013.5625090000003</v>
      </c>
    </row>
    <row r="996" spans="1:7" ht="38.25" x14ac:dyDescent="0.2">
      <c r="A996" s="1" t="s">
        <v>3564</v>
      </c>
      <c r="B996" s="1" t="s">
        <v>5899</v>
      </c>
      <c r="C996" s="1" t="s">
        <v>541</v>
      </c>
      <c r="D996" s="1">
        <v>570000</v>
      </c>
      <c r="E996" s="1" t="s">
        <v>718</v>
      </c>
      <c r="F996" s="1" t="s">
        <v>1240</v>
      </c>
      <c r="G996" s="1">
        <v>10150.51251</v>
      </c>
    </row>
    <row r="997" spans="1:7" ht="38.25" x14ac:dyDescent="0.2">
      <c r="A997" s="1" t="s">
        <v>3565</v>
      </c>
      <c r="B997" s="1" t="s">
        <v>5899</v>
      </c>
      <c r="C997" s="1">
        <v>65000</v>
      </c>
      <c r="D997" s="1">
        <v>65000</v>
      </c>
      <c r="E997" s="1" t="s">
        <v>2902</v>
      </c>
      <c r="F997" s="1" t="s">
        <v>1240</v>
      </c>
      <c r="G997" s="1">
        <v>65000</v>
      </c>
    </row>
    <row r="998" spans="1:7" ht="38.25" x14ac:dyDescent="0.2">
      <c r="A998" s="1" t="s">
        <v>3561</v>
      </c>
      <c r="B998" s="1" t="s">
        <v>2806</v>
      </c>
      <c r="C998" s="1">
        <v>300000</v>
      </c>
      <c r="D998" s="1">
        <v>300000</v>
      </c>
      <c r="E998" s="1" t="s">
        <v>3460</v>
      </c>
      <c r="F998" s="1" t="s">
        <v>1240</v>
      </c>
      <c r="G998" s="1">
        <v>3184.226615</v>
      </c>
    </row>
    <row r="999" spans="1:7" ht="51" x14ac:dyDescent="0.2">
      <c r="A999" s="1" t="s">
        <v>3563</v>
      </c>
      <c r="B999" s="1" t="s">
        <v>2635</v>
      </c>
      <c r="C999" s="1" t="s">
        <v>2318</v>
      </c>
      <c r="D999" s="1">
        <v>612000</v>
      </c>
      <c r="E999" s="1" t="s">
        <v>718</v>
      </c>
      <c r="F999" s="1" t="s">
        <v>5350</v>
      </c>
      <c r="G999" s="1">
        <v>10898.445009999999</v>
      </c>
    </row>
    <row r="1000" spans="1:7" ht="51" x14ac:dyDescent="0.2">
      <c r="A1000" s="1" t="s">
        <v>3439</v>
      </c>
      <c r="B1000" s="1" t="s">
        <v>304</v>
      </c>
      <c r="C1000" s="1">
        <v>900</v>
      </c>
      <c r="D1000" s="1">
        <v>10800</v>
      </c>
      <c r="E1000" s="1" t="s">
        <v>2902</v>
      </c>
      <c r="F1000" s="1" t="s">
        <v>2431</v>
      </c>
      <c r="G1000" s="1">
        <v>10800</v>
      </c>
    </row>
    <row r="1001" spans="1:7" ht="38.25" x14ac:dyDescent="0.2">
      <c r="A1001" s="1" t="s">
        <v>3436</v>
      </c>
      <c r="B1001" s="1" t="s">
        <v>4698</v>
      </c>
      <c r="C1001" s="1">
        <v>120000</v>
      </c>
      <c r="D1001" s="1">
        <v>120000</v>
      </c>
      <c r="E1001" s="1" t="s">
        <v>718</v>
      </c>
      <c r="F1001" s="1" t="s">
        <v>5350</v>
      </c>
      <c r="G1001" s="1">
        <v>2136.950002</v>
      </c>
    </row>
    <row r="1002" spans="1:7" ht="38.25" x14ac:dyDescent="0.2">
      <c r="A1002" s="1" t="s">
        <v>3463</v>
      </c>
      <c r="B1002" s="1" t="s">
        <v>1094</v>
      </c>
      <c r="C1002" s="1">
        <v>45000</v>
      </c>
      <c r="D1002" s="1">
        <v>45000</v>
      </c>
      <c r="E1002" s="1" t="s">
        <v>2902</v>
      </c>
      <c r="F1002" s="1" t="s">
        <v>5350</v>
      </c>
      <c r="G1002" s="1">
        <v>45000</v>
      </c>
    </row>
    <row r="1003" spans="1:7" ht="38.25" x14ac:dyDescent="0.2">
      <c r="A1003" s="1" t="s">
        <v>3464</v>
      </c>
      <c r="B1003" s="1" t="s">
        <v>929</v>
      </c>
      <c r="C1003" s="1" t="s">
        <v>174</v>
      </c>
      <c r="D1003" s="1">
        <v>400000</v>
      </c>
      <c r="E1003" s="1" t="s">
        <v>718</v>
      </c>
      <c r="F1003" s="1" t="s">
        <v>5350</v>
      </c>
      <c r="G1003" s="1">
        <v>7123.1666750000004</v>
      </c>
    </row>
    <row r="1004" spans="1:7" ht="38.25" x14ac:dyDescent="0.2">
      <c r="A1004" s="1" t="s">
        <v>3466</v>
      </c>
      <c r="B1004" s="1" t="s">
        <v>1991</v>
      </c>
      <c r="C1004" s="1" t="s">
        <v>5811</v>
      </c>
      <c r="D1004" s="1">
        <v>300000</v>
      </c>
      <c r="E1004" s="1" t="s">
        <v>718</v>
      </c>
      <c r="F1004" s="1" t="s">
        <v>5350</v>
      </c>
      <c r="G1004" s="1">
        <v>5342.3750060000002</v>
      </c>
    </row>
    <row r="1005" spans="1:7" ht="38.25" x14ac:dyDescent="0.2">
      <c r="A1005" s="1" t="s">
        <v>3467</v>
      </c>
      <c r="B1005" s="1" t="s">
        <v>5030</v>
      </c>
      <c r="C1005" s="1">
        <v>18000</v>
      </c>
      <c r="D1005" s="1">
        <v>18000</v>
      </c>
      <c r="E1005" s="1" t="s">
        <v>2902</v>
      </c>
      <c r="F1005" s="1" t="s">
        <v>5350</v>
      </c>
      <c r="G1005" s="1">
        <v>18000</v>
      </c>
    </row>
    <row r="1006" spans="1:7" ht="38.25" x14ac:dyDescent="0.2">
      <c r="A1006" s="1" t="s">
        <v>3470</v>
      </c>
      <c r="B1006" s="1" t="s">
        <v>3083</v>
      </c>
      <c r="C1006" s="1" t="s">
        <v>2633</v>
      </c>
      <c r="D1006" s="1">
        <v>456000</v>
      </c>
      <c r="E1006" s="1" t="s">
        <v>3460</v>
      </c>
      <c r="F1006" s="1" t="s">
        <v>1240</v>
      </c>
      <c r="G1006" s="1">
        <v>4840.0244549999998</v>
      </c>
    </row>
    <row r="1007" spans="1:7" ht="38.25" x14ac:dyDescent="0.2">
      <c r="A1007" s="1" t="s">
        <v>3473</v>
      </c>
      <c r="B1007" s="1" t="s">
        <v>3051</v>
      </c>
      <c r="C1007" s="1" t="s">
        <v>2295</v>
      </c>
      <c r="D1007" s="1">
        <v>420000</v>
      </c>
      <c r="E1007" s="1" t="s">
        <v>718</v>
      </c>
      <c r="F1007" s="1" t="s">
        <v>5350</v>
      </c>
      <c r="G1007" s="1">
        <v>7479.3250090000001</v>
      </c>
    </row>
    <row r="1008" spans="1:7" ht="51" x14ac:dyDescent="0.2">
      <c r="A1008" s="1" t="s">
        <v>3475</v>
      </c>
      <c r="B1008" s="1" t="s">
        <v>1979</v>
      </c>
      <c r="C1008" s="1">
        <v>210000</v>
      </c>
      <c r="D1008" s="1">
        <v>210000</v>
      </c>
      <c r="E1008" s="1" t="s">
        <v>718</v>
      </c>
      <c r="F1008" s="1" t="s">
        <v>2431</v>
      </c>
      <c r="G1008" s="1">
        <v>3739.6625039999999</v>
      </c>
    </row>
    <row r="1009" spans="1:7" ht="51" x14ac:dyDescent="0.2">
      <c r="A1009" s="1" t="s">
        <v>3476</v>
      </c>
      <c r="B1009" s="1" t="s">
        <v>1745</v>
      </c>
      <c r="C1009" s="1">
        <v>3500</v>
      </c>
      <c r="D1009" s="1">
        <v>42000</v>
      </c>
      <c r="E1009" s="1" t="s">
        <v>2902</v>
      </c>
      <c r="F1009" s="1" t="s">
        <v>2431</v>
      </c>
      <c r="G1009" s="1">
        <v>42000</v>
      </c>
    </row>
    <row r="1010" spans="1:7" ht="38.25" x14ac:dyDescent="0.2">
      <c r="A1010" s="1" t="s">
        <v>3478</v>
      </c>
      <c r="B1010" s="1" t="s">
        <v>1158</v>
      </c>
      <c r="C1010" s="1">
        <v>28000</v>
      </c>
      <c r="D1010" s="1">
        <v>28000</v>
      </c>
      <c r="E1010" s="1" t="s">
        <v>2902</v>
      </c>
      <c r="F1010" s="1" t="s">
        <v>5350</v>
      </c>
      <c r="G1010" s="1">
        <v>28000</v>
      </c>
    </row>
    <row r="1011" spans="1:7" ht="38.25" x14ac:dyDescent="0.2">
      <c r="A1011" s="1" t="s">
        <v>3481</v>
      </c>
      <c r="B1011" s="1" t="s">
        <v>899</v>
      </c>
      <c r="C1011" s="1">
        <v>6000</v>
      </c>
      <c r="D1011" s="1">
        <v>6000</v>
      </c>
      <c r="E1011" s="1" t="s">
        <v>2902</v>
      </c>
      <c r="F1011" s="1" t="s">
        <v>1240</v>
      </c>
      <c r="G1011" s="1">
        <v>6000</v>
      </c>
    </row>
    <row r="1012" spans="1:7" ht="51" x14ac:dyDescent="0.2">
      <c r="A1012" s="1" t="s">
        <v>3496</v>
      </c>
      <c r="B1012" s="1" t="s">
        <v>1407</v>
      </c>
      <c r="C1012" s="1">
        <v>55</v>
      </c>
      <c r="D1012" s="1">
        <v>55000</v>
      </c>
      <c r="E1012" s="1" t="s">
        <v>6501</v>
      </c>
      <c r="F1012" s="1" t="s">
        <v>2431</v>
      </c>
      <c r="G1012" s="1">
        <v>43867.345150000001</v>
      </c>
    </row>
    <row r="1013" spans="1:7" ht="38.25" x14ac:dyDescent="0.2">
      <c r="A1013" s="1" t="s">
        <v>3497</v>
      </c>
      <c r="B1013" s="1" t="s">
        <v>1255</v>
      </c>
      <c r="C1013" s="1" t="s">
        <v>3010</v>
      </c>
      <c r="D1013" s="1">
        <v>1000000</v>
      </c>
      <c r="E1013" s="1" t="s">
        <v>718</v>
      </c>
      <c r="F1013" s="1" t="s">
        <v>5881</v>
      </c>
      <c r="G1013" s="1">
        <v>17807.916689999998</v>
      </c>
    </row>
    <row r="1014" spans="1:7" ht="51" x14ac:dyDescent="0.2">
      <c r="A1014" s="1" t="s">
        <v>3503</v>
      </c>
      <c r="B1014" s="1" t="s">
        <v>5239</v>
      </c>
      <c r="C1014" s="1">
        <v>600000</v>
      </c>
      <c r="D1014" s="1">
        <v>600000</v>
      </c>
      <c r="E1014" s="1" t="s">
        <v>718</v>
      </c>
      <c r="F1014" s="1" t="s">
        <v>2431</v>
      </c>
      <c r="G1014" s="1">
        <v>10684.75001</v>
      </c>
    </row>
    <row r="1015" spans="1:7" ht="51" x14ac:dyDescent="0.2">
      <c r="A1015" s="1" t="s">
        <v>3505</v>
      </c>
      <c r="B1015" s="1" t="s">
        <v>888</v>
      </c>
      <c r="C1015" s="1" t="s">
        <v>6101</v>
      </c>
      <c r="D1015" s="1">
        <v>60000</v>
      </c>
      <c r="E1015" s="1" t="s">
        <v>2902</v>
      </c>
      <c r="F1015" s="1" t="s">
        <v>2431</v>
      </c>
      <c r="G1015" s="1">
        <v>60000</v>
      </c>
    </row>
    <row r="1016" spans="1:7" ht="38.25" x14ac:dyDescent="0.2">
      <c r="A1016" s="1" t="s">
        <v>3498</v>
      </c>
      <c r="B1016" s="1" t="s">
        <v>3273</v>
      </c>
      <c r="C1016" s="1">
        <v>476000</v>
      </c>
      <c r="D1016" s="1">
        <v>476000</v>
      </c>
      <c r="E1016" s="1" t="s">
        <v>718</v>
      </c>
      <c r="F1016" s="1" t="s">
        <v>1240</v>
      </c>
      <c r="G1016" s="1">
        <v>8476.5683430000008</v>
      </c>
    </row>
    <row r="1017" spans="1:7" ht="38.25" x14ac:dyDescent="0.2">
      <c r="A1017" s="1" t="s">
        <v>3500</v>
      </c>
      <c r="B1017" s="1" t="s">
        <v>1500</v>
      </c>
      <c r="C1017" s="1">
        <v>725</v>
      </c>
      <c r="D1017" s="1">
        <v>8700</v>
      </c>
      <c r="E1017" s="1" t="s">
        <v>2902</v>
      </c>
      <c r="F1017" s="1" t="s">
        <v>5350</v>
      </c>
      <c r="G1017" s="1">
        <v>8700</v>
      </c>
    </row>
    <row r="1018" spans="1:7" ht="51" x14ac:dyDescent="0.2">
      <c r="A1018" s="1" t="s">
        <v>3510</v>
      </c>
      <c r="B1018" s="1" t="s">
        <v>1500</v>
      </c>
      <c r="C1018" s="1" t="s">
        <v>666</v>
      </c>
      <c r="D1018" s="1">
        <v>200000</v>
      </c>
      <c r="E1018" s="1" t="s">
        <v>718</v>
      </c>
      <c r="F1018" s="1" t="s">
        <v>2431</v>
      </c>
      <c r="G1018" s="1">
        <v>3561.583337</v>
      </c>
    </row>
    <row r="1019" spans="1:7" ht="51" x14ac:dyDescent="0.2">
      <c r="A1019" s="1" t="s">
        <v>3511</v>
      </c>
      <c r="B1019" s="1" t="s">
        <v>1822</v>
      </c>
      <c r="C1019" s="1">
        <v>1.8</v>
      </c>
      <c r="D1019" s="1">
        <v>180000</v>
      </c>
      <c r="E1019" s="1" t="s">
        <v>718</v>
      </c>
      <c r="F1019" s="1" t="s">
        <v>2431</v>
      </c>
      <c r="G1019" s="1">
        <v>3205.4250040000002</v>
      </c>
    </row>
    <row r="1020" spans="1:7" ht="38.25" x14ac:dyDescent="0.2">
      <c r="A1020" s="1" t="s">
        <v>3508</v>
      </c>
      <c r="B1020" s="1" t="s">
        <v>526</v>
      </c>
      <c r="C1020" s="1">
        <v>252000</v>
      </c>
      <c r="D1020" s="1">
        <v>252000</v>
      </c>
      <c r="E1020" s="1" t="s">
        <v>718</v>
      </c>
      <c r="F1020" s="1" t="s">
        <v>5881</v>
      </c>
      <c r="G1020" s="1">
        <v>4487.5950050000001</v>
      </c>
    </row>
    <row r="1021" spans="1:7" ht="38.25" x14ac:dyDescent="0.2">
      <c r="A1021" s="1" t="s">
        <v>3509</v>
      </c>
      <c r="B1021" s="1" t="s">
        <v>1163</v>
      </c>
      <c r="C1021" s="1">
        <v>700000</v>
      </c>
      <c r="D1021" s="1">
        <v>700000</v>
      </c>
      <c r="E1021" s="1" t="s">
        <v>718</v>
      </c>
      <c r="F1021" s="1" t="s">
        <v>1240</v>
      </c>
      <c r="G1021" s="1">
        <v>12465.54168</v>
      </c>
    </row>
    <row r="1022" spans="1:7" ht="38.25" x14ac:dyDescent="0.2">
      <c r="A1022" s="1" t="s">
        <v>3402</v>
      </c>
      <c r="B1022" s="1" t="s">
        <v>2885</v>
      </c>
      <c r="C1022" s="1">
        <v>194</v>
      </c>
      <c r="D1022" s="1">
        <v>2400</v>
      </c>
      <c r="E1022" s="1" t="s">
        <v>2902</v>
      </c>
      <c r="F1022" s="1" t="s">
        <v>5350</v>
      </c>
      <c r="G1022" s="1">
        <v>2400</v>
      </c>
    </row>
    <row r="1023" spans="1:7" ht="38.25" x14ac:dyDescent="0.2">
      <c r="A1023" s="1" t="s">
        <v>3406</v>
      </c>
      <c r="B1023" s="1" t="s">
        <v>3745</v>
      </c>
      <c r="C1023" s="1" t="s">
        <v>360</v>
      </c>
      <c r="D1023" s="1">
        <v>55000</v>
      </c>
      <c r="E1023" s="1" t="s">
        <v>2902</v>
      </c>
      <c r="F1023" s="1" t="s">
        <v>1240</v>
      </c>
      <c r="G1023" s="1">
        <v>55000</v>
      </c>
    </row>
    <row r="1024" spans="1:7" ht="38.25" x14ac:dyDescent="0.2">
      <c r="A1024" s="1" t="s">
        <v>3404</v>
      </c>
      <c r="B1024" s="1" t="s">
        <v>4886</v>
      </c>
      <c r="C1024" s="1">
        <v>12000</v>
      </c>
      <c r="D1024" s="1">
        <v>12000</v>
      </c>
      <c r="E1024" s="1" t="s">
        <v>2902</v>
      </c>
      <c r="F1024" s="1" t="s">
        <v>1240</v>
      </c>
      <c r="G1024" s="1">
        <v>12000</v>
      </c>
    </row>
    <row r="1025" spans="1:7" ht="38.25" x14ac:dyDescent="0.2">
      <c r="A1025" s="1" t="s">
        <v>3398</v>
      </c>
      <c r="B1025" s="1" t="s">
        <v>4886</v>
      </c>
      <c r="C1025" s="1">
        <v>43500</v>
      </c>
      <c r="D1025" s="1">
        <v>43500</v>
      </c>
      <c r="E1025" s="1" t="s">
        <v>2896</v>
      </c>
      <c r="F1025" s="1" t="s">
        <v>5350</v>
      </c>
      <c r="G1025" s="1">
        <v>55262.375599999999</v>
      </c>
    </row>
    <row r="1026" spans="1:7" ht="38.25" x14ac:dyDescent="0.2">
      <c r="A1026" s="1" t="s">
        <v>3397</v>
      </c>
      <c r="B1026" s="1" t="s">
        <v>4886</v>
      </c>
      <c r="C1026" s="1">
        <v>1200000</v>
      </c>
      <c r="D1026" s="1">
        <v>1200000</v>
      </c>
      <c r="E1026" s="1" t="s">
        <v>718</v>
      </c>
      <c r="F1026" s="1" t="s">
        <v>5350</v>
      </c>
      <c r="G1026" s="1">
        <v>21369.500019999999</v>
      </c>
    </row>
    <row r="1027" spans="1:7" ht="51" x14ac:dyDescent="0.2">
      <c r="A1027" s="1" t="s">
        <v>3400</v>
      </c>
      <c r="B1027" s="1" t="s">
        <v>295</v>
      </c>
      <c r="C1027" s="1">
        <v>26000</v>
      </c>
      <c r="D1027" s="1">
        <v>26000</v>
      </c>
      <c r="E1027" s="1" t="s">
        <v>211</v>
      </c>
      <c r="F1027" s="1" t="s">
        <v>2431</v>
      </c>
      <c r="G1027" s="1">
        <v>40980.635069999997</v>
      </c>
    </row>
    <row r="1028" spans="1:7" ht="38.25" x14ac:dyDescent="0.2">
      <c r="A1028" s="1" t="s">
        <v>3399</v>
      </c>
      <c r="B1028" s="1" t="s">
        <v>5251</v>
      </c>
      <c r="C1028" s="1">
        <v>50000</v>
      </c>
      <c r="D1028" s="1">
        <v>50000</v>
      </c>
      <c r="E1028" s="1" t="s">
        <v>4998</v>
      </c>
      <c r="F1028" s="1" t="s">
        <v>1240</v>
      </c>
      <c r="G1028" s="1">
        <v>50995.482819999997</v>
      </c>
    </row>
    <row r="1029" spans="1:7" ht="51" x14ac:dyDescent="0.2">
      <c r="A1029" s="1" t="s">
        <v>3393</v>
      </c>
      <c r="B1029" s="1" t="s">
        <v>3763</v>
      </c>
      <c r="C1029" s="1" t="s">
        <v>4723</v>
      </c>
      <c r="D1029" s="1">
        <v>16000</v>
      </c>
      <c r="E1029" s="1" t="s">
        <v>2896</v>
      </c>
      <c r="F1029" s="1" t="s">
        <v>2431</v>
      </c>
      <c r="G1029" s="1">
        <v>20326.391019999999</v>
      </c>
    </row>
    <row r="1030" spans="1:7" ht="38.25" x14ac:dyDescent="0.2">
      <c r="A1030" s="1" t="s">
        <v>3392</v>
      </c>
      <c r="B1030" s="1" t="s">
        <v>2016</v>
      </c>
      <c r="C1030" s="1">
        <v>1000</v>
      </c>
      <c r="D1030" s="1">
        <v>12000</v>
      </c>
      <c r="E1030" s="1" t="s">
        <v>2902</v>
      </c>
      <c r="F1030" s="1" t="s">
        <v>5350</v>
      </c>
      <c r="G1030" s="1">
        <v>12000</v>
      </c>
    </row>
    <row r="1031" spans="1:7" ht="38.25" x14ac:dyDescent="0.2">
      <c r="A1031" s="1" t="s">
        <v>3394</v>
      </c>
      <c r="B1031" s="1" t="s">
        <v>4597</v>
      </c>
      <c r="C1031" s="1" t="s">
        <v>6187</v>
      </c>
      <c r="D1031" s="1">
        <v>240000</v>
      </c>
      <c r="E1031" s="1" t="s">
        <v>1200</v>
      </c>
      <c r="F1031" s="1" t="s">
        <v>5350</v>
      </c>
      <c r="G1031" s="1">
        <v>29261.227169999998</v>
      </c>
    </row>
    <row r="1032" spans="1:7" ht="38.25" x14ac:dyDescent="0.2">
      <c r="A1032" s="1" t="s">
        <v>3430</v>
      </c>
      <c r="B1032" s="1" t="s">
        <v>1105</v>
      </c>
      <c r="C1032" s="1">
        <v>120000</v>
      </c>
      <c r="D1032" s="1">
        <v>120000</v>
      </c>
      <c r="E1032" s="1" t="s">
        <v>1200</v>
      </c>
      <c r="F1032" s="1" t="s">
        <v>1240</v>
      </c>
      <c r="G1032" s="1">
        <v>14630.613579999999</v>
      </c>
    </row>
    <row r="1033" spans="1:7" ht="51" x14ac:dyDescent="0.2">
      <c r="A1033" s="1" t="s">
        <v>3429</v>
      </c>
      <c r="B1033" s="1" t="s">
        <v>5378</v>
      </c>
      <c r="C1033" s="1">
        <v>408000</v>
      </c>
      <c r="D1033" s="1">
        <v>408000</v>
      </c>
      <c r="E1033" s="1" t="s">
        <v>718</v>
      </c>
      <c r="F1033" s="1" t="s">
        <v>2431</v>
      </c>
      <c r="G1033" s="1">
        <v>7265.6300080000001</v>
      </c>
    </row>
    <row r="1034" spans="1:7" ht="38.25" x14ac:dyDescent="0.2">
      <c r="A1034" s="1" t="s">
        <v>3428</v>
      </c>
      <c r="B1034" s="1" t="s">
        <v>5378</v>
      </c>
      <c r="C1034" s="1" t="s">
        <v>1249</v>
      </c>
      <c r="D1034" s="1">
        <v>28000</v>
      </c>
      <c r="E1034" s="1" t="s">
        <v>211</v>
      </c>
      <c r="F1034" s="1" t="s">
        <v>5350</v>
      </c>
      <c r="G1034" s="1">
        <v>44132.991620000001</v>
      </c>
    </row>
    <row r="1035" spans="1:7" ht="38.25" x14ac:dyDescent="0.2">
      <c r="A1035" s="1" t="s">
        <v>3427</v>
      </c>
      <c r="B1035" s="1" t="s">
        <v>2211</v>
      </c>
      <c r="C1035" s="1" t="s">
        <v>485</v>
      </c>
      <c r="D1035" s="1">
        <v>530000</v>
      </c>
      <c r="E1035" s="1" t="s">
        <v>718</v>
      </c>
      <c r="F1035" s="1" t="s">
        <v>5350</v>
      </c>
      <c r="G1035" s="1">
        <v>9438.1958439999999</v>
      </c>
    </row>
    <row r="1036" spans="1:7" ht="38.25" x14ac:dyDescent="0.2">
      <c r="A1036" s="1" t="s">
        <v>3426</v>
      </c>
      <c r="B1036" s="1" t="s">
        <v>1528</v>
      </c>
      <c r="C1036" s="1">
        <v>1500</v>
      </c>
      <c r="D1036" s="1">
        <v>18000</v>
      </c>
      <c r="E1036" s="1" t="s">
        <v>2902</v>
      </c>
      <c r="F1036" s="1" t="s">
        <v>1240</v>
      </c>
      <c r="G1036" s="1">
        <v>18000</v>
      </c>
    </row>
    <row r="1037" spans="1:7" ht="38.25" x14ac:dyDescent="0.2">
      <c r="A1037" s="1" t="s">
        <v>3425</v>
      </c>
      <c r="B1037" s="1" t="s">
        <v>1875</v>
      </c>
      <c r="C1037" s="1" t="s">
        <v>898</v>
      </c>
      <c r="D1037" s="1">
        <v>200000</v>
      </c>
      <c r="E1037" s="1" t="s">
        <v>718</v>
      </c>
      <c r="F1037" s="1" t="s">
        <v>5350</v>
      </c>
      <c r="G1037" s="1">
        <v>3561.583337</v>
      </c>
    </row>
    <row r="1038" spans="1:7" ht="38.25" x14ac:dyDescent="0.2">
      <c r="A1038" s="1" t="s">
        <v>3423</v>
      </c>
      <c r="B1038" s="1" t="s">
        <v>1805</v>
      </c>
      <c r="C1038" s="1" t="s">
        <v>5677</v>
      </c>
      <c r="D1038" s="1">
        <v>200000</v>
      </c>
      <c r="E1038" s="1" t="s">
        <v>718</v>
      </c>
      <c r="F1038" s="1" t="s">
        <v>1240</v>
      </c>
      <c r="G1038" s="1">
        <v>3561.583337</v>
      </c>
    </row>
    <row r="1039" spans="1:7" ht="51" x14ac:dyDescent="0.2">
      <c r="A1039" s="1" t="s">
        <v>3422</v>
      </c>
      <c r="B1039" s="1" t="s">
        <v>311</v>
      </c>
      <c r="C1039" s="1">
        <v>5100</v>
      </c>
      <c r="D1039" s="1">
        <v>5100</v>
      </c>
      <c r="E1039" s="1" t="s">
        <v>2902</v>
      </c>
      <c r="F1039" s="1" t="s">
        <v>2431</v>
      </c>
      <c r="G1039" s="1">
        <v>5100</v>
      </c>
    </row>
    <row r="1040" spans="1:7" ht="38.25" x14ac:dyDescent="0.2">
      <c r="A1040" s="1" t="s">
        <v>3419</v>
      </c>
      <c r="B1040" s="1" t="s">
        <v>4100</v>
      </c>
      <c r="C1040" s="1">
        <v>100000</v>
      </c>
      <c r="D1040" s="1">
        <v>1200000</v>
      </c>
      <c r="E1040" s="1" t="s">
        <v>718</v>
      </c>
      <c r="F1040" s="1" t="s">
        <v>1240</v>
      </c>
      <c r="G1040" s="1">
        <v>21369.500019999999</v>
      </c>
    </row>
    <row r="1041" spans="1:7" ht="38.25" x14ac:dyDescent="0.2">
      <c r="A1041" s="1" t="s">
        <v>3417</v>
      </c>
      <c r="B1041" s="1" t="s">
        <v>5311</v>
      </c>
      <c r="C1041" s="1">
        <v>25000</v>
      </c>
      <c r="D1041" s="1">
        <v>300000</v>
      </c>
      <c r="E1041" s="1" t="s">
        <v>718</v>
      </c>
      <c r="F1041" s="1" t="s">
        <v>5350</v>
      </c>
      <c r="G1041" s="1">
        <v>5342.3750060000002</v>
      </c>
    </row>
    <row r="1042" spans="1:7" ht="38.25" x14ac:dyDescent="0.2">
      <c r="A1042" s="1" t="s">
        <v>3363</v>
      </c>
      <c r="B1042" s="1" t="s">
        <v>6348</v>
      </c>
      <c r="C1042" s="1">
        <v>50000</v>
      </c>
      <c r="D1042" s="1">
        <v>50000</v>
      </c>
      <c r="E1042" s="1" t="s">
        <v>2902</v>
      </c>
      <c r="F1042" s="1" t="s">
        <v>5881</v>
      </c>
      <c r="G1042" s="1">
        <v>50000</v>
      </c>
    </row>
    <row r="1043" spans="1:7" ht="51" x14ac:dyDescent="0.2">
      <c r="A1043" s="1" t="s">
        <v>3365</v>
      </c>
      <c r="B1043" s="1" t="s">
        <v>6348</v>
      </c>
      <c r="C1043" s="1" t="s">
        <v>3711</v>
      </c>
      <c r="D1043" s="1">
        <v>1600000</v>
      </c>
      <c r="E1043" s="1" t="s">
        <v>718</v>
      </c>
      <c r="F1043" s="1" t="s">
        <v>2431</v>
      </c>
      <c r="G1043" s="1">
        <v>28492.666700000002</v>
      </c>
    </row>
    <row r="1044" spans="1:7" ht="51" x14ac:dyDescent="0.2">
      <c r="A1044" s="1" t="s">
        <v>3364</v>
      </c>
      <c r="B1044" s="1" t="s">
        <v>3118</v>
      </c>
      <c r="C1044" s="1">
        <v>15600</v>
      </c>
      <c r="D1044" s="1">
        <v>15600</v>
      </c>
      <c r="E1044" s="1" t="s">
        <v>211</v>
      </c>
      <c r="F1044" s="1" t="s">
        <v>2431</v>
      </c>
      <c r="G1044" s="1">
        <v>24588.38104</v>
      </c>
    </row>
    <row r="1045" spans="1:7" ht="51" x14ac:dyDescent="0.2">
      <c r="A1045" s="1" t="s">
        <v>3366</v>
      </c>
      <c r="B1045" s="1" t="s">
        <v>1295</v>
      </c>
      <c r="C1045" s="1">
        <v>7000</v>
      </c>
      <c r="D1045" s="1">
        <v>7000</v>
      </c>
      <c r="E1045" s="1" t="s">
        <v>2902</v>
      </c>
      <c r="F1045" s="1" t="s">
        <v>2431</v>
      </c>
      <c r="G1045" s="1">
        <v>7000</v>
      </c>
    </row>
    <row r="1046" spans="1:7" ht="38.25" x14ac:dyDescent="0.2">
      <c r="A1046" s="1" t="s">
        <v>3357</v>
      </c>
      <c r="B1046" s="1" t="s">
        <v>4656</v>
      </c>
      <c r="C1046" s="1">
        <v>438000</v>
      </c>
      <c r="D1046" s="1">
        <v>438000</v>
      </c>
      <c r="E1046" s="1" t="s">
        <v>718</v>
      </c>
      <c r="F1046" s="1" t="s">
        <v>5881</v>
      </c>
      <c r="G1046" s="1">
        <v>7799.8675089999997</v>
      </c>
    </row>
    <row r="1047" spans="1:7" ht="38.25" x14ac:dyDescent="0.2">
      <c r="A1047" s="1" t="s">
        <v>3356</v>
      </c>
      <c r="B1047" s="1" t="s">
        <v>5568</v>
      </c>
      <c r="C1047" s="1" t="s">
        <v>5879</v>
      </c>
      <c r="D1047" s="1">
        <v>50000</v>
      </c>
      <c r="E1047" s="1" t="s">
        <v>211</v>
      </c>
      <c r="F1047" s="1" t="s">
        <v>5350</v>
      </c>
      <c r="G1047" s="1">
        <v>78808.9136</v>
      </c>
    </row>
    <row r="1048" spans="1:7" ht="38.25" x14ac:dyDescent="0.2">
      <c r="A1048" s="1" t="s">
        <v>3360</v>
      </c>
      <c r="B1048" s="1" t="s">
        <v>2877</v>
      </c>
      <c r="C1048" s="1">
        <v>560</v>
      </c>
      <c r="D1048" s="1">
        <v>6720</v>
      </c>
      <c r="E1048" s="1" t="s">
        <v>2902</v>
      </c>
      <c r="F1048" s="1" t="s">
        <v>1240</v>
      </c>
      <c r="G1048" s="1">
        <v>6720</v>
      </c>
    </row>
    <row r="1049" spans="1:7" ht="51" x14ac:dyDescent="0.2">
      <c r="A1049" s="1" t="s">
        <v>3359</v>
      </c>
      <c r="B1049" s="1" t="s">
        <v>3948</v>
      </c>
      <c r="C1049" s="1" t="s">
        <v>6259</v>
      </c>
      <c r="D1049" s="1">
        <v>250000</v>
      </c>
      <c r="E1049" s="1" t="s">
        <v>718</v>
      </c>
      <c r="F1049" s="1" t="s">
        <v>2431</v>
      </c>
      <c r="G1049" s="1">
        <v>4451.9791720000003</v>
      </c>
    </row>
    <row r="1050" spans="1:7" ht="51" x14ac:dyDescent="0.2">
      <c r="A1050" s="1" t="s">
        <v>3361</v>
      </c>
      <c r="B1050" s="1" t="s">
        <v>3948</v>
      </c>
      <c r="C1050" s="1" t="s">
        <v>1374</v>
      </c>
      <c r="D1050" s="1">
        <v>30000</v>
      </c>
      <c r="E1050" s="1" t="s">
        <v>211</v>
      </c>
      <c r="F1050" s="1" t="s">
        <v>2431</v>
      </c>
      <c r="G1050" s="1">
        <v>47285.348160000001</v>
      </c>
    </row>
    <row r="1051" spans="1:7" ht="51" x14ac:dyDescent="0.2">
      <c r="A1051" s="1" t="s">
        <v>3380</v>
      </c>
      <c r="B1051" s="1" t="s">
        <v>4029</v>
      </c>
      <c r="C1051" s="1">
        <v>600</v>
      </c>
      <c r="D1051" s="1">
        <v>7200</v>
      </c>
      <c r="E1051" s="1" t="s">
        <v>2902</v>
      </c>
      <c r="F1051" s="1" t="s">
        <v>2431</v>
      </c>
      <c r="G1051" s="1">
        <v>7200</v>
      </c>
    </row>
    <row r="1052" spans="1:7" ht="38.25" x14ac:dyDescent="0.2">
      <c r="A1052" s="1" t="s">
        <v>3379</v>
      </c>
      <c r="B1052" s="1" t="s">
        <v>4029</v>
      </c>
      <c r="C1052" s="1" t="s">
        <v>2994</v>
      </c>
      <c r="D1052" s="1">
        <v>2500000</v>
      </c>
      <c r="E1052" s="1" t="s">
        <v>718</v>
      </c>
      <c r="F1052" s="1" t="s">
        <v>1240</v>
      </c>
      <c r="G1052" s="1">
        <v>44519.791720000001</v>
      </c>
    </row>
    <row r="1053" spans="1:7" ht="38.25" x14ac:dyDescent="0.2">
      <c r="A1053" s="1" t="s">
        <v>3386</v>
      </c>
      <c r="B1053" s="1" t="s">
        <v>5421</v>
      </c>
      <c r="C1053" s="1">
        <v>140000</v>
      </c>
      <c r="D1053" s="1">
        <v>140000</v>
      </c>
      <c r="E1053" s="1" t="s">
        <v>718</v>
      </c>
      <c r="F1053" s="1" t="s">
        <v>1240</v>
      </c>
      <c r="G1053" s="1">
        <v>2493.1083359999998</v>
      </c>
    </row>
    <row r="1054" spans="1:7" ht="38.25" x14ac:dyDescent="0.2">
      <c r="A1054" s="1" t="s">
        <v>3385</v>
      </c>
      <c r="B1054" s="1" t="s">
        <v>5815</v>
      </c>
      <c r="C1054" s="1">
        <v>20000</v>
      </c>
      <c r="D1054" s="1">
        <v>20000</v>
      </c>
      <c r="E1054" s="1" t="s">
        <v>211</v>
      </c>
      <c r="F1054" s="1" t="s">
        <v>1240</v>
      </c>
      <c r="G1054" s="1">
        <v>31523.565439999998</v>
      </c>
    </row>
    <row r="1055" spans="1:7" ht="38.25" x14ac:dyDescent="0.2">
      <c r="A1055" s="1" t="s">
        <v>3384</v>
      </c>
      <c r="B1055" s="1" t="s">
        <v>4969</v>
      </c>
      <c r="C1055" s="1">
        <v>1200000</v>
      </c>
      <c r="D1055" s="1">
        <v>1200000</v>
      </c>
      <c r="E1055" s="1" t="s">
        <v>718</v>
      </c>
      <c r="F1055" s="1" t="s">
        <v>1240</v>
      </c>
      <c r="G1055" s="1">
        <v>21369.500019999999</v>
      </c>
    </row>
    <row r="1056" spans="1:7" ht="38.25" x14ac:dyDescent="0.2">
      <c r="A1056" s="1" t="s">
        <v>3383</v>
      </c>
      <c r="B1056" s="1" t="s">
        <v>1820</v>
      </c>
      <c r="C1056" s="1">
        <v>80000</v>
      </c>
      <c r="D1056" s="1">
        <v>80000</v>
      </c>
      <c r="E1056" s="1" t="s">
        <v>211</v>
      </c>
      <c r="F1056" s="1" t="s">
        <v>1240</v>
      </c>
      <c r="G1056" s="1">
        <v>126094.26179999999</v>
      </c>
    </row>
    <row r="1057" spans="1:7" ht="38.25" x14ac:dyDescent="0.2">
      <c r="A1057" s="1" t="s">
        <v>3377</v>
      </c>
      <c r="B1057" s="1" t="s">
        <v>4360</v>
      </c>
      <c r="C1057" s="1" t="s">
        <v>3403</v>
      </c>
      <c r="D1057" s="1">
        <v>63000</v>
      </c>
      <c r="E1057" s="1" t="s">
        <v>211</v>
      </c>
      <c r="F1057" s="1" t="s">
        <v>5350</v>
      </c>
      <c r="G1057" s="1">
        <v>99299.231140000004</v>
      </c>
    </row>
    <row r="1058" spans="1:7" ht="38.25" x14ac:dyDescent="0.2">
      <c r="A1058" s="1" t="s">
        <v>3376</v>
      </c>
      <c r="B1058" s="1" t="s">
        <v>3639</v>
      </c>
      <c r="C1058" s="1" t="s">
        <v>1901</v>
      </c>
      <c r="D1058" s="1">
        <v>55000</v>
      </c>
      <c r="E1058" s="1" t="s">
        <v>211</v>
      </c>
      <c r="F1058" s="1" t="s">
        <v>5350</v>
      </c>
      <c r="G1058" s="1">
        <v>86689.804959999994</v>
      </c>
    </row>
    <row r="1059" spans="1:7" ht="38.25" x14ac:dyDescent="0.2">
      <c r="A1059" s="1" t="s">
        <v>3374</v>
      </c>
      <c r="B1059" s="1" t="s">
        <v>6054</v>
      </c>
      <c r="C1059" s="1" t="s">
        <v>5648</v>
      </c>
      <c r="D1059" s="1">
        <v>50000</v>
      </c>
      <c r="E1059" s="1" t="s">
        <v>2902</v>
      </c>
      <c r="F1059" s="1" t="s">
        <v>5350</v>
      </c>
      <c r="G1059" s="1">
        <v>50000</v>
      </c>
    </row>
    <row r="1060" spans="1:7" ht="38.25" x14ac:dyDescent="0.2">
      <c r="A1060" s="1" t="s">
        <v>3372</v>
      </c>
      <c r="B1060" s="1" t="s">
        <v>214</v>
      </c>
      <c r="C1060" s="1">
        <v>240000</v>
      </c>
      <c r="D1060" s="1">
        <v>240000</v>
      </c>
      <c r="E1060" s="1" t="s">
        <v>718</v>
      </c>
      <c r="F1060" s="1" t="s">
        <v>5350</v>
      </c>
      <c r="G1060" s="1">
        <v>4273.9000050000004</v>
      </c>
    </row>
    <row r="1061" spans="1:7" ht="38.25" x14ac:dyDescent="0.2">
      <c r="A1061" s="1" t="s">
        <v>3678</v>
      </c>
      <c r="B1061" s="1" t="s">
        <v>214</v>
      </c>
      <c r="C1061" s="1">
        <v>250000</v>
      </c>
      <c r="D1061" s="1">
        <v>250000</v>
      </c>
      <c r="E1061" s="1" t="s">
        <v>718</v>
      </c>
      <c r="F1061" s="1" t="s">
        <v>5350</v>
      </c>
      <c r="G1061" s="1">
        <v>4451.9791720000003</v>
      </c>
    </row>
    <row r="1062" spans="1:7" ht="38.25" x14ac:dyDescent="0.2">
      <c r="A1062" s="1" t="s">
        <v>3673</v>
      </c>
      <c r="B1062" s="1" t="s">
        <v>999</v>
      </c>
      <c r="C1062" s="1" t="s">
        <v>4935</v>
      </c>
      <c r="D1062" s="1">
        <v>600000</v>
      </c>
      <c r="E1062" s="1" t="s">
        <v>718</v>
      </c>
      <c r="F1062" s="1" t="s">
        <v>1240</v>
      </c>
      <c r="G1062" s="1">
        <v>10684.75001</v>
      </c>
    </row>
    <row r="1063" spans="1:7" ht="38.25" x14ac:dyDescent="0.2">
      <c r="A1063" s="1" t="s">
        <v>3675</v>
      </c>
      <c r="B1063" s="1" t="s">
        <v>1952</v>
      </c>
      <c r="C1063" s="1">
        <v>40500</v>
      </c>
      <c r="D1063" s="1">
        <v>40500</v>
      </c>
      <c r="E1063" s="1" t="s">
        <v>211</v>
      </c>
      <c r="F1063" s="1" t="s">
        <v>5350</v>
      </c>
      <c r="G1063" s="1">
        <v>63835.220020000001</v>
      </c>
    </row>
    <row r="1064" spans="1:7" ht="51" x14ac:dyDescent="0.2">
      <c r="A1064" s="1" t="s">
        <v>3671</v>
      </c>
      <c r="B1064" s="1" t="s">
        <v>1843</v>
      </c>
      <c r="C1064" s="1" t="s">
        <v>4198</v>
      </c>
      <c r="D1064" s="1">
        <v>23000</v>
      </c>
      <c r="E1064" s="1" t="s">
        <v>211</v>
      </c>
      <c r="F1064" s="1" t="s">
        <v>2431</v>
      </c>
      <c r="G1064" s="1">
        <v>36252.100259999999</v>
      </c>
    </row>
    <row r="1065" spans="1:7" ht="38.25" x14ac:dyDescent="0.2">
      <c r="A1065" s="1" t="s">
        <v>3672</v>
      </c>
      <c r="B1065" s="1" t="s">
        <v>2744</v>
      </c>
      <c r="C1065" s="1">
        <v>7960</v>
      </c>
      <c r="D1065" s="1">
        <v>7960</v>
      </c>
      <c r="E1065" s="1" t="s">
        <v>2902</v>
      </c>
      <c r="F1065" s="1" t="s">
        <v>1240</v>
      </c>
      <c r="G1065" s="1">
        <v>7960</v>
      </c>
    </row>
    <row r="1066" spans="1:7" ht="38.25" x14ac:dyDescent="0.2">
      <c r="A1066" s="1" t="s">
        <v>3668</v>
      </c>
      <c r="B1066" s="1" t="s">
        <v>2744</v>
      </c>
      <c r="C1066" s="1" t="s">
        <v>4979</v>
      </c>
      <c r="D1066" s="1">
        <v>500000</v>
      </c>
      <c r="E1066" s="1" t="s">
        <v>718</v>
      </c>
      <c r="F1066" s="1" t="s">
        <v>5350</v>
      </c>
      <c r="G1066" s="1">
        <v>8903.9583440000006</v>
      </c>
    </row>
    <row r="1067" spans="1:7" ht="38.25" x14ac:dyDescent="0.2">
      <c r="A1067" s="1" t="s">
        <v>3669</v>
      </c>
      <c r="B1067" s="1" t="s">
        <v>6189</v>
      </c>
      <c r="C1067" s="1" t="s">
        <v>5505</v>
      </c>
      <c r="D1067" s="1">
        <v>40000</v>
      </c>
      <c r="E1067" s="1" t="s">
        <v>2896</v>
      </c>
      <c r="F1067" s="1" t="s">
        <v>1240</v>
      </c>
      <c r="G1067" s="1">
        <v>50815.977559999999</v>
      </c>
    </row>
    <row r="1068" spans="1:7" ht="38.25" x14ac:dyDescent="0.2">
      <c r="A1068" s="1" t="s">
        <v>3689</v>
      </c>
      <c r="B1068" s="1" t="s">
        <v>1845</v>
      </c>
      <c r="C1068" s="1" t="s">
        <v>1374</v>
      </c>
      <c r="D1068" s="1">
        <v>30000</v>
      </c>
      <c r="E1068" s="1" t="s">
        <v>211</v>
      </c>
      <c r="F1068" s="1" t="s">
        <v>1240</v>
      </c>
      <c r="G1068" s="1">
        <v>47285.348160000001</v>
      </c>
    </row>
    <row r="1069" spans="1:7" ht="38.25" x14ac:dyDescent="0.2">
      <c r="A1069" s="1" t="s">
        <v>3691</v>
      </c>
      <c r="B1069" s="1" t="s">
        <v>1845</v>
      </c>
      <c r="C1069" s="1">
        <v>48000</v>
      </c>
      <c r="D1069" s="1">
        <v>48000</v>
      </c>
      <c r="E1069" s="1" t="s">
        <v>211</v>
      </c>
      <c r="F1069" s="1" t="s">
        <v>5350</v>
      </c>
      <c r="G1069" s="1">
        <v>75656.557060000006</v>
      </c>
    </row>
    <row r="1070" spans="1:7" ht="51" x14ac:dyDescent="0.2">
      <c r="A1070" s="1" t="s">
        <v>3686</v>
      </c>
      <c r="B1070" s="1" t="s">
        <v>669</v>
      </c>
      <c r="C1070" s="1">
        <v>20000</v>
      </c>
      <c r="D1070" s="1">
        <v>240000</v>
      </c>
      <c r="E1070" s="1" t="s">
        <v>718</v>
      </c>
      <c r="F1070" s="1" t="s">
        <v>2431</v>
      </c>
      <c r="G1070" s="1">
        <v>4273.9000050000004</v>
      </c>
    </row>
    <row r="1071" spans="1:7" ht="38.25" x14ac:dyDescent="0.2">
      <c r="A1071" s="1" t="s">
        <v>3820</v>
      </c>
      <c r="B1071" s="1" t="s">
        <v>3670</v>
      </c>
      <c r="C1071" s="1">
        <v>37000</v>
      </c>
      <c r="D1071" s="1">
        <v>37000</v>
      </c>
      <c r="E1071" s="1" t="s">
        <v>2896</v>
      </c>
      <c r="F1071" s="1" t="s">
        <v>1240</v>
      </c>
      <c r="G1071" s="1">
        <v>47004.779240000003</v>
      </c>
    </row>
    <row r="1072" spans="1:7" ht="51" x14ac:dyDescent="0.2">
      <c r="A1072" s="1" t="s">
        <v>3823</v>
      </c>
      <c r="B1072" s="1" t="s">
        <v>3670</v>
      </c>
      <c r="C1072" s="1" t="s">
        <v>1374</v>
      </c>
      <c r="D1072" s="1">
        <v>30000</v>
      </c>
      <c r="E1072" s="1" t="s">
        <v>211</v>
      </c>
      <c r="F1072" s="1" t="s">
        <v>2431</v>
      </c>
      <c r="G1072" s="1">
        <v>47285.348160000001</v>
      </c>
    </row>
    <row r="1073" spans="1:7" ht="51" x14ac:dyDescent="0.2">
      <c r="A1073" s="1" t="s">
        <v>3822</v>
      </c>
      <c r="B1073" s="1" t="s">
        <v>1522</v>
      </c>
      <c r="C1073" s="1">
        <v>58000</v>
      </c>
      <c r="D1073" s="1">
        <v>58000</v>
      </c>
      <c r="E1073" s="1" t="s">
        <v>211</v>
      </c>
      <c r="F1073" s="1" t="s">
        <v>2431</v>
      </c>
      <c r="G1073" s="1">
        <v>91418.339779999995</v>
      </c>
    </row>
    <row r="1074" spans="1:7" ht="38.25" x14ac:dyDescent="0.2">
      <c r="A1074" s="1" t="s">
        <v>3825</v>
      </c>
      <c r="B1074" s="1" t="s">
        <v>466</v>
      </c>
      <c r="C1074" s="1">
        <v>79000</v>
      </c>
      <c r="D1074" s="1">
        <v>79000</v>
      </c>
      <c r="E1074" s="1" t="s">
        <v>211</v>
      </c>
      <c r="F1074" s="1" t="s">
        <v>5350</v>
      </c>
      <c r="G1074" s="1">
        <v>124518.08349999999</v>
      </c>
    </row>
    <row r="1075" spans="1:7" ht="51" x14ac:dyDescent="0.2">
      <c r="A1075" s="1" t="s">
        <v>3824</v>
      </c>
      <c r="B1075" s="1" t="s">
        <v>5559</v>
      </c>
      <c r="C1075" s="1">
        <v>43912.03</v>
      </c>
      <c r="D1075" s="1">
        <v>43912</v>
      </c>
      <c r="E1075" s="1" t="s">
        <v>211</v>
      </c>
      <c r="F1075" s="1" t="s">
        <v>2431</v>
      </c>
      <c r="G1075" s="1">
        <v>69213.140280000007</v>
      </c>
    </row>
    <row r="1076" spans="1:7" ht="38.25" x14ac:dyDescent="0.2">
      <c r="A1076" s="1" t="s">
        <v>3819</v>
      </c>
      <c r="B1076" s="1" t="s">
        <v>881</v>
      </c>
      <c r="C1076" s="1">
        <v>3500</v>
      </c>
      <c r="D1076" s="1">
        <v>3500</v>
      </c>
      <c r="E1076" s="1" t="s">
        <v>2902</v>
      </c>
      <c r="F1076" s="1" t="s">
        <v>1240</v>
      </c>
      <c r="G1076" s="1">
        <v>3500</v>
      </c>
    </row>
    <row r="1077" spans="1:7" ht="38.25" x14ac:dyDescent="0.2">
      <c r="A1077" s="1" t="s">
        <v>3817</v>
      </c>
      <c r="B1077" s="1" t="s">
        <v>3718</v>
      </c>
      <c r="C1077" s="1" t="s">
        <v>1496</v>
      </c>
      <c r="D1077" s="1">
        <v>40000</v>
      </c>
      <c r="E1077" s="1" t="s">
        <v>211</v>
      </c>
      <c r="F1077" s="1" t="s">
        <v>5881</v>
      </c>
      <c r="G1077" s="1">
        <v>63047.130879999997</v>
      </c>
    </row>
    <row r="1078" spans="1:7" ht="38.25" x14ac:dyDescent="0.2">
      <c r="A1078" s="1" t="s">
        <v>3818</v>
      </c>
      <c r="B1078" s="1" t="s">
        <v>1897</v>
      </c>
      <c r="C1078" s="1">
        <v>57000</v>
      </c>
      <c r="D1078" s="1">
        <v>57000</v>
      </c>
      <c r="E1078" s="1" t="s">
        <v>2896</v>
      </c>
      <c r="F1078" s="1" t="s">
        <v>5881</v>
      </c>
      <c r="G1078" s="1">
        <v>72412.768020000003</v>
      </c>
    </row>
    <row r="1079" spans="1:7" ht="38.25" x14ac:dyDescent="0.2">
      <c r="A1079" s="1" t="s">
        <v>3815</v>
      </c>
      <c r="B1079" s="1" t="s">
        <v>3090</v>
      </c>
      <c r="C1079" s="1">
        <v>40000</v>
      </c>
      <c r="D1079" s="1">
        <v>40000</v>
      </c>
      <c r="E1079" s="1" t="s">
        <v>2896</v>
      </c>
      <c r="F1079" s="1" t="s">
        <v>5350</v>
      </c>
      <c r="G1079" s="1">
        <v>50815.977559999999</v>
      </c>
    </row>
    <row r="1080" spans="1:7" ht="38.25" x14ac:dyDescent="0.2">
      <c r="A1080" s="1" t="s">
        <v>3811</v>
      </c>
      <c r="B1080" s="1" t="s">
        <v>3907</v>
      </c>
      <c r="C1080" s="1">
        <v>100000</v>
      </c>
      <c r="D1080" s="1">
        <v>1200000</v>
      </c>
      <c r="E1080" s="1" t="s">
        <v>718</v>
      </c>
      <c r="F1080" s="1" t="s">
        <v>5350</v>
      </c>
      <c r="G1080" s="1">
        <v>21369.500019999999</v>
      </c>
    </row>
    <row r="1081" spans="1:7" ht="38.25" x14ac:dyDescent="0.2">
      <c r="A1081" s="1" t="s">
        <v>3808</v>
      </c>
      <c r="B1081" s="1" t="s">
        <v>3907</v>
      </c>
      <c r="C1081" s="1" t="s">
        <v>6312</v>
      </c>
      <c r="D1081" s="1">
        <v>35000</v>
      </c>
      <c r="E1081" s="1" t="s">
        <v>211</v>
      </c>
      <c r="F1081" s="1" t="s">
        <v>5350</v>
      </c>
      <c r="G1081" s="1">
        <v>55166.239520000003</v>
      </c>
    </row>
    <row r="1082" spans="1:7" ht="51" x14ac:dyDescent="0.2">
      <c r="A1082" s="1" t="s">
        <v>3807</v>
      </c>
      <c r="B1082" s="1" t="s">
        <v>5770</v>
      </c>
      <c r="C1082" s="1">
        <v>15000</v>
      </c>
      <c r="D1082" s="1">
        <v>180000</v>
      </c>
      <c r="E1082" s="1" t="s">
        <v>718</v>
      </c>
      <c r="F1082" s="1" t="s">
        <v>2431</v>
      </c>
      <c r="G1082" s="1">
        <v>3205.4250040000002</v>
      </c>
    </row>
    <row r="1083" spans="1:7" ht="38.25" x14ac:dyDescent="0.2">
      <c r="A1083" s="1" t="s">
        <v>3806</v>
      </c>
      <c r="B1083" s="1" t="s">
        <v>1131</v>
      </c>
      <c r="C1083" s="1">
        <v>600000</v>
      </c>
      <c r="D1083" s="1">
        <v>600000</v>
      </c>
      <c r="E1083" s="1" t="s">
        <v>718</v>
      </c>
      <c r="F1083" s="1" t="s">
        <v>5350</v>
      </c>
      <c r="G1083" s="1">
        <v>10684.75001</v>
      </c>
    </row>
    <row r="1084" spans="1:7" ht="38.25" x14ac:dyDescent="0.2">
      <c r="A1084" s="1" t="s">
        <v>3805</v>
      </c>
      <c r="B1084" s="1" t="s">
        <v>6390</v>
      </c>
      <c r="C1084" s="1" t="s">
        <v>3821</v>
      </c>
      <c r="D1084" s="1">
        <v>300000</v>
      </c>
      <c r="E1084" s="1" t="s">
        <v>718</v>
      </c>
      <c r="F1084" s="1" t="s">
        <v>1240</v>
      </c>
      <c r="G1084" s="1">
        <v>5342.3750060000002</v>
      </c>
    </row>
    <row r="1085" spans="1:7" ht="38.25" x14ac:dyDescent="0.2">
      <c r="A1085" s="1" t="s">
        <v>3804</v>
      </c>
      <c r="B1085" s="1" t="s">
        <v>325</v>
      </c>
      <c r="C1085" s="1">
        <v>75000</v>
      </c>
      <c r="D1085" s="1">
        <v>75000</v>
      </c>
      <c r="E1085" s="1" t="s">
        <v>211</v>
      </c>
      <c r="F1085" s="1" t="s">
        <v>5350</v>
      </c>
      <c r="G1085" s="1">
        <v>118213.3704</v>
      </c>
    </row>
    <row r="1086" spans="1:7" ht="51" x14ac:dyDescent="0.2">
      <c r="A1086" s="1" t="s">
        <v>3799</v>
      </c>
      <c r="B1086" s="1" t="s">
        <v>5406</v>
      </c>
      <c r="C1086" s="1" t="s">
        <v>4578</v>
      </c>
      <c r="D1086" s="1">
        <v>100000</v>
      </c>
      <c r="E1086" s="1" t="s">
        <v>1200</v>
      </c>
      <c r="F1086" s="1" t="s">
        <v>2431</v>
      </c>
      <c r="G1086" s="1">
        <v>12192.17799</v>
      </c>
    </row>
    <row r="1087" spans="1:7" ht="38.25" x14ac:dyDescent="0.2">
      <c r="A1087" s="1" t="s">
        <v>3800</v>
      </c>
      <c r="B1087" s="1" t="s">
        <v>1976</v>
      </c>
      <c r="C1087" s="1" t="s">
        <v>695</v>
      </c>
      <c r="D1087" s="1">
        <v>45000</v>
      </c>
      <c r="E1087" s="1" t="s">
        <v>211</v>
      </c>
      <c r="F1087" s="1" t="s">
        <v>1240</v>
      </c>
      <c r="G1087" s="1">
        <v>70928.022240000006</v>
      </c>
    </row>
    <row r="1088" spans="1:7" ht="38.25" x14ac:dyDescent="0.2">
      <c r="A1088" s="1" t="s">
        <v>3802</v>
      </c>
      <c r="B1088" s="1" t="s">
        <v>6337</v>
      </c>
      <c r="C1088" s="1" t="s">
        <v>421</v>
      </c>
      <c r="D1088" s="1">
        <v>25000</v>
      </c>
      <c r="E1088" s="1" t="s">
        <v>211</v>
      </c>
      <c r="F1088" s="1" t="s">
        <v>1240</v>
      </c>
      <c r="G1088" s="1">
        <v>39404.4568</v>
      </c>
    </row>
    <row r="1089" spans="1:7" ht="51" x14ac:dyDescent="0.2">
      <c r="A1089" s="1" t="s">
        <v>3803</v>
      </c>
      <c r="B1089" s="1" t="s">
        <v>3643</v>
      </c>
      <c r="C1089" s="1">
        <v>18987</v>
      </c>
      <c r="D1089" s="1">
        <v>18987</v>
      </c>
      <c r="E1089" s="1" t="s">
        <v>2902</v>
      </c>
      <c r="F1089" s="1" t="s">
        <v>2431</v>
      </c>
      <c r="G1089" s="1">
        <v>18987</v>
      </c>
    </row>
    <row r="1090" spans="1:7" ht="38.25" x14ac:dyDescent="0.2">
      <c r="A1090" s="1" t="s">
        <v>3791</v>
      </c>
      <c r="B1090" s="1" t="s">
        <v>5225</v>
      </c>
      <c r="C1090" s="1" t="s">
        <v>3191</v>
      </c>
      <c r="D1090" s="1">
        <v>28500</v>
      </c>
      <c r="E1090" s="1" t="s">
        <v>211</v>
      </c>
      <c r="F1090" s="1" t="s">
        <v>5881</v>
      </c>
      <c r="G1090" s="1">
        <v>44921.080750000001</v>
      </c>
    </row>
    <row r="1091" spans="1:7" ht="51" x14ac:dyDescent="0.2">
      <c r="A1091" s="1" t="s">
        <v>3794</v>
      </c>
      <c r="B1091" s="1" t="s">
        <v>610</v>
      </c>
      <c r="C1091" s="1">
        <v>60000</v>
      </c>
      <c r="D1091" s="1">
        <v>60000</v>
      </c>
      <c r="E1091" s="1" t="s">
        <v>2902</v>
      </c>
      <c r="F1091" s="1" t="s">
        <v>2431</v>
      </c>
      <c r="G1091" s="1">
        <v>60000</v>
      </c>
    </row>
    <row r="1092" spans="1:7" ht="38.25" x14ac:dyDescent="0.2">
      <c r="A1092" s="1" t="s">
        <v>3792</v>
      </c>
      <c r="B1092" s="1" t="s">
        <v>6060</v>
      </c>
      <c r="C1092" s="1" t="s">
        <v>890</v>
      </c>
      <c r="D1092" s="1">
        <v>45200</v>
      </c>
      <c r="E1092" s="1" t="s">
        <v>211</v>
      </c>
      <c r="F1092" s="1" t="s">
        <v>5350</v>
      </c>
      <c r="G1092" s="1">
        <v>71243.257899999997</v>
      </c>
    </row>
    <row r="1093" spans="1:7" ht="38.25" x14ac:dyDescent="0.2">
      <c r="A1093" s="1" t="s">
        <v>3787</v>
      </c>
      <c r="B1093" s="1" t="s">
        <v>5885</v>
      </c>
      <c r="C1093" s="1" t="s">
        <v>5612</v>
      </c>
      <c r="D1093" s="1">
        <v>252000</v>
      </c>
      <c r="E1093" s="1" t="s">
        <v>718</v>
      </c>
      <c r="F1093" s="1" t="s">
        <v>5881</v>
      </c>
      <c r="G1093" s="1">
        <v>4487.5950050000001</v>
      </c>
    </row>
    <row r="1094" spans="1:7" ht="38.25" x14ac:dyDescent="0.2">
      <c r="A1094" s="1" t="s">
        <v>3786</v>
      </c>
      <c r="B1094" s="1" t="s">
        <v>742</v>
      </c>
      <c r="C1094" s="1">
        <v>242304</v>
      </c>
      <c r="D1094" s="1">
        <v>242304</v>
      </c>
      <c r="E1094" s="1" t="s">
        <v>718</v>
      </c>
      <c r="F1094" s="1" t="s">
        <v>1240</v>
      </c>
      <c r="G1094" s="1">
        <v>4314.9294449999998</v>
      </c>
    </row>
    <row r="1095" spans="1:7" ht="51" x14ac:dyDescent="0.2">
      <c r="A1095" s="1" t="s">
        <v>3790</v>
      </c>
      <c r="B1095" s="1" t="s">
        <v>2273</v>
      </c>
      <c r="C1095" s="1">
        <v>210000</v>
      </c>
      <c r="D1095" s="1">
        <v>210000</v>
      </c>
      <c r="E1095" s="1" t="s">
        <v>718</v>
      </c>
      <c r="F1095" s="1" t="s">
        <v>2431</v>
      </c>
      <c r="G1095" s="1">
        <v>3739.6625039999999</v>
      </c>
    </row>
    <row r="1096" spans="1:7" ht="38.25" x14ac:dyDescent="0.2">
      <c r="A1096" s="1" t="s">
        <v>3789</v>
      </c>
      <c r="B1096" s="1" t="s">
        <v>1987</v>
      </c>
      <c r="C1096" s="1">
        <v>5000</v>
      </c>
      <c r="D1096" s="1">
        <v>60000</v>
      </c>
      <c r="E1096" s="1" t="s">
        <v>2896</v>
      </c>
      <c r="F1096" s="1" t="s">
        <v>5881</v>
      </c>
      <c r="G1096" s="1">
        <v>76223.966339999999</v>
      </c>
    </row>
    <row r="1097" spans="1:7" ht="38.25" x14ac:dyDescent="0.2">
      <c r="A1097" s="1" t="s">
        <v>3891</v>
      </c>
      <c r="B1097" s="1" t="s">
        <v>1987</v>
      </c>
      <c r="C1097" s="1" t="s">
        <v>6188</v>
      </c>
      <c r="D1097" s="1">
        <v>120000</v>
      </c>
      <c r="E1097" s="1" t="s">
        <v>5236</v>
      </c>
      <c r="F1097" s="1" t="s">
        <v>5350</v>
      </c>
      <c r="G1097" s="1">
        <v>32666.305520000002</v>
      </c>
    </row>
    <row r="1098" spans="1:7" ht="51" x14ac:dyDescent="0.2">
      <c r="A1098" s="1" t="s">
        <v>3890</v>
      </c>
      <c r="B1098" s="1" t="s">
        <v>1987</v>
      </c>
      <c r="C1098" s="1">
        <v>19000</v>
      </c>
      <c r="D1098" s="1">
        <v>19000</v>
      </c>
      <c r="E1098" s="1" t="s">
        <v>2902</v>
      </c>
      <c r="F1098" s="1" t="s">
        <v>2431</v>
      </c>
      <c r="G1098" s="1">
        <v>19000</v>
      </c>
    </row>
    <row r="1099" spans="1:7" ht="38.25" x14ac:dyDescent="0.2">
      <c r="A1099" s="1" t="s">
        <v>3893</v>
      </c>
      <c r="B1099" s="1" t="s">
        <v>1987</v>
      </c>
      <c r="C1099" s="1">
        <v>50000</v>
      </c>
      <c r="D1099" s="1">
        <v>50000</v>
      </c>
      <c r="E1099" s="1" t="s">
        <v>2896</v>
      </c>
      <c r="F1099" s="1" t="s">
        <v>5350</v>
      </c>
      <c r="G1099" s="1">
        <v>63519.971949999999</v>
      </c>
    </row>
    <row r="1100" spans="1:7" ht="38.25" x14ac:dyDescent="0.2">
      <c r="A1100" s="1" t="s">
        <v>3879</v>
      </c>
      <c r="B1100" s="1" t="s">
        <v>1391</v>
      </c>
      <c r="C1100" s="1">
        <v>900000</v>
      </c>
      <c r="D1100" s="1">
        <v>900000</v>
      </c>
      <c r="E1100" s="1" t="s">
        <v>718</v>
      </c>
      <c r="F1100" s="1" t="s">
        <v>1240</v>
      </c>
      <c r="G1100" s="1">
        <v>16027.125019999999</v>
      </c>
    </row>
    <row r="1101" spans="1:7" ht="38.25" x14ac:dyDescent="0.2">
      <c r="A1101" s="1" t="s">
        <v>3881</v>
      </c>
      <c r="B1101" s="1" t="s">
        <v>2589</v>
      </c>
      <c r="C1101" s="1" t="s">
        <v>6247</v>
      </c>
      <c r="D1101" s="1">
        <v>400000</v>
      </c>
      <c r="E1101" s="1" t="s">
        <v>718</v>
      </c>
      <c r="F1101" s="1" t="s">
        <v>1240</v>
      </c>
      <c r="G1101" s="1">
        <v>7123.1666750000004</v>
      </c>
    </row>
    <row r="1102" spans="1:7" ht="38.25" x14ac:dyDescent="0.2">
      <c r="A1102" s="1" t="s">
        <v>3883</v>
      </c>
      <c r="B1102" s="1" t="s">
        <v>1322</v>
      </c>
      <c r="C1102" s="1">
        <v>150252</v>
      </c>
      <c r="D1102" s="1">
        <v>150252</v>
      </c>
      <c r="E1102" s="1" t="s">
        <v>718</v>
      </c>
      <c r="F1102" s="1" t="s">
        <v>5350</v>
      </c>
      <c r="G1102" s="1">
        <v>2675.6750980000002</v>
      </c>
    </row>
    <row r="1103" spans="1:7" ht="51" x14ac:dyDescent="0.2">
      <c r="A1103" s="1" t="s">
        <v>3884</v>
      </c>
      <c r="B1103" s="1" t="s">
        <v>1322</v>
      </c>
      <c r="C1103" s="1" t="s">
        <v>3605</v>
      </c>
      <c r="D1103" s="1">
        <v>15000</v>
      </c>
      <c r="E1103" s="1" t="s">
        <v>211</v>
      </c>
      <c r="F1103" s="1" t="s">
        <v>2431</v>
      </c>
      <c r="G1103" s="1">
        <v>23642.674080000001</v>
      </c>
    </row>
    <row r="1104" spans="1:7" ht="38.25" x14ac:dyDescent="0.2">
      <c r="A1104" s="1" t="s">
        <v>3874</v>
      </c>
      <c r="B1104" s="1" t="s">
        <v>4884</v>
      </c>
      <c r="C1104" s="1" t="s">
        <v>1404</v>
      </c>
      <c r="D1104" s="1">
        <v>45000</v>
      </c>
      <c r="E1104" s="1" t="s">
        <v>2896</v>
      </c>
      <c r="F1104" s="1" t="s">
        <v>1240</v>
      </c>
      <c r="G1104" s="1">
        <v>57167.974750000001</v>
      </c>
    </row>
    <row r="1105" spans="1:7" ht="51" x14ac:dyDescent="0.2">
      <c r="A1105" s="1" t="s">
        <v>3875</v>
      </c>
      <c r="B1105" s="1" t="s">
        <v>6065</v>
      </c>
      <c r="C1105" s="1" t="s">
        <v>6238</v>
      </c>
      <c r="D1105" s="1">
        <v>2400000</v>
      </c>
      <c r="E1105" s="1" t="s">
        <v>718</v>
      </c>
      <c r="F1105" s="1" t="s">
        <v>2431</v>
      </c>
      <c r="G1105" s="1">
        <v>42739.000050000002</v>
      </c>
    </row>
    <row r="1106" spans="1:7" ht="38.25" x14ac:dyDescent="0.2">
      <c r="A1106" s="1" t="s">
        <v>3876</v>
      </c>
      <c r="B1106" s="1" t="s">
        <v>212</v>
      </c>
      <c r="C1106" s="1" t="s">
        <v>2209</v>
      </c>
      <c r="D1106" s="1">
        <v>216000</v>
      </c>
      <c r="E1106" s="1" t="s">
        <v>3424</v>
      </c>
      <c r="F1106" s="1" t="s">
        <v>1240</v>
      </c>
      <c r="G1106" s="1">
        <v>5120.2912880000003</v>
      </c>
    </row>
    <row r="1107" spans="1:7" ht="38.25" x14ac:dyDescent="0.2">
      <c r="A1107" s="1" t="s">
        <v>3878</v>
      </c>
      <c r="B1107" s="1" t="s">
        <v>27</v>
      </c>
      <c r="C1107" s="1">
        <v>100000</v>
      </c>
      <c r="D1107" s="1">
        <v>100000</v>
      </c>
      <c r="E1107" s="1" t="s">
        <v>2896</v>
      </c>
      <c r="F1107" s="1" t="s">
        <v>5881</v>
      </c>
      <c r="G1107" s="1">
        <v>127039.9439</v>
      </c>
    </row>
    <row r="1108" spans="1:7" ht="38.25" x14ac:dyDescent="0.2">
      <c r="A1108" s="1" t="s">
        <v>3908</v>
      </c>
      <c r="B1108" s="1" t="s">
        <v>5960</v>
      </c>
      <c r="C1108" s="1">
        <v>90000</v>
      </c>
      <c r="D1108" s="1">
        <v>90000</v>
      </c>
      <c r="E1108" s="1" t="s">
        <v>2902</v>
      </c>
      <c r="F1108" s="1" t="s">
        <v>1240</v>
      </c>
      <c r="G1108" s="1">
        <v>90000</v>
      </c>
    </row>
    <row r="1109" spans="1:7" ht="38.25" x14ac:dyDescent="0.2">
      <c r="A1109" s="1" t="s">
        <v>3906</v>
      </c>
      <c r="B1109" s="1" t="s">
        <v>4888</v>
      </c>
      <c r="C1109" s="1">
        <v>400000</v>
      </c>
      <c r="D1109" s="1">
        <v>400000</v>
      </c>
      <c r="E1109" s="1" t="s">
        <v>718</v>
      </c>
      <c r="F1109" s="1" t="s">
        <v>5881</v>
      </c>
      <c r="G1109" s="1">
        <v>7123.1666750000004</v>
      </c>
    </row>
    <row r="1110" spans="1:7" ht="38.25" x14ac:dyDescent="0.2">
      <c r="A1110" s="1" t="s">
        <v>3902</v>
      </c>
      <c r="B1110" s="1" t="s">
        <v>3633</v>
      </c>
      <c r="C1110" s="1">
        <v>10000</v>
      </c>
      <c r="D1110" s="1">
        <v>10000</v>
      </c>
      <c r="E1110" s="1" t="s">
        <v>2902</v>
      </c>
      <c r="F1110" s="1" t="s">
        <v>5350</v>
      </c>
      <c r="G1110" s="1">
        <v>10000</v>
      </c>
    </row>
    <row r="1111" spans="1:7" ht="38.25" x14ac:dyDescent="0.2">
      <c r="A1111" s="1" t="s">
        <v>3900</v>
      </c>
      <c r="B1111" s="1" t="s">
        <v>565</v>
      </c>
      <c r="C1111" s="1">
        <v>29000</v>
      </c>
      <c r="D1111" s="1">
        <v>29000</v>
      </c>
      <c r="E1111" s="1" t="s">
        <v>211</v>
      </c>
      <c r="F1111" s="1" t="s">
        <v>1240</v>
      </c>
      <c r="G1111" s="1">
        <v>45709.169889999997</v>
      </c>
    </row>
    <row r="1112" spans="1:7" ht="51" x14ac:dyDescent="0.2">
      <c r="A1112" s="1" t="s">
        <v>3901</v>
      </c>
      <c r="B1112" s="1" t="s">
        <v>5360</v>
      </c>
      <c r="C1112" s="1" t="s">
        <v>1109</v>
      </c>
      <c r="D1112" s="1">
        <v>200000</v>
      </c>
      <c r="E1112" s="1" t="s">
        <v>718</v>
      </c>
      <c r="F1112" s="1" t="s">
        <v>2431</v>
      </c>
      <c r="G1112" s="1">
        <v>3561.583337</v>
      </c>
    </row>
    <row r="1113" spans="1:7" ht="38.25" x14ac:dyDescent="0.2">
      <c r="A1113" s="1" t="s">
        <v>3898</v>
      </c>
      <c r="B1113" s="1" t="s">
        <v>1100</v>
      </c>
      <c r="C1113" s="1">
        <v>30000</v>
      </c>
      <c r="D1113" s="1">
        <v>30000</v>
      </c>
      <c r="E1113" s="1" t="s">
        <v>2896</v>
      </c>
      <c r="F1113" s="1" t="s">
        <v>5881</v>
      </c>
      <c r="G1113" s="1">
        <v>38111.98317</v>
      </c>
    </row>
    <row r="1114" spans="1:7" ht="38.25" x14ac:dyDescent="0.2">
      <c r="A1114" s="1" t="s">
        <v>3899</v>
      </c>
      <c r="B1114" s="1" t="s">
        <v>5882</v>
      </c>
      <c r="C1114" s="1">
        <v>5000</v>
      </c>
      <c r="D1114" s="1">
        <v>60000</v>
      </c>
      <c r="E1114" s="1" t="s">
        <v>2902</v>
      </c>
      <c r="F1114" s="1" t="s">
        <v>5350</v>
      </c>
      <c r="G1114" s="1">
        <v>60000</v>
      </c>
    </row>
    <row r="1115" spans="1:7" ht="38.25" x14ac:dyDescent="0.2">
      <c r="A1115" s="1" t="s">
        <v>3896</v>
      </c>
      <c r="B1115" s="1" t="s">
        <v>217</v>
      </c>
      <c r="C1115" s="1">
        <v>40000</v>
      </c>
      <c r="D1115" s="1">
        <v>40000</v>
      </c>
      <c r="E1115" s="1" t="s">
        <v>2902</v>
      </c>
      <c r="F1115" s="1" t="s">
        <v>5350</v>
      </c>
      <c r="G1115" s="1">
        <v>40000</v>
      </c>
    </row>
    <row r="1116" spans="1:7" ht="38.25" x14ac:dyDescent="0.2">
      <c r="A1116" s="1" t="s">
        <v>3897</v>
      </c>
      <c r="B1116" s="1" t="s">
        <v>5813</v>
      </c>
      <c r="C1116" s="1" t="s">
        <v>5267</v>
      </c>
      <c r="D1116" s="1">
        <v>853000</v>
      </c>
      <c r="E1116" s="1" t="s">
        <v>718</v>
      </c>
      <c r="F1116" s="1" t="s">
        <v>5350</v>
      </c>
      <c r="G1116" s="1">
        <v>15190.15293</v>
      </c>
    </row>
    <row r="1117" spans="1:7" ht="38.25" x14ac:dyDescent="0.2">
      <c r="A1117" s="1" t="s">
        <v>3894</v>
      </c>
      <c r="B1117" s="1" t="s">
        <v>5813</v>
      </c>
      <c r="C1117" s="1">
        <v>90000</v>
      </c>
      <c r="D1117" s="1">
        <v>90000</v>
      </c>
      <c r="E1117" s="1" t="s">
        <v>2896</v>
      </c>
      <c r="F1117" s="1" t="s">
        <v>5350</v>
      </c>
      <c r="G1117" s="1">
        <v>114335.9495</v>
      </c>
    </row>
    <row r="1118" spans="1:7" ht="38.25" x14ac:dyDescent="0.2">
      <c r="A1118" s="1" t="s">
        <v>3895</v>
      </c>
      <c r="B1118" s="1" t="s">
        <v>2238</v>
      </c>
      <c r="C1118" s="1" t="s">
        <v>4198</v>
      </c>
      <c r="D1118" s="1">
        <v>23000</v>
      </c>
      <c r="E1118" s="1" t="s">
        <v>211</v>
      </c>
      <c r="F1118" s="1" t="s">
        <v>1240</v>
      </c>
      <c r="G1118" s="1">
        <v>36252.100259999999</v>
      </c>
    </row>
    <row r="1119" spans="1:7" ht="38.25" x14ac:dyDescent="0.2">
      <c r="A1119" s="1" t="s">
        <v>3930</v>
      </c>
      <c r="B1119" s="1" t="s">
        <v>555</v>
      </c>
      <c r="C1119" s="1" t="s">
        <v>1374</v>
      </c>
      <c r="D1119" s="1">
        <v>30000</v>
      </c>
      <c r="E1119" s="1" t="s">
        <v>211</v>
      </c>
      <c r="F1119" s="1" t="s">
        <v>5350</v>
      </c>
      <c r="G1119" s="1">
        <v>47285.348160000001</v>
      </c>
    </row>
    <row r="1120" spans="1:7" ht="38.25" x14ac:dyDescent="0.2">
      <c r="A1120" s="1" t="s">
        <v>3923</v>
      </c>
      <c r="B1120" s="1" t="s">
        <v>6260</v>
      </c>
      <c r="C1120" s="1" t="s">
        <v>1420</v>
      </c>
      <c r="D1120" s="1">
        <v>70000</v>
      </c>
      <c r="E1120" s="1" t="s">
        <v>2896</v>
      </c>
      <c r="F1120" s="1" t="s">
        <v>5350</v>
      </c>
      <c r="G1120" s="1">
        <v>88927.960730000006</v>
      </c>
    </row>
    <row r="1121" spans="1:7" ht="51" x14ac:dyDescent="0.2">
      <c r="A1121" s="1" t="s">
        <v>3925</v>
      </c>
      <c r="B1121" s="1" t="s">
        <v>321</v>
      </c>
      <c r="C1121" s="1">
        <v>6000</v>
      </c>
      <c r="D1121" s="1">
        <v>6000</v>
      </c>
      <c r="E1121" s="1" t="s">
        <v>2902</v>
      </c>
      <c r="F1121" s="1" t="s">
        <v>2431</v>
      </c>
      <c r="G1121" s="1">
        <v>6000</v>
      </c>
    </row>
    <row r="1122" spans="1:7" ht="51" x14ac:dyDescent="0.2">
      <c r="A1122" s="1" t="s">
        <v>3909</v>
      </c>
      <c r="B1122" s="1" t="s">
        <v>4288</v>
      </c>
      <c r="C1122" s="1">
        <v>35000</v>
      </c>
      <c r="D1122" s="1">
        <v>35000</v>
      </c>
      <c r="E1122" s="1" t="s">
        <v>2902</v>
      </c>
      <c r="F1122" s="1" t="s">
        <v>2431</v>
      </c>
      <c r="G1122" s="1">
        <v>35000</v>
      </c>
    </row>
    <row r="1123" spans="1:7" ht="38.25" x14ac:dyDescent="0.2">
      <c r="A1123" s="1" t="s">
        <v>3910</v>
      </c>
      <c r="B1123" s="1" t="s">
        <v>4052</v>
      </c>
      <c r="C1123" s="1" t="s">
        <v>6312</v>
      </c>
      <c r="D1123" s="1">
        <v>35000</v>
      </c>
      <c r="E1123" s="1" t="s">
        <v>211</v>
      </c>
      <c r="F1123" s="1" t="s">
        <v>1240</v>
      </c>
      <c r="G1123" s="1">
        <v>55166.239520000003</v>
      </c>
    </row>
    <row r="1124" spans="1:7" ht="38.25" x14ac:dyDescent="0.2">
      <c r="A1124" s="1" t="s">
        <v>3911</v>
      </c>
      <c r="B1124" s="1" t="s">
        <v>348</v>
      </c>
      <c r="C1124" s="1">
        <v>168000</v>
      </c>
      <c r="D1124" s="1">
        <v>168000</v>
      </c>
      <c r="E1124" s="1" t="s">
        <v>3460</v>
      </c>
      <c r="F1124" s="1" t="s">
        <v>1240</v>
      </c>
      <c r="G1124" s="1">
        <v>1783.1669039999999</v>
      </c>
    </row>
    <row r="1125" spans="1:7" ht="38.25" x14ac:dyDescent="0.2">
      <c r="A1125" s="1" t="s">
        <v>3912</v>
      </c>
      <c r="B1125" s="1" t="s">
        <v>5707</v>
      </c>
      <c r="C1125" s="1">
        <v>13.5</v>
      </c>
      <c r="D1125" s="1">
        <v>13500</v>
      </c>
      <c r="E1125" s="1" t="s">
        <v>2902</v>
      </c>
      <c r="F1125" s="1" t="s">
        <v>1240</v>
      </c>
      <c r="G1125" s="1">
        <v>13500</v>
      </c>
    </row>
    <row r="1126" spans="1:7" ht="38.25" x14ac:dyDescent="0.2">
      <c r="A1126" s="1" t="s">
        <v>3913</v>
      </c>
      <c r="B1126" s="1" t="s">
        <v>3382</v>
      </c>
      <c r="C1126" s="1" t="s">
        <v>688</v>
      </c>
      <c r="D1126" s="1">
        <v>37500</v>
      </c>
      <c r="E1126" s="1" t="s">
        <v>211</v>
      </c>
      <c r="F1126" s="1" t="s">
        <v>5350</v>
      </c>
      <c r="G1126" s="1">
        <v>59106.6852</v>
      </c>
    </row>
    <row r="1127" spans="1:7" ht="51" x14ac:dyDescent="0.2">
      <c r="A1127" s="1" t="s">
        <v>3914</v>
      </c>
      <c r="B1127" s="1" t="s">
        <v>3915</v>
      </c>
      <c r="C1127" s="1" t="s">
        <v>4445</v>
      </c>
      <c r="D1127" s="1">
        <v>708000</v>
      </c>
      <c r="E1127" s="1" t="s">
        <v>718</v>
      </c>
      <c r="F1127" s="1" t="s">
        <v>1240</v>
      </c>
      <c r="G1127" s="1">
        <v>12608.005010000001</v>
      </c>
    </row>
    <row r="1128" spans="1:7" ht="51" x14ac:dyDescent="0.2">
      <c r="A1128" s="1" t="s">
        <v>3916</v>
      </c>
      <c r="B1128" s="1" t="s">
        <v>6452</v>
      </c>
      <c r="C1128" s="1" t="s">
        <v>4323</v>
      </c>
      <c r="D1128" s="1">
        <v>366252</v>
      </c>
      <c r="E1128" s="1" t="s">
        <v>1200</v>
      </c>
      <c r="F1128" s="1" t="s">
        <v>2431</v>
      </c>
      <c r="G1128" s="1">
        <v>44654.095719999998</v>
      </c>
    </row>
    <row r="1129" spans="1:7" ht="38.25" x14ac:dyDescent="0.2">
      <c r="A1129" s="1" t="s">
        <v>3918</v>
      </c>
      <c r="B1129" s="1" t="s">
        <v>6370</v>
      </c>
      <c r="C1129" s="1">
        <v>69000</v>
      </c>
      <c r="D1129" s="1">
        <v>69000</v>
      </c>
      <c r="E1129" s="1" t="s">
        <v>2902</v>
      </c>
      <c r="F1129" s="1" t="s">
        <v>5350</v>
      </c>
      <c r="G1129" s="1">
        <v>69000</v>
      </c>
    </row>
    <row r="1130" spans="1:7" ht="38.25" x14ac:dyDescent="0.2">
      <c r="A1130" s="1" t="s">
        <v>3947</v>
      </c>
      <c r="B1130" s="1" t="s">
        <v>2060</v>
      </c>
      <c r="C1130" s="1">
        <v>500</v>
      </c>
      <c r="D1130" s="1">
        <v>6000</v>
      </c>
      <c r="E1130" s="1" t="s">
        <v>2902</v>
      </c>
      <c r="F1130" s="1" t="s">
        <v>1240</v>
      </c>
      <c r="G1130" s="1">
        <v>6000</v>
      </c>
    </row>
    <row r="1131" spans="1:7" ht="38.25" x14ac:dyDescent="0.2">
      <c r="A1131" s="1" t="s">
        <v>3943</v>
      </c>
      <c r="B1131" s="1" t="s">
        <v>431</v>
      </c>
      <c r="C1131" s="1" t="s">
        <v>1634</v>
      </c>
      <c r="D1131" s="1">
        <v>500000</v>
      </c>
      <c r="E1131" s="1" t="s">
        <v>718</v>
      </c>
      <c r="F1131" s="1" t="s">
        <v>5881</v>
      </c>
      <c r="G1131" s="1">
        <v>8903.9583440000006</v>
      </c>
    </row>
    <row r="1132" spans="1:7" ht="51" x14ac:dyDescent="0.2">
      <c r="A1132" s="1" t="s">
        <v>3945</v>
      </c>
      <c r="B1132" s="1" t="s">
        <v>2984</v>
      </c>
      <c r="C1132" s="1">
        <v>30000</v>
      </c>
      <c r="D1132" s="1">
        <v>30000</v>
      </c>
      <c r="E1132" s="1" t="s">
        <v>2902</v>
      </c>
      <c r="F1132" s="1" t="s">
        <v>2431</v>
      </c>
      <c r="G1132" s="1">
        <v>30000</v>
      </c>
    </row>
    <row r="1133" spans="1:7" ht="38.25" x14ac:dyDescent="0.2">
      <c r="A1133" s="1" t="s">
        <v>3935</v>
      </c>
      <c r="B1133" s="1" t="s">
        <v>2630</v>
      </c>
      <c r="C1133" s="1">
        <v>8600</v>
      </c>
      <c r="D1133" s="1">
        <v>8600</v>
      </c>
      <c r="E1133" s="1" t="s">
        <v>2902</v>
      </c>
      <c r="F1133" s="1" t="s">
        <v>1240</v>
      </c>
      <c r="G1133" s="1">
        <v>8600</v>
      </c>
    </row>
    <row r="1134" spans="1:7" ht="38.25" x14ac:dyDescent="0.2">
      <c r="A1134" s="1" t="s">
        <v>3937</v>
      </c>
      <c r="B1134" s="1" t="s">
        <v>2050</v>
      </c>
      <c r="C1134" s="1" t="s">
        <v>6169</v>
      </c>
      <c r="D1134" s="1">
        <v>81600</v>
      </c>
      <c r="E1134" s="1" t="s">
        <v>2902</v>
      </c>
      <c r="F1134" s="1" t="s">
        <v>1240</v>
      </c>
      <c r="G1134" s="1">
        <v>81600</v>
      </c>
    </row>
    <row r="1135" spans="1:7" ht="51" x14ac:dyDescent="0.2">
      <c r="A1135" s="1" t="s">
        <v>3932</v>
      </c>
      <c r="B1135" s="1" t="s">
        <v>4691</v>
      </c>
      <c r="C1135" s="1">
        <v>600000</v>
      </c>
      <c r="D1135" s="1">
        <v>600000</v>
      </c>
      <c r="E1135" s="1" t="s">
        <v>2541</v>
      </c>
      <c r="F1135" s="1" t="s">
        <v>2431</v>
      </c>
      <c r="G1135" s="1">
        <v>15404.36457</v>
      </c>
    </row>
    <row r="1136" spans="1:7" ht="38.25" x14ac:dyDescent="0.2">
      <c r="A1136" s="1" t="s">
        <v>3934</v>
      </c>
      <c r="B1136" s="1" t="s">
        <v>5906</v>
      </c>
      <c r="C1136" s="1" t="s">
        <v>715</v>
      </c>
      <c r="D1136" s="1">
        <v>65000</v>
      </c>
      <c r="E1136" s="1" t="s">
        <v>1537</v>
      </c>
      <c r="F1136" s="1" t="s">
        <v>1240</v>
      </c>
      <c r="G1136" s="1">
        <v>63918.499000000003</v>
      </c>
    </row>
    <row r="1137" spans="1:7" ht="38.25" x14ac:dyDescent="0.2">
      <c r="A1137" s="1" t="s">
        <v>3939</v>
      </c>
      <c r="B1137" s="1" t="s">
        <v>1916</v>
      </c>
      <c r="C1137" s="1">
        <v>75000</v>
      </c>
      <c r="D1137" s="1">
        <v>75000</v>
      </c>
      <c r="E1137" s="1" t="s">
        <v>2902</v>
      </c>
      <c r="F1137" s="1" t="s">
        <v>5350</v>
      </c>
      <c r="G1137" s="1">
        <v>75000</v>
      </c>
    </row>
    <row r="1138" spans="1:7" ht="38.25" x14ac:dyDescent="0.2">
      <c r="A1138" s="1" t="s">
        <v>3941</v>
      </c>
      <c r="B1138" s="1" t="s">
        <v>1916</v>
      </c>
      <c r="C1138" s="1">
        <v>59000</v>
      </c>
      <c r="D1138" s="1">
        <v>59000</v>
      </c>
      <c r="E1138" s="1" t="s">
        <v>2902</v>
      </c>
      <c r="F1138" s="1" t="s">
        <v>1240</v>
      </c>
      <c r="G1138" s="1">
        <v>59000</v>
      </c>
    </row>
    <row r="1139" spans="1:7" ht="38.25" x14ac:dyDescent="0.2">
      <c r="A1139" s="1" t="s">
        <v>3938</v>
      </c>
      <c r="B1139" s="1" t="s">
        <v>5529</v>
      </c>
      <c r="C1139" s="1" t="s">
        <v>5848</v>
      </c>
      <c r="D1139" s="1">
        <v>50000</v>
      </c>
      <c r="E1139" s="1" t="s">
        <v>2902</v>
      </c>
      <c r="F1139" s="1" t="s">
        <v>5881</v>
      </c>
      <c r="G1139" s="1">
        <v>50000</v>
      </c>
    </row>
    <row r="1140" spans="1:7" ht="38.25" x14ac:dyDescent="0.2">
      <c r="A1140" s="1" t="s">
        <v>3952</v>
      </c>
      <c r="B1140" s="1" t="s">
        <v>1413</v>
      </c>
      <c r="C1140" s="1" t="s">
        <v>5923</v>
      </c>
      <c r="D1140" s="1">
        <v>80000</v>
      </c>
      <c r="E1140" s="1" t="s">
        <v>211</v>
      </c>
      <c r="F1140" s="1" t="s">
        <v>1240</v>
      </c>
      <c r="G1140" s="1">
        <v>126094.26179999999</v>
      </c>
    </row>
    <row r="1141" spans="1:7" ht="38.25" x14ac:dyDescent="0.2">
      <c r="A1141" s="1" t="s">
        <v>3951</v>
      </c>
      <c r="B1141" s="1" t="s">
        <v>5410</v>
      </c>
      <c r="C1141" s="1">
        <v>54000</v>
      </c>
      <c r="D1141" s="1">
        <v>54000</v>
      </c>
      <c r="E1141" s="1" t="s">
        <v>1782</v>
      </c>
      <c r="F1141" s="1" t="s">
        <v>5881</v>
      </c>
      <c r="G1141" s="1">
        <v>26691.183010000001</v>
      </c>
    </row>
    <row r="1142" spans="1:7" ht="38.25" x14ac:dyDescent="0.2">
      <c r="A1142" s="1" t="s">
        <v>3954</v>
      </c>
      <c r="B1142" s="1" t="s">
        <v>5410</v>
      </c>
      <c r="C1142" s="1">
        <v>500000</v>
      </c>
      <c r="D1142" s="1">
        <v>500000</v>
      </c>
      <c r="E1142" s="1" t="s">
        <v>718</v>
      </c>
      <c r="F1142" s="1" t="s">
        <v>1240</v>
      </c>
      <c r="G1142" s="1">
        <v>8903.9583440000006</v>
      </c>
    </row>
    <row r="1143" spans="1:7" ht="38.25" x14ac:dyDescent="0.2">
      <c r="A1143" s="1" t="s">
        <v>3953</v>
      </c>
      <c r="B1143" s="1" t="s">
        <v>5410</v>
      </c>
      <c r="C1143" s="1">
        <v>8725</v>
      </c>
      <c r="D1143" s="1">
        <v>8725</v>
      </c>
      <c r="E1143" s="1" t="s">
        <v>2902</v>
      </c>
      <c r="F1143" s="1" t="s">
        <v>5350</v>
      </c>
      <c r="G1143" s="1">
        <v>8725</v>
      </c>
    </row>
    <row r="1144" spans="1:7" ht="38.25" x14ac:dyDescent="0.2">
      <c r="A1144" s="1" t="s">
        <v>3959</v>
      </c>
      <c r="B1144" s="1" t="s">
        <v>3770</v>
      </c>
      <c r="C1144" s="1" t="s">
        <v>4850</v>
      </c>
      <c r="D1144" s="1">
        <v>32000</v>
      </c>
      <c r="E1144" s="1" t="s">
        <v>211</v>
      </c>
      <c r="F1144" s="1" t="s">
        <v>1240</v>
      </c>
      <c r="G1144" s="1">
        <v>50437.704709999998</v>
      </c>
    </row>
    <row r="1145" spans="1:7" ht="51" x14ac:dyDescent="0.2">
      <c r="A1145" s="1" t="s">
        <v>3964</v>
      </c>
      <c r="B1145" s="1" t="s">
        <v>2663</v>
      </c>
      <c r="C1145" s="1" t="s">
        <v>305</v>
      </c>
      <c r="D1145" s="1">
        <v>43000</v>
      </c>
      <c r="E1145" s="1" t="s">
        <v>211</v>
      </c>
      <c r="F1145" s="1" t="s">
        <v>2431</v>
      </c>
      <c r="G1145" s="1">
        <v>67775.665699999998</v>
      </c>
    </row>
    <row r="1146" spans="1:7" ht="38.25" x14ac:dyDescent="0.2">
      <c r="A1146" s="1" t="s">
        <v>3961</v>
      </c>
      <c r="B1146" s="1" t="s">
        <v>1636</v>
      </c>
      <c r="C1146" s="1" t="s">
        <v>2470</v>
      </c>
      <c r="D1146" s="1">
        <v>53000</v>
      </c>
      <c r="E1146" s="1" t="s">
        <v>1537</v>
      </c>
      <c r="F1146" s="1" t="s">
        <v>1240</v>
      </c>
      <c r="G1146" s="1">
        <v>52118.16072</v>
      </c>
    </row>
    <row r="1147" spans="1:7" ht="38.25" x14ac:dyDescent="0.2">
      <c r="A1147" s="1" t="s">
        <v>3956</v>
      </c>
      <c r="B1147" s="1" t="s">
        <v>3370</v>
      </c>
      <c r="C1147" s="1" t="s">
        <v>5917</v>
      </c>
      <c r="D1147" s="1">
        <v>200000</v>
      </c>
      <c r="E1147" s="1" t="s">
        <v>718</v>
      </c>
      <c r="F1147" s="1" t="s">
        <v>5881</v>
      </c>
      <c r="G1147" s="1">
        <v>3561.583337</v>
      </c>
    </row>
    <row r="1148" spans="1:7" ht="38.25" x14ac:dyDescent="0.2">
      <c r="A1148" s="1" t="s">
        <v>3955</v>
      </c>
      <c r="B1148" s="1" t="s">
        <v>5695</v>
      </c>
      <c r="C1148" s="1" t="s">
        <v>3749</v>
      </c>
      <c r="D1148" s="1">
        <v>450000</v>
      </c>
      <c r="E1148" s="1" t="s">
        <v>718</v>
      </c>
      <c r="F1148" s="1" t="s">
        <v>1240</v>
      </c>
      <c r="G1148" s="1">
        <v>8013.5625090000003</v>
      </c>
    </row>
    <row r="1149" spans="1:7" ht="38.25" x14ac:dyDescent="0.2">
      <c r="A1149" s="1" t="s">
        <v>3975</v>
      </c>
      <c r="B1149" s="1" t="s">
        <v>347</v>
      </c>
      <c r="C1149" s="1">
        <v>28000</v>
      </c>
      <c r="D1149" s="1">
        <v>28000</v>
      </c>
      <c r="E1149" s="1" t="s">
        <v>2902</v>
      </c>
      <c r="F1149" s="1" t="s">
        <v>1240</v>
      </c>
      <c r="G1149" s="1">
        <v>28000</v>
      </c>
    </row>
    <row r="1150" spans="1:7" ht="38.25" x14ac:dyDescent="0.2">
      <c r="A1150" s="1" t="s">
        <v>3974</v>
      </c>
      <c r="B1150" s="1" t="s">
        <v>1880</v>
      </c>
      <c r="C1150" s="1">
        <v>31763</v>
      </c>
      <c r="D1150" s="1">
        <v>31763</v>
      </c>
      <c r="E1150" s="1" t="s">
        <v>211</v>
      </c>
      <c r="F1150" s="1" t="s">
        <v>5350</v>
      </c>
      <c r="G1150" s="1">
        <v>50064.150459999997</v>
      </c>
    </row>
    <row r="1151" spans="1:7" ht="38.25" x14ac:dyDescent="0.2">
      <c r="A1151" s="1" t="s">
        <v>3973</v>
      </c>
      <c r="B1151" s="1" t="s">
        <v>4898</v>
      </c>
      <c r="C1151" s="1" t="s">
        <v>4266</v>
      </c>
      <c r="D1151" s="1">
        <v>32000</v>
      </c>
      <c r="E1151" s="1" t="s">
        <v>211</v>
      </c>
      <c r="F1151" s="1" t="s">
        <v>1240</v>
      </c>
      <c r="G1151" s="1">
        <v>50437.704709999998</v>
      </c>
    </row>
    <row r="1152" spans="1:7" ht="38.25" x14ac:dyDescent="0.2">
      <c r="A1152" s="1" t="s">
        <v>3972</v>
      </c>
      <c r="B1152" s="1" t="s">
        <v>509</v>
      </c>
      <c r="C1152" s="1">
        <v>27840</v>
      </c>
      <c r="D1152" s="1">
        <v>27840</v>
      </c>
      <c r="E1152" s="1" t="s">
        <v>2902</v>
      </c>
      <c r="F1152" s="1" t="s">
        <v>5350</v>
      </c>
      <c r="G1152" s="1">
        <v>27840</v>
      </c>
    </row>
    <row r="1153" spans="1:7" ht="38.25" x14ac:dyDescent="0.2">
      <c r="A1153" s="1" t="s">
        <v>3971</v>
      </c>
      <c r="B1153" s="1" t="s">
        <v>6158</v>
      </c>
      <c r="C1153" s="1">
        <v>350000</v>
      </c>
      <c r="D1153" s="1">
        <v>350000</v>
      </c>
      <c r="E1153" s="1" t="s">
        <v>718</v>
      </c>
      <c r="F1153" s="1" t="s">
        <v>5350</v>
      </c>
      <c r="G1153" s="1">
        <v>6232.7708409999996</v>
      </c>
    </row>
    <row r="1154" spans="1:7" ht="38.25" x14ac:dyDescent="0.2">
      <c r="A1154" s="1" t="s">
        <v>3983</v>
      </c>
      <c r="B1154" s="1" t="s">
        <v>4865</v>
      </c>
      <c r="C1154" s="1" t="s">
        <v>5116</v>
      </c>
      <c r="D1154" s="1">
        <v>50000</v>
      </c>
      <c r="E1154" s="1" t="s">
        <v>2902</v>
      </c>
      <c r="F1154" s="1" t="s">
        <v>5350</v>
      </c>
      <c r="G1154" s="1">
        <v>50000</v>
      </c>
    </row>
    <row r="1155" spans="1:7" ht="38.25" x14ac:dyDescent="0.2">
      <c r="A1155" s="1" t="s">
        <v>3981</v>
      </c>
      <c r="B1155" s="1" t="s">
        <v>3332</v>
      </c>
      <c r="C1155" s="1">
        <v>48000</v>
      </c>
      <c r="D1155" s="1">
        <v>48000</v>
      </c>
      <c r="E1155" s="1" t="s">
        <v>2902</v>
      </c>
      <c r="F1155" s="1" t="s">
        <v>5350</v>
      </c>
      <c r="G1155" s="1">
        <v>48000</v>
      </c>
    </row>
    <row r="1156" spans="1:7" ht="38.25" x14ac:dyDescent="0.2">
      <c r="A1156" s="1" t="s">
        <v>3980</v>
      </c>
      <c r="B1156" s="1" t="s">
        <v>3772</v>
      </c>
      <c r="C1156" s="1">
        <v>2000</v>
      </c>
      <c r="D1156" s="1">
        <v>24000</v>
      </c>
      <c r="E1156" s="1" t="s">
        <v>2902</v>
      </c>
      <c r="F1156" s="1" t="s">
        <v>1240</v>
      </c>
      <c r="G1156" s="1">
        <v>24000</v>
      </c>
    </row>
    <row r="1157" spans="1:7" ht="38.25" x14ac:dyDescent="0.2">
      <c r="A1157" s="1" t="s">
        <v>3979</v>
      </c>
      <c r="B1157" s="1" t="s">
        <v>6018</v>
      </c>
      <c r="C1157" s="1">
        <v>75000</v>
      </c>
      <c r="D1157" s="1">
        <v>75000</v>
      </c>
      <c r="E1157" s="1" t="s">
        <v>2902</v>
      </c>
      <c r="F1157" s="1" t="s">
        <v>1240</v>
      </c>
      <c r="G1157" s="1">
        <v>75000</v>
      </c>
    </row>
    <row r="1158" spans="1:7" ht="38.25" x14ac:dyDescent="0.2">
      <c r="A1158" s="1" t="s">
        <v>3978</v>
      </c>
      <c r="B1158" s="1" t="s">
        <v>4613</v>
      </c>
      <c r="C1158" s="1" t="s">
        <v>772</v>
      </c>
      <c r="D1158" s="1">
        <v>216000</v>
      </c>
      <c r="E1158" s="1" t="s">
        <v>5236</v>
      </c>
      <c r="F1158" s="1" t="s">
        <v>1240</v>
      </c>
      <c r="G1158" s="1">
        <v>58799.34994</v>
      </c>
    </row>
    <row r="1159" spans="1:7" ht="51" x14ac:dyDescent="0.2">
      <c r="A1159" s="1" t="s">
        <v>3990</v>
      </c>
      <c r="B1159" s="1" t="s">
        <v>3324</v>
      </c>
      <c r="C1159" s="1" t="s">
        <v>2974</v>
      </c>
      <c r="D1159" s="1">
        <v>2000000</v>
      </c>
      <c r="E1159" s="1" t="s">
        <v>3460</v>
      </c>
      <c r="F1159" s="1" t="s">
        <v>2431</v>
      </c>
      <c r="G1159" s="1">
        <v>21228.17743</v>
      </c>
    </row>
    <row r="1160" spans="1:7" ht="38.25" x14ac:dyDescent="0.2">
      <c r="A1160" s="1" t="s">
        <v>3989</v>
      </c>
      <c r="B1160" s="1" t="s">
        <v>5199</v>
      </c>
      <c r="C1160" s="1">
        <v>60000</v>
      </c>
      <c r="D1160" s="1">
        <v>60000</v>
      </c>
      <c r="E1160" s="1" t="s">
        <v>2902</v>
      </c>
      <c r="F1160" s="1" t="s">
        <v>5350</v>
      </c>
      <c r="G1160" s="1">
        <v>60000</v>
      </c>
    </row>
    <row r="1161" spans="1:7" ht="51" x14ac:dyDescent="0.2">
      <c r="A1161" s="1" t="s">
        <v>3992</v>
      </c>
      <c r="B1161" s="1" t="s">
        <v>5199</v>
      </c>
      <c r="C1161" s="1" t="s">
        <v>4290</v>
      </c>
      <c r="D1161" s="1">
        <v>60000</v>
      </c>
      <c r="E1161" s="1" t="s">
        <v>3560</v>
      </c>
      <c r="F1161" s="1" t="s">
        <v>2431</v>
      </c>
      <c r="G1161" s="1">
        <v>18018.88379</v>
      </c>
    </row>
    <row r="1162" spans="1:7" ht="38.25" x14ac:dyDescent="0.2">
      <c r="A1162" s="1" t="s">
        <v>3991</v>
      </c>
      <c r="B1162" s="1" t="s">
        <v>5248</v>
      </c>
      <c r="C1162" s="1" t="s">
        <v>198</v>
      </c>
      <c r="D1162" s="1">
        <v>7200</v>
      </c>
      <c r="E1162" s="1" t="s">
        <v>2902</v>
      </c>
      <c r="F1162" s="1" t="s">
        <v>1240</v>
      </c>
      <c r="G1162" s="1">
        <v>7200</v>
      </c>
    </row>
    <row r="1163" spans="1:7" ht="38.25" x14ac:dyDescent="0.2">
      <c r="A1163" s="1" t="s">
        <v>3995</v>
      </c>
      <c r="B1163" s="1" t="s">
        <v>5248</v>
      </c>
      <c r="C1163" s="1">
        <v>56000</v>
      </c>
      <c r="D1163" s="1">
        <v>56000</v>
      </c>
      <c r="E1163" s="1" t="s">
        <v>2902</v>
      </c>
      <c r="F1163" s="1" t="s">
        <v>5881</v>
      </c>
      <c r="G1163" s="1">
        <v>56000</v>
      </c>
    </row>
    <row r="1164" spans="1:7" ht="38.25" x14ac:dyDescent="0.2">
      <c r="A1164" s="1" t="s">
        <v>3994</v>
      </c>
      <c r="B1164" s="1" t="s">
        <v>1812</v>
      </c>
      <c r="C1164" s="1" t="s">
        <v>1248</v>
      </c>
      <c r="D1164" s="1">
        <v>540000</v>
      </c>
      <c r="E1164" s="1" t="s">
        <v>718</v>
      </c>
      <c r="F1164" s="1" t="s">
        <v>1240</v>
      </c>
      <c r="G1164" s="1">
        <v>9616.2750109999997</v>
      </c>
    </row>
    <row r="1165" spans="1:7" ht="38.25" x14ac:dyDescent="0.2">
      <c r="A1165" s="1" t="s">
        <v>3998</v>
      </c>
      <c r="B1165" s="1" t="s">
        <v>4348</v>
      </c>
      <c r="C1165" s="1" t="s">
        <v>5780</v>
      </c>
      <c r="D1165" s="1">
        <v>4300000</v>
      </c>
      <c r="E1165" s="1" t="s">
        <v>3611</v>
      </c>
      <c r="F1165" s="1" t="s">
        <v>1240</v>
      </c>
      <c r="G1165" s="1">
        <v>51497.005989999998</v>
      </c>
    </row>
    <row r="1166" spans="1:7" ht="51" x14ac:dyDescent="0.2">
      <c r="A1166" s="1" t="s">
        <v>3997</v>
      </c>
      <c r="B1166" s="1" t="s">
        <v>3766</v>
      </c>
      <c r="C1166" s="1" t="s">
        <v>2158</v>
      </c>
      <c r="D1166" s="1">
        <v>82000</v>
      </c>
      <c r="E1166" s="1" t="s">
        <v>2896</v>
      </c>
      <c r="F1166" s="1" t="s">
        <v>2431</v>
      </c>
      <c r="G1166" s="1">
        <v>104172.754</v>
      </c>
    </row>
    <row r="1167" spans="1:7" ht="38.25" x14ac:dyDescent="0.2">
      <c r="A1167" s="1" t="s">
        <v>4001</v>
      </c>
      <c r="B1167" s="1" t="s">
        <v>2245</v>
      </c>
      <c r="C1167" s="1">
        <v>88000</v>
      </c>
      <c r="D1167" s="1">
        <v>88000</v>
      </c>
      <c r="E1167" s="1" t="s">
        <v>2902</v>
      </c>
      <c r="F1167" s="1" t="s">
        <v>1240</v>
      </c>
      <c r="G1167" s="1">
        <v>88000</v>
      </c>
    </row>
    <row r="1168" spans="1:7" ht="38.25" x14ac:dyDescent="0.2">
      <c r="A1168" s="1" t="s">
        <v>3999</v>
      </c>
      <c r="B1168" s="1" t="s">
        <v>4694</v>
      </c>
      <c r="C1168" s="1">
        <v>80000</v>
      </c>
      <c r="D1168" s="1">
        <v>80000</v>
      </c>
      <c r="E1168" s="1" t="s">
        <v>2902</v>
      </c>
      <c r="F1168" s="1" t="s">
        <v>1240</v>
      </c>
      <c r="G1168" s="1">
        <v>80000</v>
      </c>
    </row>
    <row r="1169" spans="1:7" ht="38.25" x14ac:dyDescent="0.2">
      <c r="A1169" s="1" t="s">
        <v>4300</v>
      </c>
      <c r="B1169" s="1" t="s">
        <v>1414</v>
      </c>
      <c r="C1169" s="1">
        <v>19000</v>
      </c>
      <c r="D1169" s="1">
        <v>19000</v>
      </c>
      <c r="E1169" s="1" t="s">
        <v>2902</v>
      </c>
      <c r="F1169" s="1" t="s">
        <v>1240</v>
      </c>
      <c r="G1169" s="1">
        <v>19000</v>
      </c>
    </row>
    <row r="1170" spans="1:7" ht="38.25" x14ac:dyDescent="0.2">
      <c r="A1170" s="1" t="s">
        <v>4301</v>
      </c>
      <c r="B1170" s="1" t="s">
        <v>5434</v>
      </c>
      <c r="C1170" s="1" t="s">
        <v>725</v>
      </c>
      <c r="D1170" s="1">
        <v>15000</v>
      </c>
      <c r="E1170" s="1" t="s">
        <v>2896</v>
      </c>
      <c r="F1170" s="1" t="s">
        <v>1240</v>
      </c>
      <c r="G1170" s="1">
        <v>19055.991580000002</v>
      </c>
    </row>
    <row r="1171" spans="1:7" ht="51" x14ac:dyDescent="0.2">
      <c r="A1171" s="1" t="s">
        <v>4302</v>
      </c>
      <c r="B1171" s="1" t="s">
        <v>5031</v>
      </c>
      <c r="C1171" s="1">
        <v>480000</v>
      </c>
      <c r="D1171" s="1">
        <v>480000</v>
      </c>
      <c r="E1171" s="1" t="s">
        <v>718</v>
      </c>
      <c r="F1171" s="1" t="s">
        <v>2431</v>
      </c>
      <c r="G1171" s="1">
        <v>8547.8000100000008</v>
      </c>
    </row>
    <row r="1172" spans="1:7" ht="51" x14ac:dyDescent="0.2">
      <c r="A1172" s="1" t="s">
        <v>4305</v>
      </c>
      <c r="B1172" s="1" t="s">
        <v>2558</v>
      </c>
      <c r="C1172" s="1">
        <v>1100000</v>
      </c>
      <c r="D1172" s="1">
        <v>1100000</v>
      </c>
      <c r="E1172" s="1" t="s">
        <v>718</v>
      </c>
      <c r="F1172" s="1" t="s">
        <v>2431</v>
      </c>
      <c r="G1172" s="1">
        <v>19588.708360000001</v>
      </c>
    </row>
    <row r="1173" spans="1:7" ht="38.25" x14ac:dyDescent="0.2">
      <c r="A1173" s="1" t="s">
        <v>4352</v>
      </c>
      <c r="B1173" s="1" t="s">
        <v>3314</v>
      </c>
      <c r="C1173" s="1">
        <v>61000</v>
      </c>
      <c r="D1173" s="1">
        <v>61000</v>
      </c>
      <c r="E1173" s="1" t="s">
        <v>2902</v>
      </c>
      <c r="F1173" s="1" t="s">
        <v>1240</v>
      </c>
      <c r="G1173" s="1">
        <v>61000</v>
      </c>
    </row>
    <row r="1174" spans="1:7" ht="51" x14ac:dyDescent="0.2">
      <c r="A1174" s="1" t="s">
        <v>4354</v>
      </c>
      <c r="B1174" s="1" t="s">
        <v>4264</v>
      </c>
      <c r="C1174" s="1">
        <v>34000</v>
      </c>
      <c r="D1174" s="1">
        <v>34000</v>
      </c>
      <c r="E1174" s="1" t="s">
        <v>211</v>
      </c>
      <c r="F1174" s="1" t="s">
        <v>2431</v>
      </c>
      <c r="G1174" s="1">
        <v>53590.061249999999</v>
      </c>
    </row>
    <row r="1175" spans="1:7" ht="51" x14ac:dyDescent="0.2">
      <c r="A1175" s="1" t="s">
        <v>4350</v>
      </c>
      <c r="B1175" s="1" t="s">
        <v>4264</v>
      </c>
      <c r="C1175" s="1">
        <v>34000</v>
      </c>
      <c r="D1175" s="1">
        <v>34000</v>
      </c>
      <c r="E1175" s="1" t="s">
        <v>211</v>
      </c>
      <c r="F1175" s="1" t="s">
        <v>2431</v>
      </c>
      <c r="G1175" s="1">
        <v>53590.061249999999</v>
      </c>
    </row>
    <row r="1176" spans="1:7" ht="38.25" x14ac:dyDescent="0.2">
      <c r="A1176" s="1" t="s">
        <v>4351</v>
      </c>
      <c r="B1176" s="1" t="s">
        <v>4341</v>
      </c>
      <c r="C1176" s="1">
        <v>250000</v>
      </c>
      <c r="D1176" s="1">
        <v>250000</v>
      </c>
      <c r="E1176" s="1" t="s">
        <v>718</v>
      </c>
      <c r="F1176" s="1" t="s">
        <v>1240</v>
      </c>
      <c r="G1176" s="1">
        <v>4451.9791720000003</v>
      </c>
    </row>
    <row r="1177" spans="1:7" ht="38.25" x14ac:dyDescent="0.2">
      <c r="A1177" s="1" t="s">
        <v>4355</v>
      </c>
      <c r="B1177" s="1" t="s">
        <v>4341</v>
      </c>
      <c r="C1177" s="1">
        <v>20000</v>
      </c>
      <c r="D1177" s="1">
        <v>20000</v>
      </c>
      <c r="E1177" s="1" t="s">
        <v>2896</v>
      </c>
      <c r="F1177" s="1" t="s">
        <v>5881</v>
      </c>
      <c r="G1177" s="1">
        <v>25407.98878</v>
      </c>
    </row>
    <row r="1178" spans="1:7" ht="51" x14ac:dyDescent="0.2">
      <c r="A1178" s="1" t="s">
        <v>4357</v>
      </c>
      <c r="B1178" s="1" t="s">
        <v>5509</v>
      </c>
      <c r="C1178" s="1">
        <v>23000</v>
      </c>
      <c r="D1178" s="1">
        <v>23000</v>
      </c>
      <c r="E1178" s="1" t="s">
        <v>2902</v>
      </c>
      <c r="F1178" s="1" t="s">
        <v>2431</v>
      </c>
      <c r="G1178" s="1">
        <v>23000</v>
      </c>
    </row>
    <row r="1179" spans="1:7" ht="38.25" x14ac:dyDescent="0.2">
      <c r="A1179" s="1" t="s">
        <v>4362</v>
      </c>
      <c r="B1179" s="1" t="s">
        <v>1156</v>
      </c>
      <c r="C1179" s="1">
        <v>900000</v>
      </c>
      <c r="D1179" s="1">
        <v>900000</v>
      </c>
      <c r="E1179" s="1" t="s">
        <v>718</v>
      </c>
      <c r="F1179" s="1" t="s">
        <v>5881</v>
      </c>
      <c r="G1179" s="1">
        <v>16027.125019999999</v>
      </c>
    </row>
    <row r="1180" spans="1:7" ht="38.25" x14ac:dyDescent="0.2">
      <c r="A1180" s="1" t="s">
        <v>4369</v>
      </c>
      <c r="B1180" s="1" t="s">
        <v>4192</v>
      </c>
      <c r="C1180" s="1">
        <v>60000</v>
      </c>
      <c r="D1180" s="1">
        <v>60000</v>
      </c>
      <c r="E1180" s="1" t="s">
        <v>2902</v>
      </c>
      <c r="F1180" s="1" t="s">
        <v>5881</v>
      </c>
      <c r="G1180" s="1">
        <v>60000</v>
      </c>
    </row>
    <row r="1181" spans="1:7" ht="38.25" x14ac:dyDescent="0.2">
      <c r="A1181" s="1" t="s">
        <v>4368</v>
      </c>
      <c r="B1181" s="1" t="s">
        <v>4192</v>
      </c>
      <c r="C1181" s="1">
        <v>800</v>
      </c>
      <c r="D1181" s="1">
        <v>4800</v>
      </c>
      <c r="E1181" s="1" t="s">
        <v>2902</v>
      </c>
      <c r="F1181" s="1" t="s">
        <v>1240</v>
      </c>
      <c r="G1181" s="1">
        <v>4800</v>
      </c>
    </row>
    <row r="1182" spans="1:7" ht="38.25" x14ac:dyDescent="0.2">
      <c r="A1182" s="1" t="s">
        <v>4365</v>
      </c>
      <c r="B1182" s="1" t="s">
        <v>6504</v>
      </c>
      <c r="C1182" s="1" t="s">
        <v>5595</v>
      </c>
      <c r="D1182" s="1">
        <v>625000</v>
      </c>
      <c r="E1182" s="1" t="s">
        <v>2335</v>
      </c>
      <c r="F1182" s="1" t="s">
        <v>1240</v>
      </c>
      <c r="G1182" s="1">
        <v>106815.1483</v>
      </c>
    </row>
    <row r="1183" spans="1:7" ht="38.25" x14ac:dyDescent="0.2">
      <c r="A1183" s="1" t="s">
        <v>4364</v>
      </c>
      <c r="B1183" s="1" t="s">
        <v>6564</v>
      </c>
      <c r="C1183" s="1">
        <v>500000</v>
      </c>
      <c r="D1183" s="1">
        <v>500000</v>
      </c>
      <c r="E1183" s="1" t="s">
        <v>718</v>
      </c>
      <c r="F1183" s="1" t="s">
        <v>5350</v>
      </c>
      <c r="G1183" s="1">
        <v>8903.9583440000006</v>
      </c>
    </row>
    <row r="1184" spans="1:7" ht="38.25" x14ac:dyDescent="0.2">
      <c r="A1184" s="1" t="s">
        <v>4325</v>
      </c>
      <c r="B1184" s="1" t="s">
        <v>4529</v>
      </c>
      <c r="C1184" s="1">
        <v>60000</v>
      </c>
      <c r="D1184" s="1">
        <v>60000</v>
      </c>
      <c r="E1184" s="1" t="s">
        <v>2902</v>
      </c>
      <c r="F1184" s="1" t="s">
        <v>1240</v>
      </c>
      <c r="G1184" s="1">
        <v>60000</v>
      </c>
    </row>
    <row r="1185" spans="1:7" ht="38.25" x14ac:dyDescent="0.2">
      <c r="A1185" s="1" t="s">
        <v>4326</v>
      </c>
      <c r="B1185" s="1" t="s">
        <v>1430</v>
      </c>
      <c r="C1185" s="1">
        <v>2600000</v>
      </c>
      <c r="D1185" s="1">
        <v>2600000</v>
      </c>
      <c r="E1185" s="1" t="s">
        <v>718</v>
      </c>
      <c r="F1185" s="1" t="s">
        <v>1240</v>
      </c>
      <c r="G1185" s="1">
        <v>46300.58339</v>
      </c>
    </row>
    <row r="1186" spans="1:7" ht="38.25" x14ac:dyDescent="0.2">
      <c r="A1186" s="1" t="s">
        <v>4328</v>
      </c>
      <c r="B1186" s="1" t="s">
        <v>5823</v>
      </c>
      <c r="C1186" s="1" t="s">
        <v>756</v>
      </c>
      <c r="D1186" s="1">
        <v>750000</v>
      </c>
      <c r="E1186" s="1" t="s">
        <v>718</v>
      </c>
      <c r="F1186" s="1" t="s">
        <v>5350</v>
      </c>
      <c r="G1186" s="1">
        <v>13355.937519999999</v>
      </c>
    </row>
    <row r="1187" spans="1:7" ht="38.25" x14ac:dyDescent="0.2">
      <c r="A1187" s="1" t="s">
        <v>4329</v>
      </c>
      <c r="B1187" s="1" t="s">
        <v>4013</v>
      </c>
      <c r="C1187" s="1">
        <v>74000</v>
      </c>
      <c r="D1187" s="1">
        <v>74000</v>
      </c>
      <c r="E1187" s="1" t="s">
        <v>2902</v>
      </c>
      <c r="F1187" s="1" t="s">
        <v>1240</v>
      </c>
      <c r="G1187" s="1">
        <v>74000</v>
      </c>
    </row>
    <row r="1188" spans="1:7" ht="38.25" x14ac:dyDescent="0.2">
      <c r="A1188" s="1" t="s">
        <v>4330</v>
      </c>
      <c r="B1188" s="1" t="s">
        <v>1484</v>
      </c>
      <c r="C1188" s="1">
        <v>95856</v>
      </c>
      <c r="D1188" s="1">
        <v>95856</v>
      </c>
      <c r="E1188" s="1" t="s">
        <v>2902</v>
      </c>
      <c r="F1188" s="1" t="s">
        <v>5350</v>
      </c>
      <c r="G1188" s="1">
        <v>95856</v>
      </c>
    </row>
    <row r="1189" spans="1:7" ht="38.25" x14ac:dyDescent="0.2">
      <c r="A1189" s="1" t="s">
        <v>4343</v>
      </c>
      <c r="B1189" s="1" t="s">
        <v>1193</v>
      </c>
      <c r="C1189" s="1" t="s">
        <v>1526</v>
      </c>
      <c r="D1189" s="1">
        <v>40000</v>
      </c>
      <c r="E1189" s="1" t="s">
        <v>2902</v>
      </c>
      <c r="F1189" s="1" t="s">
        <v>5350</v>
      </c>
      <c r="G1189" s="1">
        <v>40000</v>
      </c>
    </row>
    <row r="1190" spans="1:7" ht="38.25" x14ac:dyDescent="0.2">
      <c r="A1190" s="1" t="s">
        <v>4342</v>
      </c>
      <c r="B1190" s="1" t="s">
        <v>2196</v>
      </c>
      <c r="C1190" s="1">
        <v>4400</v>
      </c>
      <c r="D1190" s="1">
        <v>4400</v>
      </c>
      <c r="E1190" s="1" t="s">
        <v>2902</v>
      </c>
      <c r="F1190" s="1" t="s">
        <v>5350</v>
      </c>
      <c r="G1190" s="1">
        <v>4400</v>
      </c>
    </row>
    <row r="1191" spans="1:7" ht="38.25" x14ac:dyDescent="0.2">
      <c r="A1191" s="1" t="s">
        <v>4345</v>
      </c>
      <c r="B1191" s="1" t="s">
        <v>4178</v>
      </c>
      <c r="C1191" s="1">
        <v>90000</v>
      </c>
      <c r="D1191" s="1">
        <v>90000</v>
      </c>
      <c r="E1191" s="1" t="s">
        <v>2902</v>
      </c>
      <c r="F1191" s="1" t="s">
        <v>1240</v>
      </c>
      <c r="G1191" s="1">
        <v>90000</v>
      </c>
    </row>
    <row r="1192" spans="1:7" ht="51" x14ac:dyDescent="0.2">
      <c r="A1192" s="1" t="s">
        <v>4344</v>
      </c>
      <c r="B1192" s="1" t="s">
        <v>926</v>
      </c>
      <c r="C1192" s="1" t="s">
        <v>5114</v>
      </c>
      <c r="D1192" s="1">
        <v>450000</v>
      </c>
      <c r="E1192" s="1" t="s">
        <v>718</v>
      </c>
      <c r="F1192" s="1" t="s">
        <v>2431</v>
      </c>
      <c r="G1192" s="1">
        <v>8013.5625090000003</v>
      </c>
    </row>
    <row r="1193" spans="1:7" ht="38.25" x14ac:dyDescent="0.2">
      <c r="A1193" s="1" t="s">
        <v>4349</v>
      </c>
      <c r="B1193" s="1" t="s">
        <v>2726</v>
      </c>
      <c r="C1193" s="1" t="s">
        <v>657</v>
      </c>
      <c r="D1193" s="1">
        <v>1000000</v>
      </c>
      <c r="E1193" s="1" t="s">
        <v>718</v>
      </c>
      <c r="F1193" s="1" t="s">
        <v>1240</v>
      </c>
      <c r="G1193" s="1">
        <v>17807.916689999998</v>
      </c>
    </row>
    <row r="1194" spans="1:7" ht="38.25" x14ac:dyDescent="0.2">
      <c r="A1194" s="1" t="s">
        <v>4347</v>
      </c>
      <c r="B1194" s="1" t="s">
        <v>4151</v>
      </c>
      <c r="C1194" s="1" t="s">
        <v>617</v>
      </c>
      <c r="D1194" s="1">
        <v>700000</v>
      </c>
      <c r="E1194" s="1" t="s">
        <v>718</v>
      </c>
      <c r="F1194" s="1" t="s">
        <v>1240</v>
      </c>
      <c r="G1194" s="1">
        <v>12465.54168</v>
      </c>
    </row>
    <row r="1195" spans="1:7" ht="38.25" x14ac:dyDescent="0.2">
      <c r="A1195" s="1" t="s">
        <v>4394</v>
      </c>
      <c r="B1195" s="1" t="s">
        <v>4482</v>
      </c>
      <c r="C1195" s="1">
        <v>80000</v>
      </c>
      <c r="D1195" s="1">
        <v>80000</v>
      </c>
      <c r="E1195" s="1" t="s">
        <v>2902</v>
      </c>
      <c r="F1195" s="1" t="s">
        <v>5881</v>
      </c>
      <c r="G1195" s="1">
        <v>80000</v>
      </c>
    </row>
    <row r="1196" spans="1:7" ht="38.25" x14ac:dyDescent="0.2">
      <c r="A1196" s="1" t="s">
        <v>4395</v>
      </c>
      <c r="B1196" s="1" t="s">
        <v>2547</v>
      </c>
      <c r="C1196" s="1">
        <v>100000</v>
      </c>
      <c r="D1196" s="1">
        <v>100000</v>
      </c>
      <c r="E1196" s="1" t="s">
        <v>2902</v>
      </c>
      <c r="F1196" s="1" t="s">
        <v>1240</v>
      </c>
      <c r="G1196" s="1">
        <v>100000</v>
      </c>
    </row>
    <row r="1197" spans="1:7" ht="38.25" x14ac:dyDescent="0.2">
      <c r="A1197" s="1" t="s">
        <v>4391</v>
      </c>
      <c r="B1197" s="1" t="s">
        <v>3962</v>
      </c>
      <c r="C1197" s="1">
        <v>4100</v>
      </c>
      <c r="D1197" s="1">
        <v>49200</v>
      </c>
      <c r="E1197" s="1" t="s">
        <v>2902</v>
      </c>
      <c r="F1197" s="1" t="s">
        <v>5350</v>
      </c>
      <c r="G1197" s="1">
        <v>49200</v>
      </c>
    </row>
    <row r="1198" spans="1:7" ht="38.25" x14ac:dyDescent="0.2">
      <c r="A1198" s="1" t="s">
        <v>4393</v>
      </c>
      <c r="B1198" s="1" t="s">
        <v>3246</v>
      </c>
      <c r="C1198" s="1">
        <v>750</v>
      </c>
      <c r="D1198" s="1">
        <v>9000</v>
      </c>
      <c r="E1198" s="1" t="s">
        <v>2902</v>
      </c>
      <c r="F1198" s="1" t="s">
        <v>1240</v>
      </c>
      <c r="G1198" s="1">
        <v>9000</v>
      </c>
    </row>
    <row r="1199" spans="1:7" ht="38.25" x14ac:dyDescent="0.2">
      <c r="A1199" s="1" t="s">
        <v>4408</v>
      </c>
      <c r="B1199" s="1" t="s">
        <v>471</v>
      </c>
      <c r="C1199" s="1">
        <v>300000</v>
      </c>
      <c r="D1199" s="1">
        <v>300000</v>
      </c>
      <c r="E1199" s="1" t="s">
        <v>718</v>
      </c>
      <c r="F1199" s="1" t="s">
        <v>1240</v>
      </c>
      <c r="G1199" s="1">
        <v>5342.3750060000002</v>
      </c>
    </row>
    <row r="1200" spans="1:7" ht="38.25" x14ac:dyDescent="0.2">
      <c r="A1200" s="1" t="s">
        <v>4407</v>
      </c>
      <c r="B1200" s="1" t="s">
        <v>5804</v>
      </c>
      <c r="C1200" s="1" t="s">
        <v>2136</v>
      </c>
      <c r="D1200" s="1">
        <v>40000</v>
      </c>
      <c r="E1200" s="1" t="s">
        <v>2902</v>
      </c>
      <c r="F1200" s="1" t="s">
        <v>1240</v>
      </c>
      <c r="G1200" s="1">
        <v>40000</v>
      </c>
    </row>
    <row r="1201" spans="1:7" ht="38.25" x14ac:dyDescent="0.2">
      <c r="A1201" s="1" t="s">
        <v>4406</v>
      </c>
      <c r="B1201" s="1" t="s">
        <v>2537</v>
      </c>
      <c r="C1201" s="1" t="s">
        <v>2237</v>
      </c>
      <c r="D1201" s="1">
        <v>26000</v>
      </c>
      <c r="E1201" s="1" t="s">
        <v>211</v>
      </c>
      <c r="F1201" s="1" t="s">
        <v>1240</v>
      </c>
      <c r="G1201" s="1">
        <v>40980.635069999997</v>
      </c>
    </row>
    <row r="1202" spans="1:7" ht="38.25" x14ac:dyDescent="0.2">
      <c r="A1202" s="1" t="s">
        <v>4405</v>
      </c>
      <c r="B1202" s="1" t="s">
        <v>1268</v>
      </c>
      <c r="C1202" s="1" t="s">
        <v>2409</v>
      </c>
      <c r="D1202" s="1">
        <v>29000</v>
      </c>
      <c r="E1202" s="1" t="s">
        <v>211</v>
      </c>
      <c r="F1202" s="1" t="s">
        <v>5350</v>
      </c>
      <c r="G1202" s="1">
        <v>45709.169889999997</v>
      </c>
    </row>
    <row r="1203" spans="1:7" ht="38.25" x14ac:dyDescent="0.2">
      <c r="A1203" s="1" t="s">
        <v>4404</v>
      </c>
      <c r="B1203" s="1" t="s">
        <v>3005</v>
      </c>
      <c r="C1203" s="1">
        <v>400000</v>
      </c>
      <c r="D1203" s="1">
        <v>400000</v>
      </c>
      <c r="E1203" s="1" t="s">
        <v>718</v>
      </c>
      <c r="F1203" s="1" t="s">
        <v>1240</v>
      </c>
      <c r="G1203" s="1">
        <v>7123.1666750000004</v>
      </c>
    </row>
    <row r="1204" spans="1:7" ht="38.25" x14ac:dyDescent="0.2">
      <c r="A1204" s="1" t="s">
        <v>4402</v>
      </c>
      <c r="B1204" s="1" t="s">
        <v>1731</v>
      </c>
      <c r="C1204" s="1" t="s">
        <v>4071</v>
      </c>
      <c r="D1204" s="1">
        <v>100000</v>
      </c>
      <c r="E1204" s="1" t="s">
        <v>2902</v>
      </c>
      <c r="F1204" s="1" t="s">
        <v>1240</v>
      </c>
      <c r="G1204" s="1">
        <v>100000</v>
      </c>
    </row>
    <row r="1205" spans="1:7" ht="38.25" x14ac:dyDescent="0.2">
      <c r="A1205" s="1" t="s">
        <v>4401</v>
      </c>
      <c r="B1205" s="1" t="s">
        <v>1062</v>
      </c>
      <c r="C1205" s="1" t="s">
        <v>6447</v>
      </c>
      <c r="D1205" s="1">
        <v>62000</v>
      </c>
      <c r="E1205" s="1" t="s">
        <v>2896</v>
      </c>
      <c r="F1205" s="1" t="s">
        <v>1240</v>
      </c>
      <c r="G1205" s="1">
        <v>78764.765220000001</v>
      </c>
    </row>
    <row r="1206" spans="1:7" ht="38.25" x14ac:dyDescent="0.2">
      <c r="A1206" s="1" t="s">
        <v>4371</v>
      </c>
      <c r="B1206" s="1" t="s">
        <v>5390</v>
      </c>
      <c r="C1206" s="1">
        <v>150000</v>
      </c>
      <c r="D1206" s="1">
        <v>150000</v>
      </c>
      <c r="E1206" s="1" t="s">
        <v>4998</v>
      </c>
      <c r="F1206" s="1" t="s">
        <v>5350</v>
      </c>
      <c r="G1206" s="1">
        <v>152986.4485</v>
      </c>
    </row>
    <row r="1207" spans="1:7" ht="51" x14ac:dyDescent="0.2">
      <c r="A1207" s="1" t="s">
        <v>4372</v>
      </c>
      <c r="B1207" s="1" t="s">
        <v>3267</v>
      </c>
      <c r="C1207" s="1" t="s">
        <v>5824</v>
      </c>
      <c r="D1207" s="1">
        <v>35000</v>
      </c>
      <c r="E1207" s="1" t="s">
        <v>2896</v>
      </c>
      <c r="F1207" s="1" t="s">
        <v>2431</v>
      </c>
      <c r="G1207" s="1">
        <v>44463.980360000001</v>
      </c>
    </row>
    <row r="1208" spans="1:7" ht="38.25" x14ac:dyDescent="0.2">
      <c r="A1208" s="1" t="s">
        <v>4374</v>
      </c>
      <c r="B1208" s="1" t="s">
        <v>1188</v>
      </c>
      <c r="C1208" s="1">
        <v>30</v>
      </c>
      <c r="D1208" s="1">
        <v>30000</v>
      </c>
      <c r="E1208" s="1" t="s">
        <v>2896</v>
      </c>
      <c r="F1208" s="1" t="s">
        <v>5881</v>
      </c>
      <c r="G1208" s="1">
        <v>38111.98317</v>
      </c>
    </row>
    <row r="1209" spans="1:7" ht="38.25" x14ac:dyDescent="0.2">
      <c r="A1209" s="1" t="s">
        <v>4387</v>
      </c>
      <c r="B1209" s="1" t="s">
        <v>1188</v>
      </c>
      <c r="C1209" s="1">
        <v>75000</v>
      </c>
      <c r="D1209" s="1">
        <v>75000</v>
      </c>
      <c r="E1209" s="1" t="s">
        <v>211</v>
      </c>
      <c r="F1209" s="1" t="s">
        <v>1240</v>
      </c>
      <c r="G1209" s="1">
        <v>118213.3704</v>
      </c>
    </row>
    <row r="1210" spans="1:7" ht="38.25" x14ac:dyDescent="0.2">
      <c r="A1210" s="1" t="s">
        <v>4386</v>
      </c>
      <c r="B1210" s="1" t="s">
        <v>296</v>
      </c>
      <c r="C1210" s="1">
        <v>25000</v>
      </c>
      <c r="D1210" s="1">
        <v>25000</v>
      </c>
      <c r="E1210" s="1" t="s">
        <v>211</v>
      </c>
      <c r="F1210" s="1" t="s">
        <v>5350</v>
      </c>
      <c r="G1210" s="1">
        <v>39404.4568</v>
      </c>
    </row>
    <row r="1211" spans="1:7" ht="38.25" x14ac:dyDescent="0.2">
      <c r="A1211" s="1" t="s">
        <v>4389</v>
      </c>
      <c r="B1211" s="1" t="s">
        <v>4512</v>
      </c>
      <c r="C1211" s="1">
        <v>71000</v>
      </c>
      <c r="D1211" s="1">
        <v>71000</v>
      </c>
      <c r="E1211" s="1" t="s">
        <v>2896</v>
      </c>
      <c r="F1211" s="1" t="s">
        <v>5881</v>
      </c>
      <c r="G1211" s="1">
        <v>90198.36017</v>
      </c>
    </row>
    <row r="1212" spans="1:7" ht="38.25" x14ac:dyDescent="0.2">
      <c r="A1212" s="1" t="s">
        <v>4388</v>
      </c>
      <c r="B1212" s="1" t="s">
        <v>278</v>
      </c>
      <c r="C1212" s="1" t="s">
        <v>1374</v>
      </c>
      <c r="D1212" s="1">
        <v>30000</v>
      </c>
      <c r="E1212" s="1" t="s">
        <v>211</v>
      </c>
      <c r="F1212" s="1" t="s">
        <v>1240</v>
      </c>
      <c r="G1212" s="1">
        <v>47285.348160000001</v>
      </c>
    </row>
    <row r="1213" spans="1:7" ht="38.25" x14ac:dyDescent="0.2">
      <c r="A1213" s="1" t="s">
        <v>4383</v>
      </c>
      <c r="B1213" s="1" t="s">
        <v>1179</v>
      </c>
      <c r="C1213" s="1">
        <v>56000</v>
      </c>
      <c r="D1213" s="1">
        <v>56000</v>
      </c>
      <c r="E1213" s="1" t="s">
        <v>2902</v>
      </c>
      <c r="F1213" s="1" t="s">
        <v>1240</v>
      </c>
      <c r="G1213" s="1">
        <v>56000</v>
      </c>
    </row>
    <row r="1214" spans="1:7" ht="38.25" x14ac:dyDescent="0.2">
      <c r="A1214" s="1" t="s">
        <v>4382</v>
      </c>
      <c r="B1214" s="1" t="s">
        <v>2076</v>
      </c>
      <c r="C1214" s="1" t="s">
        <v>3272</v>
      </c>
      <c r="D1214" s="1">
        <v>48000000</v>
      </c>
      <c r="E1214" s="1" t="s">
        <v>794</v>
      </c>
      <c r="F1214" s="1" t="s">
        <v>5881</v>
      </c>
      <c r="G1214" s="1">
        <v>5082.6943789999996</v>
      </c>
    </row>
    <row r="1215" spans="1:7" ht="51" x14ac:dyDescent="0.2">
      <c r="A1215" s="1" t="s">
        <v>4385</v>
      </c>
      <c r="B1215" s="1" t="s">
        <v>3764</v>
      </c>
      <c r="C1215" s="1" t="s">
        <v>5913</v>
      </c>
      <c r="D1215" s="1">
        <v>34000</v>
      </c>
      <c r="E1215" s="1" t="s">
        <v>211</v>
      </c>
      <c r="F1215" s="1" t="s">
        <v>2431</v>
      </c>
      <c r="G1215" s="1">
        <v>53590.061249999999</v>
      </c>
    </row>
    <row r="1216" spans="1:7" ht="51" x14ac:dyDescent="0.2">
      <c r="A1216" s="1" t="s">
        <v>4384</v>
      </c>
      <c r="B1216" s="1" t="s">
        <v>5676</v>
      </c>
      <c r="C1216" s="1" t="s">
        <v>5339</v>
      </c>
      <c r="D1216" s="1">
        <v>450000</v>
      </c>
      <c r="E1216" s="1" t="s">
        <v>2335</v>
      </c>
      <c r="F1216" s="1" t="s">
        <v>2431</v>
      </c>
      <c r="G1216" s="1">
        <v>76906.906749999995</v>
      </c>
    </row>
    <row r="1217" spans="1:7" ht="38.25" x14ac:dyDescent="0.2">
      <c r="A1217" s="1" t="s">
        <v>4458</v>
      </c>
      <c r="B1217" s="1" t="s">
        <v>1887</v>
      </c>
      <c r="C1217" s="1" t="s">
        <v>4522</v>
      </c>
      <c r="D1217" s="1">
        <v>85000</v>
      </c>
      <c r="E1217" s="1" t="s">
        <v>2902</v>
      </c>
      <c r="F1217" s="1" t="s">
        <v>1240</v>
      </c>
      <c r="G1217" s="1">
        <v>85000</v>
      </c>
    </row>
    <row r="1218" spans="1:7" ht="38.25" x14ac:dyDescent="0.2">
      <c r="A1218" s="1" t="s">
        <v>4457</v>
      </c>
      <c r="B1218" s="1" t="s">
        <v>1552</v>
      </c>
      <c r="C1218" s="1" t="s">
        <v>5764</v>
      </c>
      <c r="D1218" s="1">
        <v>72000</v>
      </c>
      <c r="E1218" s="1" t="s">
        <v>2902</v>
      </c>
      <c r="F1218" s="1" t="s">
        <v>5350</v>
      </c>
      <c r="G1218" s="1">
        <v>72000</v>
      </c>
    </row>
    <row r="1219" spans="1:7" ht="38.25" x14ac:dyDescent="0.2">
      <c r="A1219" s="1" t="s">
        <v>4443</v>
      </c>
      <c r="B1219" s="1" t="s">
        <v>5694</v>
      </c>
      <c r="C1219" s="1">
        <v>55000</v>
      </c>
      <c r="D1219" s="1">
        <v>55000</v>
      </c>
      <c r="E1219" s="1" t="s">
        <v>2902</v>
      </c>
      <c r="F1219" s="1" t="s">
        <v>5881</v>
      </c>
      <c r="G1219" s="1">
        <v>55000</v>
      </c>
    </row>
    <row r="1220" spans="1:7" ht="38.25" x14ac:dyDescent="0.2">
      <c r="A1220" s="1" t="s">
        <v>4450</v>
      </c>
      <c r="B1220" s="1" t="s">
        <v>1360</v>
      </c>
      <c r="C1220" s="1" t="s">
        <v>743</v>
      </c>
      <c r="D1220" s="1">
        <v>43000</v>
      </c>
      <c r="E1220" s="1" t="s">
        <v>211</v>
      </c>
      <c r="F1220" s="1" t="s">
        <v>1240</v>
      </c>
      <c r="G1220" s="1">
        <v>67775.665699999998</v>
      </c>
    </row>
    <row r="1221" spans="1:7" ht="38.25" x14ac:dyDescent="0.2">
      <c r="A1221" s="1" t="s">
        <v>4451</v>
      </c>
      <c r="B1221" s="1" t="s">
        <v>5598</v>
      </c>
      <c r="C1221" s="1" t="s">
        <v>6209</v>
      </c>
      <c r="D1221" s="1">
        <v>25750</v>
      </c>
      <c r="E1221" s="1" t="s">
        <v>211</v>
      </c>
      <c r="F1221" s="1" t="s">
        <v>1240</v>
      </c>
      <c r="G1221" s="1">
        <v>40586.590510000002</v>
      </c>
    </row>
    <row r="1222" spans="1:7" ht="38.25" x14ac:dyDescent="0.2">
      <c r="A1222" s="1" t="s">
        <v>4452</v>
      </c>
      <c r="B1222" s="1" t="s">
        <v>4317</v>
      </c>
      <c r="C1222" s="1">
        <v>50846</v>
      </c>
      <c r="D1222" s="1">
        <v>50846</v>
      </c>
      <c r="E1222" s="1" t="s">
        <v>2902</v>
      </c>
      <c r="F1222" s="1" t="s">
        <v>1240</v>
      </c>
      <c r="G1222" s="1">
        <v>50846</v>
      </c>
    </row>
    <row r="1223" spans="1:7" ht="51" x14ac:dyDescent="0.2">
      <c r="A1223" s="1" t="s">
        <v>4453</v>
      </c>
      <c r="B1223" s="1" t="s">
        <v>1376</v>
      </c>
      <c r="C1223" s="1">
        <v>63000</v>
      </c>
      <c r="D1223" s="1">
        <v>63000</v>
      </c>
      <c r="E1223" s="1" t="s">
        <v>2902</v>
      </c>
      <c r="F1223" s="1" t="s">
        <v>2431</v>
      </c>
      <c r="G1223" s="1">
        <v>63000</v>
      </c>
    </row>
    <row r="1224" spans="1:7" ht="38.25" x14ac:dyDescent="0.2">
      <c r="A1224" s="1" t="s">
        <v>4446</v>
      </c>
      <c r="B1224" s="1" t="s">
        <v>1039</v>
      </c>
      <c r="C1224" s="1">
        <v>80000</v>
      </c>
      <c r="D1224" s="1">
        <v>80000</v>
      </c>
      <c r="E1224" s="1" t="s">
        <v>4998</v>
      </c>
      <c r="F1224" s="1" t="s">
        <v>1240</v>
      </c>
      <c r="G1224" s="1">
        <v>81592.772509999995</v>
      </c>
    </row>
    <row r="1225" spans="1:7" ht="38.25" x14ac:dyDescent="0.2">
      <c r="A1225" s="1" t="s">
        <v>4447</v>
      </c>
      <c r="B1225" s="1" t="s">
        <v>2657</v>
      </c>
      <c r="C1225" s="1">
        <v>50700</v>
      </c>
      <c r="D1225" s="1">
        <v>50700</v>
      </c>
      <c r="E1225" s="1" t="s">
        <v>2902</v>
      </c>
      <c r="F1225" s="1" t="s">
        <v>5881</v>
      </c>
      <c r="G1225" s="1">
        <v>50700</v>
      </c>
    </row>
    <row r="1226" spans="1:7" ht="38.25" x14ac:dyDescent="0.2">
      <c r="A1226" s="1" t="s">
        <v>4448</v>
      </c>
      <c r="B1226" s="1" t="s">
        <v>368</v>
      </c>
      <c r="C1226" s="1">
        <v>20000</v>
      </c>
      <c r="D1226" s="1">
        <v>20000</v>
      </c>
      <c r="E1226" s="1" t="s">
        <v>211</v>
      </c>
      <c r="F1226" s="1" t="s">
        <v>1240</v>
      </c>
      <c r="G1226" s="1">
        <v>31523.565439999998</v>
      </c>
    </row>
    <row r="1227" spans="1:7" ht="38.25" x14ac:dyDescent="0.2">
      <c r="A1227" s="1" t="s">
        <v>4449</v>
      </c>
      <c r="B1227" s="1" t="s">
        <v>1028</v>
      </c>
      <c r="C1227" s="1">
        <v>70000</v>
      </c>
      <c r="D1227" s="1">
        <v>70000</v>
      </c>
      <c r="E1227" s="1" t="s">
        <v>2902</v>
      </c>
      <c r="F1227" s="1" t="s">
        <v>5881</v>
      </c>
      <c r="G1227" s="1">
        <v>70000</v>
      </c>
    </row>
    <row r="1228" spans="1:7" ht="38.25" x14ac:dyDescent="0.2">
      <c r="A1228" s="1" t="s">
        <v>4477</v>
      </c>
      <c r="B1228" s="1" t="s">
        <v>4465</v>
      </c>
      <c r="C1228" s="1">
        <v>65000</v>
      </c>
      <c r="D1228" s="1">
        <v>65000</v>
      </c>
      <c r="E1228" s="1" t="s">
        <v>1537</v>
      </c>
      <c r="F1228" s="1" t="s">
        <v>5350</v>
      </c>
      <c r="G1228" s="1">
        <v>63918.499000000003</v>
      </c>
    </row>
    <row r="1229" spans="1:7" ht="51" x14ac:dyDescent="0.2">
      <c r="A1229" s="1" t="s">
        <v>4462</v>
      </c>
      <c r="B1229" s="1" t="s">
        <v>1085</v>
      </c>
      <c r="C1229" s="1">
        <v>800000</v>
      </c>
      <c r="D1229" s="1">
        <v>9600000</v>
      </c>
      <c r="E1229" s="1" t="s">
        <v>764</v>
      </c>
      <c r="F1229" s="1" t="s">
        <v>2431</v>
      </c>
      <c r="G1229" s="1">
        <v>7261.7246599999999</v>
      </c>
    </row>
    <row r="1230" spans="1:7" ht="38.25" x14ac:dyDescent="0.2">
      <c r="A1230" s="1" t="s">
        <v>4463</v>
      </c>
      <c r="B1230" s="1" t="s">
        <v>5056</v>
      </c>
      <c r="C1230" s="1" t="s">
        <v>5320</v>
      </c>
      <c r="D1230" s="1">
        <v>36000</v>
      </c>
      <c r="E1230" s="1" t="s">
        <v>6243</v>
      </c>
      <c r="F1230" s="1" t="s">
        <v>1240</v>
      </c>
      <c r="G1230" s="1">
        <v>11404.82044</v>
      </c>
    </row>
    <row r="1231" spans="1:7" ht="38.25" x14ac:dyDescent="0.2">
      <c r="A1231" s="1" t="s">
        <v>4473</v>
      </c>
      <c r="B1231" s="1" t="s">
        <v>2939</v>
      </c>
      <c r="C1231" s="1" t="s">
        <v>442</v>
      </c>
      <c r="D1231" s="1">
        <v>120000</v>
      </c>
      <c r="E1231" s="1" t="s">
        <v>2902</v>
      </c>
      <c r="F1231" s="1" t="s">
        <v>5881</v>
      </c>
      <c r="G1231" s="1">
        <v>120000</v>
      </c>
    </row>
    <row r="1232" spans="1:7" ht="38.25" x14ac:dyDescent="0.2">
      <c r="A1232" s="1" t="s">
        <v>4474</v>
      </c>
      <c r="B1232" s="1" t="s">
        <v>3717</v>
      </c>
      <c r="C1232" s="1">
        <v>90000</v>
      </c>
      <c r="D1232" s="1">
        <v>90000</v>
      </c>
      <c r="E1232" s="1" t="s">
        <v>4998</v>
      </c>
      <c r="F1232" s="1" t="s">
        <v>1240</v>
      </c>
      <c r="G1232" s="1">
        <v>91791.869080000004</v>
      </c>
    </row>
    <row r="1233" spans="1:7" ht="38.25" x14ac:dyDescent="0.2">
      <c r="A1233" s="1" t="s">
        <v>4471</v>
      </c>
      <c r="B1233" s="1" t="s">
        <v>3717</v>
      </c>
      <c r="C1233" s="1">
        <v>110000</v>
      </c>
      <c r="D1233" s="1">
        <v>110000</v>
      </c>
      <c r="E1233" s="1" t="s">
        <v>4998</v>
      </c>
      <c r="F1233" s="1" t="s">
        <v>5350</v>
      </c>
      <c r="G1233" s="1">
        <v>112190.0622</v>
      </c>
    </row>
    <row r="1234" spans="1:7" ht="38.25" x14ac:dyDescent="0.2">
      <c r="A1234" s="1" t="s">
        <v>4472</v>
      </c>
      <c r="B1234" s="1" t="s">
        <v>195</v>
      </c>
      <c r="C1234" s="1">
        <v>40000</v>
      </c>
      <c r="D1234" s="1">
        <v>40000</v>
      </c>
      <c r="E1234" s="1" t="s">
        <v>2902</v>
      </c>
      <c r="F1234" s="1" t="s">
        <v>5350</v>
      </c>
      <c r="G1234" s="1">
        <v>40000</v>
      </c>
    </row>
    <row r="1235" spans="1:7" ht="38.25" x14ac:dyDescent="0.2">
      <c r="A1235" s="1" t="s">
        <v>4468</v>
      </c>
      <c r="B1235" s="1" t="s">
        <v>2799</v>
      </c>
      <c r="C1235" s="1">
        <v>107000</v>
      </c>
      <c r="D1235" s="1">
        <v>107000</v>
      </c>
      <c r="E1235" s="1" t="s">
        <v>2902</v>
      </c>
      <c r="F1235" s="1" t="s">
        <v>1240</v>
      </c>
      <c r="G1235" s="1">
        <v>107000</v>
      </c>
    </row>
    <row r="1236" spans="1:7" ht="38.25" x14ac:dyDescent="0.2">
      <c r="A1236" s="1" t="s">
        <v>4470</v>
      </c>
      <c r="B1236" s="1" t="s">
        <v>925</v>
      </c>
      <c r="C1236" s="1">
        <v>82000</v>
      </c>
      <c r="D1236" s="1">
        <v>82000</v>
      </c>
      <c r="E1236" s="1" t="s">
        <v>2902</v>
      </c>
      <c r="F1236" s="1" t="s">
        <v>1240</v>
      </c>
      <c r="G1236" s="1">
        <v>82000</v>
      </c>
    </row>
    <row r="1237" spans="1:7" ht="38.25" x14ac:dyDescent="0.2">
      <c r="A1237" s="1" t="s">
        <v>4466</v>
      </c>
      <c r="B1237" s="1" t="s">
        <v>3742</v>
      </c>
      <c r="C1237" s="1">
        <v>100000</v>
      </c>
      <c r="D1237" s="1">
        <v>100000</v>
      </c>
      <c r="E1237" s="1" t="s">
        <v>4998</v>
      </c>
      <c r="F1237" s="1" t="s">
        <v>1240</v>
      </c>
      <c r="G1237" s="1">
        <v>101990.9656</v>
      </c>
    </row>
    <row r="1238" spans="1:7" ht="38.25" x14ac:dyDescent="0.2">
      <c r="A1238" s="1" t="s">
        <v>4412</v>
      </c>
      <c r="B1238" s="1" t="s">
        <v>2067</v>
      </c>
      <c r="C1238" s="1" t="s">
        <v>3078</v>
      </c>
      <c r="D1238" s="1">
        <v>43000</v>
      </c>
      <c r="E1238" s="1" t="s">
        <v>2902</v>
      </c>
      <c r="F1238" s="1" t="s">
        <v>5350</v>
      </c>
      <c r="G1238" s="1">
        <v>43000</v>
      </c>
    </row>
    <row r="1239" spans="1:7" ht="38.25" x14ac:dyDescent="0.2">
      <c r="A1239" s="1" t="s">
        <v>4413</v>
      </c>
      <c r="B1239" s="1" t="s">
        <v>4974</v>
      </c>
      <c r="C1239" s="1">
        <v>69000</v>
      </c>
      <c r="D1239" s="1">
        <v>69000</v>
      </c>
      <c r="E1239" s="1" t="s">
        <v>2902</v>
      </c>
      <c r="F1239" s="1" t="s">
        <v>1240</v>
      </c>
      <c r="G1239" s="1">
        <v>69000</v>
      </c>
    </row>
    <row r="1240" spans="1:7" ht="38.25" x14ac:dyDescent="0.2">
      <c r="A1240" s="1" t="s">
        <v>4414</v>
      </c>
      <c r="B1240" s="1" t="s">
        <v>336</v>
      </c>
      <c r="C1240" s="1">
        <v>30000</v>
      </c>
      <c r="D1240" s="1">
        <v>30000</v>
      </c>
      <c r="E1240" s="1" t="s">
        <v>2902</v>
      </c>
      <c r="F1240" s="1" t="s">
        <v>5350</v>
      </c>
      <c r="G1240" s="1">
        <v>30000</v>
      </c>
    </row>
    <row r="1241" spans="1:7" ht="38.25" x14ac:dyDescent="0.2">
      <c r="A1241" s="1" t="s">
        <v>4415</v>
      </c>
      <c r="B1241" s="1" t="s">
        <v>4319</v>
      </c>
      <c r="C1241" s="1" t="s">
        <v>4582</v>
      </c>
      <c r="D1241" s="1">
        <v>48000</v>
      </c>
      <c r="E1241" s="1" t="s">
        <v>4998</v>
      </c>
      <c r="F1241" s="1" t="s">
        <v>5881</v>
      </c>
      <c r="G1241" s="1">
        <v>48955.663509999998</v>
      </c>
    </row>
    <row r="1242" spans="1:7" ht="38.25" x14ac:dyDescent="0.2">
      <c r="A1242" s="1" t="s">
        <v>4418</v>
      </c>
      <c r="B1242" s="1" t="s">
        <v>1431</v>
      </c>
      <c r="C1242" s="1">
        <v>70000</v>
      </c>
      <c r="D1242" s="1">
        <v>70000</v>
      </c>
      <c r="E1242" s="1" t="s">
        <v>2902</v>
      </c>
      <c r="F1242" s="1" t="s">
        <v>1240</v>
      </c>
      <c r="G1242" s="1">
        <v>70000</v>
      </c>
    </row>
    <row r="1243" spans="1:7" ht="38.25" x14ac:dyDescent="0.2">
      <c r="A1243" s="1" t="s">
        <v>4420</v>
      </c>
      <c r="B1243" s="1" t="s">
        <v>3312</v>
      </c>
      <c r="C1243" s="1">
        <v>45000</v>
      </c>
      <c r="D1243" s="1">
        <v>45000</v>
      </c>
      <c r="E1243" s="1" t="s">
        <v>2902</v>
      </c>
      <c r="F1243" s="1" t="s">
        <v>1240</v>
      </c>
      <c r="G1243" s="1">
        <v>45000</v>
      </c>
    </row>
    <row r="1244" spans="1:7" ht="51" x14ac:dyDescent="0.2">
      <c r="A1244" s="1" t="s">
        <v>4421</v>
      </c>
      <c r="B1244" s="1" t="s">
        <v>516</v>
      </c>
      <c r="C1244" s="1">
        <v>35000</v>
      </c>
      <c r="D1244" s="1">
        <v>35000</v>
      </c>
      <c r="E1244" s="1" t="s">
        <v>2902</v>
      </c>
      <c r="F1244" s="1" t="s">
        <v>2431</v>
      </c>
      <c r="G1244" s="1">
        <v>35000</v>
      </c>
    </row>
    <row r="1245" spans="1:7" ht="38.25" x14ac:dyDescent="0.2">
      <c r="A1245" s="1" t="s">
        <v>4422</v>
      </c>
      <c r="B1245" s="1" t="s">
        <v>5502</v>
      </c>
      <c r="C1245" s="1">
        <v>500000</v>
      </c>
      <c r="D1245" s="1">
        <v>500000</v>
      </c>
      <c r="E1245" s="1" t="s">
        <v>718</v>
      </c>
      <c r="F1245" s="1" t="s">
        <v>5350</v>
      </c>
      <c r="G1245" s="1">
        <v>8903.9583440000006</v>
      </c>
    </row>
    <row r="1246" spans="1:7" ht="38.25" x14ac:dyDescent="0.2">
      <c r="A1246" s="1" t="s">
        <v>4423</v>
      </c>
      <c r="B1246" s="1" t="s">
        <v>2179</v>
      </c>
      <c r="C1246" s="1" t="s">
        <v>2794</v>
      </c>
      <c r="D1246" s="1">
        <v>89500</v>
      </c>
      <c r="E1246" s="1" t="s">
        <v>6243</v>
      </c>
      <c r="F1246" s="1" t="s">
        <v>5350</v>
      </c>
      <c r="G1246" s="1">
        <v>28353.650809999999</v>
      </c>
    </row>
    <row r="1247" spans="1:7" ht="51" x14ac:dyDescent="0.2">
      <c r="A1247" s="1" t="s">
        <v>4432</v>
      </c>
      <c r="B1247" s="1" t="s">
        <v>2843</v>
      </c>
      <c r="C1247" s="1" t="s">
        <v>2867</v>
      </c>
      <c r="D1247" s="1">
        <v>11800</v>
      </c>
      <c r="E1247" s="1" t="s">
        <v>2902</v>
      </c>
      <c r="F1247" s="1" t="s">
        <v>1240</v>
      </c>
      <c r="G1247" s="1">
        <v>11800</v>
      </c>
    </row>
    <row r="1248" spans="1:7" ht="51" x14ac:dyDescent="0.2">
      <c r="A1248" s="1" t="s">
        <v>4433</v>
      </c>
      <c r="B1248" s="1" t="s">
        <v>1033</v>
      </c>
      <c r="C1248" s="1" t="s">
        <v>2193</v>
      </c>
      <c r="D1248" s="1">
        <v>360000</v>
      </c>
      <c r="E1248" s="1" t="s">
        <v>718</v>
      </c>
      <c r="F1248" s="1" t="s">
        <v>2431</v>
      </c>
      <c r="G1248" s="1">
        <v>6410.850007</v>
      </c>
    </row>
    <row r="1249" spans="1:7" ht="38.25" x14ac:dyDescent="0.2">
      <c r="A1249" s="1" t="s">
        <v>4429</v>
      </c>
      <c r="B1249" s="1" t="s">
        <v>1033</v>
      </c>
      <c r="C1249" s="1">
        <v>50000</v>
      </c>
      <c r="D1249" s="1">
        <v>50000</v>
      </c>
      <c r="E1249" s="1" t="s">
        <v>2902</v>
      </c>
      <c r="F1249" s="1" t="s">
        <v>1240</v>
      </c>
      <c r="G1249" s="1">
        <v>50000</v>
      </c>
    </row>
    <row r="1250" spans="1:7" ht="51" x14ac:dyDescent="0.2">
      <c r="A1250" s="1" t="s">
        <v>4431</v>
      </c>
      <c r="B1250" s="1" t="s">
        <v>6245</v>
      </c>
      <c r="C1250" s="1">
        <v>85000</v>
      </c>
      <c r="D1250" s="1">
        <v>85000</v>
      </c>
      <c r="E1250" s="1" t="s">
        <v>2902</v>
      </c>
      <c r="F1250" s="1" t="s">
        <v>2431</v>
      </c>
      <c r="G1250" s="1">
        <v>85000</v>
      </c>
    </row>
    <row r="1251" spans="1:7" ht="38.25" x14ac:dyDescent="0.2">
      <c r="A1251" s="1" t="s">
        <v>4436</v>
      </c>
      <c r="B1251" s="1" t="s">
        <v>596</v>
      </c>
      <c r="C1251" s="1" t="s">
        <v>1622</v>
      </c>
      <c r="D1251" s="1">
        <v>1000000</v>
      </c>
      <c r="E1251" s="1" t="s">
        <v>718</v>
      </c>
      <c r="F1251" s="1" t="s">
        <v>5350</v>
      </c>
      <c r="G1251" s="1">
        <v>17807.916689999998</v>
      </c>
    </row>
    <row r="1252" spans="1:7" ht="51" x14ac:dyDescent="0.2">
      <c r="A1252" s="1" t="s">
        <v>4437</v>
      </c>
      <c r="B1252" s="1" t="s">
        <v>1368</v>
      </c>
      <c r="C1252" s="1" t="s">
        <v>2337</v>
      </c>
      <c r="D1252" s="1">
        <v>900000</v>
      </c>
      <c r="E1252" s="1" t="s">
        <v>718</v>
      </c>
      <c r="F1252" s="1" t="s">
        <v>2431</v>
      </c>
      <c r="G1252" s="1">
        <v>16027.125019999999</v>
      </c>
    </row>
    <row r="1253" spans="1:7" ht="51" x14ac:dyDescent="0.2">
      <c r="A1253" s="1" t="s">
        <v>4434</v>
      </c>
      <c r="B1253" s="1" t="s">
        <v>965</v>
      </c>
      <c r="C1253" s="1">
        <v>192000</v>
      </c>
      <c r="D1253" s="1">
        <v>192000</v>
      </c>
      <c r="E1253" s="1" t="s">
        <v>2902</v>
      </c>
      <c r="F1253" s="1" t="s">
        <v>2431</v>
      </c>
      <c r="G1253" s="1">
        <v>192000</v>
      </c>
    </row>
    <row r="1254" spans="1:7" ht="51" x14ac:dyDescent="0.2">
      <c r="A1254" s="1" t="s">
        <v>4435</v>
      </c>
      <c r="B1254" s="1" t="s">
        <v>4949</v>
      </c>
      <c r="C1254" s="1">
        <v>54000</v>
      </c>
      <c r="D1254" s="1">
        <v>54000</v>
      </c>
      <c r="E1254" s="1" t="s">
        <v>2902</v>
      </c>
      <c r="F1254" s="1" t="s">
        <v>2431</v>
      </c>
      <c r="G1254" s="1">
        <v>54000</v>
      </c>
    </row>
    <row r="1255" spans="1:7" ht="38.25" x14ac:dyDescent="0.2">
      <c r="A1255" s="1" t="s">
        <v>4438</v>
      </c>
      <c r="B1255" s="1" t="s">
        <v>2743</v>
      </c>
      <c r="C1255" s="1">
        <v>18000</v>
      </c>
      <c r="D1255" s="1">
        <v>18000</v>
      </c>
      <c r="E1255" s="1" t="s">
        <v>2902</v>
      </c>
      <c r="F1255" s="1" t="s">
        <v>1240</v>
      </c>
      <c r="G1255" s="1">
        <v>18000</v>
      </c>
    </row>
    <row r="1256" spans="1:7" ht="38.25" x14ac:dyDescent="0.2">
      <c r="A1256" s="1" t="s">
        <v>4439</v>
      </c>
      <c r="B1256" s="1" t="s">
        <v>2236</v>
      </c>
      <c r="C1256" s="1" t="s">
        <v>530</v>
      </c>
      <c r="D1256" s="1">
        <v>300000</v>
      </c>
      <c r="E1256" s="1" t="s">
        <v>718</v>
      </c>
      <c r="F1256" s="1" t="s">
        <v>5350</v>
      </c>
      <c r="G1256" s="1">
        <v>5342.3750060000002</v>
      </c>
    </row>
    <row r="1257" spans="1:7" ht="51" x14ac:dyDescent="0.2">
      <c r="A1257" s="1" t="s">
        <v>4513</v>
      </c>
      <c r="B1257" s="1" t="s">
        <v>4467</v>
      </c>
      <c r="C1257" s="1" t="s">
        <v>680</v>
      </c>
      <c r="D1257" s="1">
        <v>400000</v>
      </c>
      <c r="E1257" s="1" t="s">
        <v>718</v>
      </c>
      <c r="F1257" s="1" t="s">
        <v>2431</v>
      </c>
      <c r="G1257" s="1">
        <v>7123.1666750000004</v>
      </c>
    </row>
    <row r="1258" spans="1:7" ht="38.25" x14ac:dyDescent="0.2">
      <c r="A1258" s="1" t="s">
        <v>4507</v>
      </c>
      <c r="B1258" s="1" t="s">
        <v>5903</v>
      </c>
      <c r="C1258" s="1">
        <v>15000</v>
      </c>
      <c r="D1258" s="1">
        <v>15000</v>
      </c>
      <c r="E1258" s="1" t="s">
        <v>2902</v>
      </c>
      <c r="F1258" s="1" t="s">
        <v>1240</v>
      </c>
      <c r="G1258" s="1">
        <v>15000</v>
      </c>
    </row>
    <row r="1259" spans="1:7" ht="38.25" x14ac:dyDescent="0.2">
      <c r="A1259" s="1" t="s">
        <v>4506</v>
      </c>
      <c r="B1259" s="1" t="s">
        <v>4751</v>
      </c>
      <c r="C1259" s="1" t="s">
        <v>5640</v>
      </c>
      <c r="D1259" s="1">
        <v>14000</v>
      </c>
      <c r="E1259" s="1" t="s">
        <v>2902</v>
      </c>
      <c r="F1259" s="1" t="s">
        <v>1240</v>
      </c>
      <c r="G1259" s="1">
        <v>14000</v>
      </c>
    </row>
    <row r="1260" spans="1:7" ht="51" x14ac:dyDescent="0.2">
      <c r="A1260" s="1" t="s">
        <v>4508</v>
      </c>
      <c r="B1260" s="1" t="s">
        <v>2343</v>
      </c>
      <c r="C1260" s="1">
        <v>8000</v>
      </c>
      <c r="D1260" s="1">
        <v>8000</v>
      </c>
      <c r="E1260" s="1" t="s">
        <v>2902</v>
      </c>
      <c r="F1260" s="1" t="s">
        <v>2431</v>
      </c>
      <c r="G1260" s="1">
        <v>8000</v>
      </c>
    </row>
    <row r="1261" spans="1:7" ht="38.25" x14ac:dyDescent="0.2">
      <c r="A1261" s="1" t="s">
        <v>4503</v>
      </c>
      <c r="B1261" s="1" t="s">
        <v>4322</v>
      </c>
      <c r="C1261" s="1">
        <v>12500</v>
      </c>
      <c r="D1261" s="1">
        <v>12500</v>
      </c>
      <c r="E1261" s="1" t="s">
        <v>2902</v>
      </c>
      <c r="F1261" s="1" t="s">
        <v>5350</v>
      </c>
      <c r="G1261" s="1">
        <v>12500</v>
      </c>
    </row>
    <row r="1262" spans="1:7" ht="38.25" x14ac:dyDescent="0.2">
      <c r="A1262" s="1" t="s">
        <v>4502</v>
      </c>
      <c r="B1262" s="1" t="s">
        <v>2692</v>
      </c>
      <c r="C1262" s="1">
        <v>140000</v>
      </c>
      <c r="D1262" s="1">
        <v>140000</v>
      </c>
      <c r="E1262" s="1" t="s">
        <v>2902</v>
      </c>
      <c r="F1262" s="1" t="s">
        <v>1240</v>
      </c>
      <c r="G1262" s="1">
        <v>140000</v>
      </c>
    </row>
    <row r="1263" spans="1:7" ht="38.25" x14ac:dyDescent="0.2">
      <c r="A1263" s="1" t="s">
        <v>4505</v>
      </c>
      <c r="B1263" s="1" t="s">
        <v>6257</v>
      </c>
      <c r="C1263" s="1">
        <v>1000</v>
      </c>
      <c r="D1263" s="1">
        <v>12000</v>
      </c>
      <c r="E1263" s="1" t="s">
        <v>2902</v>
      </c>
      <c r="F1263" s="1" t="s">
        <v>1240</v>
      </c>
      <c r="G1263" s="1">
        <v>12000</v>
      </c>
    </row>
    <row r="1264" spans="1:7" ht="38.25" x14ac:dyDescent="0.2">
      <c r="A1264" s="1" t="s">
        <v>4504</v>
      </c>
      <c r="B1264" s="1" t="s">
        <v>6257</v>
      </c>
      <c r="C1264" s="1" t="s">
        <v>2139</v>
      </c>
      <c r="D1264" s="1">
        <v>30000</v>
      </c>
      <c r="E1264" s="1" t="s">
        <v>2896</v>
      </c>
      <c r="F1264" s="1" t="s">
        <v>5350</v>
      </c>
      <c r="G1264" s="1">
        <v>38111.98317</v>
      </c>
    </row>
    <row r="1265" spans="1:7" ht="38.25" x14ac:dyDescent="0.2">
      <c r="A1265" s="1" t="s">
        <v>4501</v>
      </c>
      <c r="B1265" s="1" t="s">
        <v>1386</v>
      </c>
      <c r="C1265" s="1" t="s">
        <v>1108</v>
      </c>
      <c r="D1265" s="1">
        <v>600000</v>
      </c>
      <c r="E1265" s="1" t="s">
        <v>718</v>
      </c>
      <c r="F1265" s="1" t="s">
        <v>5350</v>
      </c>
      <c r="G1265" s="1">
        <v>10684.75001</v>
      </c>
    </row>
    <row r="1266" spans="1:7" ht="38.25" x14ac:dyDescent="0.2">
      <c r="A1266" s="1" t="s">
        <v>4853</v>
      </c>
      <c r="B1266" s="1" t="s">
        <v>1187</v>
      </c>
      <c r="C1266" s="1" t="s">
        <v>3741</v>
      </c>
      <c r="D1266" s="1">
        <v>350000</v>
      </c>
      <c r="E1266" s="1" t="s">
        <v>718</v>
      </c>
      <c r="F1266" s="1" t="s">
        <v>1240</v>
      </c>
      <c r="G1266" s="1">
        <v>6232.7708409999996</v>
      </c>
    </row>
    <row r="1267" spans="1:7" ht="51" x14ac:dyDescent="0.2">
      <c r="A1267" s="1" t="s">
        <v>4854</v>
      </c>
      <c r="B1267" s="1" t="s">
        <v>5115</v>
      </c>
      <c r="C1267" s="1">
        <v>45000</v>
      </c>
      <c r="D1267" s="1">
        <v>45000</v>
      </c>
      <c r="E1267" s="1" t="s">
        <v>2902</v>
      </c>
      <c r="F1267" s="1" t="s">
        <v>2431</v>
      </c>
      <c r="G1267" s="1">
        <v>45000</v>
      </c>
    </row>
    <row r="1268" spans="1:7" ht="38.25" x14ac:dyDescent="0.2">
      <c r="A1268" s="1" t="s">
        <v>4835</v>
      </c>
      <c r="B1268" s="1" t="s">
        <v>5632</v>
      </c>
      <c r="C1268" s="1">
        <v>80000</v>
      </c>
      <c r="D1268" s="1">
        <v>80000</v>
      </c>
      <c r="E1268" s="1" t="s">
        <v>2902</v>
      </c>
      <c r="F1268" s="1" t="s">
        <v>5881</v>
      </c>
      <c r="G1268" s="1">
        <v>80000</v>
      </c>
    </row>
    <row r="1269" spans="1:7" ht="38.25" x14ac:dyDescent="0.2">
      <c r="A1269" s="1" t="s">
        <v>4833</v>
      </c>
      <c r="B1269" s="1" t="s">
        <v>765</v>
      </c>
      <c r="C1269" s="1" t="s">
        <v>2864</v>
      </c>
      <c r="D1269" s="1">
        <v>1500000</v>
      </c>
      <c r="E1269" s="1" t="s">
        <v>718</v>
      </c>
      <c r="F1269" s="1" t="s">
        <v>1240</v>
      </c>
      <c r="G1269" s="1">
        <v>26711.875029999999</v>
      </c>
    </row>
    <row r="1270" spans="1:7" ht="38.25" x14ac:dyDescent="0.2">
      <c r="A1270" s="1" t="s">
        <v>4831</v>
      </c>
      <c r="B1270" s="1" t="s">
        <v>489</v>
      </c>
      <c r="C1270" s="1" t="s">
        <v>1581</v>
      </c>
      <c r="D1270" s="1">
        <v>100000</v>
      </c>
      <c r="E1270" s="1" t="s">
        <v>2902</v>
      </c>
      <c r="F1270" s="1" t="s">
        <v>1240</v>
      </c>
      <c r="G1270" s="1">
        <v>100000</v>
      </c>
    </row>
    <row r="1271" spans="1:7" ht="38.25" x14ac:dyDescent="0.2">
      <c r="A1271" s="1" t="s">
        <v>4829</v>
      </c>
      <c r="B1271" s="1" t="s">
        <v>2110</v>
      </c>
      <c r="C1271" s="1">
        <v>68000</v>
      </c>
      <c r="D1271" s="1">
        <v>68000</v>
      </c>
      <c r="E1271" s="1" t="s">
        <v>4998</v>
      </c>
      <c r="F1271" s="1" t="s">
        <v>1240</v>
      </c>
      <c r="G1271" s="1">
        <v>69353.856639999998</v>
      </c>
    </row>
    <row r="1272" spans="1:7" ht="38.25" x14ac:dyDescent="0.2">
      <c r="A1272" s="1" t="s">
        <v>4828</v>
      </c>
      <c r="B1272" s="1" t="s">
        <v>2127</v>
      </c>
      <c r="C1272" s="1" t="s">
        <v>462</v>
      </c>
      <c r="D1272" s="1">
        <v>49000</v>
      </c>
      <c r="E1272" s="1" t="s">
        <v>4998</v>
      </c>
      <c r="F1272" s="1" t="s">
        <v>1240</v>
      </c>
      <c r="G1272" s="1">
        <v>49975.57316</v>
      </c>
    </row>
    <row r="1273" spans="1:7" ht="38.25" x14ac:dyDescent="0.2">
      <c r="A1273" s="1" t="s">
        <v>4827</v>
      </c>
      <c r="B1273" s="1" t="s">
        <v>613</v>
      </c>
      <c r="C1273" s="1" t="s">
        <v>4627</v>
      </c>
      <c r="D1273" s="1">
        <v>575000</v>
      </c>
      <c r="E1273" s="1" t="s">
        <v>718</v>
      </c>
      <c r="F1273" s="1" t="s">
        <v>5350</v>
      </c>
      <c r="G1273" s="1">
        <v>10239.552100000001</v>
      </c>
    </row>
    <row r="1274" spans="1:7" ht="38.25" x14ac:dyDescent="0.2">
      <c r="A1274" s="1" t="s">
        <v>4826</v>
      </c>
      <c r="B1274" s="1" t="s">
        <v>4598</v>
      </c>
      <c r="C1274" s="1" t="s">
        <v>4981</v>
      </c>
      <c r="D1274" s="1">
        <v>500000</v>
      </c>
      <c r="E1274" s="1" t="s">
        <v>718</v>
      </c>
      <c r="F1274" s="1" t="s">
        <v>1240</v>
      </c>
      <c r="G1274" s="1">
        <v>8903.9583440000006</v>
      </c>
    </row>
    <row r="1275" spans="1:7" ht="38.25" x14ac:dyDescent="0.2">
      <c r="A1275" s="1" t="s">
        <v>4842</v>
      </c>
      <c r="B1275" s="1" t="s">
        <v>6084</v>
      </c>
      <c r="C1275" s="1" t="s">
        <v>1070</v>
      </c>
      <c r="D1275" s="1">
        <v>36000</v>
      </c>
      <c r="E1275" s="1" t="s">
        <v>2902</v>
      </c>
      <c r="F1275" s="1" t="s">
        <v>5350</v>
      </c>
      <c r="G1275" s="1">
        <v>36000</v>
      </c>
    </row>
    <row r="1276" spans="1:7" ht="38.25" x14ac:dyDescent="0.2">
      <c r="A1276" s="1" t="s">
        <v>4843</v>
      </c>
      <c r="B1276" s="1" t="s">
        <v>6084</v>
      </c>
      <c r="C1276" s="1" t="s">
        <v>542</v>
      </c>
      <c r="D1276" s="1">
        <v>210000</v>
      </c>
      <c r="E1276" s="1" t="s">
        <v>718</v>
      </c>
      <c r="F1276" s="1" t="s">
        <v>5881</v>
      </c>
      <c r="G1276" s="1">
        <v>3739.6625039999999</v>
      </c>
    </row>
    <row r="1277" spans="1:7" ht="38.25" x14ac:dyDescent="0.2">
      <c r="A1277" s="1" t="s">
        <v>4840</v>
      </c>
      <c r="B1277" s="1" t="s">
        <v>6561</v>
      </c>
      <c r="C1277" s="1" t="s">
        <v>3870</v>
      </c>
      <c r="D1277" s="1">
        <v>48500</v>
      </c>
      <c r="E1277" s="1" t="s">
        <v>2896</v>
      </c>
      <c r="F1277" s="1" t="s">
        <v>1240</v>
      </c>
      <c r="G1277" s="1">
        <v>61614.372790000001</v>
      </c>
    </row>
    <row r="1278" spans="1:7" ht="38.25" x14ac:dyDescent="0.2">
      <c r="A1278" s="1" t="s">
        <v>4841</v>
      </c>
      <c r="B1278" s="1" t="s">
        <v>6239</v>
      </c>
      <c r="C1278" s="1" t="s">
        <v>223</v>
      </c>
      <c r="D1278" s="1">
        <v>200000</v>
      </c>
      <c r="E1278" s="1" t="s">
        <v>718</v>
      </c>
      <c r="F1278" s="1" t="s">
        <v>5350</v>
      </c>
      <c r="G1278" s="1">
        <v>3561.583337</v>
      </c>
    </row>
    <row r="1279" spans="1:7" ht="51" x14ac:dyDescent="0.2">
      <c r="A1279" s="1" t="s">
        <v>4813</v>
      </c>
      <c r="B1279" s="1" t="s">
        <v>5798</v>
      </c>
      <c r="C1279" s="1" t="s">
        <v>5192</v>
      </c>
      <c r="D1279" s="1">
        <v>360000</v>
      </c>
      <c r="E1279" s="1" t="s">
        <v>718</v>
      </c>
      <c r="F1279" s="1" t="s">
        <v>2431</v>
      </c>
      <c r="G1279" s="1">
        <v>6410.850007</v>
      </c>
    </row>
    <row r="1280" spans="1:7" ht="38.25" x14ac:dyDescent="0.2">
      <c r="A1280" s="1" t="s">
        <v>4812</v>
      </c>
      <c r="B1280" s="1" t="s">
        <v>82</v>
      </c>
      <c r="C1280" s="1" t="s">
        <v>1992</v>
      </c>
      <c r="D1280" s="1">
        <v>28500</v>
      </c>
      <c r="E1280" s="1" t="s">
        <v>2896</v>
      </c>
      <c r="F1280" s="1" t="s">
        <v>5881</v>
      </c>
      <c r="G1280" s="1">
        <v>36206.384010000002</v>
      </c>
    </row>
    <row r="1281" spans="1:7" ht="38.25" x14ac:dyDescent="0.2">
      <c r="A1281" s="1" t="s">
        <v>4816</v>
      </c>
      <c r="B1281" s="1" t="s">
        <v>3777</v>
      </c>
      <c r="C1281" s="1">
        <v>13500</v>
      </c>
      <c r="D1281" s="1">
        <v>13500</v>
      </c>
      <c r="E1281" s="1" t="s">
        <v>2902</v>
      </c>
      <c r="F1281" s="1" t="s">
        <v>5350</v>
      </c>
      <c r="G1281" s="1">
        <v>13500</v>
      </c>
    </row>
    <row r="1282" spans="1:7" ht="38.25" x14ac:dyDescent="0.2">
      <c r="A1282" s="1" t="s">
        <v>4814</v>
      </c>
      <c r="B1282" s="1" t="s">
        <v>5019</v>
      </c>
      <c r="C1282" s="1">
        <v>250</v>
      </c>
      <c r="D1282" s="1">
        <v>3000</v>
      </c>
      <c r="E1282" s="1" t="s">
        <v>2902</v>
      </c>
      <c r="F1282" s="1" t="s">
        <v>1240</v>
      </c>
      <c r="G1282" s="1">
        <v>3000</v>
      </c>
    </row>
    <row r="1283" spans="1:7" ht="38.25" x14ac:dyDescent="0.2">
      <c r="A1283" s="1" t="s">
        <v>4811</v>
      </c>
      <c r="B1283" s="1" t="s">
        <v>4425</v>
      </c>
      <c r="C1283" s="1">
        <v>1200000</v>
      </c>
      <c r="D1283" s="1">
        <v>1200000</v>
      </c>
      <c r="E1283" s="1" t="s">
        <v>718</v>
      </c>
      <c r="F1283" s="1" t="s">
        <v>1240</v>
      </c>
      <c r="G1283" s="1">
        <v>21369.500019999999</v>
      </c>
    </row>
    <row r="1284" spans="1:7" ht="38.25" x14ac:dyDescent="0.2">
      <c r="A1284" s="1" t="s">
        <v>4810</v>
      </c>
      <c r="B1284" s="1" t="s">
        <v>257</v>
      </c>
      <c r="C1284" s="1" t="s">
        <v>175</v>
      </c>
      <c r="D1284" s="1">
        <v>600000</v>
      </c>
      <c r="E1284" s="1" t="s">
        <v>718</v>
      </c>
      <c r="F1284" s="1" t="s">
        <v>5350</v>
      </c>
      <c r="G1284" s="1">
        <v>10684.75001</v>
      </c>
    </row>
    <row r="1285" spans="1:7" ht="38.25" x14ac:dyDescent="0.2">
      <c r="A1285" s="1" t="s">
        <v>4825</v>
      </c>
      <c r="B1285" s="1" t="s">
        <v>257</v>
      </c>
      <c r="C1285" s="1">
        <v>139000</v>
      </c>
      <c r="D1285" s="1">
        <v>139000</v>
      </c>
      <c r="E1285" s="1" t="s">
        <v>2896</v>
      </c>
      <c r="F1285" s="1" t="s">
        <v>5881</v>
      </c>
      <c r="G1285" s="1">
        <v>176585.522</v>
      </c>
    </row>
    <row r="1286" spans="1:7" ht="51" x14ac:dyDescent="0.2">
      <c r="A1286" s="1" t="s">
        <v>4821</v>
      </c>
      <c r="B1286" s="1" t="s">
        <v>6099</v>
      </c>
      <c r="C1286" s="1" t="s">
        <v>5902</v>
      </c>
      <c r="D1286" s="1">
        <v>43000</v>
      </c>
      <c r="E1286" s="1" t="s">
        <v>2896</v>
      </c>
      <c r="F1286" s="1" t="s">
        <v>2431</v>
      </c>
      <c r="G1286" s="1">
        <v>54627.175880000003</v>
      </c>
    </row>
    <row r="1287" spans="1:7" ht="38.25" x14ac:dyDescent="0.2">
      <c r="A1287" s="1" t="s">
        <v>4822</v>
      </c>
      <c r="B1287" s="1" t="s">
        <v>4293</v>
      </c>
      <c r="C1287" s="1" t="s">
        <v>3812</v>
      </c>
      <c r="D1287" s="1">
        <v>24000</v>
      </c>
      <c r="E1287" s="1" t="s">
        <v>2896</v>
      </c>
      <c r="F1287" s="1" t="s">
        <v>1240</v>
      </c>
      <c r="G1287" s="1">
        <v>30489.58654</v>
      </c>
    </row>
    <row r="1288" spans="1:7" ht="38.25" x14ac:dyDescent="0.2">
      <c r="A1288" s="1" t="s">
        <v>4824</v>
      </c>
      <c r="B1288" s="1" t="s">
        <v>5487</v>
      </c>
      <c r="C1288" s="1">
        <v>314000</v>
      </c>
      <c r="D1288" s="1">
        <v>314000</v>
      </c>
      <c r="E1288" s="1" t="s">
        <v>718</v>
      </c>
      <c r="F1288" s="1" t="s">
        <v>5881</v>
      </c>
      <c r="G1288" s="1">
        <v>5591.6858400000001</v>
      </c>
    </row>
    <row r="1289" spans="1:7" ht="38.25" x14ac:dyDescent="0.2">
      <c r="A1289" s="1" t="s">
        <v>4932</v>
      </c>
      <c r="B1289" s="1" t="s">
        <v>374</v>
      </c>
      <c r="C1289" s="1" t="s">
        <v>3744</v>
      </c>
      <c r="D1289" s="1">
        <v>82000</v>
      </c>
      <c r="E1289" s="1" t="s">
        <v>2902</v>
      </c>
      <c r="F1289" s="1" t="s">
        <v>1240</v>
      </c>
      <c r="G1289" s="1">
        <v>82000</v>
      </c>
    </row>
    <row r="1290" spans="1:7" ht="38.25" x14ac:dyDescent="0.2">
      <c r="A1290" s="1" t="s">
        <v>4933</v>
      </c>
      <c r="B1290" s="1" t="s">
        <v>801</v>
      </c>
      <c r="C1290" s="1">
        <v>10000</v>
      </c>
      <c r="D1290" s="1">
        <v>10000</v>
      </c>
      <c r="E1290" s="1" t="s">
        <v>2902</v>
      </c>
      <c r="F1290" s="1" t="s">
        <v>5881</v>
      </c>
      <c r="G1290" s="1">
        <v>10000</v>
      </c>
    </row>
    <row r="1291" spans="1:7" ht="51" x14ac:dyDescent="0.2">
      <c r="A1291" s="1" t="s">
        <v>4930</v>
      </c>
      <c r="B1291" s="1" t="s">
        <v>5733</v>
      </c>
      <c r="C1291" s="1">
        <v>9000</v>
      </c>
      <c r="D1291" s="1">
        <v>9000</v>
      </c>
      <c r="E1291" s="1" t="s">
        <v>2902</v>
      </c>
      <c r="F1291" s="1" t="s">
        <v>2431</v>
      </c>
      <c r="G1291" s="1">
        <v>9000</v>
      </c>
    </row>
    <row r="1292" spans="1:7" ht="38.25" x14ac:dyDescent="0.2">
      <c r="A1292" s="1" t="s">
        <v>4931</v>
      </c>
      <c r="B1292" s="1" t="s">
        <v>4260</v>
      </c>
      <c r="C1292" s="1">
        <v>9000</v>
      </c>
      <c r="D1292" s="1">
        <v>9000</v>
      </c>
      <c r="E1292" s="1" t="s">
        <v>2902</v>
      </c>
      <c r="F1292" s="1" t="s">
        <v>1240</v>
      </c>
      <c r="G1292" s="1">
        <v>9000</v>
      </c>
    </row>
    <row r="1293" spans="1:7" ht="51" x14ac:dyDescent="0.2">
      <c r="A1293" s="1" t="s">
        <v>4936</v>
      </c>
      <c r="B1293" s="1" t="s">
        <v>573</v>
      </c>
      <c r="C1293" s="1" t="s">
        <v>4099</v>
      </c>
      <c r="D1293" s="1">
        <v>660000</v>
      </c>
      <c r="E1293" s="1" t="s">
        <v>718</v>
      </c>
      <c r="F1293" s="1" t="s">
        <v>2431</v>
      </c>
      <c r="G1293" s="1">
        <v>11753.22501</v>
      </c>
    </row>
    <row r="1294" spans="1:7" ht="51" x14ac:dyDescent="0.2">
      <c r="A1294" s="1" t="s">
        <v>4940</v>
      </c>
      <c r="B1294" s="1" t="s">
        <v>2284</v>
      </c>
      <c r="C1294" s="1" t="s">
        <v>5999</v>
      </c>
      <c r="D1294" s="1">
        <v>204000</v>
      </c>
      <c r="E1294" s="1" t="s">
        <v>718</v>
      </c>
      <c r="F1294" s="1" t="s">
        <v>2431</v>
      </c>
      <c r="G1294" s="1">
        <v>3632.815004</v>
      </c>
    </row>
    <row r="1295" spans="1:7" ht="51" x14ac:dyDescent="0.2">
      <c r="A1295" s="1" t="s">
        <v>4939</v>
      </c>
      <c r="B1295" s="1" t="s">
        <v>650</v>
      </c>
      <c r="C1295" s="1">
        <v>75000</v>
      </c>
      <c r="D1295" s="1">
        <v>75000</v>
      </c>
      <c r="E1295" s="1" t="s">
        <v>2896</v>
      </c>
      <c r="F1295" s="1" t="s">
        <v>2431</v>
      </c>
      <c r="G1295" s="1">
        <v>95279.957920000001</v>
      </c>
    </row>
    <row r="1296" spans="1:7" ht="38.25" x14ac:dyDescent="0.2">
      <c r="A1296" s="1" t="s">
        <v>4947</v>
      </c>
      <c r="B1296" s="1" t="s">
        <v>6120</v>
      </c>
      <c r="C1296" s="1" t="s">
        <v>695</v>
      </c>
      <c r="D1296" s="1">
        <v>45000</v>
      </c>
      <c r="E1296" s="1" t="s">
        <v>211</v>
      </c>
      <c r="F1296" s="1" t="s">
        <v>5350</v>
      </c>
      <c r="G1296" s="1">
        <v>70928.022240000006</v>
      </c>
    </row>
    <row r="1297" spans="1:7" ht="38.25" x14ac:dyDescent="0.2">
      <c r="A1297" s="1" t="s">
        <v>4946</v>
      </c>
      <c r="B1297" s="1" t="s">
        <v>2364</v>
      </c>
      <c r="C1297" s="1" t="s">
        <v>606</v>
      </c>
      <c r="D1297" s="1">
        <v>41000</v>
      </c>
      <c r="E1297" s="1" t="s">
        <v>2896</v>
      </c>
      <c r="F1297" s="1" t="s">
        <v>1240</v>
      </c>
      <c r="G1297" s="1">
        <v>52086.377</v>
      </c>
    </row>
    <row r="1298" spans="1:7" ht="51" x14ac:dyDescent="0.2">
      <c r="A1298" s="1" t="s">
        <v>4944</v>
      </c>
      <c r="B1298" s="1" t="s">
        <v>3924</v>
      </c>
      <c r="C1298" s="1">
        <v>275000</v>
      </c>
      <c r="D1298" s="1">
        <v>275000</v>
      </c>
      <c r="E1298" s="1" t="s">
        <v>718</v>
      </c>
      <c r="F1298" s="1" t="s">
        <v>2431</v>
      </c>
      <c r="G1298" s="1">
        <v>4897.1770889999998</v>
      </c>
    </row>
    <row r="1299" spans="1:7" ht="51" x14ac:dyDescent="0.2">
      <c r="A1299" s="1" t="s">
        <v>4942</v>
      </c>
      <c r="B1299" s="1" t="s">
        <v>3659</v>
      </c>
      <c r="C1299" s="1">
        <v>80000</v>
      </c>
      <c r="D1299" s="1">
        <v>80000</v>
      </c>
      <c r="E1299" s="1" t="s">
        <v>6501</v>
      </c>
      <c r="F1299" s="1" t="s">
        <v>2431</v>
      </c>
      <c r="G1299" s="1">
        <v>63807.047489999997</v>
      </c>
    </row>
    <row r="1300" spans="1:7" ht="38.25" x14ac:dyDescent="0.2">
      <c r="A1300" s="1" t="s">
        <v>4913</v>
      </c>
      <c r="B1300" s="1" t="s">
        <v>1565</v>
      </c>
      <c r="C1300" s="1">
        <v>24000</v>
      </c>
      <c r="D1300" s="1">
        <v>24000</v>
      </c>
      <c r="E1300" s="1" t="s">
        <v>2902</v>
      </c>
      <c r="F1300" s="1" t="s">
        <v>1240</v>
      </c>
      <c r="G1300" s="1">
        <v>24000</v>
      </c>
    </row>
    <row r="1301" spans="1:7" ht="51" x14ac:dyDescent="0.2">
      <c r="A1301" s="1" t="s">
        <v>4914</v>
      </c>
      <c r="B1301" s="1" t="s">
        <v>3434</v>
      </c>
      <c r="C1301" s="1" t="s">
        <v>5927</v>
      </c>
      <c r="D1301" s="1">
        <v>60000</v>
      </c>
      <c r="E1301" s="1" t="s">
        <v>2902</v>
      </c>
      <c r="F1301" s="1" t="s">
        <v>2431</v>
      </c>
      <c r="G1301" s="1">
        <v>60000</v>
      </c>
    </row>
    <row r="1302" spans="1:7" ht="51" x14ac:dyDescent="0.2">
      <c r="A1302" s="1" t="s">
        <v>4916</v>
      </c>
      <c r="B1302" s="1" t="s">
        <v>3434</v>
      </c>
      <c r="C1302" s="1">
        <v>300000</v>
      </c>
      <c r="D1302" s="1">
        <v>300000</v>
      </c>
      <c r="E1302" s="1" t="s">
        <v>718</v>
      </c>
      <c r="F1302" s="1" t="s">
        <v>2431</v>
      </c>
      <c r="G1302" s="1">
        <v>5342.3750060000002</v>
      </c>
    </row>
    <row r="1303" spans="1:7" ht="38.25" x14ac:dyDescent="0.2">
      <c r="A1303" s="1" t="s">
        <v>4917</v>
      </c>
      <c r="B1303" s="1" t="s">
        <v>3936</v>
      </c>
      <c r="C1303" s="1">
        <v>500000</v>
      </c>
      <c r="D1303" s="1">
        <v>500000</v>
      </c>
      <c r="E1303" s="1" t="s">
        <v>718</v>
      </c>
      <c r="F1303" s="1" t="s">
        <v>5350</v>
      </c>
      <c r="G1303" s="1">
        <v>8903.9583440000006</v>
      </c>
    </row>
    <row r="1304" spans="1:7" ht="38.25" x14ac:dyDescent="0.2">
      <c r="A1304" s="1" t="s">
        <v>4919</v>
      </c>
      <c r="B1304" s="1" t="s">
        <v>6200</v>
      </c>
      <c r="C1304" s="1" t="s">
        <v>2237</v>
      </c>
      <c r="D1304" s="1">
        <v>26000</v>
      </c>
      <c r="E1304" s="1" t="s">
        <v>211</v>
      </c>
      <c r="F1304" s="1" t="s">
        <v>1240</v>
      </c>
      <c r="G1304" s="1">
        <v>40980.635069999997</v>
      </c>
    </row>
    <row r="1305" spans="1:7" ht="38.25" x14ac:dyDescent="0.2">
      <c r="A1305" s="1" t="s">
        <v>4921</v>
      </c>
      <c r="B1305" s="1" t="s">
        <v>6200</v>
      </c>
      <c r="C1305" s="1" t="s">
        <v>1557</v>
      </c>
      <c r="D1305" s="1">
        <v>600000</v>
      </c>
      <c r="E1305" s="1" t="s">
        <v>718</v>
      </c>
      <c r="F1305" s="1" t="s">
        <v>5881</v>
      </c>
      <c r="G1305" s="1">
        <v>10684.75001</v>
      </c>
    </row>
    <row r="1306" spans="1:7" ht="38.25" x14ac:dyDescent="0.2">
      <c r="A1306" s="1" t="s">
        <v>4920</v>
      </c>
      <c r="B1306" s="1" t="s">
        <v>2707</v>
      </c>
      <c r="C1306" s="1">
        <v>1200000</v>
      </c>
      <c r="D1306" s="1">
        <v>1200000</v>
      </c>
      <c r="E1306" s="1" t="s">
        <v>718</v>
      </c>
      <c r="F1306" s="1" t="s">
        <v>5350</v>
      </c>
      <c r="G1306" s="1">
        <v>21369.500019999999</v>
      </c>
    </row>
    <row r="1307" spans="1:7" ht="38.25" x14ac:dyDescent="0.2">
      <c r="A1307" s="1" t="s">
        <v>4925</v>
      </c>
      <c r="B1307" s="1" t="s">
        <v>3233</v>
      </c>
      <c r="C1307" s="1">
        <v>18000</v>
      </c>
      <c r="D1307" s="1">
        <v>18000</v>
      </c>
      <c r="E1307" s="1" t="s">
        <v>2902</v>
      </c>
      <c r="F1307" s="1" t="s">
        <v>1240</v>
      </c>
      <c r="G1307" s="1">
        <v>18000</v>
      </c>
    </row>
    <row r="1308" spans="1:7" ht="38.25" x14ac:dyDescent="0.2">
      <c r="A1308" s="1" t="s">
        <v>4923</v>
      </c>
      <c r="B1308" s="1" t="s">
        <v>6562</v>
      </c>
      <c r="C1308" s="1">
        <v>41000</v>
      </c>
      <c r="D1308" s="1">
        <v>41000</v>
      </c>
      <c r="E1308" s="1" t="s">
        <v>2902</v>
      </c>
      <c r="F1308" s="1" t="s">
        <v>5350</v>
      </c>
      <c r="G1308" s="1">
        <v>41000</v>
      </c>
    </row>
    <row r="1309" spans="1:7" ht="38.25" x14ac:dyDescent="0.2">
      <c r="A1309" s="1" t="s">
        <v>4927</v>
      </c>
      <c r="B1309" s="1" t="s">
        <v>361</v>
      </c>
      <c r="C1309" s="1" t="s">
        <v>5123</v>
      </c>
      <c r="D1309" s="1">
        <v>1600000</v>
      </c>
      <c r="E1309" s="1" t="s">
        <v>718</v>
      </c>
      <c r="F1309" s="1" t="s">
        <v>5350</v>
      </c>
      <c r="G1309" s="1">
        <v>28492.666700000002</v>
      </c>
    </row>
    <row r="1310" spans="1:7" ht="38.25" x14ac:dyDescent="0.2">
      <c r="A1310" s="1" t="s">
        <v>4926</v>
      </c>
      <c r="B1310" s="1" t="s">
        <v>1495</v>
      </c>
      <c r="C1310" s="1">
        <v>49500</v>
      </c>
      <c r="D1310" s="1">
        <v>49500</v>
      </c>
      <c r="E1310" s="1" t="s">
        <v>2902</v>
      </c>
      <c r="F1310" s="1" t="s">
        <v>1240</v>
      </c>
      <c r="G1310" s="1">
        <v>49500</v>
      </c>
    </row>
    <row r="1311" spans="1:7" ht="38.25" x14ac:dyDescent="0.2">
      <c r="A1311" s="1" t="s">
        <v>4894</v>
      </c>
      <c r="B1311" s="1" t="s">
        <v>2297</v>
      </c>
      <c r="C1311" s="1">
        <v>6600</v>
      </c>
      <c r="D1311" s="1">
        <v>6600</v>
      </c>
      <c r="E1311" s="1" t="s">
        <v>2902</v>
      </c>
      <c r="F1311" s="1" t="s">
        <v>5350</v>
      </c>
      <c r="G1311" s="1">
        <v>6600</v>
      </c>
    </row>
    <row r="1312" spans="1:7" ht="38.25" x14ac:dyDescent="0.2">
      <c r="A1312" s="1" t="s">
        <v>4896</v>
      </c>
      <c r="B1312" s="1" t="s">
        <v>3435</v>
      </c>
      <c r="C1312" s="1" t="s">
        <v>3684</v>
      </c>
      <c r="D1312" s="1">
        <v>70000</v>
      </c>
      <c r="E1312" s="1" t="s">
        <v>211</v>
      </c>
      <c r="F1312" s="1" t="s">
        <v>1240</v>
      </c>
      <c r="G1312" s="1">
        <v>110332.47900000001</v>
      </c>
    </row>
    <row r="1313" spans="1:7" ht="51" x14ac:dyDescent="0.2">
      <c r="A1313" s="1" t="s">
        <v>4892</v>
      </c>
      <c r="B1313" s="1" t="s">
        <v>2180</v>
      </c>
      <c r="C1313" s="1" t="s">
        <v>1374</v>
      </c>
      <c r="D1313" s="1">
        <v>30000</v>
      </c>
      <c r="E1313" s="1" t="s">
        <v>211</v>
      </c>
      <c r="F1313" s="1" t="s">
        <v>2431</v>
      </c>
      <c r="G1313" s="1">
        <v>47285.348160000001</v>
      </c>
    </row>
    <row r="1314" spans="1:7" ht="38.25" x14ac:dyDescent="0.2">
      <c r="A1314" s="1" t="s">
        <v>4905</v>
      </c>
      <c r="B1314" s="1" t="s">
        <v>2180</v>
      </c>
      <c r="C1314" s="1" t="s">
        <v>5387</v>
      </c>
      <c r="D1314" s="1">
        <v>5300</v>
      </c>
      <c r="E1314" s="1" t="s">
        <v>2902</v>
      </c>
      <c r="F1314" s="1" t="s">
        <v>1240</v>
      </c>
      <c r="G1314" s="1">
        <v>5300</v>
      </c>
    </row>
    <row r="1315" spans="1:7" ht="38.25" x14ac:dyDescent="0.2">
      <c r="A1315" s="1" t="s">
        <v>4904</v>
      </c>
      <c r="B1315" s="1" t="s">
        <v>4709</v>
      </c>
      <c r="C1315" s="1">
        <v>34500</v>
      </c>
      <c r="D1315" s="1">
        <v>34500</v>
      </c>
      <c r="E1315" s="1" t="s">
        <v>2896</v>
      </c>
      <c r="F1315" s="1" t="s">
        <v>1240</v>
      </c>
      <c r="G1315" s="1">
        <v>43828.780650000001</v>
      </c>
    </row>
    <row r="1316" spans="1:7" ht="38.25" x14ac:dyDescent="0.2">
      <c r="A1316" s="1" t="s">
        <v>4903</v>
      </c>
      <c r="B1316" s="1" t="s">
        <v>2644</v>
      </c>
      <c r="C1316" s="1">
        <v>80000</v>
      </c>
      <c r="D1316" s="1">
        <v>80000</v>
      </c>
      <c r="E1316" s="1" t="s">
        <v>2902</v>
      </c>
      <c r="F1316" s="1" t="s">
        <v>5881</v>
      </c>
      <c r="G1316" s="1">
        <v>80000</v>
      </c>
    </row>
    <row r="1317" spans="1:7" ht="38.25" x14ac:dyDescent="0.2">
      <c r="A1317" s="1" t="s">
        <v>4902</v>
      </c>
      <c r="B1317" s="1" t="s">
        <v>3472</v>
      </c>
      <c r="C1317" s="1" t="s">
        <v>6581</v>
      </c>
      <c r="D1317" s="1">
        <v>9067</v>
      </c>
      <c r="E1317" s="1" t="s">
        <v>2896</v>
      </c>
      <c r="F1317" s="1" t="s">
        <v>5350</v>
      </c>
      <c r="G1317" s="1">
        <v>11518.71171</v>
      </c>
    </row>
    <row r="1318" spans="1:7" ht="38.25" x14ac:dyDescent="0.2">
      <c r="A1318" s="1" t="s">
        <v>4901</v>
      </c>
      <c r="B1318" s="1" t="s">
        <v>3472</v>
      </c>
      <c r="C1318" s="1" t="s">
        <v>3414</v>
      </c>
      <c r="D1318" s="1">
        <v>150000</v>
      </c>
      <c r="E1318" s="1" t="s">
        <v>4998</v>
      </c>
      <c r="F1318" s="1" t="s">
        <v>5881</v>
      </c>
      <c r="G1318" s="1">
        <v>152986.4485</v>
      </c>
    </row>
    <row r="1319" spans="1:7" ht="38.25" x14ac:dyDescent="0.2">
      <c r="A1319" s="1" t="s">
        <v>4900</v>
      </c>
      <c r="B1319" s="1" t="s">
        <v>5963</v>
      </c>
      <c r="C1319" s="1">
        <v>125000</v>
      </c>
      <c r="D1319" s="1">
        <v>125000</v>
      </c>
      <c r="E1319" s="1" t="s">
        <v>2902</v>
      </c>
      <c r="F1319" s="1" t="s">
        <v>1240</v>
      </c>
      <c r="G1319" s="1">
        <v>125000</v>
      </c>
    </row>
    <row r="1320" spans="1:7" ht="38.25" x14ac:dyDescent="0.2">
      <c r="A1320" s="1" t="s">
        <v>4899</v>
      </c>
      <c r="B1320" s="1" t="s">
        <v>1611</v>
      </c>
      <c r="C1320" s="1">
        <v>100000</v>
      </c>
      <c r="D1320" s="1">
        <v>100000</v>
      </c>
      <c r="E1320" s="1" t="s">
        <v>4998</v>
      </c>
      <c r="F1320" s="1" t="s">
        <v>5881</v>
      </c>
      <c r="G1320" s="1">
        <v>101990.9656</v>
      </c>
    </row>
    <row r="1321" spans="1:7" ht="38.25" x14ac:dyDescent="0.2">
      <c r="A1321" s="1" t="s">
        <v>4897</v>
      </c>
      <c r="B1321" s="1" t="s">
        <v>1611</v>
      </c>
      <c r="C1321" s="1">
        <v>105000</v>
      </c>
      <c r="D1321" s="1">
        <v>105000</v>
      </c>
      <c r="E1321" s="1" t="s">
        <v>2902</v>
      </c>
      <c r="F1321" s="1" t="s">
        <v>5881</v>
      </c>
      <c r="G1321" s="1">
        <v>105000</v>
      </c>
    </row>
    <row r="1322" spans="1:7" ht="38.25" x14ac:dyDescent="0.2">
      <c r="A1322" s="1" t="s">
        <v>4869</v>
      </c>
      <c r="B1322" s="1" t="s">
        <v>3086</v>
      </c>
      <c r="C1322" s="1">
        <v>40000</v>
      </c>
      <c r="D1322" s="1">
        <v>40000</v>
      </c>
      <c r="E1322" s="1" t="s">
        <v>2896</v>
      </c>
      <c r="F1322" s="1" t="s">
        <v>1240</v>
      </c>
      <c r="G1322" s="1">
        <v>50815.977559999999</v>
      </c>
    </row>
    <row r="1323" spans="1:7" ht="38.25" x14ac:dyDescent="0.2">
      <c r="A1323" s="1" t="s">
        <v>4871</v>
      </c>
      <c r="B1323" s="1" t="s">
        <v>3086</v>
      </c>
      <c r="C1323" s="1">
        <v>75000</v>
      </c>
      <c r="D1323" s="1">
        <v>75000</v>
      </c>
      <c r="E1323" s="1" t="s">
        <v>2902</v>
      </c>
      <c r="F1323" s="1" t="s">
        <v>1240</v>
      </c>
      <c r="G1323" s="1">
        <v>75000</v>
      </c>
    </row>
    <row r="1324" spans="1:7" ht="51" x14ac:dyDescent="0.2">
      <c r="A1324" s="1" t="s">
        <v>4885</v>
      </c>
      <c r="B1324" s="1" t="s">
        <v>588</v>
      </c>
      <c r="C1324" s="1" t="s">
        <v>2349</v>
      </c>
      <c r="D1324" s="1">
        <v>250000</v>
      </c>
      <c r="E1324" s="1" t="s">
        <v>718</v>
      </c>
      <c r="F1324" s="1" t="s">
        <v>2431</v>
      </c>
      <c r="G1324" s="1">
        <v>4451.9791720000003</v>
      </c>
    </row>
    <row r="1325" spans="1:7" ht="38.25" x14ac:dyDescent="0.2">
      <c r="A1325" s="1" t="s">
        <v>4880</v>
      </c>
      <c r="B1325" s="1" t="s">
        <v>2370</v>
      </c>
      <c r="C1325" s="1">
        <v>110000</v>
      </c>
      <c r="D1325" s="1">
        <v>110000</v>
      </c>
      <c r="E1325" s="1" t="s">
        <v>2902</v>
      </c>
      <c r="F1325" s="1" t="s">
        <v>5881</v>
      </c>
      <c r="G1325" s="1">
        <v>110000</v>
      </c>
    </row>
    <row r="1326" spans="1:7" ht="51" x14ac:dyDescent="0.2">
      <c r="A1326" s="1" t="s">
        <v>4878</v>
      </c>
      <c r="B1326" s="1" t="s">
        <v>204</v>
      </c>
      <c r="C1326" s="1" t="s">
        <v>1218</v>
      </c>
      <c r="D1326" s="1">
        <v>27000</v>
      </c>
      <c r="E1326" s="1" t="s">
        <v>211</v>
      </c>
      <c r="F1326" s="1" t="s">
        <v>1240</v>
      </c>
      <c r="G1326" s="1">
        <v>42556.813349999997</v>
      </c>
    </row>
    <row r="1327" spans="1:7" ht="38.25" x14ac:dyDescent="0.2">
      <c r="A1327" s="1" t="s">
        <v>4882</v>
      </c>
      <c r="B1327" s="1" t="s">
        <v>2669</v>
      </c>
      <c r="C1327" s="1" t="s">
        <v>6287</v>
      </c>
      <c r="D1327" s="1">
        <v>450000</v>
      </c>
      <c r="E1327" s="1" t="s">
        <v>718</v>
      </c>
      <c r="F1327" s="1" t="s">
        <v>5881</v>
      </c>
      <c r="G1327" s="1">
        <v>8013.5625090000003</v>
      </c>
    </row>
    <row r="1328" spans="1:7" ht="38.25" x14ac:dyDescent="0.2">
      <c r="A1328" s="1" t="s">
        <v>4881</v>
      </c>
      <c r="B1328" s="1" t="s">
        <v>3154</v>
      </c>
      <c r="C1328" s="1">
        <v>125000</v>
      </c>
      <c r="D1328" s="1">
        <v>125000</v>
      </c>
      <c r="E1328" s="1" t="s">
        <v>2902</v>
      </c>
      <c r="F1328" s="1" t="s">
        <v>1240</v>
      </c>
      <c r="G1328" s="1">
        <v>125000</v>
      </c>
    </row>
    <row r="1329" spans="1:7" ht="51" x14ac:dyDescent="0.2">
      <c r="A1329" s="1" t="s">
        <v>4873</v>
      </c>
      <c r="B1329" s="1" t="s">
        <v>3809</v>
      </c>
      <c r="C1329" s="1">
        <v>60000</v>
      </c>
      <c r="D1329" s="1">
        <v>60000</v>
      </c>
      <c r="E1329" s="1" t="s">
        <v>2902</v>
      </c>
      <c r="F1329" s="1" t="s">
        <v>2431</v>
      </c>
      <c r="G1329" s="1">
        <v>60000</v>
      </c>
    </row>
    <row r="1330" spans="1:7" ht="38.25" x14ac:dyDescent="0.2">
      <c r="A1330" s="1" t="s">
        <v>4872</v>
      </c>
      <c r="B1330" s="1" t="s">
        <v>5108</v>
      </c>
      <c r="C1330" s="1" t="s">
        <v>4912</v>
      </c>
      <c r="D1330" s="1">
        <v>2210000</v>
      </c>
      <c r="E1330" s="1" t="s">
        <v>718</v>
      </c>
      <c r="F1330" s="1" t="s">
        <v>5881</v>
      </c>
      <c r="G1330" s="1">
        <v>39355.495880000002</v>
      </c>
    </row>
    <row r="1331" spans="1:7" ht="38.25" x14ac:dyDescent="0.2">
      <c r="A1331" s="1" t="s">
        <v>4876</v>
      </c>
      <c r="B1331" s="1" t="s">
        <v>4424</v>
      </c>
      <c r="C1331" s="1">
        <v>45000</v>
      </c>
      <c r="D1331" s="1">
        <v>45000</v>
      </c>
      <c r="E1331" s="1" t="s">
        <v>2896</v>
      </c>
      <c r="F1331" s="1" t="s">
        <v>1240</v>
      </c>
      <c r="G1331" s="1">
        <v>57167.974750000001</v>
      </c>
    </row>
    <row r="1332" spans="1:7" ht="38.25" x14ac:dyDescent="0.2">
      <c r="A1332" s="1" t="s">
        <v>4874</v>
      </c>
      <c r="B1332" s="1" t="s">
        <v>827</v>
      </c>
      <c r="C1332" s="1" t="s">
        <v>161</v>
      </c>
      <c r="D1332" s="1">
        <v>4000000</v>
      </c>
      <c r="E1332" s="1" t="s">
        <v>1107</v>
      </c>
      <c r="F1332" s="1" t="s">
        <v>1240</v>
      </c>
      <c r="G1332" s="1">
        <v>50694.322110000001</v>
      </c>
    </row>
    <row r="1333" spans="1:7" ht="38.25" x14ac:dyDescent="0.2">
      <c r="A1333" s="1" t="s">
        <v>5087</v>
      </c>
      <c r="B1333" s="1" t="s">
        <v>2285</v>
      </c>
      <c r="C1333" s="1">
        <v>57500</v>
      </c>
      <c r="D1333" s="1">
        <v>57500</v>
      </c>
      <c r="E1333" s="1" t="s">
        <v>2902</v>
      </c>
      <c r="F1333" s="1" t="s">
        <v>1240</v>
      </c>
      <c r="G1333" s="1">
        <v>57500</v>
      </c>
    </row>
    <row r="1334" spans="1:7" ht="38.25" x14ac:dyDescent="0.2">
      <c r="A1334" s="1" t="s">
        <v>5105</v>
      </c>
      <c r="B1334" s="1" t="s">
        <v>5064</v>
      </c>
      <c r="C1334" s="1">
        <v>62000</v>
      </c>
      <c r="D1334" s="1">
        <v>62000</v>
      </c>
      <c r="E1334" s="1" t="s">
        <v>2896</v>
      </c>
      <c r="F1334" s="1" t="s">
        <v>1240</v>
      </c>
      <c r="G1334" s="1">
        <v>78764.765220000001</v>
      </c>
    </row>
    <row r="1335" spans="1:7" ht="38.25" x14ac:dyDescent="0.2">
      <c r="A1335" s="1" t="s">
        <v>5104</v>
      </c>
      <c r="B1335" s="1" t="s">
        <v>4692</v>
      </c>
      <c r="C1335" s="1" t="s">
        <v>2661</v>
      </c>
      <c r="D1335" s="1">
        <v>80000</v>
      </c>
      <c r="E1335" s="1" t="s">
        <v>2902</v>
      </c>
      <c r="F1335" s="1" t="s">
        <v>1240</v>
      </c>
      <c r="G1335" s="1">
        <v>80000</v>
      </c>
    </row>
    <row r="1336" spans="1:7" ht="38.25" x14ac:dyDescent="0.2">
      <c r="A1336" s="1" t="s">
        <v>5097</v>
      </c>
      <c r="B1336" s="1" t="s">
        <v>3647</v>
      </c>
      <c r="C1336" s="1" t="s">
        <v>695</v>
      </c>
      <c r="D1336" s="1">
        <v>45000</v>
      </c>
      <c r="E1336" s="1" t="s">
        <v>211</v>
      </c>
      <c r="F1336" s="1" t="s">
        <v>5350</v>
      </c>
      <c r="G1336" s="1">
        <v>70928.022240000006</v>
      </c>
    </row>
    <row r="1337" spans="1:7" ht="38.25" x14ac:dyDescent="0.2">
      <c r="A1337" s="1" t="s">
        <v>5096</v>
      </c>
      <c r="B1337" s="1" t="s">
        <v>1071</v>
      </c>
      <c r="C1337" s="1">
        <v>33000</v>
      </c>
      <c r="D1337" s="1">
        <v>33000</v>
      </c>
      <c r="E1337" s="1" t="s">
        <v>2902</v>
      </c>
      <c r="F1337" s="1" t="s">
        <v>1240</v>
      </c>
      <c r="G1337" s="1">
        <v>33000</v>
      </c>
    </row>
    <row r="1338" spans="1:7" ht="38.25" x14ac:dyDescent="0.2">
      <c r="A1338" s="1" t="s">
        <v>5101</v>
      </c>
      <c r="B1338" s="1" t="s">
        <v>6049</v>
      </c>
      <c r="C1338" s="1" t="s">
        <v>3921</v>
      </c>
      <c r="D1338" s="1">
        <v>100000</v>
      </c>
      <c r="E1338" s="1" t="s">
        <v>2902</v>
      </c>
      <c r="F1338" s="1" t="s">
        <v>1240</v>
      </c>
      <c r="G1338" s="1">
        <v>100000</v>
      </c>
    </row>
    <row r="1339" spans="1:7" ht="38.25" x14ac:dyDescent="0.2">
      <c r="A1339" s="1" t="s">
        <v>5099</v>
      </c>
      <c r="B1339" s="1" t="s">
        <v>815</v>
      </c>
      <c r="C1339" s="1" t="s">
        <v>2503</v>
      </c>
      <c r="D1339" s="1">
        <v>60000</v>
      </c>
      <c r="E1339" s="1" t="s">
        <v>2902</v>
      </c>
      <c r="F1339" s="1" t="s">
        <v>5350</v>
      </c>
      <c r="G1339" s="1">
        <v>60000</v>
      </c>
    </row>
    <row r="1340" spans="1:7" ht="38.25" x14ac:dyDescent="0.2">
      <c r="A1340" s="1" t="s">
        <v>5091</v>
      </c>
      <c r="B1340" s="1" t="s">
        <v>6198</v>
      </c>
      <c r="C1340" s="1">
        <v>95000</v>
      </c>
      <c r="D1340" s="1">
        <v>95000</v>
      </c>
      <c r="E1340" s="1" t="s">
        <v>2902</v>
      </c>
      <c r="F1340" s="1" t="s">
        <v>5350</v>
      </c>
      <c r="G1340" s="1">
        <v>95000</v>
      </c>
    </row>
    <row r="1341" spans="1:7" ht="38.25" x14ac:dyDescent="0.2">
      <c r="A1341" s="1" t="s">
        <v>5090</v>
      </c>
      <c r="B1341" s="1" t="s">
        <v>546</v>
      </c>
      <c r="C1341" s="1">
        <v>24000</v>
      </c>
      <c r="D1341" s="1">
        <v>24000</v>
      </c>
      <c r="E1341" s="1" t="s">
        <v>2902</v>
      </c>
      <c r="F1341" s="1" t="s">
        <v>5881</v>
      </c>
      <c r="G1341" s="1">
        <v>24000</v>
      </c>
    </row>
    <row r="1342" spans="1:7" ht="38.25" x14ac:dyDescent="0.2">
      <c r="A1342" s="1" t="s">
        <v>5095</v>
      </c>
      <c r="B1342" s="1" t="s">
        <v>1965</v>
      </c>
      <c r="C1342" s="1">
        <v>50000</v>
      </c>
      <c r="D1342" s="1">
        <v>50000</v>
      </c>
      <c r="E1342" s="1" t="s">
        <v>2902</v>
      </c>
      <c r="F1342" s="1" t="s">
        <v>1240</v>
      </c>
      <c r="G1342" s="1">
        <v>50000</v>
      </c>
    </row>
    <row r="1343" spans="1:7" ht="38.25" x14ac:dyDescent="0.2">
      <c r="A1343" s="1" t="s">
        <v>5093</v>
      </c>
      <c r="B1343" s="1" t="s">
        <v>3450</v>
      </c>
      <c r="C1343" s="1">
        <v>103000</v>
      </c>
      <c r="D1343" s="1">
        <v>103000</v>
      </c>
      <c r="E1343" s="1" t="s">
        <v>2902</v>
      </c>
      <c r="F1343" s="1" t="s">
        <v>1240</v>
      </c>
      <c r="G1343" s="1">
        <v>103000</v>
      </c>
    </row>
    <row r="1344" spans="1:7" ht="51" x14ac:dyDescent="0.2">
      <c r="A1344" s="1" t="s">
        <v>5082</v>
      </c>
      <c r="B1344" s="1" t="s">
        <v>3780</v>
      </c>
      <c r="C1344" s="1">
        <v>36000</v>
      </c>
      <c r="D1344" s="1">
        <v>36000</v>
      </c>
      <c r="E1344" s="1" t="s">
        <v>2902</v>
      </c>
      <c r="F1344" s="1" t="s">
        <v>2431</v>
      </c>
      <c r="G1344" s="1">
        <v>36000</v>
      </c>
    </row>
    <row r="1345" spans="1:7" ht="38.25" x14ac:dyDescent="0.2">
      <c r="A1345" s="1" t="s">
        <v>5081</v>
      </c>
      <c r="B1345" s="1" t="s">
        <v>4010</v>
      </c>
      <c r="C1345" s="1">
        <v>85000</v>
      </c>
      <c r="D1345" s="1">
        <v>85000</v>
      </c>
      <c r="E1345" s="1" t="s">
        <v>2902</v>
      </c>
      <c r="F1345" s="1" t="s">
        <v>1240</v>
      </c>
      <c r="G1345" s="1">
        <v>85000</v>
      </c>
    </row>
    <row r="1346" spans="1:7" ht="38.25" x14ac:dyDescent="0.2">
      <c r="A1346" s="1" t="s">
        <v>5080</v>
      </c>
      <c r="B1346" s="1" t="s">
        <v>2357</v>
      </c>
      <c r="C1346" s="1">
        <v>100000</v>
      </c>
      <c r="D1346" s="1">
        <v>100000</v>
      </c>
      <c r="E1346" s="1" t="s">
        <v>2902</v>
      </c>
      <c r="F1346" s="1" t="s">
        <v>5350</v>
      </c>
      <c r="G1346" s="1">
        <v>100000</v>
      </c>
    </row>
    <row r="1347" spans="1:7" ht="38.25" x14ac:dyDescent="0.2">
      <c r="A1347" s="1" t="s">
        <v>5078</v>
      </c>
      <c r="B1347" s="1" t="s">
        <v>1828</v>
      </c>
      <c r="C1347" s="1" t="s">
        <v>4988</v>
      </c>
      <c r="D1347" s="1">
        <v>83000</v>
      </c>
      <c r="E1347" s="1" t="s">
        <v>2902</v>
      </c>
      <c r="F1347" s="1" t="s">
        <v>1240</v>
      </c>
      <c r="G1347" s="1">
        <v>83000</v>
      </c>
    </row>
    <row r="1348" spans="1:7" ht="38.25" x14ac:dyDescent="0.2">
      <c r="A1348" s="1" t="s">
        <v>5077</v>
      </c>
      <c r="B1348" s="1" t="s">
        <v>5084</v>
      </c>
      <c r="C1348" s="1">
        <v>85000</v>
      </c>
      <c r="D1348" s="1">
        <v>85000</v>
      </c>
      <c r="E1348" s="1" t="s">
        <v>2902</v>
      </c>
      <c r="F1348" s="1" t="s">
        <v>5350</v>
      </c>
      <c r="G1348" s="1">
        <v>85000</v>
      </c>
    </row>
    <row r="1349" spans="1:7" ht="38.25" x14ac:dyDescent="0.2">
      <c r="A1349" s="1" t="s">
        <v>5075</v>
      </c>
      <c r="B1349" s="1" t="s">
        <v>3858</v>
      </c>
      <c r="C1349" s="1">
        <v>120000</v>
      </c>
      <c r="D1349" s="1">
        <v>120000</v>
      </c>
      <c r="E1349" s="1" t="s">
        <v>2902</v>
      </c>
      <c r="F1349" s="1" t="s">
        <v>5350</v>
      </c>
      <c r="G1349" s="1">
        <v>120000</v>
      </c>
    </row>
    <row r="1350" spans="1:7" ht="38.25" x14ac:dyDescent="0.2">
      <c r="A1350" s="1" t="s">
        <v>5074</v>
      </c>
      <c r="B1350" s="1" t="s">
        <v>4495</v>
      </c>
      <c r="C1350" s="1">
        <v>69960</v>
      </c>
      <c r="D1350" s="1">
        <v>69960</v>
      </c>
      <c r="E1350" s="1" t="s">
        <v>2902</v>
      </c>
      <c r="F1350" s="1" t="s">
        <v>5350</v>
      </c>
      <c r="G1350" s="1">
        <v>69960</v>
      </c>
    </row>
    <row r="1351" spans="1:7" ht="38.25" x14ac:dyDescent="0.2">
      <c r="A1351" s="1" t="s">
        <v>5071</v>
      </c>
      <c r="B1351" s="1" t="s">
        <v>5312</v>
      </c>
      <c r="C1351" s="1" t="s">
        <v>5027</v>
      </c>
      <c r="D1351" s="1">
        <v>97000</v>
      </c>
      <c r="E1351" s="1" t="s">
        <v>2902</v>
      </c>
      <c r="F1351" s="1" t="s">
        <v>1240</v>
      </c>
      <c r="G1351" s="1">
        <v>97000</v>
      </c>
    </row>
    <row r="1352" spans="1:7" ht="38.25" x14ac:dyDescent="0.2">
      <c r="A1352" s="1" t="s">
        <v>5069</v>
      </c>
      <c r="B1352" s="1" t="s">
        <v>2019</v>
      </c>
      <c r="C1352" s="1">
        <v>60000</v>
      </c>
      <c r="D1352" s="1">
        <v>60000</v>
      </c>
      <c r="E1352" s="1" t="s">
        <v>211</v>
      </c>
      <c r="F1352" s="1" t="s">
        <v>1240</v>
      </c>
      <c r="G1352" s="1">
        <v>94570.696320000003</v>
      </c>
    </row>
    <row r="1353" spans="1:7" ht="51" x14ac:dyDescent="0.2">
      <c r="A1353" s="1" t="s">
        <v>5068</v>
      </c>
      <c r="B1353" s="1" t="s">
        <v>5617</v>
      </c>
      <c r="C1353" s="1">
        <v>39000</v>
      </c>
      <c r="D1353" s="1">
        <v>39000</v>
      </c>
      <c r="E1353" s="1" t="s">
        <v>2902</v>
      </c>
      <c r="F1353" s="1" t="s">
        <v>2431</v>
      </c>
      <c r="G1353" s="1">
        <v>39000</v>
      </c>
    </row>
    <row r="1354" spans="1:7" ht="38.25" x14ac:dyDescent="0.2">
      <c r="A1354" s="1" t="s">
        <v>5138</v>
      </c>
      <c r="B1354" s="1" t="s">
        <v>5617</v>
      </c>
      <c r="C1354" s="1" t="s">
        <v>2571</v>
      </c>
      <c r="D1354" s="1">
        <v>250000</v>
      </c>
      <c r="E1354" s="1" t="s">
        <v>718</v>
      </c>
      <c r="F1354" s="1" t="s">
        <v>5881</v>
      </c>
      <c r="G1354" s="1">
        <v>4451.9791720000003</v>
      </c>
    </row>
    <row r="1355" spans="1:7" ht="51" x14ac:dyDescent="0.2">
      <c r="A1355" s="1" t="s">
        <v>5137</v>
      </c>
      <c r="B1355" s="1" t="s">
        <v>856</v>
      </c>
      <c r="C1355" s="1">
        <v>62000</v>
      </c>
      <c r="D1355" s="1">
        <v>62000</v>
      </c>
      <c r="E1355" s="1" t="s">
        <v>2902</v>
      </c>
      <c r="F1355" s="1" t="s">
        <v>2431</v>
      </c>
      <c r="G1355" s="1">
        <v>62000</v>
      </c>
    </row>
    <row r="1356" spans="1:7" ht="38.25" x14ac:dyDescent="0.2">
      <c r="A1356" s="1" t="s">
        <v>5140</v>
      </c>
      <c r="B1356" s="1" t="s">
        <v>1425</v>
      </c>
      <c r="C1356" s="1">
        <v>44000</v>
      </c>
      <c r="D1356" s="1">
        <v>44000</v>
      </c>
      <c r="E1356" s="1" t="s">
        <v>2902</v>
      </c>
      <c r="F1356" s="1" t="s">
        <v>1240</v>
      </c>
      <c r="G1356" s="1">
        <v>44000</v>
      </c>
    </row>
    <row r="1357" spans="1:7" ht="38.25" x14ac:dyDescent="0.2">
      <c r="A1357" s="1" t="s">
        <v>5139</v>
      </c>
      <c r="B1357" s="1" t="s">
        <v>5828</v>
      </c>
      <c r="C1357" s="1">
        <v>150000</v>
      </c>
      <c r="D1357" s="1">
        <v>150000</v>
      </c>
      <c r="E1357" s="1" t="s">
        <v>2902</v>
      </c>
      <c r="F1357" s="1" t="s">
        <v>5350</v>
      </c>
      <c r="G1357" s="1">
        <v>150000</v>
      </c>
    </row>
    <row r="1358" spans="1:7" ht="38.25" x14ac:dyDescent="0.2">
      <c r="A1358" s="1" t="s">
        <v>5126</v>
      </c>
      <c r="B1358" s="1" t="s">
        <v>2825</v>
      </c>
      <c r="C1358" s="1">
        <v>180000</v>
      </c>
      <c r="D1358" s="1">
        <v>180000</v>
      </c>
      <c r="E1358" s="1" t="s">
        <v>2896</v>
      </c>
      <c r="F1358" s="1" t="s">
        <v>1240</v>
      </c>
      <c r="G1358" s="1">
        <v>228671.899</v>
      </c>
    </row>
    <row r="1359" spans="1:7" ht="51" x14ac:dyDescent="0.2">
      <c r="A1359" s="1" t="s">
        <v>5125</v>
      </c>
      <c r="B1359" s="1" t="s">
        <v>47</v>
      </c>
      <c r="C1359" s="1">
        <v>73500</v>
      </c>
      <c r="D1359" s="1">
        <v>73500</v>
      </c>
      <c r="E1359" s="1" t="s">
        <v>2902</v>
      </c>
      <c r="F1359" s="1" t="s">
        <v>2431</v>
      </c>
      <c r="G1359" s="1">
        <v>73500</v>
      </c>
    </row>
    <row r="1360" spans="1:7" ht="38.25" x14ac:dyDescent="0.2">
      <c r="A1360" s="1" t="s">
        <v>5129</v>
      </c>
      <c r="B1360" s="1" t="s">
        <v>1093</v>
      </c>
      <c r="C1360" s="1">
        <v>77500</v>
      </c>
      <c r="D1360" s="1">
        <v>77500</v>
      </c>
      <c r="E1360" s="1" t="s">
        <v>2902</v>
      </c>
      <c r="F1360" s="1" t="s">
        <v>1240</v>
      </c>
      <c r="G1360" s="1">
        <v>77500</v>
      </c>
    </row>
    <row r="1361" spans="1:7" ht="51" x14ac:dyDescent="0.2">
      <c r="A1361" s="1" t="s">
        <v>5127</v>
      </c>
      <c r="B1361" s="1" t="s">
        <v>3767</v>
      </c>
      <c r="C1361" s="1">
        <v>60800</v>
      </c>
      <c r="D1361" s="1">
        <v>60800</v>
      </c>
      <c r="E1361" s="1" t="s">
        <v>2902</v>
      </c>
      <c r="F1361" s="1" t="s">
        <v>2431</v>
      </c>
      <c r="G1361" s="1">
        <v>60800</v>
      </c>
    </row>
    <row r="1362" spans="1:7" ht="38.25" x14ac:dyDescent="0.2">
      <c r="A1362" s="1" t="s">
        <v>5132</v>
      </c>
      <c r="B1362" s="1" t="s">
        <v>5416</v>
      </c>
      <c r="C1362" s="1">
        <v>136000</v>
      </c>
      <c r="D1362" s="1">
        <v>136000</v>
      </c>
      <c r="E1362" s="1" t="s">
        <v>2902</v>
      </c>
      <c r="F1362" s="1" t="s">
        <v>1240</v>
      </c>
      <c r="G1362" s="1">
        <v>136000</v>
      </c>
    </row>
    <row r="1363" spans="1:7" ht="38.25" x14ac:dyDescent="0.2">
      <c r="A1363" s="1" t="s">
        <v>5130</v>
      </c>
      <c r="B1363" s="1" t="s">
        <v>5893</v>
      </c>
      <c r="C1363" s="1">
        <v>20000</v>
      </c>
      <c r="D1363" s="1">
        <v>20000</v>
      </c>
      <c r="E1363" s="1" t="s">
        <v>2902</v>
      </c>
      <c r="F1363" s="1" t="s">
        <v>1240</v>
      </c>
      <c r="G1363" s="1">
        <v>20000</v>
      </c>
    </row>
    <row r="1364" spans="1:7" ht="38.25" x14ac:dyDescent="0.2">
      <c r="A1364" s="1" t="s">
        <v>5336</v>
      </c>
      <c r="B1364" s="1" t="s">
        <v>3713</v>
      </c>
      <c r="C1364" s="1">
        <v>95000</v>
      </c>
      <c r="D1364" s="1">
        <v>95000</v>
      </c>
      <c r="E1364" s="1" t="s">
        <v>2902</v>
      </c>
      <c r="F1364" s="1" t="s">
        <v>1240</v>
      </c>
      <c r="G1364" s="1">
        <v>95000</v>
      </c>
    </row>
    <row r="1365" spans="1:7" ht="38.25" x14ac:dyDescent="0.2">
      <c r="A1365" s="1" t="s">
        <v>5338</v>
      </c>
      <c r="B1365" s="1" t="s">
        <v>5483</v>
      </c>
      <c r="C1365" s="1">
        <v>130000</v>
      </c>
      <c r="D1365" s="1">
        <v>130000</v>
      </c>
      <c r="E1365" s="1" t="s">
        <v>2902</v>
      </c>
      <c r="F1365" s="1" t="s">
        <v>5881</v>
      </c>
      <c r="G1365" s="1">
        <v>130000</v>
      </c>
    </row>
    <row r="1366" spans="1:7" ht="38.25" x14ac:dyDescent="0.2">
      <c r="A1366" s="1" t="s">
        <v>5234</v>
      </c>
      <c r="B1366" s="1" t="s">
        <v>3454</v>
      </c>
      <c r="C1366" s="1">
        <v>65000</v>
      </c>
      <c r="D1366" s="1">
        <v>65000</v>
      </c>
      <c r="E1366" s="1" t="s">
        <v>2902</v>
      </c>
      <c r="F1366" s="1" t="s">
        <v>5350</v>
      </c>
      <c r="G1366" s="1">
        <v>65000</v>
      </c>
    </row>
    <row r="1367" spans="1:7" ht="38.25" x14ac:dyDescent="0.2">
      <c r="A1367" s="1" t="s">
        <v>5235</v>
      </c>
      <c r="B1367" s="1" t="s">
        <v>3454</v>
      </c>
      <c r="C1367" s="1">
        <v>80000</v>
      </c>
      <c r="D1367" s="1">
        <v>80000</v>
      </c>
      <c r="E1367" s="1" t="s">
        <v>2902</v>
      </c>
      <c r="F1367" s="1" t="s">
        <v>5350</v>
      </c>
      <c r="G1367" s="1">
        <v>80000</v>
      </c>
    </row>
    <row r="1368" spans="1:7" ht="38.25" x14ac:dyDescent="0.2">
      <c r="A1368" s="1" t="s">
        <v>5230</v>
      </c>
      <c r="B1368" s="1" t="s">
        <v>3313</v>
      </c>
      <c r="C1368" s="1" t="s">
        <v>1058</v>
      </c>
      <c r="D1368" s="1">
        <v>37000</v>
      </c>
      <c r="E1368" s="1" t="s">
        <v>2902</v>
      </c>
      <c r="F1368" s="1" t="s">
        <v>5350</v>
      </c>
      <c r="G1368" s="1">
        <v>37000</v>
      </c>
    </row>
    <row r="1369" spans="1:7" ht="38.25" x14ac:dyDescent="0.2">
      <c r="A1369" s="1" t="s">
        <v>5232</v>
      </c>
      <c r="B1369" s="1" t="s">
        <v>927</v>
      </c>
      <c r="C1369" s="1">
        <v>40000</v>
      </c>
      <c r="D1369" s="1">
        <v>40000</v>
      </c>
      <c r="E1369" s="1" t="s">
        <v>2902</v>
      </c>
      <c r="F1369" s="1" t="s">
        <v>5881</v>
      </c>
      <c r="G1369" s="1">
        <v>40000</v>
      </c>
    </row>
    <row r="1370" spans="1:7" ht="38.25" x14ac:dyDescent="0.2">
      <c r="A1370" s="1" t="s">
        <v>5241</v>
      </c>
      <c r="B1370" s="1" t="s">
        <v>4719</v>
      </c>
      <c r="C1370" s="1">
        <v>49000</v>
      </c>
      <c r="D1370" s="1">
        <v>49000</v>
      </c>
      <c r="E1370" s="1" t="s">
        <v>2902</v>
      </c>
      <c r="F1370" s="1" t="s">
        <v>1240</v>
      </c>
      <c r="G1370" s="1">
        <v>49000</v>
      </c>
    </row>
    <row r="1371" spans="1:7" ht="51" x14ac:dyDescent="0.2">
      <c r="A1371" s="1" t="s">
        <v>5242</v>
      </c>
      <c r="B1371" s="1" t="s">
        <v>2678</v>
      </c>
      <c r="C1371" s="1">
        <v>65000</v>
      </c>
      <c r="D1371" s="1">
        <v>65000</v>
      </c>
      <c r="E1371" s="1" t="s">
        <v>2902</v>
      </c>
      <c r="F1371" s="1" t="s">
        <v>2431</v>
      </c>
      <c r="G1371" s="1">
        <v>65000</v>
      </c>
    </row>
    <row r="1372" spans="1:7" ht="51" x14ac:dyDescent="0.2">
      <c r="A1372" s="1" t="s">
        <v>5237</v>
      </c>
      <c r="B1372" s="1" t="s">
        <v>1601</v>
      </c>
      <c r="C1372" s="1">
        <v>55000</v>
      </c>
      <c r="D1372" s="1">
        <v>55000</v>
      </c>
      <c r="E1372" s="1" t="s">
        <v>2902</v>
      </c>
      <c r="F1372" s="1" t="s">
        <v>2431</v>
      </c>
      <c r="G1372" s="1">
        <v>55000</v>
      </c>
    </row>
    <row r="1373" spans="1:7" ht="38.25" x14ac:dyDescent="0.2">
      <c r="A1373" s="1" t="s">
        <v>5240</v>
      </c>
      <c r="B1373" s="1" t="s">
        <v>521</v>
      </c>
      <c r="C1373" s="1">
        <v>40000</v>
      </c>
      <c r="D1373" s="1">
        <v>40000</v>
      </c>
      <c r="E1373" s="1" t="s">
        <v>2902</v>
      </c>
      <c r="F1373" s="1" t="s">
        <v>1240</v>
      </c>
      <c r="G1373" s="1">
        <v>40000</v>
      </c>
    </row>
    <row r="1374" spans="1:7" ht="38.25" x14ac:dyDescent="0.2">
      <c r="A1374" s="1" t="s">
        <v>5222</v>
      </c>
      <c r="B1374" s="1" t="s">
        <v>327</v>
      </c>
      <c r="C1374" s="1">
        <v>60000</v>
      </c>
      <c r="D1374" s="1">
        <v>60000</v>
      </c>
      <c r="E1374" s="1" t="s">
        <v>2902</v>
      </c>
      <c r="F1374" s="1" t="s">
        <v>1240</v>
      </c>
      <c r="G1374" s="1">
        <v>60000</v>
      </c>
    </row>
    <row r="1375" spans="1:7" ht="38.25" x14ac:dyDescent="0.2">
      <c r="A1375" s="1" t="s">
        <v>5221</v>
      </c>
      <c r="B1375" s="1" t="s">
        <v>5474</v>
      </c>
      <c r="C1375" s="1" t="s">
        <v>1587</v>
      </c>
      <c r="D1375" s="1">
        <v>36000</v>
      </c>
      <c r="E1375" s="1" t="s">
        <v>2896</v>
      </c>
      <c r="F1375" s="1" t="s">
        <v>5350</v>
      </c>
      <c r="G1375" s="1">
        <v>45734.379800000002</v>
      </c>
    </row>
    <row r="1376" spans="1:7" ht="38.25" x14ac:dyDescent="0.2">
      <c r="A1376" s="1" t="s">
        <v>5220</v>
      </c>
      <c r="B1376" s="1" t="s">
        <v>1844</v>
      </c>
      <c r="C1376" s="1">
        <v>150000</v>
      </c>
      <c r="D1376" s="1">
        <v>150000</v>
      </c>
      <c r="E1376" s="1" t="s">
        <v>2902</v>
      </c>
      <c r="F1376" s="1" t="s">
        <v>5350</v>
      </c>
      <c r="G1376" s="1">
        <v>150000</v>
      </c>
    </row>
    <row r="1377" spans="1:7" ht="38.25" x14ac:dyDescent="0.2">
      <c r="A1377" s="1" t="s">
        <v>5256</v>
      </c>
      <c r="B1377" s="1" t="s">
        <v>5401</v>
      </c>
      <c r="C1377" s="1">
        <v>88000</v>
      </c>
      <c r="D1377" s="1">
        <v>88000</v>
      </c>
      <c r="E1377" s="1" t="s">
        <v>2902</v>
      </c>
      <c r="F1377" s="1" t="s">
        <v>1240</v>
      </c>
      <c r="G1377" s="1">
        <v>88000</v>
      </c>
    </row>
    <row r="1378" spans="1:7" ht="38.25" x14ac:dyDescent="0.2">
      <c r="A1378" s="1" t="s">
        <v>5257</v>
      </c>
      <c r="B1378" s="1" t="s">
        <v>513</v>
      </c>
      <c r="C1378" s="1">
        <v>64500</v>
      </c>
      <c r="D1378" s="1">
        <v>64500</v>
      </c>
      <c r="E1378" s="1" t="s">
        <v>2902</v>
      </c>
      <c r="F1378" s="1" t="s">
        <v>1240</v>
      </c>
      <c r="G1378" s="1">
        <v>64500</v>
      </c>
    </row>
    <row r="1379" spans="1:7" ht="38.25" x14ac:dyDescent="0.2">
      <c r="A1379" s="1" t="s">
        <v>5258</v>
      </c>
      <c r="B1379" s="1" t="s">
        <v>333</v>
      </c>
      <c r="C1379" s="1" t="s">
        <v>1346</v>
      </c>
      <c r="D1379" s="1">
        <v>216000</v>
      </c>
      <c r="E1379" s="1" t="s">
        <v>4715</v>
      </c>
      <c r="F1379" s="1" t="s">
        <v>1240</v>
      </c>
      <c r="G1379" s="1">
        <v>57600</v>
      </c>
    </row>
    <row r="1380" spans="1:7" ht="38.25" x14ac:dyDescent="0.2">
      <c r="A1380" s="1" t="s">
        <v>5259</v>
      </c>
      <c r="B1380" s="1" t="s">
        <v>4202</v>
      </c>
      <c r="C1380" s="1">
        <v>50000</v>
      </c>
      <c r="D1380" s="1">
        <v>50000</v>
      </c>
      <c r="E1380" s="1" t="s">
        <v>2902</v>
      </c>
      <c r="F1380" s="1" t="s">
        <v>1240</v>
      </c>
      <c r="G1380" s="1">
        <v>50000</v>
      </c>
    </row>
    <row r="1381" spans="1:7" ht="38.25" x14ac:dyDescent="0.2">
      <c r="A1381" s="1" t="s">
        <v>5260</v>
      </c>
      <c r="B1381" s="1" t="s">
        <v>1956</v>
      </c>
      <c r="C1381" s="1">
        <v>120000</v>
      </c>
      <c r="D1381" s="1">
        <v>120000</v>
      </c>
      <c r="E1381" s="1" t="s">
        <v>2902</v>
      </c>
      <c r="F1381" s="1" t="s">
        <v>5350</v>
      </c>
      <c r="G1381" s="1">
        <v>120000</v>
      </c>
    </row>
    <row r="1382" spans="1:7" ht="51" x14ac:dyDescent="0.2">
      <c r="A1382" s="1" t="s">
        <v>5261</v>
      </c>
      <c r="B1382" s="1" t="s">
        <v>3388</v>
      </c>
      <c r="C1382" s="1">
        <v>107000</v>
      </c>
      <c r="D1382" s="1">
        <v>107000</v>
      </c>
      <c r="E1382" s="1" t="s">
        <v>2902</v>
      </c>
      <c r="F1382" s="1" t="s">
        <v>2431</v>
      </c>
      <c r="G1382" s="1">
        <v>107000</v>
      </c>
    </row>
    <row r="1383" spans="1:7" ht="38.25" x14ac:dyDescent="0.2">
      <c r="A1383" s="1" t="s">
        <v>5262</v>
      </c>
      <c r="B1383" s="1" t="s">
        <v>562</v>
      </c>
      <c r="C1383" s="1">
        <v>40000</v>
      </c>
      <c r="D1383" s="1">
        <v>40000</v>
      </c>
      <c r="E1383" s="1" t="s">
        <v>2902</v>
      </c>
      <c r="F1383" s="1" t="s">
        <v>5350</v>
      </c>
      <c r="G1383" s="1">
        <v>40000</v>
      </c>
    </row>
    <row r="1384" spans="1:7" ht="38.25" x14ac:dyDescent="0.2">
      <c r="A1384" s="1" t="s">
        <v>5245</v>
      </c>
      <c r="B1384" s="1" t="s">
        <v>3917</v>
      </c>
      <c r="C1384" s="1">
        <v>81000</v>
      </c>
      <c r="D1384" s="1">
        <v>81000</v>
      </c>
      <c r="E1384" s="1" t="s">
        <v>2902</v>
      </c>
      <c r="F1384" s="1" t="s">
        <v>5881</v>
      </c>
      <c r="G1384" s="1">
        <v>81000</v>
      </c>
    </row>
    <row r="1385" spans="1:7" ht="38.25" x14ac:dyDescent="0.2">
      <c r="A1385" s="1" t="s">
        <v>5244</v>
      </c>
      <c r="B1385" s="1" t="s">
        <v>3102</v>
      </c>
      <c r="C1385" s="1">
        <v>45000</v>
      </c>
      <c r="D1385" s="1">
        <v>45000</v>
      </c>
      <c r="E1385" s="1" t="s">
        <v>2902</v>
      </c>
      <c r="F1385" s="1" t="s">
        <v>1240</v>
      </c>
      <c r="G1385" s="1">
        <v>45000</v>
      </c>
    </row>
    <row r="1386" spans="1:7" ht="38.25" x14ac:dyDescent="0.2">
      <c r="A1386" s="1" t="s">
        <v>5249</v>
      </c>
      <c r="B1386" s="1" t="s">
        <v>6261</v>
      </c>
      <c r="C1386" s="1">
        <v>49000</v>
      </c>
      <c r="D1386" s="1">
        <v>49000</v>
      </c>
      <c r="E1386" s="1" t="s">
        <v>2902</v>
      </c>
      <c r="F1386" s="1" t="s">
        <v>1240</v>
      </c>
      <c r="G1386" s="1">
        <v>49000</v>
      </c>
    </row>
    <row r="1387" spans="1:7" ht="38.25" x14ac:dyDescent="0.2">
      <c r="A1387" s="1" t="s">
        <v>5247</v>
      </c>
      <c r="B1387" s="1" t="s">
        <v>6261</v>
      </c>
      <c r="C1387" s="1" t="s">
        <v>6282</v>
      </c>
      <c r="D1387" s="1">
        <v>750000</v>
      </c>
      <c r="E1387" s="1" t="s">
        <v>718</v>
      </c>
      <c r="F1387" s="1" t="s">
        <v>5881</v>
      </c>
      <c r="G1387" s="1">
        <v>13355.937519999999</v>
      </c>
    </row>
    <row r="1388" spans="1:7" ht="38.25" x14ac:dyDescent="0.2">
      <c r="A1388" s="1" t="s">
        <v>5281</v>
      </c>
      <c r="B1388" s="1" t="s">
        <v>5381</v>
      </c>
      <c r="C1388" s="1">
        <v>72000</v>
      </c>
      <c r="D1388" s="1">
        <v>72000</v>
      </c>
      <c r="E1388" s="1" t="s">
        <v>2902</v>
      </c>
      <c r="F1388" s="1" t="s">
        <v>5881</v>
      </c>
      <c r="G1388" s="1">
        <v>72000</v>
      </c>
    </row>
    <row r="1389" spans="1:7" ht="38.25" x14ac:dyDescent="0.2">
      <c r="A1389" s="1" t="s">
        <v>5283</v>
      </c>
      <c r="B1389" s="1" t="s">
        <v>3773</v>
      </c>
      <c r="C1389" s="1">
        <v>50000</v>
      </c>
      <c r="D1389" s="1">
        <v>50000</v>
      </c>
      <c r="E1389" s="1" t="s">
        <v>2902</v>
      </c>
      <c r="F1389" s="1" t="s">
        <v>1240</v>
      </c>
      <c r="G1389" s="1">
        <v>50000</v>
      </c>
    </row>
    <row r="1390" spans="1:7" ht="38.25" x14ac:dyDescent="0.2">
      <c r="A1390" s="1" t="s">
        <v>5278</v>
      </c>
      <c r="B1390" s="1" t="s">
        <v>3773</v>
      </c>
      <c r="C1390" s="1">
        <v>57678.400000000001</v>
      </c>
      <c r="D1390" s="1">
        <v>57678</v>
      </c>
      <c r="E1390" s="1" t="s">
        <v>2902</v>
      </c>
      <c r="F1390" s="1" t="s">
        <v>1240</v>
      </c>
      <c r="G1390" s="1">
        <v>57678</v>
      </c>
    </row>
    <row r="1391" spans="1:7" ht="38.25" x14ac:dyDescent="0.2">
      <c r="A1391" s="1" t="s">
        <v>5279</v>
      </c>
      <c r="B1391" s="1" t="s">
        <v>4957</v>
      </c>
      <c r="C1391" s="1">
        <v>80442</v>
      </c>
      <c r="D1391" s="1">
        <v>80442</v>
      </c>
      <c r="E1391" s="1" t="s">
        <v>2902</v>
      </c>
      <c r="F1391" s="1" t="s">
        <v>1240</v>
      </c>
      <c r="G1391" s="1">
        <v>80442</v>
      </c>
    </row>
    <row r="1392" spans="1:7" ht="38.25" x14ac:dyDescent="0.2">
      <c r="A1392" s="1" t="s">
        <v>5274</v>
      </c>
      <c r="B1392" s="1" t="s">
        <v>4370</v>
      </c>
      <c r="C1392" s="1">
        <v>75000</v>
      </c>
      <c r="D1392" s="1">
        <v>75000</v>
      </c>
      <c r="E1392" s="1" t="s">
        <v>2902</v>
      </c>
      <c r="F1392" s="1" t="s">
        <v>5881</v>
      </c>
      <c r="G1392" s="1">
        <v>75000</v>
      </c>
    </row>
    <row r="1393" spans="1:7" ht="38.25" x14ac:dyDescent="0.2">
      <c r="A1393" s="1" t="s">
        <v>5276</v>
      </c>
      <c r="B1393" s="1" t="s">
        <v>4523</v>
      </c>
      <c r="C1393" s="1">
        <v>61000</v>
      </c>
      <c r="D1393" s="1">
        <v>61000</v>
      </c>
      <c r="E1393" s="1" t="s">
        <v>2902</v>
      </c>
      <c r="F1393" s="1" t="s">
        <v>1240</v>
      </c>
      <c r="G1393" s="1">
        <v>61000</v>
      </c>
    </row>
    <row r="1394" spans="1:7" ht="38.25" x14ac:dyDescent="0.2">
      <c r="A1394" s="1" t="s">
        <v>5270</v>
      </c>
      <c r="B1394" s="1" t="s">
        <v>6223</v>
      </c>
      <c r="C1394" s="1">
        <v>77000</v>
      </c>
      <c r="D1394" s="1">
        <v>77000</v>
      </c>
      <c r="E1394" s="1" t="s">
        <v>2902</v>
      </c>
      <c r="F1394" s="1" t="s">
        <v>1240</v>
      </c>
      <c r="G1394" s="1">
        <v>77000</v>
      </c>
    </row>
    <row r="1395" spans="1:7" ht="38.25" x14ac:dyDescent="0.2">
      <c r="A1395" s="1" t="s">
        <v>5269</v>
      </c>
      <c r="B1395" s="1" t="s">
        <v>2990</v>
      </c>
      <c r="C1395" s="1" t="s">
        <v>3084</v>
      </c>
      <c r="D1395" s="1">
        <v>92000</v>
      </c>
      <c r="E1395" s="1" t="s">
        <v>2902</v>
      </c>
      <c r="F1395" s="1" t="s">
        <v>5350</v>
      </c>
      <c r="G1395" s="1">
        <v>92000</v>
      </c>
    </row>
    <row r="1396" spans="1:7" ht="51" x14ac:dyDescent="0.2">
      <c r="A1396" s="1" t="s">
        <v>5268</v>
      </c>
      <c r="B1396" s="1" t="s">
        <v>2990</v>
      </c>
      <c r="C1396" s="1">
        <v>72000</v>
      </c>
      <c r="D1396" s="1">
        <v>72000</v>
      </c>
      <c r="E1396" s="1" t="s">
        <v>2902</v>
      </c>
      <c r="F1396" s="1" t="s">
        <v>2431</v>
      </c>
      <c r="G1396" s="1">
        <v>72000</v>
      </c>
    </row>
    <row r="1397" spans="1:7" ht="38.25" x14ac:dyDescent="0.2">
      <c r="A1397" s="1" t="s">
        <v>5266</v>
      </c>
      <c r="B1397" s="1" t="s">
        <v>1508</v>
      </c>
      <c r="C1397" s="1">
        <v>14000</v>
      </c>
      <c r="D1397" s="1">
        <v>14000</v>
      </c>
      <c r="E1397" s="1" t="s">
        <v>2902</v>
      </c>
      <c r="F1397" s="1" t="s">
        <v>1240</v>
      </c>
      <c r="G1397" s="1">
        <v>14000</v>
      </c>
    </row>
    <row r="1398" spans="1:7" ht="38.25" x14ac:dyDescent="0.2">
      <c r="A1398" s="1" t="s">
        <v>5265</v>
      </c>
      <c r="B1398" s="1" t="s">
        <v>1508</v>
      </c>
      <c r="C1398" s="1">
        <v>111000</v>
      </c>
      <c r="D1398" s="1">
        <v>111000</v>
      </c>
      <c r="E1398" s="1" t="s">
        <v>2902</v>
      </c>
      <c r="F1398" s="1" t="s">
        <v>5350</v>
      </c>
      <c r="G1398" s="1">
        <v>111000</v>
      </c>
    </row>
    <row r="1399" spans="1:7" ht="38.25" x14ac:dyDescent="0.2">
      <c r="A1399" s="1" t="s">
        <v>5297</v>
      </c>
      <c r="B1399" s="1" t="s">
        <v>4007</v>
      </c>
      <c r="C1399" s="1">
        <v>80000</v>
      </c>
      <c r="D1399" s="1">
        <v>80000</v>
      </c>
      <c r="E1399" s="1" t="s">
        <v>2902</v>
      </c>
      <c r="F1399" s="1" t="s">
        <v>1240</v>
      </c>
      <c r="G1399" s="1">
        <v>80000</v>
      </c>
    </row>
    <row r="1400" spans="1:7" ht="38.25" x14ac:dyDescent="0.2">
      <c r="A1400" s="1" t="s">
        <v>5298</v>
      </c>
      <c r="B1400" s="1" t="s">
        <v>6436</v>
      </c>
      <c r="C1400" s="1" t="s">
        <v>2032</v>
      </c>
      <c r="D1400" s="1">
        <v>3250000</v>
      </c>
      <c r="E1400" s="1" t="s">
        <v>718</v>
      </c>
      <c r="F1400" s="1" t="s">
        <v>1240</v>
      </c>
      <c r="G1400" s="1">
        <v>57875.729229999997</v>
      </c>
    </row>
    <row r="1401" spans="1:7" ht="38.25" x14ac:dyDescent="0.2">
      <c r="A1401" s="1" t="s">
        <v>5299</v>
      </c>
      <c r="B1401" s="1" t="s">
        <v>1236</v>
      </c>
      <c r="C1401" s="1">
        <v>25000</v>
      </c>
      <c r="D1401" s="1">
        <v>25000</v>
      </c>
      <c r="E1401" s="1" t="s">
        <v>2902</v>
      </c>
      <c r="F1401" s="1" t="s">
        <v>5350</v>
      </c>
      <c r="G1401" s="1">
        <v>25000</v>
      </c>
    </row>
    <row r="1402" spans="1:7" ht="38.25" x14ac:dyDescent="0.2">
      <c r="A1402" s="1" t="s">
        <v>5301</v>
      </c>
      <c r="B1402" s="1" t="s">
        <v>515</v>
      </c>
      <c r="C1402" s="1" t="s">
        <v>602</v>
      </c>
      <c r="D1402" s="1">
        <v>24000</v>
      </c>
      <c r="E1402" s="1" t="s">
        <v>2902</v>
      </c>
      <c r="F1402" s="1" t="s">
        <v>5881</v>
      </c>
      <c r="G1402" s="1">
        <v>24000</v>
      </c>
    </row>
    <row r="1403" spans="1:7" ht="38.25" x14ac:dyDescent="0.2">
      <c r="A1403" s="1" t="s">
        <v>5296</v>
      </c>
      <c r="B1403" s="1" t="s">
        <v>5796</v>
      </c>
      <c r="C1403" s="1">
        <v>61000</v>
      </c>
      <c r="D1403" s="1">
        <v>61000</v>
      </c>
      <c r="E1403" s="1" t="s">
        <v>2902</v>
      </c>
      <c r="F1403" s="1" t="s">
        <v>5350</v>
      </c>
      <c r="G1403" s="1">
        <v>61000</v>
      </c>
    </row>
    <row r="1404" spans="1:7" ht="38.25" x14ac:dyDescent="0.2">
      <c r="A1404" s="1" t="s">
        <v>5289</v>
      </c>
      <c r="B1404" s="1" t="s">
        <v>2706</v>
      </c>
      <c r="C1404" s="1" t="s">
        <v>4992</v>
      </c>
      <c r="D1404" s="1">
        <v>55000</v>
      </c>
      <c r="E1404" s="1" t="s">
        <v>4998</v>
      </c>
      <c r="F1404" s="1" t="s">
        <v>5350</v>
      </c>
      <c r="G1404" s="1">
        <v>56095.0311</v>
      </c>
    </row>
    <row r="1405" spans="1:7" ht="38.25" x14ac:dyDescent="0.2">
      <c r="A1405" s="1" t="s">
        <v>5285</v>
      </c>
      <c r="B1405" s="1" t="s">
        <v>4965</v>
      </c>
      <c r="C1405" s="1">
        <v>70000</v>
      </c>
      <c r="D1405" s="1">
        <v>70000</v>
      </c>
      <c r="E1405" s="1" t="s">
        <v>4998</v>
      </c>
      <c r="F1405" s="1" t="s">
        <v>5350</v>
      </c>
      <c r="G1405" s="1">
        <v>71393.675950000004</v>
      </c>
    </row>
    <row r="1406" spans="1:7" ht="38.25" x14ac:dyDescent="0.2">
      <c r="A1406" s="1" t="s">
        <v>5284</v>
      </c>
      <c r="B1406" s="1" t="s">
        <v>6047</v>
      </c>
      <c r="C1406" s="1">
        <v>96230</v>
      </c>
      <c r="D1406" s="1">
        <v>96230</v>
      </c>
      <c r="E1406" s="1" t="s">
        <v>2902</v>
      </c>
      <c r="F1406" s="1" t="s">
        <v>1240</v>
      </c>
      <c r="G1406" s="1">
        <v>96230</v>
      </c>
    </row>
    <row r="1407" spans="1:7" ht="38.25" x14ac:dyDescent="0.2">
      <c r="A1407" s="1" t="s">
        <v>5288</v>
      </c>
      <c r="B1407" s="1" t="s">
        <v>4303</v>
      </c>
      <c r="C1407" s="1">
        <v>75000</v>
      </c>
      <c r="D1407" s="1">
        <v>75000</v>
      </c>
      <c r="E1407" s="1" t="s">
        <v>2902</v>
      </c>
      <c r="F1407" s="1" t="s">
        <v>5350</v>
      </c>
      <c r="G1407" s="1">
        <v>75000</v>
      </c>
    </row>
    <row r="1408" spans="1:7" ht="38.25" x14ac:dyDescent="0.2">
      <c r="A1408" s="1" t="s">
        <v>5286</v>
      </c>
      <c r="B1408" s="1" t="s">
        <v>5515</v>
      </c>
      <c r="C1408" s="1">
        <v>8500</v>
      </c>
      <c r="D1408" s="1">
        <v>102000</v>
      </c>
      <c r="E1408" s="1" t="s">
        <v>2902</v>
      </c>
      <c r="F1408" s="1" t="s">
        <v>1240</v>
      </c>
      <c r="G1408" s="1">
        <v>102000</v>
      </c>
    </row>
    <row r="1409" spans="1:7" ht="38.25" x14ac:dyDescent="0.2">
      <c r="A1409" s="1" t="s">
        <v>5160</v>
      </c>
      <c r="B1409" s="1" t="s">
        <v>4409</v>
      </c>
      <c r="C1409" s="1" t="s">
        <v>708</v>
      </c>
      <c r="D1409" s="1">
        <v>60000</v>
      </c>
      <c r="E1409" s="1" t="s">
        <v>6243</v>
      </c>
      <c r="F1409" s="1" t="s">
        <v>1240</v>
      </c>
      <c r="G1409" s="1">
        <v>19008.034060000002</v>
      </c>
    </row>
    <row r="1410" spans="1:7" ht="38.25" x14ac:dyDescent="0.2">
      <c r="A1410" s="1" t="s">
        <v>5159</v>
      </c>
      <c r="B1410" s="1" t="s">
        <v>298</v>
      </c>
      <c r="C1410" s="1">
        <v>363</v>
      </c>
      <c r="D1410" s="1">
        <v>4356</v>
      </c>
      <c r="E1410" s="1" t="s">
        <v>2902</v>
      </c>
      <c r="F1410" s="1" t="s">
        <v>1240</v>
      </c>
      <c r="G1410" s="1">
        <v>4356</v>
      </c>
    </row>
    <row r="1411" spans="1:7" ht="38.25" x14ac:dyDescent="0.2">
      <c r="A1411" s="1" t="s">
        <v>5158</v>
      </c>
      <c r="B1411" s="1" t="s">
        <v>4287</v>
      </c>
      <c r="C1411" s="1">
        <v>300000</v>
      </c>
      <c r="D1411" s="1">
        <v>300000</v>
      </c>
      <c r="E1411" s="1" t="s">
        <v>718</v>
      </c>
      <c r="F1411" s="1" t="s">
        <v>1240</v>
      </c>
      <c r="G1411" s="1">
        <v>5342.3750060000002</v>
      </c>
    </row>
    <row r="1412" spans="1:7" ht="38.25" x14ac:dyDescent="0.2">
      <c r="A1412" s="1" t="s">
        <v>5157</v>
      </c>
      <c r="B1412" s="1" t="s">
        <v>2302</v>
      </c>
      <c r="C1412" s="1">
        <v>67000</v>
      </c>
      <c r="D1412" s="1">
        <v>67000</v>
      </c>
      <c r="E1412" s="1" t="s">
        <v>2902</v>
      </c>
      <c r="F1412" s="1" t="s">
        <v>5350</v>
      </c>
      <c r="G1412" s="1">
        <v>67000</v>
      </c>
    </row>
    <row r="1413" spans="1:7" ht="38.25" x14ac:dyDescent="0.2">
      <c r="A1413" s="1" t="s">
        <v>5151</v>
      </c>
      <c r="B1413" s="1" t="s">
        <v>1564</v>
      </c>
      <c r="C1413" s="1">
        <v>480000</v>
      </c>
      <c r="D1413" s="1">
        <v>480000</v>
      </c>
      <c r="E1413" s="1" t="s">
        <v>718</v>
      </c>
      <c r="F1413" s="1" t="s">
        <v>1240</v>
      </c>
      <c r="G1413" s="1">
        <v>8547.8000100000008</v>
      </c>
    </row>
    <row r="1414" spans="1:7" ht="51" x14ac:dyDescent="0.2">
      <c r="A1414" s="1" t="s">
        <v>5145</v>
      </c>
      <c r="B1414" s="1" t="s">
        <v>1881</v>
      </c>
      <c r="C1414" s="1" t="s">
        <v>6046</v>
      </c>
      <c r="D1414" s="1">
        <v>900000</v>
      </c>
      <c r="E1414" s="1" t="s">
        <v>718</v>
      </c>
      <c r="F1414" s="1" t="s">
        <v>1240</v>
      </c>
      <c r="G1414" s="1">
        <v>16027.125019999999</v>
      </c>
    </row>
    <row r="1415" spans="1:7" ht="38.25" x14ac:dyDescent="0.2">
      <c r="A1415" s="1" t="s">
        <v>5149</v>
      </c>
      <c r="B1415" s="1" t="s">
        <v>444</v>
      </c>
      <c r="C1415" s="1" t="s">
        <v>673</v>
      </c>
      <c r="D1415" s="1">
        <v>600000</v>
      </c>
      <c r="E1415" s="1" t="s">
        <v>718</v>
      </c>
      <c r="F1415" s="1" t="s">
        <v>5350</v>
      </c>
      <c r="G1415" s="1">
        <v>10684.75001</v>
      </c>
    </row>
    <row r="1416" spans="1:7" ht="38.25" x14ac:dyDescent="0.2">
      <c r="A1416" s="1" t="s">
        <v>5155</v>
      </c>
      <c r="B1416" s="1" t="s">
        <v>1911</v>
      </c>
      <c r="C1416" s="1">
        <v>30000</v>
      </c>
      <c r="D1416" s="1">
        <v>30000</v>
      </c>
      <c r="E1416" s="1" t="s">
        <v>2902</v>
      </c>
      <c r="F1416" s="1" t="s">
        <v>1240</v>
      </c>
      <c r="G1416" s="1">
        <v>30000</v>
      </c>
    </row>
    <row r="1417" spans="1:7" ht="38.25" x14ac:dyDescent="0.2">
      <c r="A1417" s="1" t="s">
        <v>5156</v>
      </c>
      <c r="B1417" s="1" t="s">
        <v>603</v>
      </c>
      <c r="C1417" s="1">
        <v>500000</v>
      </c>
      <c r="D1417" s="1">
        <v>500000</v>
      </c>
      <c r="E1417" s="1" t="s">
        <v>718</v>
      </c>
      <c r="F1417" s="1" t="s">
        <v>5350</v>
      </c>
      <c r="G1417" s="1">
        <v>8903.9583440000006</v>
      </c>
    </row>
    <row r="1418" spans="1:7" ht="38.25" x14ac:dyDescent="0.2">
      <c r="A1418" s="1" t="s">
        <v>5153</v>
      </c>
      <c r="B1418" s="1" t="s">
        <v>2317</v>
      </c>
      <c r="C1418" s="1">
        <v>86000</v>
      </c>
      <c r="D1418" s="1">
        <v>86000</v>
      </c>
      <c r="E1418" s="1" t="s">
        <v>4998</v>
      </c>
      <c r="F1418" s="1" t="s">
        <v>1240</v>
      </c>
      <c r="G1418" s="1">
        <v>87712.230450000003</v>
      </c>
    </row>
    <row r="1419" spans="1:7" ht="51" x14ac:dyDescent="0.2">
      <c r="A1419" s="1" t="s">
        <v>5174</v>
      </c>
      <c r="B1419" s="1" t="s">
        <v>6490</v>
      </c>
      <c r="C1419" s="1">
        <v>1000000</v>
      </c>
      <c r="D1419" s="1">
        <v>1000000</v>
      </c>
      <c r="E1419" s="1" t="s">
        <v>718</v>
      </c>
      <c r="F1419" s="1" t="s">
        <v>2431</v>
      </c>
      <c r="G1419" s="1">
        <v>17807.916689999998</v>
      </c>
    </row>
    <row r="1420" spans="1:7" ht="38.25" x14ac:dyDescent="0.2">
      <c r="A1420" s="1" t="s">
        <v>5173</v>
      </c>
      <c r="B1420" s="1" t="s">
        <v>6490</v>
      </c>
      <c r="C1420" s="1">
        <v>41000</v>
      </c>
      <c r="D1420" s="1">
        <v>41000</v>
      </c>
      <c r="E1420" s="1" t="s">
        <v>2902</v>
      </c>
      <c r="F1420" s="1" t="s">
        <v>5350</v>
      </c>
      <c r="G1420" s="1">
        <v>41000</v>
      </c>
    </row>
    <row r="1421" spans="1:7" ht="38.25" x14ac:dyDescent="0.2">
      <c r="A1421" s="1" t="s">
        <v>5176</v>
      </c>
      <c r="B1421" s="1" t="s">
        <v>5810</v>
      </c>
      <c r="C1421" s="1">
        <v>60000</v>
      </c>
      <c r="D1421" s="1">
        <v>60000</v>
      </c>
      <c r="E1421" s="1" t="s">
        <v>2902</v>
      </c>
      <c r="F1421" s="1" t="s">
        <v>5350</v>
      </c>
      <c r="G1421" s="1">
        <v>60000</v>
      </c>
    </row>
    <row r="1422" spans="1:7" ht="51" x14ac:dyDescent="0.2">
      <c r="A1422" s="1" t="s">
        <v>5165</v>
      </c>
      <c r="B1422" s="1" t="s">
        <v>2325</v>
      </c>
      <c r="C1422" s="1" t="s">
        <v>524</v>
      </c>
      <c r="D1422" s="1">
        <v>264000</v>
      </c>
      <c r="E1422" s="1" t="s">
        <v>1200</v>
      </c>
      <c r="F1422" s="1" t="s">
        <v>2431</v>
      </c>
      <c r="G1422" s="1">
        <v>32187.349880000002</v>
      </c>
    </row>
    <row r="1423" spans="1:7" ht="38.25" x14ac:dyDescent="0.2">
      <c r="A1423" s="1" t="s">
        <v>5166</v>
      </c>
      <c r="B1423" s="1" t="s">
        <v>6066</v>
      </c>
      <c r="C1423" s="1">
        <v>50000</v>
      </c>
      <c r="D1423" s="1">
        <v>50000</v>
      </c>
      <c r="E1423" s="1" t="s">
        <v>6501</v>
      </c>
      <c r="F1423" s="1" t="s">
        <v>1240</v>
      </c>
      <c r="G1423" s="1">
        <v>39879.40468</v>
      </c>
    </row>
    <row r="1424" spans="1:7" ht="38.25" x14ac:dyDescent="0.2">
      <c r="A1424" s="1" t="s">
        <v>5167</v>
      </c>
      <c r="B1424" s="1" t="s">
        <v>6066</v>
      </c>
      <c r="C1424" s="1" t="s">
        <v>4338</v>
      </c>
      <c r="D1424" s="1">
        <v>320000</v>
      </c>
      <c r="E1424" s="1" t="s">
        <v>718</v>
      </c>
      <c r="F1424" s="1" t="s">
        <v>5350</v>
      </c>
      <c r="G1424" s="1">
        <v>5698.53334</v>
      </c>
    </row>
    <row r="1425" spans="1:7" ht="38.25" x14ac:dyDescent="0.2">
      <c r="A1425" s="1" t="s">
        <v>5168</v>
      </c>
      <c r="B1425" s="1" t="s">
        <v>5037</v>
      </c>
      <c r="C1425" s="1" t="s">
        <v>1904</v>
      </c>
      <c r="D1425" s="1">
        <v>400000</v>
      </c>
      <c r="E1425" s="1" t="s">
        <v>718</v>
      </c>
      <c r="F1425" s="1" t="s">
        <v>1240</v>
      </c>
      <c r="G1425" s="1">
        <v>7123.1666750000004</v>
      </c>
    </row>
    <row r="1426" spans="1:7" ht="38.25" x14ac:dyDescent="0.2">
      <c r="A1426" s="1" t="s">
        <v>5169</v>
      </c>
      <c r="B1426" s="1" t="s">
        <v>468</v>
      </c>
      <c r="C1426" s="1" t="s">
        <v>908</v>
      </c>
      <c r="D1426" s="1">
        <v>250000</v>
      </c>
      <c r="E1426" s="1" t="s">
        <v>718</v>
      </c>
      <c r="F1426" s="1" t="s">
        <v>5350</v>
      </c>
      <c r="G1426" s="1">
        <v>4451.9791720000003</v>
      </c>
    </row>
    <row r="1427" spans="1:7" ht="38.25" x14ac:dyDescent="0.2">
      <c r="A1427" s="1" t="s">
        <v>5170</v>
      </c>
      <c r="B1427" s="1" t="s">
        <v>658</v>
      </c>
      <c r="C1427" s="1">
        <v>360000</v>
      </c>
      <c r="D1427" s="1">
        <v>360000</v>
      </c>
      <c r="E1427" s="1" t="s">
        <v>718</v>
      </c>
      <c r="F1427" s="1" t="s">
        <v>5350</v>
      </c>
      <c r="G1427" s="1">
        <v>6410.850007</v>
      </c>
    </row>
    <row r="1428" spans="1:7" ht="51" x14ac:dyDescent="0.2">
      <c r="A1428" s="1" t="s">
        <v>5171</v>
      </c>
      <c r="B1428" s="1" t="s">
        <v>3318</v>
      </c>
      <c r="C1428" s="1" t="s">
        <v>5408</v>
      </c>
      <c r="D1428" s="1">
        <v>1150000</v>
      </c>
      <c r="E1428" s="1" t="s">
        <v>718</v>
      </c>
      <c r="F1428" s="1" t="s">
        <v>2431</v>
      </c>
      <c r="G1428" s="1">
        <v>20479.104189999998</v>
      </c>
    </row>
    <row r="1429" spans="1:7" ht="38.25" x14ac:dyDescent="0.2">
      <c r="A1429" s="1" t="s">
        <v>5172</v>
      </c>
      <c r="B1429" s="1" t="s">
        <v>2995</v>
      </c>
      <c r="C1429" s="1">
        <v>620000</v>
      </c>
      <c r="D1429" s="1">
        <v>620000</v>
      </c>
      <c r="E1429" s="1" t="s">
        <v>718</v>
      </c>
      <c r="F1429" s="1" t="s">
        <v>5881</v>
      </c>
      <c r="G1429" s="1">
        <v>11040.90835</v>
      </c>
    </row>
    <row r="1430" spans="1:7" ht="38.25" x14ac:dyDescent="0.2">
      <c r="A1430" s="1" t="s">
        <v>5194</v>
      </c>
      <c r="B1430" s="1" t="s">
        <v>265</v>
      </c>
      <c r="C1430" s="1" t="s">
        <v>2101</v>
      </c>
      <c r="D1430" s="1">
        <v>1000000</v>
      </c>
      <c r="E1430" s="1" t="s">
        <v>718</v>
      </c>
      <c r="F1430" s="1" t="s">
        <v>5350</v>
      </c>
      <c r="G1430" s="1">
        <v>17807.916689999998</v>
      </c>
    </row>
    <row r="1431" spans="1:7" ht="38.25" x14ac:dyDescent="0.2">
      <c r="A1431" s="1" t="s">
        <v>5193</v>
      </c>
      <c r="B1431" s="1" t="s">
        <v>2639</v>
      </c>
      <c r="C1431" s="1">
        <v>200000</v>
      </c>
      <c r="D1431" s="1">
        <v>200000</v>
      </c>
      <c r="E1431" s="1" t="s">
        <v>718</v>
      </c>
      <c r="F1431" s="1" t="s">
        <v>1240</v>
      </c>
      <c r="G1431" s="1">
        <v>3561.583337</v>
      </c>
    </row>
    <row r="1432" spans="1:7" ht="38.25" x14ac:dyDescent="0.2">
      <c r="A1432" s="1" t="s">
        <v>5178</v>
      </c>
      <c r="B1432" s="1" t="s">
        <v>3810</v>
      </c>
      <c r="C1432" s="1" t="s">
        <v>1051</v>
      </c>
      <c r="D1432" s="1">
        <v>17000</v>
      </c>
      <c r="E1432" s="1" t="s">
        <v>211</v>
      </c>
      <c r="F1432" s="1" t="s">
        <v>5350</v>
      </c>
      <c r="G1432" s="1">
        <v>26795.030630000001</v>
      </c>
    </row>
    <row r="1433" spans="1:7" ht="38.25" x14ac:dyDescent="0.2">
      <c r="A1433" s="1" t="s">
        <v>5188</v>
      </c>
      <c r="B1433" s="1" t="s">
        <v>1235</v>
      </c>
      <c r="C1433" s="1">
        <v>1700</v>
      </c>
      <c r="D1433" s="1">
        <v>20400</v>
      </c>
      <c r="E1433" s="1" t="s">
        <v>2902</v>
      </c>
      <c r="F1433" s="1" t="s">
        <v>5881</v>
      </c>
      <c r="G1433" s="1">
        <v>20400</v>
      </c>
    </row>
    <row r="1434" spans="1:7" ht="38.25" x14ac:dyDescent="0.2">
      <c r="A1434" s="1" t="s">
        <v>5189</v>
      </c>
      <c r="B1434" s="1" t="s">
        <v>132</v>
      </c>
      <c r="C1434" s="1" t="s">
        <v>421</v>
      </c>
      <c r="D1434" s="1">
        <v>25000</v>
      </c>
      <c r="E1434" s="1" t="s">
        <v>211</v>
      </c>
      <c r="F1434" s="1" t="s">
        <v>1240</v>
      </c>
      <c r="G1434" s="1">
        <v>39404.4568</v>
      </c>
    </row>
    <row r="1435" spans="1:7" ht="38.25" x14ac:dyDescent="0.2">
      <c r="A1435" s="1" t="s">
        <v>5186</v>
      </c>
      <c r="B1435" s="1" t="s">
        <v>5491</v>
      </c>
      <c r="C1435" s="1">
        <v>118000</v>
      </c>
      <c r="D1435" s="1">
        <v>118000</v>
      </c>
      <c r="E1435" s="1" t="s">
        <v>2896</v>
      </c>
      <c r="F1435" s="1" t="s">
        <v>1240</v>
      </c>
      <c r="G1435" s="1">
        <v>149907.13380000001</v>
      </c>
    </row>
    <row r="1436" spans="1:7" ht="38.25" x14ac:dyDescent="0.2">
      <c r="A1436" s="1" t="s">
        <v>5187</v>
      </c>
      <c r="B1436" s="1" t="s">
        <v>2262</v>
      </c>
      <c r="C1436" s="1">
        <v>230000</v>
      </c>
      <c r="D1436" s="1">
        <v>230000</v>
      </c>
      <c r="E1436" s="1" t="s">
        <v>718</v>
      </c>
      <c r="F1436" s="1" t="s">
        <v>1240</v>
      </c>
      <c r="G1436" s="1">
        <v>4095.8208380000001</v>
      </c>
    </row>
    <row r="1437" spans="1:7" ht="38.25" x14ac:dyDescent="0.2">
      <c r="A1437" s="1" t="s">
        <v>5182</v>
      </c>
      <c r="B1437" s="1" t="s">
        <v>5675</v>
      </c>
      <c r="C1437" s="1" t="s">
        <v>5485</v>
      </c>
      <c r="D1437" s="1">
        <v>125000</v>
      </c>
      <c r="E1437" s="1" t="s">
        <v>4998</v>
      </c>
      <c r="F1437" s="1" t="s">
        <v>1240</v>
      </c>
      <c r="G1437" s="1">
        <v>127488.7071</v>
      </c>
    </row>
    <row r="1438" spans="1:7" ht="51" x14ac:dyDescent="0.2">
      <c r="A1438" s="1" t="s">
        <v>5184</v>
      </c>
      <c r="B1438" s="1" t="s">
        <v>6454</v>
      </c>
      <c r="C1438" s="1" t="s">
        <v>5728</v>
      </c>
      <c r="D1438" s="1">
        <v>37000</v>
      </c>
      <c r="E1438" s="1" t="s">
        <v>211</v>
      </c>
      <c r="F1438" s="1" t="s">
        <v>2431</v>
      </c>
      <c r="G1438" s="1">
        <v>58318.59607</v>
      </c>
    </row>
    <row r="1439" spans="1:7" ht="38.25" x14ac:dyDescent="0.2">
      <c r="A1439" s="1" t="s">
        <v>5180</v>
      </c>
      <c r="B1439" s="1" t="s">
        <v>1935</v>
      </c>
      <c r="C1439" s="1" t="s">
        <v>470</v>
      </c>
      <c r="D1439" s="1">
        <v>78000</v>
      </c>
      <c r="E1439" s="1" t="s">
        <v>1200</v>
      </c>
      <c r="F1439" s="1" t="s">
        <v>1240</v>
      </c>
      <c r="G1439" s="1">
        <v>9509.8988289999998</v>
      </c>
    </row>
    <row r="1440" spans="1:7" ht="38.25" x14ac:dyDescent="0.2">
      <c r="A1440" s="1" t="s">
        <v>5181</v>
      </c>
      <c r="B1440" s="1" t="s">
        <v>1220</v>
      </c>
      <c r="C1440" s="1" t="s">
        <v>6508</v>
      </c>
      <c r="D1440" s="1">
        <v>720000</v>
      </c>
      <c r="E1440" s="1" t="s">
        <v>718</v>
      </c>
      <c r="F1440" s="1" t="s">
        <v>1240</v>
      </c>
      <c r="G1440" s="1">
        <v>12821.70001</v>
      </c>
    </row>
    <row r="1441" spans="1:7" ht="51" x14ac:dyDescent="0.2">
      <c r="A1441" s="1" t="s">
        <v>5215</v>
      </c>
      <c r="B1441" s="1" t="s">
        <v>3193</v>
      </c>
      <c r="C1441" s="1">
        <v>4000</v>
      </c>
      <c r="D1441" s="1">
        <v>4000</v>
      </c>
      <c r="E1441" s="1" t="s">
        <v>2902</v>
      </c>
      <c r="F1441" s="1" t="s">
        <v>2431</v>
      </c>
      <c r="G1441" s="1">
        <v>4000</v>
      </c>
    </row>
    <row r="1442" spans="1:7" ht="51" x14ac:dyDescent="0.2">
      <c r="A1442" s="1" t="s">
        <v>5200</v>
      </c>
      <c r="B1442" s="1" t="s">
        <v>2228</v>
      </c>
      <c r="C1442" s="1">
        <v>42000</v>
      </c>
      <c r="D1442" s="1">
        <v>42000</v>
      </c>
      <c r="E1442" s="1" t="s">
        <v>2902</v>
      </c>
      <c r="F1442" s="1" t="s">
        <v>2431</v>
      </c>
      <c r="G1442" s="1">
        <v>42000</v>
      </c>
    </row>
    <row r="1443" spans="1:7" ht="51" x14ac:dyDescent="0.2">
      <c r="A1443" s="1" t="s">
        <v>5201</v>
      </c>
      <c r="B1443" s="1" t="s">
        <v>5048</v>
      </c>
      <c r="C1443" s="1" t="s">
        <v>2762</v>
      </c>
      <c r="D1443" s="1">
        <v>3200</v>
      </c>
      <c r="E1443" s="1" t="s">
        <v>2902</v>
      </c>
      <c r="F1443" s="1" t="s">
        <v>2431</v>
      </c>
      <c r="G1443" s="1">
        <v>3200</v>
      </c>
    </row>
    <row r="1444" spans="1:7" ht="38.25" x14ac:dyDescent="0.2">
      <c r="A1444" s="1" t="s">
        <v>5208</v>
      </c>
      <c r="B1444" s="1" t="s">
        <v>5098</v>
      </c>
      <c r="C1444" s="1">
        <v>60000</v>
      </c>
      <c r="D1444" s="1">
        <v>60000</v>
      </c>
      <c r="E1444" s="1" t="s">
        <v>2902</v>
      </c>
      <c r="F1444" s="1" t="s">
        <v>5350</v>
      </c>
      <c r="G1444" s="1">
        <v>60000</v>
      </c>
    </row>
    <row r="1445" spans="1:7" ht="38.25" x14ac:dyDescent="0.2">
      <c r="A1445" s="1" t="s">
        <v>5209</v>
      </c>
      <c r="B1445" s="1" t="s">
        <v>3982</v>
      </c>
      <c r="C1445" s="1">
        <v>85000</v>
      </c>
      <c r="D1445" s="1">
        <v>85000</v>
      </c>
      <c r="E1445" s="1" t="s">
        <v>2902</v>
      </c>
      <c r="F1445" s="1" t="s">
        <v>1240</v>
      </c>
      <c r="G1445" s="1">
        <v>85000</v>
      </c>
    </row>
    <row r="1446" spans="1:7" ht="38.25" x14ac:dyDescent="0.2">
      <c r="A1446" s="1" t="s">
        <v>5211</v>
      </c>
      <c r="B1446" s="1" t="s">
        <v>2214</v>
      </c>
      <c r="C1446" s="1">
        <v>109000</v>
      </c>
      <c r="D1446" s="1">
        <v>109000</v>
      </c>
      <c r="E1446" s="1" t="s">
        <v>2902</v>
      </c>
      <c r="F1446" s="1" t="s">
        <v>1240</v>
      </c>
      <c r="G1446" s="1">
        <v>109000</v>
      </c>
    </row>
    <row r="1447" spans="1:7" ht="51" x14ac:dyDescent="0.2">
      <c r="A1447" s="1" t="s">
        <v>5212</v>
      </c>
      <c r="B1447" s="1" t="s">
        <v>4819</v>
      </c>
      <c r="C1447" s="1" t="s">
        <v>3877</v>
      </c>
      <c r="D1447" s="1">
        <v>60000</v>
      </c>
      <c r="E1447" s="1" t="s">
        <v>2896</v>
      </c>
      <c r="F1447" s="1" t="s">
        <v>2431</v>
      </c>
      <c r="G1447" s="1">
        <v>76223.966339999999</v>
      </c>
    </row>
    <row r="1448" spans="1:7" ht="38.25" x14ac:dyDescent="0.2">
      <c r="A1448" s="1" t="s">
        <v>5204</v>
      </c>
      <c r="B1448" s="1" t="s">
        <v>3259</v>
      </c>
      <c r="C1448" s="1">
        <v>77000</v>
      </c>
      <c r="D1448" s="1">
        <v>77000</v>
      </c>
      <c r="E1448" s="1" t="s">
        <v>2902</v>
      </c>
      <c r="F1448" s="1" t="s">
        <v>5350</v>
      </c>
      <c r="G1448" s="1">
        <v>77000</v>
      </c>
    </row>
    <row r="1449" spans="1:7" ht="51" x14ac:dyDescent="0.2">
      <c r="A1449" s="1" t="s">
        <v>5205</v>
      </c>
      <c r="B1449" s="1" t="s">
        <v>1312</v>
      </c>
      <c r="C1449" s="1">
        <v>25000</v>
      </c>
      <c r="D1449" s="1">
        <v>25000</v>
      </c>
      <c r="E1449" s="1" t="s">
        <v>2902</v>
      </c>
      <c r="F1449" s="1" t="s">
        <v>2431</v>
      </c>
      <c r="G1449" s="1">
        <v>25000</v>
      </c>
    </row>
    <row r="1450" spans="1:7" ht="38.25" x14ac:dyDescent="0.2">
      <c r="A1450" s="1" t="s">
        <v>5206</v>
      </c>
      <c r="B1450" s="1" t="s">
        <v>1930</v>
      </c>
      <c r="C1450" s="1">
        <v>64000</v>
      </c>
      <c r="D1450" s="1">
        <v>64000</v>
      </c>
      <c r="E1450" s="1" t="s">
        <v>2902</v>
      </c>
      <c r="F1450" s="1" t="s">
        <v>5350</v>
      </c>
      <c r="G1450" s="1">
        <v>64000</v>
      </c>
    </row>
    <row r="1451" spans="1:7" ht="38.25" x14ac:dyDescent="0.2">
      <c r="A1451" s="1" t="s">
        <v>5207</v>
      </c>
      <c r="B1451" s="1" t="s">
        <v>1253</v>
      </c>
      <c r="C1451" s="1">
        <v>146633</v>
      </c>
      <c r="D1451" s="1">
        <v>146633</v>
      </c>
      <c r="E1451" s="1" t="s">
        <v>211</v>
      </c>
      <c r="F1451" s="1" t="s">
        <v>5350</v>
      </c>
      <c r="G1451" s="1">
        <v>231119.74859999999</v>
      </c>
    </row>
    <row r="1452" spans="1:7" ht="51" x14ac:dyDescent="0.2">
      <c r="A1452" s="1" t="s">
        <v>5532</v>
      </c>
      <c r="B1452" s="1" t="s">
        <v>2137</v>
      </c>
      <c r="C1452" s="1">
        <v>76000</v>
      </c>
      <c r="D1452" s="1">
        <v>76000</v>
      </c>
      <c r="E1452" s="1" t="s">
        <v>2902</v>
      </c>
      <c r="F1452" s="1" t="s">
        <v>2431</v>
      </c>
      <c r="G1452" s="1">
        <v>76000</v>
      </c>
    </row>
    <row r="1453" spans="1:7" ht="38.25" x14ac:dyDescent="0.2">
      <c r="A1453" s="1" t="s">
        <v>5535</v>
      </c>
      <c r="B1453" s="1" t="s">
        <v>6482</v>
      </c>
      <c r="C1453" s="1">
        <v>10000</v>
      </c>
      <c r="D1453" s="1">
        <v>10000</v>
      </c>
      <c r="E1453" s="1" t="s">
        <v>211</v>
      </c>
      <c r="F1453" s="1" t="s">
        <v>5350</v>
      </c>
      <c r="G1453" s="1">
        <v>15761.782719999999</v>
      </c>
    </row>
    <row r="1454" spans="1:7" ht="38.25" x14ac:dyDescent="0.2">
      <c r="A1454" s="1" t="s">
        <v>5533</v>
      </c>
      <c r="B1454" s="1" t="s">
        <v>6482</v>
      </c>
      <c r="C1454" s="1" t="s">
        <v>4730</v>
      </c>
      <c r="D1454" s="1">
        <v>165000</v>
      </c>
      <c r="E1454" s="1" t="s">
        <v>4998</v>
      </c>
      <c r="F1454" s="1" t="s">
        <v>5350</v>
      </c>
      <c r="G1454" s="1">
        <v>168285.09330000001</v>
      </c>
    </row>
    <row r="1455" spans="1:7" ht="38.25" x14ac:dyDescent="0.2">
      <c r="A1455" s="1" t="s">
        <v>5542</v>
      </c>
      <c r="B1455" s="1" t="s">
        <v>5321</v>
      </c>
      <c r="C1455" s="1" t="s">
        <v>2381</v>
      </c>
      <c r="D1455" s="1">
        <v>50000</v>
      </c>
      <c r="E1455" s="1" t="s">
        <v>2902</v>
      </c>
      <c r="F1455" s="1" t="s">
        <v>1240</v>
      </c>
      <c r="G1455" s="1">
        <v>50000</v>
      </c>
    </row>
    <row r="1456" spans="1:7" ht="51" x14ac:dyDescent="0.2">
      <c r="A1456" s="1" t="s">
        <v>5541</v>
      </c>
      <c r="B1456" s="1" t="s">
        <v>5414</v>
      </c>
      <c r="C1456" s="1" t="s">
        <v>4074</v>
      </c>
      <c r="D1456" s="1">
        <v>7200</v>
      </c>
      <c r="E1456" s="1" t="s">
        <v>2902</v>
      </c>
      <c r="F1456" s="1" t="s">
        <v>1240</v>
      </c>
      <c r="G1456" s="1">
        <v>7200</v>
      </c>
    </row>
    <row r="1457" spans="1:7" ht="51" x14ac:dyDescent="0.2">
      <c r="A1457" s="1" t="s">
        <v>5545</v>
      </c>
      <c r="B1457" s="1" t="s">
        <v>2443</v>
      </c>
      <c r="C1457" s="1">
        <v>42000</v>
      </c>
      <c r="D1457" s="1">
        <v>42000</v>
      </c>
      <c r="E1457" s="1" t="s">
        <v>2896</v>
      </c>
      <c r="F1457" s="1" t="s">
        <v>2431</v>
      </c>
      <c r="G1457" s="1">
        <v>53356.776440000001</v>
      </c>
    </row>
    <row r="1458" spans="1:7" ht="38.25" x14ac:dyDescent="0.2">
      <c r="A1458" s="1" t="s">
        <v>5544</v>
      </c>
      <c r="B1458" s="1" t="s">
        <v>4195</v>
      </c>
      <c r="C1458" s="1">
        <v>45000</v>
      </c>
      <c r="D1458" s="1">
        <v>45000</v>
      </c>
      <c r="E1458" s="1" t="s">
        <v>2902</v>
      </c>
      <c r="F1458" s="1" t="s">
        <v>5350</v>
      </c>
      <c r="G1458" s="1">
        <v>45000</v>
      </c>
    </row>
    <row r="1459" spans="1:7" ht="51" x14ac:dyDescent="0.2">
      <c r="A1459" s="1" t="s">
        <v>5538</v>
      </c>
      <c r="B1459" s="1" t="s">
        <v>1047</v>
      </c>
      <c r="C1459" s="1">
        <v>5000</v>
      </c>
      <c r="D1459" s="1">
        <v>5000</v>
      </c>
      <c r="E1459" s="1" t="s">
        <v>2902</v>
      </c>
      <c r="F1459" s="1" t="s">
        <v>2431</v>
      </c>
      <c r="G1459" s="1">
        <v>5000</v>
      </c>
    </row>
    <row r="1460" spans="1:7" ht="51" x14ac:dyDescent="0.2">
      <c r="A1460" s="1" t="s">
        <v>5537</v>
      </c>
      <c r="B1460" s="1" t="s">
        <v>3170</v>
      </c>
      <c r="C1460" s="1">
        <v>74000</v>
      </c>
      <c r="D1460" s="1">
        <v>74000</v>
      </c>
      <c r="E1460" s="1" t="s">
        <v>4998</v>
      </c>
      <c r="F1460" s="1" t="s">
        <v>2431</v>
      </c>
      <c r="G1460" s="1">
        <v>75473.314570000002</v>
      </c>
    </row>
    <row r="1461" spans="1:7" ht="38.25" x14ac:dyDescent="0.2">
      <c r="A1461" s="1" t="s">
        <v>5540</v>
      </c>
      <c r="B1461" s="1" t="s">
        <v>6219</v>
      </c>
      <c r="C1461" s="1" t="s">
        <v>393</v>
      </c>
      <c r="D1461" s="1">
        <v>15000</v>
      </c>
      <c r="E1461" s="1" t="s">
        <v>2902</v>
      </c>
      <c r="F1461" s="1" t="s">
        <v>5350</v>
      </c>
      <c r="G1461" s="1">
        <v>15000</v>
      </c>
    </row>
    <row r="1462" spans="1:7" ht="51" x14ac:dyDescent="0.2">
      <c r="A1462" s="1" t="s">
        <v>5750</v>
      </c>
      <c r="B1462" s="1" t="s">
        <v>1117</v>
      </c>
      <c r="C1462" s="1" t="s">
        <v>1110</v>
      </c>
      <c r="D1462" s="1">
        <v>33500</v>
      </c>
      <c r="E1462" s="1" t="s">
        <v>2896</v>
      </c>
      <c r="F1462" s="1" t="s">
        <v>2431</v>
      </c>
      <c r="G1462" s="1">
        <v>42558.38121</v>
      </c>
    </row>
    <row r="1463" spans="1:7" ht="38.25" x14ac:dyDescent="0.2">
      <c r="A1463" s="1" t="s">
        <v>5704</v>
      </c>
      <c r="B1463" s="1" t="s">
        <v>1117</v>
      </c>
      <c r="C1463" s="1" t="s">
        <v>2586</v>
      </c>
      <c r="D1463" s="1">
        <v>61000</v>
      </c>
      <c r="E1463" s="1" t="s">
        <v>2902</v>
      </c>
      <c r="F1463" s="1" t="s">
        <v>1240</v>
      </c>
      <c r="G1463" s="1">
        <v>61000</v>
      </c>
    </row>
    <row r="1464" spans="1:7" ht="38.25" x14ac:dyDescent="0.2">
      <c r="A1464" s="1" t="s">
        <v>5703</v>
      </c>
      <c r="B1464" s="1" t="s">
        <v>2204</v>
      </c>
      <c r="C1464" s="1">
        <v>66000</v>
      </c>
      <c r="D1464" s="1">
        <v>66000</v>
      </c>
      <c r="E1464" s="1" t="s">
        <v>2902</v>
      </c>
      <c r="F1464" s="1" t="s">
        <v>1240</v>
      </c>
      <c r="G1464" s="1">
        <v>66000</v>
      </c>
    </row>
    <row r="1465" spans="1:7" ht="51" x14ac:dyDescent="0.2">
      <c r="A1465" s="1" t="s">
        <v>5706</v>
      </c>
      <c r="B1465" s="1" t="s">
        <v>6141</v>
      </c>
      <c r="C1465" s="1" t="s">
        <v>404</v>
      </c>
      <c r="D1465" s="1">
        <v>278000</v>
      </c>
      <c r="E1465" s="1" t="s">
        <v>718</v>
      </c>
      <c r="F1465" s="1" t="s">
        <v>2431</v>
      </c>
      <c r="G1465" s="1">
        <v>4950.6008389999997</v>
      </c>
    </row>
    <row r="1466" spans="1:7" ht="38.25" x14ac:dyDescent="0.2">
      <c r="A1466" s="1" t="s">
        <v>5705</v>
      </c>
      <c r="B1466" s="1" t="s">
        <v>4219</v>
      </c>
      <c r="C1466" s="1">
        <v>55000</v>
      </c>
      <c r="D1466" s="1">
        <v>55000</v>
      </c>
      <c r="E1466" s="1" t="s">
        <v>2902</v>
      </c>
      <c r="F1466" s="1" t="s">
        <v>5350</v>
      </c>
      <c r="G1466" s="1">
        <v>55000</v>
      </c>
    </row>
    <row r="1467" spans="1:7" ht="38.25" x14ac:dyDescent="0.2">
      <c r="A1467" s="1" t="s">
        <v>5700</v>
      </c>
      <c r="B1467" s="1" t="s">
        <v>6424</v>
      </c>
      <c r="C1467" s="1">
        <v>32000</v>
      </c>
      <c r="D1467" s="1">
        <v>32000</v>
      </c>
      <c r="E1467" s="1" t="s">
        <v>2902</v>
      </c>
      <c r="F1467" s="1" t="s">
        <v>1240</v>
      </c>
      <c r="G1467" s="1">
        <v>32000</v>
      </c>
    </row>
    <row r="1468" spans="1:7" ht="51" x14ac:dyDescent="0.2">
      <c r="A1468" s="1" t="s">
        <v>5699</v>
      </c>
      <c r="B1468" s="1" t="s">
        <v>6492</v>
      </c>
      <c r="C1468" s="1">
        <v>18000</v>
      </c>
      <c r="D1468" s="1">
        <v>18000</v>
      </c>
      <c r="E1468" s="1" t="s">
        <v>2902</v>
      </c>
      <c r="F1468" s="1" t="s">
        <v>2431</v>
      </c>
      <c r="G1468" s="1">
        <v>18000</v>
      </c>
    </row>
    <row r="1469" spans="1:7" ht="38.25" x14ac:dyDescent="0.2">
      <c r="A1469" s="1" t="s">
        <v>5702</v>
      </c>
      <c r="B1469" s="1" t="s">
        <v>5834</v>
      </c>
      <c r="C1469" s="1" t="s">
        <v>3731</v>
      </c>
      <c r="D1469" s="1">
        <v>650000</v>
      </c>
      <c r="E1469" s="1" t="s">
        <v>718</v>
      </c>
      <c r="F1469" s="1" t="s">
        <v>1240</v>
      </c>
      <c r="G1469" s="1">
        <v>11575.145850000001</v>
      </c>
    </row>
    <row r="1470" spans="1:7" ht="51" x14ac:dyDescent="0.2">
      <c r="A1470" s="1" t="s">
        <v>5701</v>
      </c>
      <c r="B1470" s="1" t="s">
        <v>6545</v>
      </c>
      <c r="C1470" s="1">
        <v>50000</v>
      </c>
      <c r="D1470" s="1">
        <v>50000</v>
      </c>
      <c r="E1470" s="1" t="s">
        <v>2896</v>
      </c>
      <c r="F1470" s="1" t="s">
        <v>2431</v>
      </c>
      <c r="G1470" s="1">
        <v>63519.971949999999</v>
      </c>
    </row>
    <row r="1471" spans="1:7" ht="51" x14ac:dyDescent="0.2">
      <c r="A1471" s="1" t="s">
        <v>5696</v>
      </c>
      <c r="B1471" s="1" t="s">
        <v>6002</v>
      </c>
      <c r="C1471" s="1" t="s">
        <v>1372</v>
      </c>
      <c r="D1471" s="1">
        <v>4000000</v>
      </c>
      <c r="E1471" s="1" t="s">
        <v>718</v>
      </c>
      <c r="F1471" s="1" t="s">
        <v>2431</v>
      </c>
      <c r="G1471" s="1">
        <v>71231.666750000004</v>
      </c>
    </row>
    <row r="1472" spans="1:7" ht="38.25" x14ac:dyDescent="0.2">
      <c r="A1472" s="1" t="s">
        <v>5708</v>
      </c>
      <c r="B1472" s="1" t="s">
        <v>2518</v>
      </c>
      <c r="C1472" s="1" t="s">
        <v>3231</v>
      </c>
      <c r="D1472" s="1">
        <v>10000</v>
      </c>
      <c r="E1472" s="1" t="s">
        <v>2902</v>
      </c>
      <c r="F1472" s="1" t="s">
        <v>1240</v>
      </c>
      <c r="G1472" s="1">
        <v>10000</v>
      </c>
    </row>
    <row r="1473" spans="1:7" ht="38.25" x14ac:dyDescent="0.2">
      <c r="A1473" s="1" t="s">
        <v>5709</v>
      </c>
      <c r="B1473" s="1" t="s">
        <v>4581</v>
      </c>
      <c r="C1473" s="1">
        <v>74300</v>
      </c>
      <c r="D1473" s="1">
        <v>74300</v>
      </c>
      <c r="E1473" s="1" t="s">
        <v>2902</v>
      </c>
      <c r="F1473" s="1" t="s">
        <v>1240</v>
      </c>
      <c r="G1473" s="1">
        <v>74300</v>
      </c>
    </row>
    <row r="1474" spans="1:7" ht="38.25" x14ac:dyDescent="0.2">
      <c r="A1474" s="1" t="s">
        <v>5722</v>
      </c>
      <c r="B1474" s="1" t="s">
        <v>4581</v>
      </c>
      <c r="C1474" s="1">
        <v>1500000</v>
      </c>
      <c r="D1474" s="1">
        <v>1500000</v>
      </c>
      <c r="E1474" s="1" t="s">
        <v>718</v>
      </c>
      <c r="F1474" s="1" t="s">
        <v>1240</v>
      </c>
      <c r="G1474" s="1">
        <v>26711.875029999999</v>
      </c>
    </row>
    <row r="1475" spans="1:7" ht="38.25" x14ac:dyDescent="0.2">
      <c r="A1475" s="1" t="s">
        <v>5721</v>
      </c>
      <c r="B1475" s="1" t="s">
        <v>5327</v>
      </c>
      <c r="C1475" s="1" t="s">
        <v>2436</v>
      </c>
      <c r="D1475" s="1">
        <v>536000</v>
      </c>
      <c r="E1475" s="1" t="s">
        <v>718</v>
      </c>
      <c r="F1475" s="1" t="s">
        <v>1240</v>
      </c>
      <c r="G1475" s="1">
        <v>9545.0433439999997</v>
      </c>
    </row>
    <row r="1476" spans="1:7" ht="38.25" x14ac:dyDescent="0.2">
      <c r="A1476" s="1" t="s">
        <v>5720</v>
      </c>
      <c r="B1476" s="1" t="s">
        <v>1578</v>
      </c>
      <c r="C1476" s="1">
        <v>95000</v>
      </c>
      <c r="D1476" s="1">
        <v>95000</v>
      </c>
      <c r="E1476" s="1" t="s">
        <v>2902</v>
      </c>
      <c r="F1476" s="1" t="s">
        <v>1240</v>
      </c>
      <c r="G1476" s="1">
        <v>95000</v>
      </c>
    </row>
    <row r="1477" spans="1:7" ht="38.25" x14ac:dyDescent="0.2">
      <c r="A1477" s="1" t="s">
        <v>5719</v>
      </c>
      <c r="B1477" s="1" t="s">
        <v>1279</v>
      </c>
      <c r="C1477" s="1">
        <v>64300</v>
      </c>
      <c r="D1477" s="1">
        <v>64300</v>
      </c>
      <c r="E1477" s="1" t="s">
        <v>2902</v>
      </c>
      <c r="F1477" s="1" t="s">
        <v>1240</v>
      </c>
      <c r="G1477" s="1">
        <v>64300</v>
      </c>
    </row>
    <row r="1478" spans="1:7" ht="51" x14ac:dyDescent="0.2">
      <c r="A1478" s="1" t="s">
        <v>5718</v>
      </c>
      <c r="B1478" s="1" t="s">
        <v>5004</v>
      </c>
      <c r="C1478" s="1">
        <v>250000</v>
      </c>
      <c r="D1478" s="1">
        <v>250000</v>
      </c>
      <c r="E1478" s="1" t="s">
        <v>2902</v>
      </c>
      <c r="F1478" s="1" t="s">
        <v>2431</v>
      </c>
      <c r="G1478" s="1">
        <v>250000</v>
      </c>
    </row>
    <row r="1479" spans="1:7" ht="38.25" x14ac:dyDescent="0.2">
      <c r="A1479" s="1" t="s">
        <v>5715</v>
      </c>
      <c r="B1479" s="1" t="s">
        <v>5481</v>
      </c>
      <c r="C1479" s="1">
        <v>89000</v>
      </c>
      <c r="D1479" s="1">
        <v>89000</v>
      </c>
      <c r="E1479" s="1" t="s">
        <v>2902</v>
      </c>
      <c r="F1479" s="1" t="s">
        <v>5350</v>
      </c>
      <c r="G1479" s="1">
        <v>89000</v>
      </c>
    </row>
    <row r="1480" spans="1:7" ht="51" x14ac:dyDescent="0.2">
      <c r="A1480" s="1" t="s">
        <v>5725</v>
      </c>
      <c r="B1480" s="1" t="s">
        <v>3967</v>
      </c>
      <c r="C1480" s="1">
        <v>75000</v>
      </c>
      <c r="D1480" s="1">
        <v>75000</v>
      </c>
      <c r="E1480" s="1" t="s">
        <v>2902</v>
      </c>
      <c r="F1480" s="1" t="s">
        <v>2431</v>
      </c>
      <c r="G1480" s="1">
        <v>75000</v>
      </c>
    </row>
    <row r="1481" spans="1:7" ht="51" x14ac:dyDescent="0.2">
      <c r="A1481" s="1" t="s">
        <v>5723</v>
      </c>
      <c r="B1481" s="1" t="s">
        <v>5067</v>
      </c>
      <c r="C1481" s="1">
        <v>45000</v>
      </c>
      <c r="D1481" s="1">
        <v>45000</v>
      </c>
      <c r="E1481" s="1" t="s">
        <v>2902</v>
      </c>
      <c r="F1481" s="1" t="s">
        <v>2431</v>
      </c>
      <c r="G1481" s="1">
        <v>45000</v>
      </c>
    </row>
    <row r="1482" spans="1:7" ht="51" x14ac:dyDescent="0.2">
      <c r="A1482" s="1" t="s">
        <v>5724</v>
      </c>
      <c r="B1482" s="1" t="s">
        <v>2566</v>
      </c>
      <c r="C1482" s="1">
        <v>127500</v>
      </c>
      <c r="D1482" s="1">
        <v>127500</v>
      </c>
      <c r="E1482" s="1" t="s">
        <v>2902</v>
      </c>
      <c r="F1482" s="1" t="s">
        <v>2431</v>
      </c>
      <c r="G1482" s="1">
        <v>127500</v>
      </c>
    </row>
    <row r="1483" spans="1:7" ht="38.25" x14ac:dyDescent="0.2">
      <c r="A1483" s="1" t="s">
        <v>5670</v>
      </c>
      <c r="B1483" s="1" t="s">
        <v>1081</v>
      </c>
      <c r="C1483" s="1">
        <v>170000</v>
      </c>
      <c r="D1483" s="1">
        <v>170000</v>
      </c>
      <c r="E1483" s="1" t="s">
        <v>2902</v>
      </c>
      <c r="F1483" s="1" t="s">
        <v>5350</v>
      </c>
      <c r="G1483" s="1">
        <v>170000</v>
      </c>
    </row>
    <row r="1484" spans="1:7" ht="51" x14ac:dyDescent="0.2">
      <c r="A1484" s="1" t="s">
        <v>5671</v>
      </c>
      <c r="B1484" s="1" t="s">
        <v>3660</v>
      </c>
      <c r="C1484" s="1">
        <v>800</v>
      </c>
      <c r="D1484" s="1">
        <v>9600</v>
      </c>
      <c r="E1484" s="1" t="s">
        <v>2902</v>
      </c>
      <c r="F1484" s="1" t="s">
        <v>2431</v>
      </c>
      <c r="G1484" s="1">
        <v>9600</v>
      </c>
    </row>
    <row r="1485" spans="1:7" ht="51" x14ac:dyDescent="0.2">
      <c r="A1485" s="1" t="s">
        <v>5668</v>
      </c>
      <c r="B1485" s="1" t="s">
        <v>1336</v>
      </c>
      <c r="C1485" s="1">
        <v>62000</v>
      </c>
      <c r="D1485" s="1">
        <v>62000</v>
      </c>
      <c r="E1485" s="1" t="s">
        <v>2902</v>
      </c>
      <c r="F1485" s="1" t="s">
        <v>2431</v>
      </c>
      <c r="G1485" s="1">
        <v>62000</v>
      </c>
    </row>
    <row r="1486" spans="1:7" ht="38.25" x14ac:dyDescent="0.2">
      <c r="A1486" s="1" t="s">
        <v>5669</v>
      </c>
      <c r="B1486" s="1" t="s">
        <v>6378</v>
      </c>
      <c r="C1486" s="1">
        <v>22000</v>
      </c>
      <c r="D1486" s="1">
        <v>22000</v>
      </c>
      <c r="E1486" s="1" t="s">
        <v>2902</v>
      </c>
      <c r="F1486" s="1" t="s">
        <v>1240</v>
      </c>
      <c r="G1486" s="1">
        <v>22000</v>
      </c>
    </row>
    <row r="1487" spans="1:7" ht="38.25" x14ac:dyDescent="0.2">
      <c r="A1487" s="1" t="s">
        <v>5673</v>
      </c>
      <c r="B1487" s="1" t="s">
        <v>6378</v>
      </c>
      <c r="C1487" s="1">
        <v>45000</v>
      </c>
      <c r="D1487" s="1">
        <v>45000</v>
      </c>
      <c r="E1487" s="1" t="s">
        <v>2902</v>
      </c>
      <c r="F1487" s="1" t="s">
        <v>1240</v>
      </c>
      <c r="G1487" s="1">
        <v>45000</v>
      </c>
    </row>
    <row r="1488" spans="1:7" ht="38.25" x14ac:dyDescent="0.2">
      <c r="A1488" s="1" t="s">
        <v>5674</v>
      </c>
      <c r="B1488" s="1" t="s">
        <v>1662</v>
      </c>
      <c r="C1488" s="1">
        <v>145000</v>
      </c>
      <c r="D1488" s="1">
        <v>145000</v>
      </c>
      <c r="E1488" s="1" t="s">
        <v>2902</v>
      </c>
      <c r="F1488" s="1" t="s">
        <v>1240</v>
      </c>
      <c r="G1488" s="1">
        <v>145000</v>
      </c>
    </row>
    <row r="1489" spans="1:7" ht="51" x14ac:dyDescent="0.2">
      <c r="A1489" s="1" t="s">
        <v>5672</v>
      </c>
      <c r="B1489" s="1" t="s">
        <v>6274</v>
      </c>
      <c r="C1489" s="1">
        <v>89000</v>
      </c>
      <c r="D1489" s="1">
        <v>89000</v>
      </c>
      <c r="E1489" s="1" t="s">
        <v>2902</v>
      </c>
      <c r="F1489" s="1" t="s">
        <v>2431</v>
      </c>
      <c r="G1489" s="1">
        <v>89000</v>
      </c>
    </row>
    <row r="1490" spans="1:7" ht="38.25" x14ac:dyDescent="0.2">
      <c r="A1490" s="1" t="s">
        <v>5667</v>
      </c>
      <c r="B1490" s="1" t="s">
        <v>3358</v>
      </c>
      <c r="C1490" s="1">
        <v>38000</v>
      </c>
      <c r="D1490" s="1">
        <v>38000</v>
      </c>
      <c r="E1490" s="1" t="s">
        <v>2902</v>
      </c>
      <c r="F1490" s="1" t="s">
        <v>1240</v>
      </c>
      <c r="G1490" s="1">
        <v>38000</v>
      </c>
    </row>
    <row r="1491" spans="1:7" ht="38.25" x14ac:dyDescent="0.2">
      <c r="A1491" s="1" t="s">
        <v>5666</v>
      </c>
      <c r="B1491" s="1" t="s">
        <v>1227</v>
      </c>
      <c r="C1491" s="1">
        <v>50000</v>
      </c>
      <c r="D1491" s="1">
        <v>50000</v>
      </c>
      <c r="E1491" s="1" t="s">
        <v>1537</v>
      </c>
      <c r="F1491" s="1" t="s">
        <v>1240</v>
      </c>
      <c r="G1491" s="1">
        <v>49168.076150000001</v>
      </c>
    </row>
    <row r="1492" spans="1:7" ht="38.25" x14ac:dyDescent="0.2">
      <c r="A1492" s="1" t="s">
        <v>5665</v>
      </c>
      <c r="B1492" s="1" t="s">
        <v>2466</v>
      </c>
      <c r="C1492" s="1">
        <v>500000</v>
      </c>
      <c r="D1492" s="1">
        <v>500000</v>
      </c>
      <c r="E1492" s="1" t="s">
        <v>718</v>
      </c>
      <c r="F1492" s="1" t="s">
        <v>1240</v>
      </c>
      <c r="G1492" s="1">
        <v>8903.9583440000006</v>
      </c>
    </row>
    <row r="1493" spans="1:7" ht="38.25" x14ac:dyDescent="0.2">
      <c r="A1493" s="1" t="s">
        <v>5663</v>
      </c>
      <c r="B1493" s="1" t="s">
        <v>4535</v>
      </c>
      <c r="C1493" s="1" t="s">
        <v>3101</v>
      </c>
      <c r="D1493" s="1">
        <v>10000</v>
      </c>
      <c r="E1493" s="1" t="s">
        <v>2902</v>
      </c>
      <c r="F1493" s="1" t="s">
        <v>5350</v>
      </c>
      <c r="G1493" s="1">
        <v>10000</v>
      </c>
    </row>
    <row r="1494" spans="1:7" ht="38.25" x14ac:dyDescent="0.2">
      <c r="A1494" s="1" t="s">
        <v>5685</v>
      </c>
      <c r="B1494" s="1" t="s">
        <v>340</v>
      </c>
      <c r="C1494" s="1">
        <v>105000</v>
      </c>
      <c r="D1494" s="1">
        <v>105000</v>
      </c>
      <c r="E1494" s="1" t="s">
        <v>2902</v>
      </c>
      <c r="F1494" s="1" t="s">
        <v>5881</v>
      </c>
      <c r="G1494" s="1">
        <v>105000</v>
      </c>
    </row>
    <row r="1495" spans="1:7" ht="38.25" x14ac:dyDescent="0.2">
      <c r="A1495" s="1" t="s">
        <v>5686</v>
      </c>
      <c r="B1495" s="1" t="s">
        <v>1150</v>
      </c>
      <c r="C1495" s="1">
        <v>1000</v>
      </c>
      <c r="D1495" s="1">
        <v>12000</v>
      </c>
      <c r="E1495" s="1" t="s">
        <v>2902</v>
      </c>
      <c r="F1495" s="1" t="s">
        <v>5350</v>
      </c>
      <c r="G1495" s="1">
        <v>12000</v>
      </c>
    </row>
    <row r="1496" spans="1:7" ht="51" x14ac:dyDescent="0.2">
      <c r="A1496" s="1" t="s">
        <v>5687</v>
      </c>
      <c r="B1496" s="1" t="s">
        <v>1343</v>
      </c>
      <c r="C1496" s="1" t="s">
        <v>5072</v>
      </c>
      <c r="D1496" s="1">
        <v>200000</v>
      </c>
      <c r="E1496" s="1" t="s">
        <v>718</v>
      </c>
      <c r="F1496" s="1" t="s">
        <v>2431</v>
      </c>
      <c r="G1496" s="1">
        <v>3561.583337</v>
      </c>
    </row>
    <row r="1497" spans="1:7" ht="38.25" x14ac:dyDescent="0.2">
      <c r="A1497" s="1" t="s">
        <v>5688</v>
      </c>
      <c r="B1497" s="1" t="s">
        <v>495</v>
      </c>
      <c r="C1497" s="1" t="s">
        <v>5005</v>
      </c>
      <c r="D1497" s="1">
        <v>85000</v>
      </c>
      <c r="E1497" s="1" t="s">
        <v>4998</v>
      </c>
      <c r="F1497" s="1" t="s">
        <v>5881</v>
      </c>
      <c r="G1497" s="1">
        <v>86692.320789999998</v>
      </c>
    </row>
    <row r="1498" spans="1:7" ht="38.25" x14ac:dyDescent="0.2">
      <c r="A1498" s="1" t="s">
        <v>5689</v>
      </c>
      <c r="B1498" s="1" t="s">
        <v>2309</v>
      </c>
      <c r="C1498" s="1">
        <v>8000</v>
      </c>
      <c r="D1498" s="1">
        <v>8000</v>
      </c>
      <c r="E1498" s="1" t="s">
        <v>2902</v>
      </c>
      <c r="F1498" s="1" t="s">
        <v>1240</v>
      </c>
      <c r="G1498" s="1">
        <v>8000</v>
      </c>
    </row>
    <row r="1499" spans="1:7" ht="38.25" x14ac:dyDescent="0.2">
      <c r="A1499" s="1" t="s">
        <v>5679</v>
      </c>
      <c r="B1499" s="1" t="s">
        <v>3843</v>
      </c>
      <c r="C1499" s="1">
        <v>380000</v>
      </c>
      <c r="D1499" s="1">
        <v>380000</v>
      </c>
      <c r="E1499" s="1" t="s">
        <v>718</v>
      </c>
      <c r="F1499" s="1" t="s">
        <v>5350</v>
      </c>
      <c r="G1499" s="1">
        <v>6767.0083409999997</v>
      </c>
    </row>
    <row r="1500" spans="1:7" ht="38.25" x14ac:dyDescent="0.2">
      <c r="A1500" s="1" t="s">
        <v>5682</v>
      </c>
      <c r="B1500" s="1" t="s">
        <v>103</v>
      </c>
      <c r="C1500" s="1" t="s">
        <v>2449</v>
      </c>
      <c r="D1500" s="1">
        <v>30500</v>
      </c>
      <c r="E1500" s="1" t="s">
        <v>211</v>
      </c>
      <c r="F1500" s="1" t="s">
        <v>1240</v>
      </c>
      <c r="G1500" s="1">
        <v>48073.437299999998</v>
      </c>
    </row>
    <row r="1501" spans="1:7" ht="38.25" x14ac:dyDescent="0.2">
      <c r="A1501" s="1" t="s">
        <v>5681</v>
      </c>
      <c r="B1501" s="1" t="s">
        <v>3238</v>
      </c>
      <c r="C1501" s="1" t="s">
        <v>5639</v>
      </c>
      <c r="D1501" s="1">
        <v>60000</v>
      </c>
      <c r="E1501" s="1" t="s">
        <v>2896</v>
      </c>
      <c r="F1501" s="1" t="s">
        <v>5350</v>
      </c>
      <c r="G1501" s="1">
        <v>76223.966339999999</v>
      </c>
    </row>
    <row r="1502" spans="1:7" ht="38.25" x14ac:dyDescent="0.2">
      <c r="A1502" s="1" t="s">
        <v>5684</v>
      </c>
      <c r="B1502" s="1" t="s">
        <v>3238</v>
      </c>
      <c r="C1502" s="1">
        <v>320000</v>
      </c>
      <c r="D1502" s="1">
        <v>320000</v>
      </c>
      <c r="E1502" s="1" t="s">
        <v>4715</v>
      </c>
      <c r="F1502" s="1" t="s">
        <v>5350</v>
      </c>
      <c r="G1502" s="1">
        <v>85333.333329999994</v>
      </c>
    </row>
    <row r="1503" spans="1:7" ht="51" x14ac:dyDescent="0.2">
      <c r="A1503" s="1" t="s">
        <v>5683</v>
      </c>
      <c r="B1503" s="1" t="s">
        <v>2266</v>
      </c>
      <c r="C1503" s="1">
        <v>48360</v>
      </c>
      <c r="D1503" s="1">
        <v>48360</v>
      </c>
      <c r="E1503" s="1" t="s">
        <v>211</v>
      </c>
      <c r="F1503" s="1" t="s">
        <v>2431</v>
      </c>
      <c r="G1503" s="1">
        <v>76223.981239999994</v>
      </c>
    </row>
    <row r="1504" spans="1:7" ht="38.25" x14ac:dyDescent="0.2">
      <c r="A1504" s="1" t="s">
        <v>5633</v>
      </c>
      <c r="B1504" s="1" t="s">
        <v>3677</v>
      </c>
      <c r="C1504" s="1">
        <v>30000</v>
      </c>
      <c r="D1504" s="1">
        <v>30000</v>
      </c>
      <c r="E1504" s="1" t="s">
        <v>2902</v>
      </c>
      <c r="F1504" s="1" t="s">
        <v>1240</v>
      </c>
      <c r="G1504" s="1">
        <v>30000</v>
      </c>
    </row>
    <row r="1505" spans="1:7" ht="51" x14ac:dyDescent="0.2">
      <c r="A1505" s="1" t="s">
        <v>5635</v>
      </c>
      <c r="B1505" s="1" t="s">
        <v>215</v>
      </c>
      <c r="C1505" s="1">
        <v>34000</v>
      </c>
      <c r="D1505" s="1">
        <v>34000</v>
      </c>
      <c r="E1505" s="1" t="s">
        <v>2902</v>
      </c>
      <c r="F1505" s="1" t="s">
        <v>2431</v>
      </c>
      <c r="G1505" s="1">
        <v>34000</v>
      </c>
    </row>
    <row r="1506" spans="1:7" ht="38.25" x14ac:dyDescent="0.2">
      <c r="A1506" s="1" t="s">
        <v>5630</v>
      </c>
      <c r="B1506" s="1" t="s">
        <v>6202</v>
      </c>
      <c r="C1506" s="1">
        <v>180000</v>
      </c>
      <c r="D1506" s="1">
        <v>180000</v>
      </c>
      <c r="E1506" s="1" t="s">
        <v>718</v>
      </c>
      <c r="F1506" s="1" t="s">
        <v>1240</v>
      </c>
      <c r="G1506" s="1">
        <v>3205.4250040000002</v>
      </c>
    </row>
    <row r="1507" spans="1:7" ht="38.25" x14ac:dyDescent="0.2">
      <c r="A1507" s="1" t="s">
        <v>5631</v>
      </c>
      <c r="B1507" s="1" t="s">
        <v>808</v>
      </c>
      <c r="C1507" s="1" t="s">
        <v>4893</v>
      </c>
      <c r="D1507" s="1">
        <v>45000</v>
      </c>
      <c r="E1507" s="1" t="s">
        <v>2902</v>
      </c>
      <c r="F1507" s="1" t="s">
        <v>5350</v>
      </c>
      <c r="G1507" s="1">
        <v>45000</v>
      </c>
    </row>
    <row r="1508" spans="1:7" ht="51" x14ac:dyDescent="0.2">
      <c r="A1508" s="1" t="s">
        <v>5629</v>
      </c>
      <c r="B1508" s="1" t="s">
        <v>1197</v>
      </c>
      <c r="C1508" s="1">
        <v>24864</v>
      </c>
      <c r="D1508" s="1">
        <v>24864</v>
      </c>
      <c r="E1508" s="1" t="s">
        <v>2902</v>
      </c>
      <c r="F1508" s="1" t="s">
        <v>2431</v>
      </c>
      <c r="G1508" s="1">
        <v>24864</v>
      </c>
    </row>
    <row r="1509" spans="1:7" ht="38.25" x14ac:dyDescent="0.2">
      <c r="A1509" s="1" t="s">
        <v>5627</v>
      </c>
      <c r="B1509" s="1" t="s">
        <v>2583</v>
      </c>
      <c r="C1509" s="1" t="s">
        <v>1374</v>
      </c>
      <c r="D1509" s="1">
        <v>30000</v>
      </c>
      <c r="E1509" s="1" t="s">
        <v>211</v>
      </c>
      <c r="F1509" s="1" t="s">
        <v>1240</v>
      </c>
      <c r="G1509" s="1">
        <v>47285.348160000001</v>
      </c>
    </row>
    <row r="1510" spans="1:7" ht="51" x14ac:dyDescent="0.2">
      <c r="A1510" s="1" t="s">
        <v>5626</v>
      </c>
      <c r="B1510" s="1" t="s">
        <v>5754</v>
      </c>
      <c r="C1510" s="1">
        <v>1000000</v>
      </c>
      <c r="D1510" s="1">
        <v>1000000</v>
      </c>
      <c r="E1510" s="1" t="s">
        <v>718</v>
      </c>
      <c r="F1510" s="1" t="s">
        <v>2431</v>
      </c>
      <c r="G1510" s="1">
        <v>17807.916689999998</v>
      </c>
    </row>
    <row r="1511" spans="1:7" ht="38.25" x14ac:dyDescent="0.2">
      <c r="A1511" s="1" t="s">
        <v>5624</v>
      </c>
      <c r="B1511" s="1" t="s">
        <v>3343</v>
      </c>
      <c r="C1511" s="1" t="s">
        <v>6312</v>
      </c>
      <c r="D1511" s="1">
        <v>35000</v>
      </c>
      <c r="E1511" s="1" t="s">
        <v>211</v>
      </c>
      <c r="F1511" s="1" t="s">
        <v>1240</v>
      </c>
      <c r="G1511" s="1">
        <v>55166.239520000003</v>
      </c>
    </row>
    <row r="1512" spans="1:7" ht="38.25" x14ac:dyDescent="0.2">
      <c r="A1512" s="1" t="s">
        <v>5623</v>
      </c>
      <c r="B1512" s="1" t="s">
        <v>2269</v>
      </c>
      <c r="C1512" s="1" t="s">
        <v>5009</v>
      </c>
      <c r="D1512" s="1">
        <v>55000</v>
      </c>
      <c r="E1512" s="1" t="s">
        <v>2896</v>
      </c>
      <c r="F1512" s="1" t="s">
        <v>5881</v>
      </c>
      <c r="G1512" s="1">
        <v>69871.969140000001</v>
      </c>
    </row>
    <row r="1513" spans="1:7" ht="38.25" x14ac:dyDescent="0.2">
      <c r="A1513" s="1" t="s">
        <v>5622</v>
      </c>
      <c r="B1513" s="1" t="s">
        <v>4291</v>
      </c>
      <c r="C1513" s="1">
        <v>70970</v>
      </c>
      <c r="D1513" s="1">
        <v>70970</v>
      </c>
      <c r="E1513" s="1" t="s">
        <v>2902</v>
      </c>
      <c r="F1513" s="1" t="s">
        <v>1240</v>
      </c>
      <c r="G1513" s="1">
        <v>70970</v>
      </c>
    </row>
    <row r="1514" spans="1:7" ht="38.25" x14ac:dyDescent="0.2">
      <c r="A1514" s="1" t="s">
        <v>5621</v>
      </c>
      <c r="B1514" s="1" t="s">
        <v>1357</v>
      </c>
      <c r="C1514" s="1" t="s">
        <v>4767</v>
      </c>
      <c r="D1514" s="1">
        <v>60000</v>
      </c>
      <c r="E1514" s="1" t="s">
        <v>2896</v>
      </c>
      <c r="F1514" s="1" t="s">
        <v>1240</v>
      </c>
      <c r="G1514" s="1">
        <v>76223.966339999999</v>
      </c>
    </row>
    <row r="1515" spans="1:7" ht="51" x14ac:dyDescent="0.2">
      <c r="A1515" s="1" t="s">
        <v>5654</v>
      </c>
      <c r="B1515" s="1" t="s">
        <v>499</v>
      </c>
      <c r="C1515" s="1">
        <v>110000</v>
      </c>
      <c r="D1515" s="1">
        <v>110000</v>
      </c>
      <c r="E1515" s="1" t="s">
        <v>2902</v>
      </c>
      <c r="F1515" s="1" t="s">
        <v>2431</v>
      </c>
      <c r="G1515" s="1">
        <v>110000</v>
      </c>
    </row>
    <row r="1516" spans="1:7" ht="51" x14ac:dyDescent="0.2">
      <c r="A1516" s="1" t="s">
        <v>5655</v>
      </c>
      <c r="B1516" s="1" t="s">
        <v>219</v>
      </c>
      <c r="C1516" s="1">
        <v>1200</v>
      </c>
      <c r="D1516" s="1">
        <v>14400</v>
      </c>
      <c r="E1516" s="1" t="s">
        <v>2902</v>
      </c>
      <c r="F1516" s="1" t="s">
        <v>2431</v>
      </c>
      <c r="G1516" s="1">
        <v>14400</v>
      </c>
    </row>
    <row r="1517" spans="1:7" ht="51" x14ac:dyDescent="0.2">
      <c r="A1517" s="1" t="s">
        <v>5657</v>
      </c>
      <c r="B1517" s="1" t="s">
        <v>6250</v>
      </c>
      <c r="C1517" s="1">
        <v>125000</v>
      </c>
      <c r="D1517" s="1">
        <v>125000</v>
      </c>
      <c r="E1517" s="1" t="s">
        <v>2902</v>
      </c>
      <c r="F1517" s="1" t="s">
        <v>2431</v>
      </c>
      <c r="G1517" s="1">
        <v>125000</v>
      </c>
    </row>
    <row r="1518" spans="1:7" ht="38.25" x14ac:dyDescent="0.2">
      <c r="A1518" s="1" t="s">
        <v>5658</v>
      </c>
      <c r="B1518" s="1" t="s">
        <v>5920</v>
      </c>
      <c r="C1518" s="1">
        <v>74000</v>
      </c>
      <c r="D1518" s="1">
        <v>74000</v>
      </c>
      <c r="E1518" s="1" t="s">
        <v>1537</v>
      </c>
      <c r="F1518" s="1" t="s">
        <v>1240</v>
      </c>
      <c r="G1518" s="1">
        <v>72768.752699999997</v>
      </c>
    </row>
    <row r="1519" spans="1:7" ht="38.25" x14ac:dyDescent="0.2">
      <c r="A1519" s="1" t="s">
        <v>5647</v>
      </c>
      <c r="B1519" s="1" t="s">
        <v>5693</v>
      </c>
      <c r="C1519" s="1" t="s">
        <v>4094</v>
      </c>
      <c r="D1519" s="1">
        <v>59000</v>
      </c>
      <c r="E1519" s="1" t="s">
        <v>2902</v>
      </c>
      <c r="F1519" s="1" t="s">
        <v>1240</v>
      </c>
      <c r="G1519" s="1">
        <v>59000</v>
      </c>
    </row>
    <row r="1520" spans="1:7" ht="38.25" x14ac:dyDescent="0.2">
      <c r="A1520" s="1" t="s">
        <v>5652</v>
      </c>
      <c r="B1520" s="1" t="s">
        <v>1173</v>
      </c>
      <c r="C1520" s="1">
        <v>71500</v>
      </c>
      <c r="D1520" s="1">
        <v>71500</v>
      </c>
      <c r="E1520" s="1" t="s">
        <v>2902</v>
      </c>
      <c r="F1520" s="1" t="s">
        <v>1240</v>
      </c>
      <c r="G1520" s="1">
        <v>71500</v>
      </c>
    </row>
    <row r="1521" spans="1:7" ht="38.25" x14ac:dyDescent="0.2">
      <c r="A1521" s="1" t="s">
        <v>5650</v>
      </c>
      <c r="B1521" s="1" t="s">
        <v>853</v>
      </c>
      <c r="C1521" s="1" t="s">
        <v>421</v>
      </c>
      <c r="D1521" s="1">
        <v>25000</v>
      </c>
      <c r="E1521" s="1" t="s">
        <v>211</v>
      </c>
      <c r="F1521" s="1" t="s">
        <v>1240</v>
      </c>
      <c r="G1521" s="1">
        <v>39404.4568</v>
      </c>
    </row>
    <row r="1522" spans="1:7" ht="38.25" x14ac:dyDescent="0.2">
      <c r="A1522" s="1" t="s">
        <v>5644</v>
      </c>
      <c r="B1522" s="1" t="s">
        <v>3461</v>
      </c>
      <c r="C1522" s="1" t="s">
        <v>1393</v>
      </c>
      <c r="D1522" s="1">
        <v>70000</v>
      </c>
      <c r="E1522" s="1" t="s">
        <v>2896</v>
      </c>
      <c r="F1522" s="1" t="s">
        <v>5881</v>
      </c>
      <c r="G1522" s="1">
        <v>88927.960730000006</v>
      </c>
    </row>
    <row r="1523" spans="1:7" ht="38.25" x14ac:dyDescent="0.2">
      <c r="A1523" s="1" t="s">
        <v>5643</v>
      </c>
      <c r="B1523" s="1" t="s">
        <v>342</v>
      </c>
      <c r="C1523" s="1" t="s">
        <v>1348</v>
      </c>
      <c r="D1523" s="1">
        <v>90000</v>
      </c>
      <c r="E1523" s="1" t="s">
        <v>2902</v>
      </c>
      <c r="F1523" s="1" t="s">
        <v>1240</v>
      </c>
      <c r="G1523" s="1">
        <v>90000</v>
      </c>
    </row>
    <row r="1524" spans="1:7" ht="51" x14ac:dyDescent="0.2">
      <c r="A1524" s="1" t="s">
        <v>5646</v>
      </c>
      <c r="B1524" s="1" t="s">
        <v>3813</v>
      </c>
      <c r="C1524" s="1">
        <v>700000</v>
      </c>
      <c r="D1524" s="1">
        <v>700000</v>
      </c>
      <c r="E1524" s="1" t="s">
        <v>718</v>
      </c>
      <c r="F1524" s="1" t="s">
        <v>2431</v>
      </c>
      <c r="G1524" s="1">
        <v>12465.54168</v>
      </c>
    </row>
    <row r="1525" spans="1:7" ht="38.25" x14ac:dyDescent="0.2">
      <c r="A1525" s="1" t="s">
        <v>5645</v>
      </c>
      <c r="B1525" s="1" t="s">
        <v>3489</v>
      </c>
      <c r="C1525" s="1" t="s">
        <v>254</v>
      </c>
      <c r="D1525" s="1">
        <v>40000</v>
      </c>
      <c r="E1525" s="1" t="s">
        <v>2902</v>
      </c>
      <c r="F1525" s="1" t="s">
        <v>1240</v>
      </c>
      <c r="G1525" s="1">
        <v>40000</v>
      </c>
    </row>
    <row r="1526" spans="1:7" ht="51" x14ac:dyDescent="0.2">
      <c r="A1526" s="1" t="s">
        <v>5585</v>
      </c>
      <c r="B1526" s="1" t="s">
        <v>5530</v>
      </c>
      <c r="C1526" s="1">
        <v>30000</v>
      </c>
      <c r="D1526" s="1">
        <v>30000</v>
      </c>
      <c r="E1526" s="1" t="s">
        <v>2902</v>
      </c>
      <c r="F1526" s="1" t="s">
        <v>2431</v>
      </c>
      <c r="G1526" s="1">
        <v>30000</v>
      </c>
    </row>
    <row r="1527" spans="1:7" ht="38.25" x14ac:dyDescent="0.2">
      <c r="A1527" s="1" t="s">
        <v>5584</v>
      </c>
      <c r="B1527" s="1" t="s">
        <v>5326</v>
      </c>
      <c r="C1527" s="1">
        <v>46325</v>
      </c>
      <c r="D1527" s="1">
        <v>46325</v>
      </c>
      <c r="E1527" s="1" t="s">
        <v>2902</v>
      </c>
      <c r="F1527" s="1" t="s">
        <v>1240</v>
      </c>
      <c r="G1527" s="1">
        <v>46325</v>
      </c>
    </row>
    <row r="1528" spans="1:7" ht="51" x14ac:dyDescent="0.2">
      <c r="A1528" s="1" t="s">
        <v>5575</v>
      </c>
      <c r="B1528" s="1" t="s">
        <v>6542</v>
      </c>
      <c r="C1528" s="1">
        <v>15000</v>
      </c>
      <c r="D1528" s="1">
        <v>15000</v>
      </c>
      <c r="E1528" s="1" t="s">
        <v>2902</v>
      </c>
      <c r="F1528" s="1" t="s">
        <v>2431</v>
      </c>
      <c r="G1528" s="1">
        <v>15000</v>
      </c>
    </row>
    <row r="1529" spans="1:7" ht="38.25" x14ac:dyDescent="0.2">
      <c r="A1529" s="1" t="s">
        <v>5576</v>
      </c>
      <c r="B1529" s="1" t="s">
        <v>1352</v>
      </c>
      <c r="C1529" s="1">
        <v>31200</v>
      </c>
      <c r="D1529" s="1">
        <v>31200</v>
      </c>
      <c r="E1529" s="1" t="s">
        <v>2902</v>
      </c>
      <c r="F1529" s="1" t="s">
        <v>1240</v>
      </c>
      <c r="G1529" s="1">
        <v>31200</v>
      </c>
    </row>
    <row r="1530" spans="1:7" ht="38.25" x14ac:dyDescent="0.2">
      <c r="A1530" s="1" t="s">
        <v>5572</v>
      </c>
      <c r="B1530" s="1" t="s">
        <v>6286</v>
      </c>
      <c r="C1530" s="1">
        <v>500000</v>
      </c>
      <c r="D1530" s="1">
        <v>500000</v>
      </c>
      <c r="E1530" s="1" t="s">
        <v>718</v>
      </c>
      <c r="F1530" s="1" t="s">
        <v>1240</v>
      </c>
      <c r="G1530" s="1">
        <v>8903.9583440000006</v>
      </c>
    </row>
    <row r="1531" spans="1:7" ht="51" x14ac:dyDescent="0.2">
      <c r="A1531" s="1" t="s">
        <v>5573</v>
      </c>
      <c r="B1531" s="1" t="s">
        <v>5420</v>
      </c>
      <c r="C1531" s="1">
        <v>1320</v>
      </c>
      <c r="D1531" s="1">
        <v>15840</v>
      </c>
      <c r="E1531" s="1" t="s">
        <v>2902</v>
      </c>
      <c r="F1531" s="1" t="s">
        <v>2431</v>
      </c>
      <c r="G1531" s="1">
        <v>15840</v>
      </c>
    </row>
    <row r="1532" spans="1:7" ht="38.25" x14ac:dyDescent="0.2">
      <c r="A1532" s="1" t="s">
        <v>5580</v>
      </c>
      <c r="B1532" s="1" t="s">
        <v>709</v>
      </c>
      <c r="C1532" s="1" t="s">
        <v>5812</v>
      </c>
      <c r="D1532" s="1">
        <v>850000</v>
      </c>
      <c r="E1532" s="1" t="s">
        <v>718</v>
      </c>
      <c r="F1532" s="1" t="s">
        <v>1240</v>
      </c>
      <c r="G1532" s="1">
        <v>15136.72918</v>
      </c>
    </row>
    <row r="1533" spans="1:7" ht="38.25" x14ac:dyDescent="0.2">
      <c r="A1533" s="1" t="s">
        <v>5581</v>
      </c>
      <c r="B1533" s="1" t="s">
        <v>2327</v>
      </c>
      <c r="C1533" s="1">
        <v>41000</v>
      </c>
      <c r="D1533" s="1">
        <v>41000</v>
      </c>
      <c r="E1533" s="1" t="s">
        <v>2902</v>
      </c>
      <c r="F1533" s="1" t="s">
        <v>1240</v>
      </c>
      <c r="G1533" s="1">
        <v>41000</v>
      </c>
    </row>
    <row r="1534" spans="1:7" ht="38.25" x14ac:dyDescent="0.2">
      <c r="A1534" s="1" t="s">
        <v>5578</v>
      </c>
      <c r="B1534" s="1" t="s">
        <v>1547</v>
      </c>
      <c r="C1534" s="1">
        <v>11000</v>
      </c>
      <c r="D1534" s="1">
        <v>11000</v>
      </c>
      <c r="E1534" s="1" t="s">
        <v>2902</v>
      </c>
      <c r="F1534" s="1" t="s">
        <v>1240</v>
      </c>
      <c r="G1534" s="1">
        <v>11000</v>
      </c>
    </row>
    <row r="1535" spans="1:7" ht="38.25" x14ac:dyDescent="0.2">
      <c r="A1535" s="1" t="s">
        <v>5579</v>
      </c>
      <c r="B1535" s="1" t="s">
        <v>319</v>
      </c>
      <c r="C1535" s="1" t="s">
        <v>1155</v>
      </c>
      <c r="D1535" s="1">
        <v>35000</v>
      </c>
      <c r="E1535" s="1" t="s">
        <v>211</v>
      </c>
      <c r="F1535" s="1" t="s">
        <v>5350</v>
      </c>
      <c r="G1535" s="1">
        <v>55166.239520000003</v>
      </c>
    </row>
    <row r="1536" spans="1:7" ht="38.25" x14ac:dyDescent="0.2">
      <c r="A1536" s="1" t="s">
        <v>5610</v>
      </c>
      <c r="B1536" s="1" t="s">
        <v>4632</v>
      </c>
      <c r="C1536" s="1">
        <v>240000</v>
      </c>
      <c r="D1536" s="1">
        <v>240000</v>
      </c>
      <c r="E1536" s="1" t="s">
        <v>3424</v>
      </c>
      <c r="F1536" s="1" t="s">
        <v>1240</v>
      </c>
      <c r="G1536" s="1">
        <v>5689.2125420000002</v>
      </c>
    </row>
    <row r="1537" spans="1:7" ht="38.25" x14ac:dyDescent="0.2">
      <c r="A1537" s="1" t="s">
        <v>5609</v>
      </c>
      <c r="B1537" s="1" t="s">
        <v>4714</v>
      </c>
      <c r="C1537" s="1">
        <v>17728.57</v>
      </c>
      <c r="D1537" s="1">
        <v>17728</v>
      </c>
      <c r="E1537" s="1" t="s">
        <v>2902</v>
      </c>
      <c r="F1537" s="1" t="s">
        <v>1240</v>
      </c>
      <c r="G1537" s="1">
        <v>17728</v>
      </c>
    </row>
    <row r="1538" spans="1:7" ht="51" x14ac:dyDescent="0.2">
      <c r="A1538" s="1" t="s">
        <v>5606</v>
      </c>
      <c r="B1538" s="1" t="s">
        <v>3667</v>
      </c>
      <c r="C1538" s="1" t="s">
        <v>3968</v>
      </c>
      <c r="D1538" s="1">
        <v>120000</v>
      </c>
      <c r="E1538" s="1" t="s">
        <v>5932</v>
      </c>
      <c r="F1538" s="1" t="s">
        <v>2431</v>
      </c>
      <c r="G1538" s="1">
        <v>13745.704470000001</v>
      </c>
    </row>
    <row r="1539" spans="1:7" ht="38.25" x14ac:dyDescent="0.2">
      <c r="A1539" s="1" t="s">
        <v>5591</v>
      </c>
      <c r="B1539" s="1" t="s">
        <v>6310</v>
      </c>
      <c r="C1539" s="1">
        <v>50000</v>
      </c>
      <c r="D1539" s="1">
        <v>50000</v>
      </c>
      <c r="E1539" s="1" t="s">
        <v>2902</v>
      </c>
      <c r="F1539" s="1" t="s">
        <v>1240</v>
      </c>
      <c r="G1539" s="1">
        <v>50000</v>
      </c>
    </row>
    <row r="1540" spans="1:7" ht="38.25" x14ac:dyDescent="0.2">
      <c r="A1540" s="1" t="s">
        <v>5592</v>
      </c>
      <c r="B1540" s="1" t="s">
        <v>1118</v>
      </c>
      <c r="C1540" s="1">
        <v>80000</v>
      </c>
      <c r="D1540" s="1">
        <v>80000</v>
      </c>
      <c r="E1540" s="1" t="s">
        <v>1537</v>
      </c>
      <c r="F1540" s="1" t="s">
        <v>1240</v>
      </c>
      <c r="G1540" s="1">
        <v>78668.921839999995</v>
      </c>
    </row>
    <row r="1541" spans="1:7" ht="38.25" x14ac:dyDescent="0.2">
      <c r="A1541" s="1" t="s">
        <v>5594</v>
      </c>
      <c r="B1541" s="1" t="s">
        <v>46</v>
      </c>
      <c r="C1541" s="1">
        <v>85000</v>
      </c>
      <c r="D1541" s="1">
        <v>85000</v>
      </c>
      <c r="E1541" s="1" t="s">
        <v>2902</v>
      </c>
      <c r="F1541" s="1" t="s">
        <v>1240</v>
      </c>
      <c r="G1541" s="1">
        <v>85000</v>
      </c>
    </row>
    <row r="1542" spans="1:7" ht="38.25" x14ac:dyDescent="0.2">
      <c r="A1542" s="1" t="s">
        <v>5596</v>
      </c>
      <c r="B1542" s="1" t="s">
        <v>2276</v>
      </c>
      <c r="C1542" s="1">
        <v>100000</v>
      </c>
      <c r="D1542" s="1">
        <v>100000</v>
      </c>
      <c r="E1542" s="1" t="s">
        <v>4998</v>
      </c>
      <c r="F1542" s="1" t="s">
        <v>1240</v>
      </c>
      <c r="G1542" s="1">
        <v>101990.9656</v>
      </c>
    </row>
    <row r="1543" spans="1:7" ht="38.25" x14ac:dyDescent="0.2">
      <c r="A1543" s="1" t="s">
        <v>5597</v>
      </c>
      <c r="B1543" s="1" t="s">
        <v>1955</v>
      </c>
      <c r="C1543" s="1" t="s">
        <v>5112</v>
      </c>
      <c r="D1543" s="1">
        <v>5650000</v>
      </c>
      <c r="E1543" s="1" t="s">
        <v>718</v>
      </c>
      <c r="F1543" s="1" t="s">
        <v>5350</v>
      </c>
      <c r="G1543" s="1">
        <v>100614.72930000001</v>
      </c>
    </row>
    <row r="1544" spans="1:7" ht="38.25" x14ac:dyDescent="0.2">
      <c r="A1544" s="1" t="s">
        <v>5599</v>
      </c>
      <c r="B1544" s="1" t="s">
        <v>2757</v>
      </c>
      <c r="C1544" s="1">
        <v>85000</v>
      </c>
      <c r="D1544" s="1">
        <v>85000</v>
      </c>
      <c r="E1544" s="1" t="s">
        <v>4998</v>
      </c>
      <c r="F1544" s="1" t="s">
        <v>1240</v>
      </c>
      <c r="G1544" s="1">
        <v>86692.320789999998</v>
      </c>
    </row>
    <row r="1545" spans="1:7" ht="38.25" x14ac:dyDescent="0.2">
      <c r="A1545" s="1" t="s">
        <v>5601</v>
      </c>
      <c r="B1545" s="1" t="s">
        <v>4787</v>
      </c>
      <c r="C1545" s="1" t="s">
        <v>6186</v>
      </c>
      <c r="D1545" s="1">
        <v>120000</v>
      </c>
      <c r="E1545" s="1" t="s">
        <v>4998</v>
      </c>
      <c r="F1545" s="1" t="s">
        <v>5350</v>
      </c>
      <c r="G1545" s="1">
        <v>122389.1588</v>
      </c>
    </row>
    <row r="1546" spans="1:7" ht="38.25" x14ac:dyDescent="0.2">
      <c r="A1546" s="1" t="s">
        <v>5602</v>
      </c>
      <c r="B1546" s="1" t="s">
        <v>1583</v>
      </c>
      <c r="C1546" s="1" t="s">
        <v>4736</v>
      </c>
      <c r="D1546" s="1">
        <v>360000</v>
      </c>
      <c r="E1546" s="1" t="s">
        <v>718</v>
      </c>
      <c r="F1546" s="1" t="s">
        <v>5350</v>
      </c>
      <c r="G1546" s="1">
        <v>6410.850007</v>
      </c>
    </row>
    <row r="1547" spans="1:7" ht="38.25" x14ac:dyDescent="0.2">
      <c r="A1547" s="1" t="s">
        <v>5564</v>
      </c>
      <c r="B1547" s="1" t="s">
        <v>880</v>
      </c>
      <c r="C1547" s="1">
        <v>44000</v>
      </c>
      <c r="D1547" s="1">
        <v>44000</v>
      </c>
      <c r="E1547" s="1" t="s">
        <v>2902</v>
      </c>
      <c r="F1547" s="1" t="s">
        <v>1240</v>
      </c>
      <c r="G1547" s="1">
        <v>44000</v>
      </c>
    </row>
    <row r="1548" spans="1:7" ht="38.25" x14ac:dyDescent="0.2">
      <c r="A1548" s="1" t="s">
        <v>5557</v>
      </c>
      <c r="B1548" s="1" t="s">
        <v>5771</v>
      </c>
      <c r="C1548" s="1">
        <v>250000</v>
      </c>
      <c r="D1548" s="1">
        <v>250000</v>
      </c>
      <c r="E1548" s="1" t="s">
        <v>718</v>
      </c>
      <c r="F1548" s="1" t="s">
        <v>1240</v>
      </c>
      <c r="G1548" s="1">
        <v>4451.9791720000003</v>
      </c>
    </row>
    <row r="1549" spans="1:7" ht="38.25" x14ac:dyDescent="0.2">
      <c r="A1549" s="1" t="s">
        <v>5558</v>
      </c>
      <c r="B1549" s="1" t="s">
        <v>3415</v>
      </c>
      <c r="C1549" s="1">
        <v>4500</v>
      </c>
      <c r="D1549" s="1">
        <v>4500</v>
      </c>
      <c r="E1549" s="1" t="s">
        <v>2902</v>
      </c>
      <c r="F1549" s="1" t="s">
        <v>1240</v>
      </c>
      <c r="G1549" s="1">
        <v>4500</v>
      </c>
    </row>
    <row r="1550" spans="1:7" ht="38.25" x14ac:dyDescent="0.2">
      <c r="A1550" s="1" t="s">
        <v>5555</v>
      </c>
      <c r="B1550" s="1" t="s">
        <v>3248</v>
      </c>
      <c r="C1550" s="1">
        <v>1700000</v>
      </c>
      <c r="D1550" s="1">
        <v>1700000</v>
      </c>
      <c r="E1550" s="1" t="s">
        <v>718</v>
      </c>
      <c r="F1550" s="1" t="s">
        <v>1240</v>
      </c>
      <c r="G1550" s="1">
        <v>30273.45837</v>
      </c>
    </row>
    <row r="1551" spans="1:7" ht="51" x14ac:dyDescent="0.2">
      <c r="A1551" s="1" t="s">
        <v>5556</v>
      </c>
      <c r="B1551" s="1" t="s">
        <v>3733</v>
      </c>
      <c r="C1551" s="1" t="s">
        <v>3017</v>
      </c>
      <c r="D1551" s="1">
        <v>52000</v>
      </c>
      <c r="E1551" s="1" t="s">
        <v>2902</v>
      </c>
      <c r="F1551" s="1" t="s">
        <v>2431</v>
      </c>
      <c r="G1551" s="1">
        <v>52000</v>
      </c>
    </row>
    <row r="1552" spans="1:7" ht="38.25" x14ac:dyDescent="0.2">
      <c r="A1552" s="1" t="s">
        <v>5552</v>
      </c>
      <c r="B1552" s="1" t="s">
        <v>3931</v>
      </c>
      <c r="C1552" s="1">
        <v>75000</v>
      </c>
      <c r="D1552" s="1">
        <v>75000</v>
      </c>
      <c r="E1552" s="1" t="s">
        <v>2902</v>
      </c>
      <c r="F1552" s="1" t="s">
        <v>5350</v>
      </c>
      <c r="G1552" s="1">
        <v>75000</v>
      </c>
    </row>
    <row r="1553" spans="1:7" ht="51" x14ac:dyDescent="0.2">
      <c r="A1553" s="1" t="s">
        <v>5554</v>
      </c>
      <c r="B1553" s="1" t="s">
        <v>1243</v>
      </c>
      <c r="C1553" s="1" t="s">
        <v>6271</v>
      </c>
      <c r="D1553" s="1">
        <v>1000000</v>
      </c>
      <c r="E1553" s="1" t="s">
        <v>718</v>
      </c>
      <c r="F1553" s="1" t="s">
        <v>2431</v>
      </c>
      <c r="G1553" s="1">
        <v>17807.916689999998</v>
      </c>
    </row>
    <row r="1554" spans="1:7" ht="38.25" x14ac:dyDescent="0.2">
      <c r="A1554" s="1" t="s">
        <v>5550</v>
      </c>
      <c r="B1554" s="1" t="s">
        <v>3274</v>
      </c>
      <c r="C1554" s="1">
        <v>177600</v>
      </c>
      <c r="D1554" s="1">
        <v>177600</v>
      </c>
      <c r="E1554" s="1" t="s">
        <v>2902</v>
      </c>
      <c r="F1554" s="1" t="s">
        <v>1240</v>
      </c>
      <c r="G1554" s="1">
        <v>177600</v>
      </c>
    </row>
    <row r="1555" spans="1:7" ht="38.25" x14ac:dyDescent="0.2">
      <c r="A1555" s="1" t="s">
        <v>5551</v>
      </c>
      <c r="B1555" s="1" t="s">
        <v>6265</v>
      </c>
      <c r="C1555" s="1">
        <v>650000</v>
      </c>
      <c r="D1555" s="1">
        <v>650000</v>
      </c>
      <c r="E1555" s="1" t="s">
        <v>718</v>
      </c>
      <c r="F1555" s="1" t="s">
        <v>1240</v>
      </c>
      <c r="G1555" s="1">
        <v>11575.145850000001</v>
      </c>
    </row>
    <row r="1556" spans="1:7" ht="38.25" x14ac:dyDescent="0.2">
      <c r="A1556" s="1" t="s">
        <v>5549</v>
      </c>
      <c r="B1556" s="1" t="s">
        <v>593</v>
      </c>
      <c r="C1556" s="1" t="s">
        <v>4062</v>
      </c>
      <c r="D1556" s="1">
        <v>21000</v>
      </c>
      <c r="E1556" s="1" t="s">
        <v>2896</v>
      </c>
      <c r="F1556" s="1" t="s">
        <v>1240</v>
      </c>
      <c r="G1556" s="1">
        <v>26678.388220000001</v>
      </c>
    </row>
    <row r="1557" spans="1:7" ht="38.25" x14ac:dyDescent="0.2">
      <c r="A1557" s="1" t="s">
        <v>6108</v>
      </c>
      <c r="B1557" s="1" t="s">
        <v>397</v>
      </c>
      <c r="C1557" s="1" t="s">
        <v>5923</v>
      </c>
      <c r="D1557" s="1">
        <v>80000</v>
      </c>
      <c r="E1557" s="1" t="s">
        <v>211</v>
      </c>
      <c r="F1557" s="1" t="s">
        <v>1240</v>
      </c>
      <c r="G1557" s="1">
        <v>126094.26179999999</v>
      </c>
    </row>
    <row r="1558" spans="1:7" ht="38.25" x14ac:dyDescent="0.2">
      <c r="A1558" s="1" t="s">
        <v>6107</v>
      </c>
      <c r="B1558" s="1" t="s">
        <v>3969</v>
      </c>
      <c r="C1558" s="1" t="s">
        <v>3124</v>
      </c>
      <c r="D1558" s="1">
        <v>6000</v>
      </c>
      <c r="E1558" s="1" t="s">
        <v>2902</v>
      </c>
      <c r="F1558" s="1" t="s">
        <v>1240</v>
      </c>
      <c r="G1558" s="1">
        <v>6000</v>
      </c>
    </row>
    <row r="1559" spans="1:7" ht="51" x14ac:dyDescent="0.2">
      <c r="A1559" s="1" t="s">
        <v>6110</v>
      </c>
      <c r="B1559" s="1" t="s">
        <v>4358</v>
      </c>
      <c r="C1559" s="1">
        <v>10000</v>
      </c>
      <c r="D1559" s="1">
        <v>10000</v>
      </c>
      <c r="E1559" s="1" t="s">
        <v>2902</v>
      </c>
      <c r="F1559" s="1" t="s">
        <v>2431</v>
      </c>
      <c r="G1559" s="1">
        <v>10000</v>
      </c>
    </row>
    <row r="1560" spans="1:7" ht="51" x14ac:dyDescent="0.2">
      <c r="A1560" s="1" t="s">
        <v>6109</v>
      </c>
      <c r="B1560" s="1" t="s">
        <v>1738</v>
      </c>
      <c r="C1560" s="1">
        <v>50000</v>
      </c>
      <c r="D1560" s="1">
        <v>50000</v>
      </c>
      <c r="E1560" s="1" t="s">
        <v>2902</v>
      </c>
      <c r="F1560" s="1" t="s">
        <v>2431</v>
      </c>
      <c r="G1560" s="1">
        <v>50000</v>
      </c>
    </row>
    <row r="1561" spans="1:7" ht="51" x14ac:dyDescent="0.2">
      <c r="A1561" s="1" t="s">
        <v>6112</v>
      </c>
      <c r="B1561" s="1" t="s">
        <v>2996</v>
      </c>
      <c r="C1561" s="1">
        <v>10000</v>
      </c>
      <c r="D1561" s="1">
        <v>10000</v>
      </c>
      <c r="E1561" s="1" t="s">
        <v>2902</v>
      </c>
      <c r="F1561" s="1" t="s">
        <v>2431</v>
      </c>
      <c r="G1561" s="1">
        <v>10000</v>
      </c>
    </row>
    <row r="1562" spans="1:7" ht="51" x14ac:dyDescent="0.2">
      <c r="A1562" s="1" t="s">
        <v>6111</v>
      </c>
      <c r="B1562" s="1" t="s">
        <v>2693</v>
      </c>
      <c r="C1562" s="1">
        <v>50000</v>
      </c>
      <c r="D1562" s="1">
        <v>50000</v>
      </c>
      <c r="E1562" s="1" t="s">
        <v>2902</v>
      </c>
      <c r="F1562" s="1" t="s">
        <v>2431</v>
      </c>
      <c r="G1562" s="1">
        <v>50000</v>
      </c>
    </row>
    <row r="1563" spans="1:7" ht="38.25" x14ac:dyDescent="0.2">
      <c r="A1563" s="1" t="s">
        <v>6115</v>
      </c>
      <c r="B1563" s="1" t="s">
        <v>4186</v>
      </c>
      <c r="C1563" s="1">
        <v>20000</v>
      </c>
      <c r="D1563" s="1">
        <v>20000</v>
      </c>
      <c r="E1563" s="1" t="s">
        <v>2902</v>
      </c>
      <c r="F1563" s="1" t="s">
        <v>1240</v>
      </c>
      <c r="G1563" s="1">
        <v>20000</v>
      </c>
    </row>
    <row r="1564" spans="1:7" ht="51" x14ac:dyDescent="0.2">
      <c r="A1564" s="1" t="s">
        <v>6113</v>
      </c>
      <c r="B1564" s="1" t="s">
        <v>3853</v>
      </c>
      <c r="C1564" s="1" t="s">
        <v>3000</v>
      </c>
      <c r="D1564" s="1">
        <v>20000</v>
      </c>
      <c r="E1564" s="1" t="s">
        <v>211</v>
      </c>
      <c r="F1564" s="1" t="s">
        <v>2431</v>
      </c>
      <c r="G1564" s="1">
        <v>31523.565439999998</v>
      </c>
    </row>
    <row r="1565" spans="1:7" ht="38.25" x14ac:dyDescent="0.2">
      <c r="A1565" s="1" t="s">
        <v>6117</v>
      </c>
      <c r="B1565" s="1" t="s">
        <v>5938</v>
      </c>
      <c r="C1565" s="1" t="s">
        <v>6118</v>
      </c>
      <c r="D1565" s="1">
        <v>50000</v>
      </c>
      <c r="E1565" s="1" t="s">
        <v>2896</v>
      </c>
      <c r="F1565" s="1" t="s">
        <v>1240</v>
      </c>
      <c r="G1565" s="1">
        <v>63519.971949999999</v>
      </c>
    </row>
    <row r="1566" spans="1:7" ht="51" x14ac:dyDescent="0.2">
      <c r="A1566" s="1" t="s">
        <v>6116</v>
      </c>
      <c r="B1566" s="1" t="s">
        <v>527</v>
      </c>
      <c r="C1566" s="1">
        <v>2300</v>
      </c>
      <c r="D1566" s="1">
        <v>27600</v>
      </c>
      <c r="E1566" s="1" t="s">
        <v>2896</v>
      </c>
      <c r="F1566" s="1" t="s">
        <v>2431</v>
      </c>
      <c r="G1566" s="1">
        <v>35063.024519999999</v>
      </c>
    </row>
    <row r="1567" spans="1:7" ht="38.25" x14ac:dyDescent="0.2">
      <c r="A1567" s="1" t="s">
        <v>6106</v>
      </c>
      <c r="B1567" s="1" t="s">
        <v>2263</v>
      </c>
      <c r="C1567" s="1">
        <v>55000</v>
      </c>
      <c r="D1567" s="1">
        <v>55000</v>
      </c>
      <c r="E1567" s="1" t="s">
        <v>2902</v>
      </c>
      <c r="F1567" s="1" t="s">
        <v>1240</v>
      </c>
      <c r="G1567" s="1">
        <v>55000</v>
      </c>
    </row>
    <row r="1568" spans="1:7" ht="51" x14ac:dyDescent="0.2">
      <c r="A1568" s="1" t="s">
        <v>6130</v>
      </c>
      <c r="B1568" s="1" t="s">
        <v>2321</v>
      </c>
      <c r="C1568" s="1">
        <v>38000</v>
      </c>
      <c r="D1568" s="1">
        <v>38000</v>
      </c>
      <c r="E1568" s="1" t="s">
        <v>2902</v>
      </c>
      <c r="F1568" s="1" t="s">
        <v>2431</v>
      </c>
      <c r="G1568" s="1">
        <v>38000</v>
      </c>
    </row>
    <row r="1569" spans="1:7" ht="51" x14ac:dyDescent="0.2">
      <c r="A1569" s="1" t="s">
        <v>6127</v>
      </c>
      <c r="B1569" s="1" t="s">
        <v>548</v>
      </c>
      <c r="C1569" s="1">
        <v>1800000</v>
      </c>
      <c r="D1569" s="1">
        <v>1800000</v>
      </c>
      <c r="E1569" s="1" t="s">
        <v>718</v>
      </c>
      <c r="F1569" s="1" t="s">
        <v>2431</v>
      </c>
      <c r="G1569" s="1">
        <v>32054.250039999999</v>
      </c>
    </row>
    <row r="1570" spans="1:7" ht="38.25" x14ac:dyDescent="0.2">
      <c r="A1570" s="1" t="s">
        <v>6126</v>
      </c>
      <c r="B1570" s="1" t="s">
        <v>5806</v>
      </c>
      <c r="C1570" s="1">
        <v>35500</v>
      </c>
      <c r="D1570" s="1">
        <v>35500</v>
      </c>
      <c r="E1570" s="1" t="s">
        <v>2902</v>
      </c>
      <c r="F1570" s="1" t="s">
        <v>1240</v>
      </c>
      <c r="G1570" s="1">
        <v>35500</v>
      </c>
    </row>
    <row r="1571" spans="1:7" ht="38.25" x14ac:dyDescent="0.2">
      <c r="A1571" s="1" t="s">
        <v>6125</v>
      </c>
      <c r="B1571" s="1" t="s">
        <v>683</v>
      </c>
      <c r="C1571" s="1">
        <v>62000</v>
      </c>
      <c r="D1571" s="1">
        <v>62000</v>
      </c>
      <c r="E1571" s="1" t="s">
        <v>2902</v>
      </c>
      <c r="F1571" s="1" t="s">
        <v>5350</v>
      </c>
      <c r="G1571" s="1">
        <v>62000</v>
      </c>
    </row>
    <row r="1572" spans="1:7" ht="51" x14ac:dyDescent="0.2">
      <c r="A1572" s="1" t="s">
        <v>6134</v>
      </c>
      <c r="B1572" s="1" t="s">
        <v>2613</v>
      </c>
      <c r="C1572" s="1" t="s">
        <v>2225</v>
      </c>
      <c r="D1572" s="1">
        <v>21500</v>
      </c>
      <c r="E1572" s="1" t="s">
        <v>211</v>
      </c>
      <c r="F1572" s="1" t="s">
        <v>2431</v>
      </c>
      <c r="G1572" s="1">
        <v>33887.832849999999</v>
      </c>
    </row>
    <row r="1573" spans="1:7" ht="38.25" x14ac:dyDescent="0.2">
      <c r="A1573" s="1" t="s">
        <v>6133</v>
      </c>
      <c r="B1573" s="1" t="s">
        <v>2780</v>
      </c>
      <c r="C1573" s="1">
        <v>60000</v>
      </c>
      <c r="D1573" s="1">
        <v>60000</v>
      </c>
      <c r="E1573" s="1" t="s">
        <v>2902</v>
      </c>
      <c r="F1573" s="1" t="s">
        <v>5350</v>
      </c>
      <c r="G1573" s="1">
        <v>60000</v>
      </c>
    </row>
    <row r="1574" spans="1:7" ht="51" x14ac:dyDescent="0.2">
      <c r="A1574" s="1" t="s">
        <v>6132</v>
      </c>
      <c r="B1574" s="1" t="s">
        <v>2741</v>
      </c>
      <c r="C1574" s="1">
        <v>32884.800000000003</v>
      </c>
      <c r="D1574" s="1">
        <v>32884</v>
      </c>
      <c r="E1574" s="1" t="s">
        <v>2902</v>
      </c>
      <c r="F1574" s="1" t="s">
        <v>2431</v>
      </c>
      <c r="G1574" s="1">
        <v>32884</v>
      </c>
    </row>
    <row r="1575" spans="1:7" ht="38.25" x14ac:dyDescent="0.2">
      <c r="A1575" s="1" t="s">
        <v>6131</v>
      </c>
      <c r="B1575" s="1" t="s">
        <v>2690</v>
      </c>
      <c r="C1575" s="1" t="s">
        <v>2218</v>
      </c>
      <c r="D1575" s="1">
        <v>42000</v>
      </c>
      <c r="E1575" s="1" t="s">
        <v>2902</v>
      </c>
      <c r="F1575" s="1" t="s">
        <v>1240</v>
      </c>
      <c r="G1575" s="1">
        <v>42000</v>
      </c>
    </row>
    <row r="1576" spans="1:7" ht="38.25" x14ac:dyDescent="0.2">
      <c r="A1576" s="1" t="s">
        <v>6136</v>
      </c>
      <c r="B1576" s="1" t="s">
        <v>4728</v>
      </c>
      <c r="C1576" s="1">
        <v>68000</v>
      </c>
      <c r="D1576" s="1">
        <v>68000</v>
      </c>
      <c r="E1576" s="1" t="s">
        <v>2902</v>
      </c>
      <c r="F1576" s="1" t="s">
        <v>1240</v>
      </c>
      <c r="G1576" s="1">
        <v>68000</v>
      </c>
    </row>
    <row r="1577" spans="1:7" ht="38.25" x14ac:dyDescent="0.2">
      <c r="A1577" s="1" t="s">
        <v>6122</v>
      </c>
      <c r="B1577" s="1" t="s">
        <v>4177</v>
      </c>
      <c r="C1577" s="1">
        <v>85000</v>
      </c>
      <c r="D1577" s="1">
        <v>85000</v>
      </c>
      <c r="E1577" s="1" t="s">
        <v>2902</v>
      </c>
      <c r="F1577" s="1" t="s">
        <v>5350</v>
      </c>
      <c r="G1577" s="1">
        <v>85000</v>
      </c>
    </row>
    <row r="1578" spans="1:7" ht="51" x14ac:dyDescent="0.2">
      <c r="A1578" s="1" t="s">
        <v>6123</v>
      </c>
      <c r="B1578" s="1" t="s">
        <v>3738</v>
      </c>
      <c r="C1578" s="1" t="s">
        <v>317</v>
      </c>
      <c r="D1578" s="1">
        <v>13000</v>
      </c>
      <c r="E1578" s="1" t="s">
        <v>2902</v>
      </c>
      <c r="F1578" s="1" t="s">
        <v>2431</v>
      </c>
      <c r="G1578" s="1">
        <v>13000</v>
      </c>
    </row>
    <row r="1579" spans="1:7" ht="38.25" x14ac:dyDescent="0.2">
      <c r="A1579" s="1" t="s">
        <v>6153</v>
      </c>
      <c r="B1579" s="1" t="s">
        <v>384</v>
      </c>
      <c r="C1579" s="1">
        <v>15000</v>
      </c>
      <c r="D1579" s="1">
        <v>15000</v>
      </c>
      <c r="E1579" s="1" t="s">
        <v>2902</v>
      </c>
      <c r="F1579" s="1" t="s">
        <v>1240</v>
      </c>
      <c r="G1579" s="1">
        <v>15000</v>
      </c>
    </row>
    <row r="1580" spans="1:7" ht="38.25" x14ac:dyDescent="0.2">
      <c r="A1580" s="1" t="s">
        <v>6155</v>
      </c>
      <c r="B1580" s="1" t="s">
        <v>448</v>
      </c>
      <c r="C1580" s="1" t="s">
        <v>671</v>
      </c>
      <c r="D1580" s="1">
        <v>50000</v>
      </c>
      <c r="E1580" s="1" t="s">
        <v>2902</v>
      </c>
      <c r="F1580" s="1" t="s">
        <v>5881</v>
      </c>
      <c r="G1580" s="1">
        <v>50000</v>
      </c>
    </row>
    <row r="1581" spans="1:7" ht="38.25" x14ac:dyDescent="0.2">
      <c r="A1581" s="1" t="s">
        <v>6154</v>
      </c>
      <c r="B1581" s="1" t="s">
        <v>3855</v>
      </c>
      <c r="C1581" s="1">
        <v>7000</v>
      </c>
      <c r="D1581" s="1">
        <v>7000</v>
      </c>
      <c r="E1581" s="1" t="s">
        <v>2902</v>
      </c>
      <c r="F1581" s="1" t="s">
        <v>1240</v>
      </c>
      <c r="G1581" s="1">
        <v>7000</v>
      </c>
    </row>
    <row r="1582" spans="1:7" ht="38.25" x14ac:dyDescent="0.2">
      <c r="A1582" s="1" t="s">
        <v>6148</v>
      </c>
      <c r="B1582" s="1" t="s">
        <v>3493</v>
      </c>
      <c r="C1582" s="1">
        <v>140000</v>
      </c>
      <c r="D1582" s="1">
        <v>140000</v>
      </c>
      <c r="E1582" s="1" t="s">
        <v>2902</v>
      </c>
      <c r="F1582" s="1" t="s">
        <v>1240</v>
      </c>
      <c r="G1582" s="1">
        <v>140000</v>
      </c>
    </row>
    <row r="1583" spans="1:7" ht="38.25" x14ac:dyDescent="0.2">
      <c r="A1583" s="1" t="s">
        <v>6147</v>
      </c>
      <c r="B1583" s="1" t="s">
        <v>2487</v>
      </c>
      <c r="C1583" s="1">
        <v>400000</v>
      </c>
      <c r="D1583" s="1">
        <v>400000</v>
      </c>
      <c r="E1583" s="1" t="s">
        <v>718</v>
      </c>
      <c r="F1583" s="1" t="s">
        <v>5881</v>
      </c>
      <c r="G1583" s="1">
        <v>7123.1666750000004</v>
      </c>
    </row>
    <row r="1584" spans="1:7" ht="38.25" x14ac:dyDescent="0.2">
      <c r="A1584" s="1" t="s">
        <v>6150</v>
      </c>
      <c r="B1584" s="1" t="s">
        <v>447</v>
      </c>
      <c r="C1584" s="1" t="s">
        <v>459</v>
      </c>
      <c r="D1584" s="1">
        <v>37000</v>
      </c>
      <c r="E1584" s="1" t="s">
        <v>211</v>
      </c>
      <c r="F1584" s="1" t="s">
        <v>1240</v>
      </c>
      <c r="G1584" s="1">
        <v>58318.59607</v>
      </c>
    </row>
    <row r="1585" spans="1:7" ht="38.25" x14ac:dyDescent="0.2">
      <c r="A1585" s="1" t="s">
        <v>6149</v>
      </c>
      <c r="B1585" s="1" t="s">
        <v>6225</v>
      </c>
      <c r="C1585" s="1" t="s">
        <v>2242</v>
      </c>
      <c r="D1585" s="1">
        <v>680000</v>
      </c>
      <c r="E1585" s="1" t="s">
        <v>718</v>
      </c>
      <c r="F1585" s="1" t="s">
        <v>5881</v>
      </c>
      <c r="G1585" s="1">
        <v>12109.38335</v>
      </c>
    </row>
    <row r="1586" spans="1:7" ht="38.25" x14ac:dyDescent="0.2">
      <c r="A1586" s="1" t="s">
        <v>6143</v>
      </c>
      <c r="B1586" s="1" t="s">
        <v>4579</v>
      </c>
      <c r="C1586" s="1">
        <v>55000</v>
      </c>
      <c r="D1586" s="1">
        <v>55000</v>
      </c>
      <c r="E1586" s="1" t="s">
        <v>2902</v>
      </c>
      <c r="F1586" s="1" t="s">
        <v>1240</v>
      </c>
      <c r="G1586" s="1">
        <v>55000</v>
      </c>
    </row>
    <row r="1587" spans="1:7" ht="38.25" x14ac:dyDescent="0.2">
      <c r="A1587" s="1" t="s">
        <v>6144</v>
      </c>
      <c r="B1587" s="1" t="s">
        <v>4956</v>
      </c>
      <c r="C1587" s="1">
        <v>60000</v>
      </c>
      <c r="D1587" s="1">
        <v>60000</v>
      </c>
      <c r="E1587" s="1" t="s">
        <v>2902</v>
      </c>
      <c r="F1587" s="1" t="s">
        <v>5350</v>
      </c>
      <c r="G1587" s="1">
        <v>60000</v>
      </c>
    </row>
    <row r="1588" spans="1:7" ht="38.25" x14ac:dyDescent="0.2">
      <c r="A1588" s="1" t="s">
        <v>6146</v>
      </c>
      <c r="B1588" s="1" t="s">
        <v>5179</v>
      </c>
      <c r="C1588" s="1">
        <v>320000</v>
      </c>
      <c r="D1588" s="1">
        <v>320000</v>
      </c>
      <c r="E1588" s="1" t="s">
        <v>718</v>
      </c>
      <c r="F1588" s="1" t="s">
        <v>1240</v>
      </c>
      <c r="G1588" s="1">
        <v>5698.53334</v>
      </c>
    </row>
    <row r="1589" spans="1:7" ht="38.25" x14ac:dyDescent="0.2">
      <c r="A1589" s="1" t="s">
        <v>6179</v>
      </c>
      <c r="B1589" s="1" t="s">
        <v>4490</v>
      </c>
      <c r="C1589" s="1" t="s">
        <v>3657</v>
      </c>
      <c r="D1589" s="1">
        <v>288000</v>
      </c>
      <c r="E1589" s="1" t="s">
        <v>6092</v>
      </c>
      <c r="F1589" s="1" t="s">
        <v>1240</v>
      </c>
      <c r="G1589" s="1">
        <v>9376.2513880000006</v>
      </c>
    </row>
    <row r="1590" spans="1:7" ht="38.25" x14ac:dyDescent="0.2">
      <c r="A1590" s="1" t="s">
        <v>6178</v>
      </c>
      <c r="B1590" s="1" t="s">
        <v>6097</v>
      </c>
      <c r="C1590" s="1" t="s">
        <v>4973</v>
      </c>
      <c r="D1590" s="1">
        <v>60000</v>
      </c>
      <c r="E1590" s="1" t="s">
        <v>211</v>
      </c>
      <c r="F1590" s="1" t="s">
        <v>1240</v>
      </c>
      <c r="G1590" s="1">
        <v>94570.696320000003</v>
      </c>
    </row>
    <row r="1591" spans="1:7" ht="38.25" x14ac:dyDescent="0.2">
      <c r="A1591" s="1" t="s">
        <v>6176</v>
      </c>
      <c r="B1591" s="1" t="s">
        <v>4868</v>
      </c>
      <c r="C1591" s="1">
        <v>36000</v>
      </c>
      <c r="D1591" s="1">
        <v>36000</v>
      </c>
      <c r="E1591" s="1" t="s">
        <v>2902</v>
      </c>
      <c r="F1591" s="1" t="s">
        <v>1240</v>
      </c>
      <c r="G1591" s="1">
        <v>36000</v>
      </c>
    </row>
    <row r="1592" spans="1:7" ht="51" x14ac:dyDescent="0.2">
      <c r="A1592" s="1" t="s">
        <v>6175</v>
      </c>
      <c r="B1592" s="1" t="s">
        <v>3441</v>
      </c>
      <c r="C1592" s="1" t="s">
        <v>6525</v>
      </c>
      <c r="D1592" s="1">
        <v>3700000</v>
      </c>
      <c r="E1592" s="1" t="s">
        <v>718</v>
      </c>
      <c r="F1592" s="1" t="s">
        <v>2431</v>
      </c>
      <c r="G1592" s="1">
        <v>65889.291740000001</v>
      </c>
    </row>
    <row r="1593" spans="1:7" ht="38.25" x14ac:dyDescent="0.2">
      <c r="A1593" s="1" t="s">
        <v>6174</v>
      </c>
      <c r="B1593" s="1" t="s">
        <v>839</v>
      </c>
      <c r="C1593" s="1">
        <v>106000</v>
      </c>
      <c r="D1593" s="1">
        <v>106000</v>
      </c>
      <c r="E1593" s="1" t="s">
        <v>2902</v>
      </c>
      <c r="F1593" s="1" t="s">
        <v>5881</v>
      </c>
      <c r="G1593" s="1">
        <v>106000</v>
      </c>
    </row>
    <row r="1594" spans="1:7" ht="38.25" x14ac:dyDescent="0.2">
      <c r="A1594" s="1" t="s">
        <v>6172</v>
      </c>
      <c r="B1594" s="1" t="s">
        <v>3848</v>
      </c>
      <c r="C1594" s="1" t="s">
        <v>4373</v>
      </c>
      <c r="D1594" s="1">
        <v>485000</v>
      </c>
      <c r="E1594" s="1" t="s">
        <v>2335</v>
      </c>
      <c r="F1594" s="1" t="s">
        <v>1240</v>
      </c>
      <c r="G1594" s="1">
        <v>82888.555059999999</v>
      </c>
    </row>
    <row r="1595" spans="1:7" ht="38.25" x14ac:dyDescent="0.2">
      <c r="A1595" s="1" t="s">
        <v>6171</v>
      </c>
      <c r="B1595" s="1" t="s">
        <v>2252</v>
      </c>
      <c r="C1595" s="1">
        <v>75000</v>
      </c>
      <c r="D1595" s="1">
        <v>75000</v>
      </c>
      <c r="E1595" s="1" t="s">
        <v>6501</v>
      </c>
      <c r="F1595" s="1" t="s">
        <v>5350</v>
      </c>
      <c r="G1595" s="1">
        <v>59819.107020000003</v>
      </c>
    </row>
    <row r="1596" spans="1:7" ht="51" x14ac:dyDescent="0.2">
      <c r="A1596" s="1" t="s">
        <v>6167</v>
      </c>
      <c r="B1596" s="1" t="s">
        <v>3462</v>
      </c>
      <c r="C1596" s="1">
        <v>6545</v>
      </c>
      <c r="D1596" s="1">
        <v>6545</v>
      </c>
      <c r="E1596" s="1" t="s">
        <v>2902</v>
      </c>
      <c r="F1596" s="1" t="s">
        <v>2431</v>
      </c>
      <c r="G1596" s="1">
        <v>6545</v>
      </c>
    </row>
    <row r="1597" spans="1:7" ht="38.25" x14ac:dyDescent="0.2">
      <c r="A1597" s="1" t="s">
        <v>6170</v>
      </c>
      <c r="B1597" s="1" t="s">
        <v>1984</v>
      </c>
      <c r="C1597" s="1" t="s">
        <v>3230</v>
      </c>
      <c r="D1597" s="1">
        <v>1000000</v>
      </c>
      <c r="E1597" s="1" t="s">
        <v>718</v>
      </c>
      <c r="F1597" s="1" t="s">
        <v>5350</v>
      </c>
      <c r="G1597" s="1">
        <v>17807.916689999998</v>
      </c>
    </row>
    <row r="1598" spans="1:7" ht="38.25" x14ac:dyDescent="0.2">
      <c r="A1598" s="1" t="s">
        <v>6163</v>
      </c>
      <c r="B1598" s="1" t="s">
        <v>4396</v>
      </c>
      <c r="C1598" s="1">
        <v>54000</v>
      </c>
      <c r="D1598" s="1">
        <v>54000</v>
      </c>
      <c r="E1598" s="1" t="s">
        <v>2902</v>
      </c>
      <c r="F1598" s="1" t="s">
        <v>1240</v>
      </c>
      <c r="G1598" s="1">
        <v>54000</v>
      </c>
    </row>
    <row r="1599" spans="1:7" ht="38.25" x14ac:dyDescent="0.2">
      <c r="A1599" s="1" t="s">
        <v>6165</v>
      </c>
      <c r="B1599" s="1" t="s">
        <v>5016</v>
      </c>
      <c r="C1599" s="1">
        <v>100000</v>
      </c>
      <c r="D1599" s="1">
        <v>100000</v>
      </c>
      <c r="E1599" s="1" t="s">
        <v>2902</v>
      </c>
      <c r="F1599" s="1" t="s">
        <v>5350</v>
      </c>
      <c r="G1599" s="1">
        <v>100000</v>
      </c>
    </row>
    <row r="1600" spans="1:7" ht="38.25" x14ac:dyDescent="0.2">
      <c r="A1600" s="1" t="s">
        <v>5947</v>
      </c>
      <c r="B1600" s="1" t="s">
        <v>5886</v>
      </c>
      <c r="C1600" s="1">
        <v>50000</v>
      </c>
      <c r="D1600" s="1">
        <v>50000</v>
      </c>
      <c r="E1600" s="1" t="s">
        <v>1537</v>
      </c>
      <c r="F1600" s="1" t="s">
        <v>1240</v>
      </c>
      <c r="G1600" s="1">
        <v>49168.076150000001</v>
      </c>
    </row>
    <row r="1601" spans="1:7" ht="38.25" x14ac:dyDescent="0.2">
      <c r="A1601" s="1" t="s">
        <v>5948</v>
      </c>
      <c r="B1601" s="1" t="s">
        <v>4488</v>
      </c>
      <c r="C1601" s="1">
        <v>4019</v>
      </c>
      <c r="D1601" s="1">
        <v>4019</v>
      </c>
      <c r="E1601" s="1" t="s">
        <v>2902</v>
      </c>
      <c r="F1601" s="1" t="s">
        <v>5350</v>
      </c>
      <c r="G1601" s="1">
        <v>4019</v>
      </c>
    </row>
    <row r="1602" spans="1:7" ht="38.25" x14ac:dyDescent="0.2">
      <c r="A1602" s="1" t="s">
        <v>5945</v>
      </c>
      <c r="B1602" s="1" t="s">
        <v>263</v>
      </c>
      <c r="C1602" s="1">
        <v>15000</v>
      </c>
      <c r="D1602" s="1">
        <v>15000</v>
      </c>
      <c r="E1602" s="1" t="s">
        <v>2902</v>
      </c>
      <c r="F1602" s="1" t="s">
        <v>1240</v>
      </c>
      <c r="G1602" s="1">
        <v>15000</v>
      </c>
    </row>
    <row r="1603" spans="1:7" ht="51" x14ac:dyDescent="0.2">
      <c r="A1603" s="1" t="s">
        <v>5946</v>
      </c>
      <c r="B1603" s="1" t="s">
        <v>6443</v>
      </c>
      <c r="C1603" s="1" t="s">
        <v>657</v>
      </c>
      <c r="D1603" s="1">
        <v>1000000</v>
      </c>
      <c r="E1603" s="1" t="s">
        <v>718</v>
      </c>
      <c r="F1603" s="1" t="s">
        <v>2431</v>
      </c>
      <c r="G1603" s="1">
        <v>17807.916689999998</v>
      </c>
    </row>
    <row r="1604" spans="1:7" ht="51" x14ac:dyDescent="0.2">
      <c r="A1604" s="1" t="s">
        <v>5950</v>
      </c>
      <c r="B1604" s="1" t="s">
        <v>3349</v>
      </c>
      <c r="C1604" s="1">
        <v>12000</v>
      </c>
      <c r="D1604" s="1">
        <v>12000</v>
      </c>
      <c r="E1604" s="1" t="s">
        <v>2902</v>
      </c>
      <c r="F1604" s="1" t="s">
        <v>2431</v>
      </c>
      <c r="G1604" s="1">
        <v>12000</v>
      </c>
    </row>
    <row r="1605" spans="1:7" ht="38.25" x14ac:dyDescent="0.2">
      <c r="A1605" s="1" t="s">
        <v>5952</v>
      </c>
      <c r="B1605" s="1" t="s">
        <v>1181</v>
      </c>
      <c r="C1605" s="1">
        <v>125000</v>
      </c>
      <c r="D1605" s="1">
        <v>125000</v>
      </c>
      <c r="E1605" s="1" t="s">
        <v>718</v>
      </c>
      <c r="F1605" s="1" t="s">
        <v>5350</v>
      </c>
      <c r="G1605" s="1">
        <v>2225.9895860000001</v>
      </c>
    </row>
    <row r="1606" spans="1:7" ht="51" x14ac:dyDescent="0.2">
      <c r="A1606" s="1" t="s">
        <v>5953</v>
      </c>
      <c r="B1606" s="1" t="s">
        <v>203</v>
      </c>
      <c r="C1606" s="1">
        <v>86000</v>
      </c>
      <c r="D1606" s="1">
        <v>86000</v>
      </c>
      <c r="E1606" s="1" t="s">
        <v>2902</v>
      </c>
      <c r="F1606" s="1" t="s">
        <v>2431</v>
      </c>
      <c r="G1606" s="1">
        <v>86000</v>
      </c>
    </row>
    <row r="1607" spans="1:7" ht="38.25" x14ac:dyDescent="0.2">
      <c r="A1607" s="1" t="s">
        <v>5958</v>
      </c>
      <c r="B1607" s="1" t="s">
        <v>1334</v>
      </c>
      <c r="C1607" s="1">
        <v>340000</v>
      </c>
      <c r="D1607" s="1">
        <v>340000</v>
      </c>
      <c r="E1607" s="1" t="s">
        <v>718</v>
      </c>
      <c r="F1607" s="1" t="s">
        <v>1240</v>
      </c>
      <c r="G1607" s="1">
        <v>6054.6916739999997</v>
      </c>
    </row>
    <row r="1608" spans="1:7" ht="38.25" x14ac:dyDescent="0.2">
      <c r="A1608" s="1" t="s">
        <v>5956</v>
      </c>
      <c r="B1608" s="1" t="s">
        <v>2344</v>
      </c>
      <c r="C1608" s="1" t="s">
        <v>2277</v>
      </c>
      <c r="D1608" s="1">
        <v>3360</v>
      </c>
      <c r="E1608" s="1" t="s">
        <v>2902</v>
      </c>
      <c r="F1608" s="1" t="s">
        <v>5881</v>
      </c>
      <c r="G1608" s="1">
        <v>3360</v>
      </c>
    </row>
    <row r="1609" spans="1:7" ht="51" x14ac:dyDescent="0.2">
      <c r="A1609" s="1" t="s">
        <v>5955</v>
      </c>
      <c r="B1609" s="1" t="s">
        <v>1378</v>
      </c>
      <c r="C1609" s="1">
        <v>10000</v>
      </c>
      <c r="D1609" s="1">
        <v>10000</v>
      </c>
      <c r="E1609" s="1" t="s">
        <v>2902</v>
      </c>
      <c r="F1609" s="1" t="s">
        <v>2431</v>
      </c>
      <c r="G1609" s="1">
        <v>10000</v>
      </c>
    </row>
    <row r="1610" spans="1:7" ht="38.25" x14ac:dyDescent="0.2">
      <c r="A1610" s="1" t="s">
        <v>5954</v>
      </c>
      <c r="B1610" s="1" t="s">
        <v>3779</v>
      </c>
      <c r="C1610" s="1">
        <v>70000</v>
      </c>
      <c r="D1610" s="1">
        <v>70000</v>
      </c>
      <c r="E1610" s="1" t="s">
        <v>2902</v>
      </c>
      <c r="F1610" s="1" t="s">
        <v>1240</v>
      </c>
      <c r="G1610" s="1">
        <v>70000</v>
      </c>
    </row>
    <row r="1611" spans="1:7" ht="38.25" x14ac:dyDescent="0.2">
      <c r="A1611" s="1" t="s">
        <v>5964</v>
      </c>
      <c r="B1611" s="1" t="s">
        <v>2222</v>
      </c>
      <c r="C1611" s="1">
        <v>155000</v>
      </c>
      <c r="D1611" s="1">
        <v>155000</v>
      </c>
      <c r="E1611" s="1" t="s">
        <v>2902</v>
      </c>
      <c r="F1611" s="1" t="s">
        <v>5881</v>
      </c>
      <c r="G1611" s="1">
        <v>155000</v>
      </c>
    </row>
    <row r="1612" spans="1:7" ht="38.25" x14ac:dyDescent="0.2">
      <c r="A1612" s="1" t="s">
        <v>5965</v>
      </c>
      <c r="B1612" s="1" t="s">
        <v>6573</v>
      </c>
      <c r="C1612" s="1">
        <v>225000</v>
      </c>
      <c r="D1612" s="1">
        <v>225000</v>
      </c>
      <c r="E1612" s="1" t="s">
        <v>2902</v>
      </c>
      <c r="F1612" s="1" t="s">
        <v>1240</v>
      </c>
      <c r="G1612" s="1">
        <v>225000</v>
      </c>
    </row>
    <row r="1613" spans="1:7" ht="51" x14ac:dyDescent="0.2">
      <c r="A1613" s="1" t="s">
        <v>5966</v>
      </c>
      <c r="B1613" s="1" t="s">
        <v>2052</v>
      </c>
      <c r="C1613" s="1">
        <v>10000</v>
      </c>
      <c r="D1613" s="1">
        <v>10000</v>
      </c>
      <c r="E1613" s="1" t="s">
        <v>2902</v>
      </c>
      <c r="F1613" s="1" t="s">
        <v>2431</v>
      </c>
      <c r="G1613" s="1">
        <v>10000</v>
      </c>
    </row>
    <row r="1614" spans="1:7" ht="38.25" x14ac:dyDescent="0.2">
      <c r="A1614" s="1" t="s">
        <v>5967</v>
      </c>
      <c r="B1614" s="1" t="s">
        <v>4770</v>
      </c>
      <c r="C1614" s="1">
        <v>300000</v>
      </c>
      <c r="D1614" s="1">
        <v>300000</v>
      </c>
      <c r="E1614" s="1" t="s">
        <v>718</v>
      </c>
      <c r="F1614" s="1" t="s">
        <v>1240</v>
      </c>
      <c r="G1614" s="1">
        <v>5342.3750060000002</v>
      </c>
    </row>
    <row r="1615" spans="1:7" ht="38.25" x14ac:dyDescent="0.2">
      <c r="A1615" s="1" t="s">
        <v>5970</v>
      </c>
      <c r="B1615" s="1" t="s">
        <v>1281</v>
      </c>
      <c r="C1615" s="1">
        <v>84000</v>
      </c>
      <c r="D1615" s="1">
        <v>84000</v>
      </c>
      <c r="E1615" s="1" t="s">
        <v>4998</v>
      </c>
      <c r="F1615" s="1" t="s">
        <v>1240</v>
      </c>
      <c r="G1615" s="1">
        <v>85672.411139999997</v>
      </c>
    </row>
    <row r="1616" spans="1:7" ht="38.25" x14ac:dyDescent="0.2">
      <c r="A1616" s="1" t="s">
        <v>5974</v>
      </c>
      <c r="B1616" s="1" t="s">
        <v>1803</v>
      </c>
      <c r="C1616" s="1" t="s">
        <v>5319</v>
      </c>
      <c r="D1616" s="1">
        <v>240000</v>
      </c>
      <c r="E1616" s="1" t="s">
        <v>718</v>
      </c>
      <c r="F1616" s="1" t="s">
        <v>5350</v>
      </c>
      <c r="G1616" s="1">
        <v>4273.9000050000004</v>
      </c>
    </row>
    <row r="1617" spans="1:7" ht="51" x14ac:dyDescent="0.2">
      <c r="A1617" s="1" t="s">
        <v>5973</v>
      </c>
      <c r="B1617" s="1" t="s">
        <v>3367</v>
      </c>
      <c r="C1617" s="1" t="s">
        <v>5085</v>
      </c>
      <c r="D1617" s="1">
        <v>500000</v>
      </c>
      <c r="E1617" s="1" t="s">
        <v>718</v>
      </c>
      <c r="F1617" s="1" t="s">
        <v>2431</v>
      </c>
      <c r="G1617" s="1">
        <v>8903.9583440000006</v>
      </c>
    </row>
    <row r="1618" spans="1:7" ht="38.25" x14ac:dyDescent="0.2">
      <c r="A1618" s="1" t="s">
        <v>5977</v>
      </c>
      <c r="B1618" s="1" t="s">
        <v>1046</v>
      </c>
      <c r="C1618" s="1">
        <v>42000</v>
      </c>
      <c r="D1618" s="1">
        <v>42000</v>
      </c>
      <c r="E1618" s="1" t="s">
        <v>211</v>
      </c>
      <c r="F1618" s="1" t="s">
        <v>1240</v>
      </c>
      <c r="G1618" s="1">
        <v>66199.487429999994</v>
      </c>
    </row>
    <row r="1619" spans="1:7" ht="38.25" x14ac:dyDescent="0.2">
      <c r="A1619" s="1" t="s">
        <v>5976</v>
      </c>
      <c r="B1619" s="1" t="s">
        <v>5642</v>
      </c>
      <c r="C1619" s="1" t="s">
        <v>3814</v>
      </c>
      <c r="D1619" s="1">
        <v>320000</v>
      </c>
      <c r="E1619" s="1" t="s">
        <v>718</v>
      </c>
      <c r="F1619" s="1" t="s">
        <v>1240</v>
      </c>
      <c r="G1619" s="1">
        <v>5698.53334</v>
      </c>
    </row>
    <row r="1620" spans="1:7" ht="38.25" x14ac:dyDescent="0.2">
      <c r="A1620" s="1" t="s">
        <v>5979</v>
      </c>
      <c r="B1620" s="1" t="s">
        <v>1287</v>
      </c>
      <c r="C1620" s="1" t="s">
        <v>5341</v>
      </c>
      <c r="D1620" s="1">
        <v>22000</v>
      </c>
      <c r="E1620" s="1" t="s">
        <v>211</v>
      </c>
      <c r="F1620" s="1" t="s">
        <v>1240</v>
      </c>
      <c r="G1620" s="1">
        <v>34675.921990000003</v>
      </c>
    </row>
    <row r="1621" spans="1:7" ht="51" x14ac:dyDescent="0.2">
      <c r="A1621" s="1" t="s">
        <v>5978</v>
      </c>
      <c r="B1621" s="1" t="s">
        <v>5747</v>
      </c>
      <c r="C1621" s="1">
        <v>2600</v>
      </c>
      <c r="D1621" s="1">
        <v>31200</v>
      </c>
      <c r="E1621" s="1" t="s">
        <v>2902</v>
      </c>
      <c r="F1621" s="1" t="s">
        <v>2431</v>
      </c>
      <c r="G1621" s="1">
        <v>31200</v>
      </c>
    </row>
    <row r="1622" spans="1:7" ht="51" x14ac:dyDescent="0.2">
      <c r="A1622" s="1" t="s">
        <v>5991</v>
      </c>
      <c r="B1622" s="1" t="s">
        <v>163</v>
      </c>
      <c r="C1622" s="1">
        <v>56000</v>
      </c>
      <c r="D1622" s="1">
        <v>56000</v>
      </c>
      <c r="E1622" s="1" t="s">
        <v>1537</v>
      </c>
      <c r="F1622" s="1" t="s">
        <v>2431</v>
      </c>
      <c r="G1622" s="1">
        <v>55068.245289999999</v>
      </c>
    </row>
    <row r="1623" spans="1:7" ht="51" x14ac:dyDescent="0.2">
      <c r="A1623" s="1" t="s">
        <v>5992</v>
      </c>
      <c r="B1623" s="1" t="s">
        <v>2002</v>
      </c>
      <c r="C1623" s="1">
        <v>13000</v>
      </c>
      <c r="D1623" s="1">
        <v>13000</v>
      </c>
      <c r="E1623" s="1" t="s">
        <v>2902</v>
      </c>
      <c r="F1623" s="1" t="s">
        <v>2431</v>
      </c>
      <c r="G1623" s="1">
        <v>13000</v>
      </c>
    </row>
    <row r="1624" spans="1:7" ht="38.25" x14ac:dyDescent="0.2">
      <c r="A1624" s="1" t="s">
        <v>5988</v>
      </c>
      <c r="B1624" s="1" t="s">
        <v>182</v>
      </c>
      <c r="C1624" s="1">
        <v>92000</v>
      </c>
      <c r="D1624" s="1">
        <v>92000</v>
      </c>
      <c r="E1624" s="1" t="s">
        <v>2902</v>
      </c>
      <c r="F1624" s="1" t="s">
        <v>5350</v>
      </c>
      <c r="G1624" s="1">
        <v>92000</v>
      </c>
    </row>
    <row r="1625" spans="1:7" ht="51" x14ac:dyDescent="0.2">
      <c r="A1625" s="1" t="s">
        <v>5989</v>
      </c>
      <c r="B1625" s="1" t="s">
        <v>2809</v>
      </c>
      <c r="C1625" s="1">
        <v>85000</v>
      </c>
      <c r="D1625" s="1">
        <v>85000</v>
      </c>
      <c r="E1625" s="1" t="s">
        <v>2902</v>
      </c>
      <c r="F1625" s="1" t="s">
        <v>2431</v>
      </c>
      <c r="G1625" s="1">
        <v>85000</v>
      </c>
    </row>
    <row r="1626" spans="1:7" ht="38.25" x14ac:dyDescent="0.2">
      <c r="A1626" s="1" t="s">
        <v>6001</v>
      </c>
      <c r="B1626" s="1" t="s">
        <v>4321</v>
      </c>
      <c r="C1626" s="1" t="s">
        <v>3146</v>
      </c>
      <c r="D1626" s="1">
        <v>11000</v>
      </c>
      <c r="E1626" s="1" t="s">
        <v>2902</v>
      </c>
      <c r="F1626" s="1" t="s">
        <v>1240</v>
      </c>
      <c r="G1626" s="1">
        <v>11000</v>
      </c>
    </row>
    <row r="1627" spans="1:7" ht="38.25" x14ac:dyDescent="0.2">
      <c r="A1627" s="1" t="s">
        <v>6000</v>
      </c>
      <c r="B1627" s="1" t="s">
        <v>4321</v>
      </c>
      <c r="C1627" s="1" t="s">
        <v>1837</v>
      </c>
      <c r="D1627" s="1">
        <v>30000</v>
      </c>
      <c r="E1627" s="1" t="s">
        <v>2896</v>
      </c>
      <c r="F1627" s="1" t="s">
        <v>5881</v>
      </c>
      <c r="G1627" s="1">
        <v>38111.98317</v>
      </c>
    </row>
    <row r="1628" spans="1:7" ht="38.25" x14ac:dyDescent="0.2">
      <c r="A1628" s="1" t="s">
        <v>5998</v>
      </c>
      <c r="B1628" s="1" t="s">
        <v>4340</v>
      </c>
      <c r="C1628" s="1">
        <v>49000</v>
      </c>
      <c r="D1628" s="1">
        <v>49000</v>
      </c>
      <c r="E1628" s="1" t="s">
        <v>2902</v>
      </c>
      <c r="F1628" s="1" t="s">
        <v>5350</v>
      </c>
      <c r="G1628" s="1">
        <v>49000</v>
      </c>
    </row>
    <row r="1629" spans="1:7" ht="38.25" x14ac:dyDescent="0.2">
      <c r="A1629" s="1" t="s">
        <v>5996</v>
      </c>
      <c r="B1629" s="1" t="s">
        <v>4982</v>
      </c>
      <c r="C1629" s="1">
        <v>59000</v>
      </c>
      <c r="D1629" s="1">
        <v>59000</v>
      </c>
      <c r="E1629" s="1" t="s">
        <v>2902</v>
      </c>
      <c r="F1629" s="1" t="s">
        <v>5881</v>
      </c>
      <c r="G1629" s="1">
        <v>59000</v>
      </c>
    </row>
    <row r="1630" spans="1:7" ht="38.25" x14ac:dyDescent="0.2">
      <c r="A1630" s="1" t="s">
        <v>5995</v>
      </c>
      <c r="B1630" s="1" t="s">
        <v>1136</v>
      </c>
      <c r="C1630" s="1">
        <v>55000</v>
      </c>
      <c r="D1630" s="1">
        <v>55000</v>
      </c>
      <c r="E1630" s="1" t="s">
        <v>2902</v>
      </c>
      <c r="F1630" s="1" t="s">
        <v>1240</v>
      </c>
      <c r="G1630" s="1">
        <v>55000</v>
      </c>
    </row>
    <row r="1631" spans="1:7" ht="38.25" x14ac:dyDescent="0.2">
      <c r="A1631" s="1" t="s">
        <v>5994</v>
      </c>
      <c r="B1631" s="1" t="s">
        <v>479</v>
      </c>
      <c r="C1631" s="1">
        <v>75000</v>
      </c>
      <c r="D1631" s="1">
        <v>75000</v>
      </c>
      <c r="E1631" s="1" t="s">
        <v>2902</v>
      </c>
      <c r="F1631" s="1" t="s">
        <v>1240</v>
      </c>
      <c r="G1631" s="1">
        <v>75000</v>
      </c>
    </row>
    <row r="1632" spans="1:7" ht="38.25" x14ac:dyDescent="0.2">
      <c r="A1632" s="1" t="s">
        <v>6004</v>
      </c>
      <c r="B1632" s="1" t="s">
        <v>4419</v>
      </c>
      <c r="C1632" s="1">
        <v>3300</v>
      </c>
      <c r="D1632" s="1">
        <v>39600</v>
      </c>
      <c r="E1632" s="1" t="s">
        <v>2896</v>
      </c>
      <c r="F1632" s="1" t="s">
        <v>5881</v>
      </c>
      <c r="G1632" s="1">
        <v>50307.817779999998</v>
      </c>
    </row>
    <row r="1633" spans="1:7" ht="51" x14ac:dyDescent="0.2">
      <c r="A1633" s="1" t="s">
        <v>6005</v>
      </c>
      <c r="B1633" s="1" t="s">
        <v>5835</v>
      </c>
      <c r="C1633" s="1" t="s">
        <v>5858</v>
      </c>
      <c r="D1633" s="1">
        <v>30500</v>
      </c>
      <c r="E1633" s="1" t="s">
        <v>2902</v>
      </c>
      <c r="F1633" s="1" t="s">
        <v>2431</v>
      </c>
      <c r="G1633" s="1">
        <v>30500</v>
      </c>
    </row>
    <row r="1634" spans="1:7" ht="38.25" x14ac:dyDescent="0.2">
      <c r="A1634" s="1" t="s">
        <v>6006</v>
      </c>
      <c r="B1634" s="1" t="s">
        <v>1434</v>
      </c>
      <c r="C1634" s="1">
        <v>80000</v>
      </c>
      <c r="D1634" s="1">
        <v>80000</v>
      </c>
      <c r="E1634" s="1" t="s">
        <v>2902</v>
      </c>
      <c r="F1634" s="1" t="s">
        <v>5350</v>
      </c>
      <c r="G1634" s="1">
        <v>80000</v>
      </c>
    </row>
    <row r="1635" spans="1:7" ht="38.25" x14ac:dyDescent="0.2">
      <c r="A1635" s="1" t="s">
        <v>6013</v>
      </c>
      <c r="B1635" s="1" t="s">
        <v>3012</v>
      </c>
      <c r="C1635" s="1">
        <v>1000</v>
      </c>
      <c r="D1635" s="1">
        <v>12000</v>
      </c>
      <c r="E1635" s="1" t="s">
        <v>2902</v>
      </c>
      <c r="F1635" s="1" t="s">
        <v>5350</v>
      </c>
      <c r="G1635" s="1">
        <v>12000</v>
      </c>
    </row>
    <row r="1636" spans="1:7" ht="38.25" x14ac:dyDescent="0.2">
      <c r="A1636" s="1" t="s">
        <v>6012</v>
      </c>
      <c r="B1636" s="1" t="s">
        <v>3012</v>
      </c>
      <c r="C1636" s="1">
        <v>48500</v>
      </c>
      <c r="D1636" s="1">
        <v>48500</v>
      </c>
      <c r="E1636" s="1" t="s">
        <v>2902</v>
      </c>
      <c r="F1636" s="1" t="s">
        <v>1240</v>
      </c>
      <c r="G1636" s="1">
        <v>48500</v>
      </c>
    </row>
    <row r="1637" spans="1:7" ht="38.25" x14ac:dyDescent="0.2">
      <c r="A1637" s="1" t="s">
        <v>6015</v>
      </c>
      <c r="B1637" s="1" t="s">
        <v>4608</v>
      </c>
      <c r="C1637" s="1" t="s">
        <v>1496</v>
      </c>
      <c r="D1637" s="1">
        <v>40000</v>
      </c>
      <c r="E1637" s="1" t="s">
        <v>211</v>
      </c>
      <c r="F1637" s="1" t="s">
        <v>5350</v>
      </c>
      <c r="G1637" s="1">
        <v>63047.130879999997</v>
      </c>
    </row>
    <row r="1638" spans="1:7" ht="38.25" x14ac:dyDescent="0.2">
      <c r="A1638" s="1" t="s">
        <v>6014</v>
      </c>
      <c r="B1638" s="1" t="s">
        <v>2659</v>
      </c>
      <c r="C1638" s="1" t="s">
        <v>4442</v>
      </c>
      <c r="D1638" s="1">
        <v>192000</v>
      </c>
      <c r="E1638" s="1" t="s">
        <v>718</v>
      </c>
      <c r="F1638" s="1" t="s">
        <v>1240</v>
      </c>
      <c r="G1638" s="1">
        <v>3419.1200039999999</v>
      </c>
    </row>
    <row r="1639" spans="1:7" ht="38.25" x14ac:dyDescent="0.2">
      <c r="A1639" s="1" t="s">
        <v>6008</v>
      </c>
      <c r="B1639" s="1" t="s">
        <v>6497</v>
      </c>
      <c r="C1639" s="1">
        <v>110000</v>
      </c>
      <c r="D1639" s="1">
        <v>110000</v>
      </c>
      <c r="E1639" s="1" t="s">
        <v>6501</v>
      </c>
      <c r="F1639" s="1" t="s">
        <v>1240</v>
      </c>
      <c r="G1639" s="1">
        <v>87734.690300000002</v>
      </c>
    </row>
    <row r="1640" spans="1:7" ht="51" x14ac:dyDescent="0.2">
      <c r="A1640" s="1" t="s">
        <v>6007</v>
      </c>
      <c r="B1640" s="1" t="s">
        <v>5827</v>
      </c>
      <c r="C1640" s="1" t="s">
        <v>2889</v>
      </c>
      <c r="D1640" s="1">
        <v>71000</v>
      </c>
      <c r="E1640" s="1" t="s">
        <v>6501</v>
      </c>
      <c r="F1640" s="1" t="s">
        <v>2431</v>
      </c>
      <c r="G1640" s="1">
        <v>56628.754650000003</v>
      </c>
    </row>
    <row r="1641" spans="1:7" ht="51" x14ac:dyDescent="0.2">
      <c r="A1641" s="1" t="s">
        <v>6011</v>
      </c>
      <c r="B1641" s="1" t="s">
        <v>1524</v>
      </c>
      <c r="C1641" s="1" t="s">
        <v>5114</v>
      </c>
      <c r="D1641" s="1">
        <v>450000</v>
      </c>
      <c r="E1641" s="1" t="s">
        <v>718</v>
      </c>
      <c r="F1641" s="1" t="s">
        <v>2431</v>
      </c>
      <c r="G1641" s="1">
        <v>8013.5625090000003</v>
      </c>
    </row>
    <row r="1642" spans="1:7" ht="38.25" x14ac:dyDescent="0.2">
      <c r="A1642" s="1" t="s">
        <v>6009</v>
      </c>
      <c r="B1642" s="1" t="s">
        <v>4498</v>
      </c>
      <c r="C1642" s="1" t="s">
        <v>6151</v>
      </c>
      <c r="D1642" s="1">
        <v>200000</v>
      </c>
      <c r="E1642" s="1" t="s">
        <v>718</v>
      </c>
      <c r="F1642" s="1" t="s">
        <v>5881</v>
      </c>
      <c r="G1642" s="1">
        <v>3561.583337</v>
      </c>
    </row>
    <row r="1643" spans="1:7" ht="38.25" x14ac:dyDescent="0.2">
      <c r="A1643" s="1" t="s">
        <v>6022</v>
      </c>
      <c r="B1643" s="1" t="s">
        <v>6302</v>
      </c>
      <c r="C1643" s="1">
        <v>62000</v>
      </c>
      <c r="D1643" s="1">
        <v>62000</v>
      </c>
      <c r="E1643" s="1" t="s">
        <v>2902</v>
      </c>
      <c r="F1643" s="1" t="s">
        <v>5350</v>
      </c>
      <c r="G1643" s="1">
        <v>62000</v>
      </c>
    </row>
    <row r="1644" spans="1:7" ht="38.25" x14ac:dyDescent="0.2">
      <c r="A1644" s="1" t="s">
        <v>6021</v>
      </c>
      <c r="B1644" s="1" t="s">
        <v>5727</v>
      </c>
      <c r="C1644" s="1">
        <v>21000</v>
      </c>
      <c r="D1644" s="1">
        <v>21000</v>
      </c>
      <c r="E1644" s="1" t="s">
        <v>2896</v>
      </c>
      <c r="F1644" s="1" t="s">
        <v>1240</v>
      </c>
      <c r="G1644" s="1">
        <v>26678.388220000001</v>
      </c>
    </row>
    <row r="1645" spans="1:7" ht="51" x14ac:dyDescent="0.2">
      <c r="A1645" s="1" t="s">
        <v>6024</v>
      </c>
      <c r="B1645" s="1" t="s">
        <v>3094</v>
      </c>
      <c r="C1645" s="1" t="s">
        <v>695</v>
      </c>
      <c r="D1645" s="1">
        <v>45000</v>
      </c>
      <c r="E1645" s="1" t="s">
        <v>211</v>
      </c>
      <c r="F1645" s="1" t="s">
        <v>2431</v>
      </c>
      <c r="G1645" s="1">
        <v>70928.022240000006</v>
      </c>
    </row>
    <row r="1646" spans="1:7" ht="38.25" x14ac:dyDescent="0.2">
      <c r="A1646" s="1" t="s">
        <v>6028</v>
      </c>
      <c r="B1646" s="1" t="s">
        <v>674</v>
      </c>
      <c r="C1646" s="1">
        <v>33000</v>
      </c>
      <c r="D1646" s="1">
        <v>33000</v>
      </c>
      <c r="E1646" s="1" t="s">
        <v>2896</v>
      </c>
      <c r="F1646" s="1" t="s">
        <v>1240</v>
      </c>
      <c r="G1646" s="1">
        <v>41923.181490000003</v>
      </c>
    </row>
    <row r="1647" spans="1:7" ht="38.25" x14ac:dyDescent="0.2">
      <c r="A1647" s="1" t="s">
        <v>6029</v>
      </c>
      <c r="B1647" s="1" t="s">
        <v>482</v>
      </c>
      <c r="C1647" s="1">
        <v>90000</v>
      </c>
      <c r="D1647" s="1">
        <v>90000</v>
      </c>
      <c r="E1647" s="1" t="s">
        <v>2902</v>
      </c>
      <c r="F1647" s="1" t="s">
        <v>5350</v>
      </c>
      <c r="G1647" s="1">
        <v>90000</v>
      </c>
    </row>
    <row r="1648" spans="1:7" ht="51" x14ac:dyDescent="0.2">
      <c r="A1648" s="1" t="s">
        <v>6026</v>
      </c>
      <c r="B1648" s="1" t="s">
        <v>6411</v>
      </c>
      <c r="C1648" s="1" t="s">
        <v>2720</v>
      </c>
      <c r="D1648" s="1">
        <v>400000</v>
      </c>
      <c r="E1648" s="1" t="s">
        <v>6355</v>
      </c>
      <c r="F1648" s="1" t="s">
        <v>2431</v>
      </c>
      <c r="G1648" s="1">
        <v>67700.452579999997</v>
      </c>
    </row>
    <row r="1649" spans="1:7" ht="38.25" x14ac:dyDescent="0.2">
      <c r="A1649" s="1" t="s">
        <v>6027</v>
      </c>
      <c r="B1649" s="1" t="s">
        <v>2745</v>
      </c>
      <c r="C1649" s="1">
        <v>85000</v>
      </c>
      <c r="D1649" s="1">
        <v>85000</v>
      </c>
      <c r="E1649" s="1" t="s">
        <v>2902</v>
      </c>
      <c r="F1649" s="1" t="s">
        <v>1240</v>
      </c>
      <c r="G1649" s="1">
        <v>85000</v>
      </c>
    </row>
    <row r="1650" spans="1:7" ht="38.25" x14ac:dyDescent="0.2">
      <c r="A1650" s="1" t="s">
        <v>6035</v>
      </c>
      <c r="B1650" s="1" t="s">
        <v>6032</v>
      </c>
      <c r="C1650" s="1">
        <v>50000</v>
      </c>
      <c r="D1650" s="1">
        <v>50000</v>
      </c>
      <c r="E1650" s="1" t="s">
        <v>211</v>
      </c>
      <c r="F1650" s="1" t="s">
        <v>1240</v>
      </c>
      <c r="G1650" s="1">
        <v>78808.9136</v>
      </c>
    </row>
    <row r="1651" spans="1:7" ht="38.25" x14ac:dyDescent="0.2">
      <c r="A1651" s="1" t="s">
        <v>6036</v>
      </c>
      <c r="B1651" s="1" t="s">
        <v>1730</v>
      </c>
      <c r="C1651" s="1">
        <v>65000</v>
      </c>
      <c r="D1651" s="1">
        <v>65000</v>
      </c>
      <c r="E1651" s="1" t="s">
        <v>2902</v>
      </c>
      <c r="F1651" s="1" t="s">
        <v>1240</v>
      </c>
      <c r="G1651" s="1">
        <v>65000</v>
      </c>
    </row>
    <row r="1652" spans="1:7" ht="38.25" x14ac:dyDescent="0.2">
      <c r="A1652" s="1" t="s">
        <v>6030</v>
      </c>
      <c r="B1652" s="1" t="s">
        <v>6359</v>
      </c>
      <c r="C1652" s="1">
        <v>75000</v>
      </c>
      <c r="D1652" s="1">
        <v>75000</v>
      </c>
      <c r="E1652" s="1" t="s">
        <v>2902</v>
      </c>
      <c r="F1652" s="1" t="s">
        <v>5350</v>
      </c>
      <c r="G1652" s="1">
        <v>75000</v>
      </c>
    </row>
    <row r="1653" spans="1:7" ht="38.25" x14ac:dyDescent="0.2">
      <c r="A1653" s="1" t="s">
        <v>6033</v>
      </c>
      <c r="B1653" s="1" t="s">
        <v>1304</v>
      </c>
      <c r="C1653" s="1">
        <v>92000</v>
      </c>
      <c r="D1653" s="1">
        <v>92000</v>
      </c>
      <c r="E1653" s="1" t="s">
        <v>2902</v>
      </c>
      <c r="F1653" s="1" t="s">
        <v>1240</v>
      </c>
      <c r="G1653" s="1">
        <v>92000</v>
      </c>
    </row>
    <row r="1654" spans="1:7" ht="38.25" x14ac:dyDescent="0.2">
      <c r="A1654" s="1" t="s">
        <v>6037</v>
      </c>
      <c r="B1654" s="1" t="s">
        <v>2219</v>
      </c>
      <c r="C1654" s="1">
        <v>40000</v>
      </c>
      <c r="D1654" s="1">
        <v>40000</v>
      </c>
      <c r="E1654" s="1" t="s">
        <v>2896</v>
      </c>
      <c r="F1654" s="1" t="s">
        <v>5350</v>
      </c>
      <c r="G1654" s="1">
        <v>50815.977559999999</v>
      </c>
    </row>
    <row r="1655" spans="1:7" ht="38.25" x14ac:dyDescent="0.2">
      <c r="A1655" s="1" t="s">
        <v>6468</v>
      </c>
      <c r="B1655" s="1" t="s">
        <v>4102</v>
      </c>
      <c r="C1655" s="1" t="s">
        <v>4053</v>
      </c>
      <c r="D1655" s="1">
        <v>35500</v>
      </c>
      <c r="E1655" s="1" t="s">
        <v>211</v>
      </c>
      <c r="F1655" s="1" t="s">
        <v>1240</v>
      </c>
      <c r="G1655" s="1">
        <v>55954.328659999999</v>
      </c>
    </row>
    <row r="1656" spans="1:7" ht="38.25" x14ac:dyDescent="0.2">
      <c r="A1656" s="1" t="s">
        <v>6469</v>
      </c>
      <c r="B1656" s="1" t="s">
        <v>5453</v>
      </c>
      <c r="C1656" s="1">
        <v>45000</v>
      </c>
      <c r="D1656" s="1">
        <v>45000</v>
      </c>
      <c r="E1656" s="1" t="s">
        <v>2902</v>
      </c>
      <c r="F1656" s="1" t="s">
        <v>5350</v>
      </c>
      <c r="G1656" s="1">
        <v>45000</v>
      </c>
    </row>
    <row r="1657" spans="1:7" ht="38.25" x14ac:dyDescent="0.2">
      <c r="A1657" s="1" t="s">
        <v>6470</v>
      </c>
      <c r="B1657" s="1" t="s">
        <v>266</v>
      </c>
      <c r="C1657" s="1" t="s">
        <v>1650</v>
      </c>
      <c r="D1657" s="1">
        <v>400000</v>
      </c>
      <c r="E1657" s="1" t="s">
        <v>718</v>
      </c>
      <c r="F1657" s="1" t="s">
        <v>1240</v>
      </c>
      <c r="G1657" s="1">
        <v>7123.1666750000004</v>
      </c>
    </row>
    <row r="1658" spans="1:7" ht="38.25" x14ac:dyDescent="0.2">
      <c r="A1658" s="1" t="s">
        <v>6463</v>
      </c>
      <c r="B1658" s="1" t="s">
        <v>6140</v>
      </c>
      <c r="C1658" s="1" t="s">
        <v>917</v>
      </c>
      <c r="D1658" s="1">
        <v>38920</v>
      </c>
      <c r="E1658" s="1" t="s">
        <v>2896</v>
      </c>
      <c r="F1658" s="1" t="s">
        <v>1240</v>
      </c>
      <c r="G1658" s="1">
        <v>49443.946170000003</v>
      </c>
    </row>
    <row r="1659" spans="1:7" ht="38.25" x14ac:dyDescent="0.2">
      <c r="A1659" s="1" t="s">
        <v>6464</v>
      </c>
      <c r="B1659" s="1" t="s">
        <v>4532</v>
      </c>
      <c r="C1659" s="1" t="s">
        <v>5819</v>
      </c>
      <c r="D1659" s="1">
        <v>45000</v>
      </c>
      <c r="E1659" s="1" t="s">
        <v>2902</v>
      </c>
      <c r="F1659" s="1" t="s">
        <v>1240</v>
      </c>
      <c r="G1659" s="1">
        <v>45000</v>
      </c>
    </row>
    <row r="1660" spans="1:7" ht="51" x14ac:dyDescent="0.2">
      <c r="A1660" s="1" t="s">
        <v>6465</v>
      </c>
      <c r="B1660" s="1" t="s">
        <v>4768</v>
      </c>
      <c r="C1660" s="1" t="s">
        <v>1796</v>
      </c>
      <c r="D1660" s="1">
        <v>60000</v>
      </c>
      <c r="E1660" s="1" t="s">
        <v>2902</v>
      </c>
      <c r="F1660" s="1" t="s">
        <v>2431</v>
      </c>
      <c r="G1660" s="1">
        <v>60000</v>
      </c>
    </row>
    <row r="1661" spans="1:7" ht="51" x14ac:dyDescent="0.2">
      <c r="A1661" s="1" t="s">
        <v>6467</v>
      </c>
      <c r="B1661" s="1" t="s">
        <v>6279</v>
      </c>
      <c r="C1661" s="1">
        <v>65000</v>
      </c>
      <c r="D1661" s="1">
        <v>65000</v>
      </c>
      <c r="E1661" s="1" t="s">
        <v>2902</v>
      </c>
      <c r="F1661" s="1" t="s">
        <v>2431</v>
      </c>
      <c r="G1661" s="1">
        <v>65000</v>
      </c>
    </row>
    <row r="1662" spans="1:7" ht="38.25" x14ac:dyDescent="0.2">
      <c r="A1662" s="1" t="s">
        <v>6473</v>
      </c>
      <c r="B1662" s="1" t="s">
        <v>6384</v>
      </c>
      <c r="C1662" s="1">
        <v>73000</v>
      </c>
      <c r="D1662" s="1">
        <v>73000</v>
      </c>
      <c r="E1662" s="1" t="s">
        <v>2902</v>
      </c>
      <c r="F1662" s="1" t="s">
        <v>5350</v>
      </c>
      <c r="G1662" s="1">
        <v>73000</v>
      </c>
    </row>
    <row r="1663" spans="1:7" ht="51" x14ac:dyDescent="0.2">
      <c r="A1663" s="1" t="s">
        <v>6475</v>
      </c>
      <c r="B1663" s="1" t="s">
        <v>6041</v>
      </c>
      <c r="C1663" s="1">
        <v>54000</v>
      </c>
      <c r="D1663" s="1">
        <v>54000</v>
      </c>
      <c r="E1663" s="1" t="s">
        <v>2902</v>
      </c>
      <c r="F1663" s="1" t="s">
        <v>2431</v>
      </c>
      <c r="G1663" s="1">
        <v>54000</v>
      </c>
    </row>
    <row r="1664" spans="1:7" ht="38.25" x14ac:dyDescent="0.2">
      <c r="A1664" s="1" t="s">
        <v>6493</v>
      </c>
      <c r="B1664" s="1" t="s">
        <v>1229</v>
      </c>
      <c r="C1664" s="1">
        <v>81000</v>
      </c>
      <c r="D1664" s="1">
        <v>81000</v>
      </c>
      <c r="E1664" s="1" t="s">
        <v>2902</v>
      </c>
      <c r="F1664" s="1" t="s">
        <v>1240</v>
      </c>
      <c r="G1664" s="1">
        <v>81000</v>
      </c>
    </row>
    <row r="1665" spans="1:7" ht="38.25" x14ac:dyDescent="0.2">
      <c r="A1665" s="1" t="s">
        <v>6494</v>
      </c>
      <c r="B1665" s="1" t="s">
        <v>1036</v>
      </c>
      <c r="C1665" s="1">
        <v>10000</v>
      </c>
      <c r="D1665" s="1">
        <v>10000</v>
      </c>
      <c r="E1665" s="1" t="s">
        <v>2902</v>
      </c>
      <c r="F1665" s="1" t="s">
        <v>1240</v>
      </c>
      <c r="G1665" s="1">
        <v>10000</v>
      </c>
    </row>
    <row r="1666" spans="1:7" ht="38.25" x14ac:dyDescent="0.2">
      <c r="A1666" s="1" t="s">
        <v>6488</v>
      </c>
      <c r="B1666" s="1" t="s">
        <v>6534</v>
      </c>
      <c r="C1666" s="1">
        <v>42000</v>
      </c>
      <c r="D1666" s="1">
        <v>42000</v>
      </c>
      <c r="E1666" s="1" t="s">
        <v>2902</v>
      </c>
      <c r="F1666" s="1" t="s">
        <v>1240</v>
      </c>
      <c r="G1666" s="1">
        <v>42000</v>
      </c>
    </row>
    <row r="1667" spans="1:7" ht="38.25" x14ac:dyDescent="0.2">
      <c r="A1667" s="1" t="s">
        <v>6491</v>
      </c>
      <c r="B1667" s="1" t="s">
        <v>1599</v>
      </c>
      <c r="C1667" s="1">
        <v>80000</v>
      </c>
      <c r="D1667" s="1">
        <v>80000</v>
      </c>
      <c r="E1667" s="1" t="s">
        <v>4998</v>
      </c>
      <c r="F1667" s="1" t="s">
        <v>1240</v>
      </c>
      <c r="G1667" s="1">
        <v>81592.772509999995</v>
      </c>
    </row>
    <row r="1668" spans="1:7" ht="51" x14ac:dyDescent="0.2">
      <c r="A1668" s="1" t="s">
        <v>6486</v>
      </c>
      <c r="B1668" s="1" t="s">
        <v>3796</v>
      </c>
      <c r="C1668" s="1">
        <v>36000</v>
      </c>
      <c r="D1668" s="1">
        <v>36000</v>
      </c>
      <c r="E1668" s="1" t="s">
        <v>1537</v>
      </c>
      <c r="F1668" s="1" t="s">
        <v>2431</v>
      </c>
      <c r="G1668" s="1">
        <v>35401.01483</v>
      </c>
    </row>
    <row r="1669" spans="1:7" ht="38.25" x14ac:dyDescent="0.2">
      <c r="A1669" s="1" t="s">
        <v>6483</v>
      </c>
      <c r="B1669" s="1" t="s">
        <v>5202</v>
      </c>
      <c r="C1669" s="1">
        <v>500000</v>
      </c>
      <c r="D1669" s="1">
        <v>500000</v>
      </c>
      <c r="E1669" s="1" t="s">
        <v>718</v>
      </c>
      <c r="F1669" s="1" t="s">
        <v>1240</v>
      </c>
      <c r="G1669" s="1">
        <v>8903.9583440000006</v>
      </c>
    </row>
    <row r="1670" spans="1:7" ht="51" x14ac:dyDescent="0.2">
      <c r="A1670" s="1" t="s">
        <v>6484</v>
      </c>
      <c r="B1670" s="1" t="s">
        <v>2288</v>
      </c>
      <c r="C1670" s="1">
        <v>600000</v>
      </c>
      <c r="D1670" s="1">
        <v>600000</v>
      </c>
      <c r="E1670" s="1" t="s">
        <v>718</v>
      </c>
      <c r="F1670" s="1" t="s">
        <v>2431</v>
      </c>
      <c r="G1670" s="1">
        <v>10684.75001</v>
      </c>
    </row>
    <row r="1671" spans="1:7" ht="38.25" x14ac:dyDescent="0.2">
      <c r="A1671" s="1" t="s">
        <v>6495</v>
      </c>
      <c r="B1671" s="1" t="s">
        <v>135</v>
      </c>
      <c r="C1671" s="1">
        <v>700</v>
      </c>
      <c r="D1671" s="1">
        <v>8400</v>
      </c>
      <c r="E1671" s="1" t="s">
        <v>2902</v>
      </c>
      <c r="F1671" s="1" t="s">
        <v>1240</v>
      </c>
      <c r="G1671" s="1">
        <v>8400</v>
      </c>
    </row>
    <row r="1672" spans="1:7" ht="38.25" x14ac:dyDescent="0.2">
      <c r="A1672" s="1" t="s">
        <v>6496</v>
      </c>
      <c r="B1672" s="1" t="s">
        <v>5039</v>
      </c>
      <c r="C1672" s="1">
        <v>550000</v>
      </c>
      <c r="D1672" s="1">
        <v>550000</v>
      </c>
      <c r="E1672" s="1" t="s">
        <v>718</v>
      </c>
      <c r="F1672" s="1" t="s">
        <v>1240</v>
      </c>
      <c r="G1672" s="1">
        <v>9794.3541779999996</v>
      </c>
    </row>
    <row r="1673" spans="1:7" ht="38.25" x14ac:dyDescent="0.2">
      <c r="A1673" s="1" t="s">
        <v>6480</v>
      </c>
      <c r="B1673" s="1" t="s">
        <v>5661</v>
      </c>
      <c r="C1673" s="1">
        <v>1200</v>
      </c>
      <c r="D1673" s="1">
        <v>14400</v>
      </c>
      <c r="E1673" s="1" t="s">
        <v>2902</v>
      </c>
      <c r="F1673" s="1" t="s">
        <v>5881</v>
      </c>
      <c r="G1673" s="1">
        <v>14400</v>
      </c>
    </row>
    <row r="1674" spans="1:7" ht="51" x14ac:dyDescent="0.2">
      <c r="A1674" s="1" t="s">
        <v>6567</v>
      </c>
      <c r="B1674" s="1" t="s">
        <v>5712</v>
      </c>
      <c r="C1674" s="1" t="s">
        <v>2128</v>
      </c>
      <c r="D1674" s="1">
        <v>150000</v>
      </c>
      <c r="E1674" s="1" t="s">
        <v>718</v>
      </c>
      <c r="F1674" s="1" t="s">
        <v>2431</v>
      </c>
      <c r="G1674" s="1">
        <v>2671.1875030000001</v>
      </c>
    </row>
    <row r="1675" spans="1:7" ht="51" x14ac:dyDescent="0.2">
      <c r="A1675" s="1" t="s">
        <v>6566</v>
      </c>
      <c r="B1675" s="1" t="s">
        <v>1119</v>
      </c>
      <c r="C1675" s="1">
        <v>22000</v>
      </c>
      <c r="D1675" s="1">
        <v>22000</v>
      </c>
      <c r="E1675" s="1" t="s">
        <v>2902</v>
      </c>
      <c r="F1675" s="1" t="s">
        <v>2431</v>
      </c>
      <c r="G1675" s="1">
        <v>22000</v>
      </c>
    </row>
    <row r="1676" spans="1:7" ht="51" x14ac:dyDescent="0.2">
      <c r="A1676" s="1" t="s">
        <v>6569</v>
      </c>
      <c r="B1676" s="1" t="s">
        <v>1889</v>
      </c>
      <c r="C1676" s="1">
        <v>100000</v>
      </c>
      <c r="D1676" s="1">
        <v>100000</v>
      </c>
      <c r="E1676" s="1" t="s">
        <v>2902</v>
      </c>
      <c r="F1676" s="1" t="s">
        <v>2431</v>
      </c>
      <c r="G1676" s="1">
        <v>100000</v>
      </c>
    </row>
    <row r="1677" spans="1:7" ht="38.25" x14ac:dyDescent="0.2">
      <c r="A1677" s="1" t="s">
        <v>6568</v>
      </c>
      <c r="B1677" s="1" t="s">
        <v>691</v>
      </c>
      <c r="C1677" s="1">
        <v>40000</v>
      </c>
      <c r="D1677" s="1">
        <v>40000</v>
      </c>
      <c r="E1677" s="1" t="s">
        <v>211</v>
      </c>
      <c r="F1677" s="1" t="s">
        <v>1240</v>
      </c>
      <c r="G1677" s="1">
        <v>63047.130879999997</v>
      </c>
    </row>
    <row r="1678" spans="1:7" ht="38.25" x14ac:dyDescent="0.2">
      <c r="A1678" s="1" t="s">
        <v>6571</v>
      </c>
      <c r="B1678" s="1" t="s">
        <v>172</v>
      </c>
      <c r="C1678" s="1" t="s">
        <v>4580</v>
      </c>
      <c r="D1678" s="1">
        <v>36000</v>
      </c>
      <c r="E1678" s="1" t="s">
        <v>211</v>
      </c>
      <c r="F1678" s="1" t="s">
        <v>5881</v>
      </c>
      <c r="G1678" s="1">
        <v>56742.41779</v>
      </c>
    </row>
    <row r="1679" spans="1:7" ht="51" x14ac:dyDescent="0.2">
      <c r="A1679" s="1" t="s">
        <v>6570</v>
      </c>
      <c r="B1679" s="1" t="s">
        <v>4883</v>
      </c>
      <c r="C1679" s="1">
        <v>25000</v>
      </c>
      <c r="D1679" s="1">
        <v>25000</v>
      </c>
      <c r="E1679" s="1" t="s">
        <v>2902</v>
      </c>
      <c r="F1679" s="1" t="s">
        <v>2431</v>
      </c>
      <c r="G1679" s="1">
        <v>25000</v>
      </c>
    </row>
    <row r="1680" spans="1:7" ht="38.25" x14ac:dyDescent="0.2">
      <c r="A1680" s="1" t="s">
        <v>6572</v>
      </c>
      <c r="B1680" s="1" t="s">
        <v>5136</v>
      </c>
      <c r="C1680" s="1" t="s">
        <v>1946</v>
      </c>
      <c r="D1680" s="1">
        <v>500000</v>
      </c>
      <c r="E1680" s="1" t="s">
        <v>718</v>
      </c>
      <c r="F1680" s="1" t="s">
        <v>1240</v>
      </c>
      <c r="G1680" s="1">
        <v>8903.9583440000006</v>
      </c>
    </row>
    <row r="1681" spans="1:7" ht="38.25" x14ac:dyDescent="0.2">
      <c r="A1681" s="1" t="s">
        <v>6563</v>
      </c>
      <c r="B1681" s="1" t="s">
        <v>4036</v>
      </c>
      <c r="C1681" s="1" t="s">
        <v>1421</v>
      </c>
      <c r="D1681" s="1">
        <v>27000</v>
      </c>
      <c r="E1681" s="1" t="s">
        <v>211</v>
      </c>
      <c r="F1681" s="1" t="s">
        <v>1240</v>
      </c>
      <c r="G1681" s="1">
        <v>42556.813349999997</v>
      </c>
    </row>
    <row r="1682" spans="1:7" ht="51" x14ac:dyDescent="0.2">
      <c r="A1682" s="1" t="s">
        <v>6557</v>
      </c>
      <c r="B1682" s="1" t="s">
        <v>2447</v>
      </c>
      <c r="C1682" s="1">
        <v>134000</v>
      </c>
      <c r="D1682" s="1">
        <v>134000</v>
      </c>
      <c r="E1682" s="1" t="s">
        <v>1537</v>
      </c>
      <c r="F1682" s="1" t="s">
        <v>2431</v>
      </c>
      <c r="G1682" s="1">
        <v>131770.44409999999</v>
      </c>
    </row>
    <row r="1683" spans="1:7" ht="51" x14ac:dyDescent="0.2">
      <c r="A1683" s="1" t="s">
        <v>6558</v>
      </c>
      <c r="B1683" s="1" t="s">
        <v>5894</v>
      </c>
      <c r="C1683" s="1">
        <v>70000</v>
      </c>
      <c r="D1683" s="1">
        <v>70000</v>
      </c>
      <c r="E1683" s="1" t="s">
        <v>1537</v>
      </c>
      <c r="F1683" s="1" t="s">
        <v>2431</v>
      </c>
      <c r="G1683" s="1">
        <v>68835.30661</v>
      </c>
    </row>
    <row r="1684" spans="1:7" ht="51" x14ac:dyDescent="0.2">
      <c r="A1684" s="1" t="s">
        <v>6587</v>
      </c>
      <c r="B1684" s="1" t="s">
        <v>5803</v>
      </c>
      <c r="C1684" s="1" t="s">
        <v>3739</v>
      </c>
      <c r="D1684" s="1">
        <v>6000</v>
      </c>
      <c r="E1684" s="1" t="s">
        <v>2902</v>
      </c>
      <c r="F1684" s="1" t="s">
        <v>2431</v>
      </c>
      <c r="G1684" s="1">
        <v>6000</v>
      </c>
    </row>
    <row r="1685" spans="1:7" ht="38.25" x14ac:dyDescent="0.2">
      <c r="A1685" s="1" t="s">
        <v>6586</v>
      </c>
      <c r="B1685" s="1" t="s">
        <v>3346</v>
      </c>
      <c r="C1685" s="1">
        <v>50000</v>
      </c>
      <c r="D1685" s="1">
        <v>50000</v>
      </c>
      <c r="E1685" s="1" t="s">
        <v>211</v>
      </c>
      <c r="F1685" s="1" t="s">
        <v>5350</v>
      </c>
      <c r="G1685" s="1">
        <v>78808.9136</v>
      </c>
    </row>
    <row r="1686" spans="1:7" ht="38.25" x14ac:dyDescent="0.2">
      <c r="A1686" s="1" t="s">
        <v>6584</v>
      </c>
      <c r="B1686" s="1" t="s">
        <v>5838</v>
      </c>
      <c r="C1686" s="1">
        <v>421000</v>
      </c>
      <c r="D1686" s="1">
        <v>421000</v>
      </c>
      <c r="E1686" s="1" t="s">
        <v>718</v>
      </c>
      <c r="F1686" s="1" t="s">
        <v>1240</v>
      </c>
      <c r="G1686" s="1">
        <v>7497.1329249999999</v>
      </c>
    </row>
    <row r="1687" spans="1:7" ht="38.25" x14ac:dyDescent="0.2">
      <c r="A1687" s="1" t="s">
        <v>6583</v>
      </c>
      <c r="B1687" s="1" t="s">
        <v>1577</v>
      </c>
      <c r="C1687" s="1">
        <v>10000</v>
      </c>
      <c r="D1687" s="1">
        <v>10000</v>
      </c>
      <c r="E1687" s="1" t="s">
        <v>2902</v>
      </c>
      <c r="F1687" s="1" t="s">
        <v>1240</v>
      </c>
      <c r="G1687" s="1">
        <v>10000</v>
      </c>
    </row>
    <row r="1688" spans="1:7" ht="38.25" x14ac:dyDescent="0.2">
      <c r="A1688" s="1" t="s">
        <v>6592</v>
      </c>
      <c r="B1688" s="1" t="s">
        <v>2523</v>
      </c>
      <c r="C1688" s="1">
        <v>360000</v>
      </c>
      <c r="D1688" s="1">
        <v>360000</v>
      </c>
      <c r="E1688" s="1" t="s">
        <v>718</v>
      </c>
      <c r="F1688" s="1" t="s">
        <v>5881</v>
      </c>
      <c r="G1688" s="1">
        <v>6410.850007</v>
      </c>
    </row>
    <row r="1689" spans="1:7" ht="38.25" x14ac:dyDescent="0.2">
      <c r="A1689" s="1" t="s">
        <v>6590</v>
      </c>
      <c r="B1689" s="1" t="s">
        <v>2749</v>
      </c>
      <c r="C1689" s="1">
        <v>40000</v>
      </c>
      <c r="D1689" s="1">
        <v>40000</v>
      </c>
      <c r="E1689" s="1" t="s">
        <v>211</v>
      </c>
      <c r="F1689" s="1" t="s">
        <v>1240</v>
      </c>
      <c r="G1689" s="1">
        <v>63047.130879999997</v>
      </c>
    </row>
    <row r="1690" spans="1:7" ht="38.25" x14ac:dyDescent="0.2">
      <c r="A1690" s="1" t="s">
        <v>6589</v>
      </c>
      <c r="B1690" s="1" t="s">
        <v>6177</v>
      </c>
      <c r="C1690" s="1">
        <v>60000</v>
      </c>
      <c r="D1690" s="1">
        <v>60000</v>
      </c>
      <c r="E1690" s="1" t="s">
        <v>4998</v>
      </c>
      <c r="F1690" s="1" t="s">
        <v>5350</v>
      </c>
      <c r="G1690" s="1">
        <v>61194.579380000003</v>
      </c>
    </row>
    <row r="1691" spans="1:7" ht="38.25" x14ac:dyDescent="0.2">
      <c r="A1691" s="1" t="s">
        <v>6588</v>
      </c>
      <c r="B1691" s="1" t="s">
        <v>4718</v>
      </c>
      <c r="C1691" s="1" t="s">
        <v>5872</v>
      </c>
      <c r="D1691" s="1">
        <v>73000</v>
      </c>
      <c r="E1691" s="1" t="s">
        <v>211</v>
      </c>
      <c r="F1691" s="1" t="s">
        <v>1240</v>
      </c>
      <c r="G1691" s="1">
        <v>115061.01390000001</v>
      </c>
    </row>
    <row r="1692" spans="1:7" ht="51" x14ac:dyDescent="0.2">
      <c r="A1692" s="1" t="s">
        <v>6577</v>
      </c>
      <c r="B1692" s="1" t="s">
        <v>4259</v>
      </c>
      <c r="C1692" s="1">
        <v>45000</v>
      </c>
      <c r="D1692" s="1">
        <v>45000</v>
      </c>
      <c r="E1692" s="1" t="s">
        <v>2902</v>
      </c>
      <c r="F1692" s="1" t="s">
        <v>2431</v>
      </c>
      <c r="G1692" s="1">
        <v>45000</v>
      </c>
    </row>
    <row r="1693" spans="1:7" ht="38.25" x14ac:dyDescent="0.2">
      <c r="A1693" s="1" t="s">
        <v>6574</v>
      </c>
      <c r="B1693" s="1" t="s">
        <v>3345</v>
      </c>
      <c r="C1693" s="1">
        <v>36000</v>
      </c>
      <c r="D1693" s="1">
        <v>36000</v>
      </c>
      <c r="E1693" s="1" t="s">
        <v>2902</v>
      </c>
      <c r="F1693" s="1" t="s">
        <v>1240</v>
      </c>
      <c r="G1693" s="1">
        <v>36000</v>
      </c>
    </row>
    <row r="1694" spans="1:7" ht="38.25" x14ac:dyDescent="0.2">
      <c r="A1694" s="1" t="s">
        <v>6575</v>
      </c>
      <c r="B1694" s="1" t="s">
        <v>4479</v>
      </c>
      <c r="C1694" s="1">
        <v>68000</v>
      </c>
      <c r="D1694" s="1">
        <v>68000</v>
      </c>
      <c r="E1694" s="1" t="s">
        <v>2902</v>
      </c>
      <c r="F1694" s="1" t="s">
        <v>1240</v>
      </c>
      <c r="G1694" s="1">
        <v>68000</v>
      </c>
    </row>
    <row r="1695" spans="1:7" ht="51" x14ac:dyDescent="0.2">
      <c r="A1695" s="1" t="s">
        <v>6528</v>
      </c>
      <c r="B1695" s="1" t="s">
        <v>5191</v>
      </c>
      <c r="C1695" s="1">
        <v>75000</v>
      </c>
      <c r="D1695" s="1">
        <v>75000</v>
      </c>
      <c r="E1695" s="1" t="s">
        <v>2902</v>
      </c>
      <c r="F1695" s="1" t="s">
        <v>2431</v>
      </c>
      <c r="G1695" s="1">
        <v>75000</v>
      </c>
    </row>
    <row r="1696" spans="1:7" ht="51" x14ac:dyDescent="0.2">
      <c r="A1696" s="1" t="s">
        <v>6527</v>
      </c>
      <c r="B1696" s="1" t="s">
        <v>1515</v>
      </c>
      <c r="C1696" s="1">
        <v>88000</v>
      </c>
      <c r="D1696" s="1">
        <v>88000</v>
      </c>
      <c r="E1696" s="1" t="s">
        <v>2902</v>
      </c>
      <c r="F1696" s="1" t="s">
        <v>2431</v>
      </c>
      <c r="G1696" s="1">
        <v>88000</v>
      </c>
    </row>
    <row r="1697" spans="1:7" ht="38.25" x14ac:dyDescent="0.2">
      <c r="A1697" s="1" t="s">
        <v>6531</v>
      </c>
      <c r="B1697" s="1" t="s">
        <v>4866</v>
      </c>
      <c r="C1697" s="1">
        <v>21500</v>
      </c>
      <c r="D1697" s="1">
        <v>258000</v>
      </c>
      <c r="E1697" s="1" t="s">
        <v>718</v>
      </c>
      <c r="F1697" s="1" t="s">
        <v>1240</v>
      </c>
      <c r="G1697" s="1">
        <v>4594.442505</v>
      </c>
    </row>
    <row r="1698" spans="1:7" ht="51" x14ac:dyDescent="0.2">
      <c r="A1698" s="1" t="s">
        <v>6529</v>
      </c>
      <c r="B1698" s="1" t="s">
        <v>6554</v>
      </c>
      <c r="C1698" s="1">
        <v>69000</v>
      </c>
      <c r="D1698" s="1">
        <v>69000</v>
      </c>
      <c r="E1698" s="1" t="s">
        <v>2902</v>
      </c>
      <c r="F1698" s="1" t="s">
        <v>2431</v>
      </c>
      <c r="G1698" s="1">
        <v>69000</v>
      </c>
    </row>
    <row r="1699" spans="1:7" ht="38.25" x14ac:dyDescent="0.2">
      <c r="A1699" s="1" t="s">
        <v>6524</v>
      </c>
      <c r="B1699" s="1" t="s">
        <v>3016</v>
      </c>
      <c r="C1699" s="1">
        <v>30000</v>
      </c>
      <c r="D1699" s="1">
        <v>30000</v>
      </c>
      <c r="E1699" s="1" t="s">
        <v>2902</v>
      </c>
      <c r="F1699" s="1" t="s">
        <v>1240</v>
      </c>
      <c r="G1699" s="1">
        <v>30000</v>
      </c>
    </row>
    <row r="1700" spans="1:7" ht="38.25" x14ac:dyDescent="0.2">
      <c r="A1700" s="1" t="s">
        <v>6523</v>
      </c>
      <c r="B1700" s="1" t="s">
        <v>2906</v>
      </c>
      <c r="C1700" s="1">
        <v>80000</v>
      </c>
      <c r="D1700" s="1">
        <v>80000</v>
      </c>
      <c r="E1700" s="1" t="s">
        <v>2902</v>
      </c>
      <c r="F1700" s="1" t="s">
        <v>1240</v>
      </c>
      <c r="G1700" s="1">
        <v>80000</v>
      </c>
    </row>
    <row r="1701" spans="1:7" ht="51" x14ac:dyDescent="0.2">
      <c r="A1701" s="1" t="s">
        <v>6526</v>
      </c>
      <c r="B1701" s="1" t="s">
        <v>4967</v>
      </c>
      <c r="C1701" s="1">
        <v>75000</v>
      </c>
      <c r="D1701" s="1">
        <v>75000</v>
      </c>
      <c r="E1701" s="1" t="s">
        <v>2902</v>
      </c>
      <c r="F1701" s="1" t="s">
        <v>2431</v>
      </c>
      <c r="G1701" s="1">
        <v>75000</v>
      </c>
    </row>
    <row r="1702" spans="1:7" ht="38.25" x14ac:dyDescent="0.2">
      <c r="A1702" s="1" t="s">
        <v>6515</v>
      </c>
      <c r="B1702" s="1" t="s">
        <v>3338</v>
      </c>
      <c r="C1702" s="1">
        <v>31200</v>
      </c>
      <c r="D1702" s="1">
        <v>31200</v>
      </c>
      <c r="E1702" s="1" t="s">
        <v>2902</v>
      </c>
      <c r="F1702" s="1" t="s">
        <v>1240</v>
      </c>
      <c r="G1702" s="1">
        <v>31200</v>
      </c>
    </row>
    <row r="1703" spans="1:7" ht="38.25" x14ac:dyDescent="0.2">
      <c r="A1703" s="1" t="s">
        <v>6516</v>
      </c>
      <c r="B1703" s="1" t="s">
        <v>4700</v>
      </c>
      <c r="C1703" s="1">
        <v>85000</v>
      </c>
      <c r="D1703" s="1">
        <v>85000</v>
      </c>
      <c r="E1703" s="1" t="s">
        <v>2902</v>
      </c>
      <c r="F1703" s="1" t="s">
        <v>1240</v>
      </c>
      <c r="G1703" s="1">
        <v>85000</v>
      </c>
    </row>
    <row r="1704" spans="1:7" ht="38.25" x14ac:dyDescent="0.2">
      <c r="A1704" s="1" t="s">
        <v>6517</v>
      </c>
      <c r="B1704" s="1" t="s">
        <v>595</v>
      </c>
      <c r="C1704" s="1" t="s">
        <v>5782</v>
      </c>
      <c r="D1704" s="1">
        <v>950000</v>
      </c>
      <c r="E1704" s="1" t="s">
        <v>718</v>
      </c>
      <c r="F1704" s="1" t="s">
        <v>5350</v>
      </c>
      <c r="G1704" s="1">
        <v>16917.520850000001</v>
      </c>
    </row>
    <row r="1705" spans="1:7" ht="38.25" x14ac:dyDescent="0.2">
      <c r="A1705" s="1" t="s">
        <v>6518</v>
      </c>
      <c r="B1705" s="1" t="s">
        <v>1709</v>
      </c>
      <c r="C1705" s="1" t="s">
        <v>1971</v>
      </c>
      <c r="D1705" s="1">
        <v>180000</v>
      </c>
      <c r="E1705" s="1" t="s">
        <v>718</v>
      </c>
      <c r="F1705" s="1" t="s">
        <v>1240</v>
      </c>
      <c r="G1705" s="1">
        <v>3205.4250040000002</v>
      </c>
    </row>
    <row r="1706" spans="1:7" ht="51" x14ac:dyDescent="0.2">
      <c r="A1706" s="1" t="s">
        <v>6551</v>
      </c>
      <c r="B1706" s="1" t="s">
        <v>4158</v>
      </c>
      <c r="C1706" s="1">
        <v>60000</v>
      </c>
      <c r="D1706" s="1">
        <v>60000</v>
      </c>
      <c r="E1706" s="1" t="s">
        <v>2902</v>
      </c>
      <c r="F1706" s="1" t="s">
        <v>2431</v>
      </c>
      <c r="G1706" s="1">
        <v>60000</v>
      </c>
    </row>
    <row r="1707" spans="1:7" ht="51" x14ac:dyDescent="0.2">
      <c r="A1707" s="1" t="s">
        <v>6550</v>
      </c>
      <c r="B1707" s="1" t="s">
        <v>4158</v>
      </c>
      <c r="C1707" s="1">
        <v>60000</v>
      </c>
      <c r="D1707" s="1">
        <v>60000</v>
      </c>
      <c r="E1707" s="1" t="s">
        <v>2902</v>
      </c>
      <c r="F1707" s="1" t="s">
        <v>2431</v>
      </c>
      <c r="G1707" s="1">
        <v>60000</v>
      </c>
    </row>
    <row r="1708" spans="1:7" ht="38.25" x14ac:dyDescent="0.2">
      <c r="A1708" s="1" t="s">
        <v>6549</v>
      </c>
      <c r="B1708" s="1" t="s">
        <v>6160</v>
      </c>
      <c r="C1708" s="1" t="s">
        <v>1609</v>
      </c>
      <c r="D1708" s="1">
        <v>800000</v>
      </c>
      <c r="E1708" s="1" t="s">
        <v>718</v>
      </c>
      <c r="F1708" s="1" t="s">
        <v>5350</v>
      </c>
      <c r="G1708" s="1">
        <v>14246.333350000001</v>
      </c>
    </row>
    <row r="1709" spans="1:7" ht="38.25" x14ac:dyDescent="0.2">
      <c r="A1709" s="1" t="s">
        <v>6548</v>
      </c>
      <c r="B1709" s="1" t="s">
        <v>2705</v>
      </c>
      <c r="C1709" s="1">
        <v>800000</v>
      </c>
      <c r="D1709" s="1">
        <v>800000</v>
      </c>
      <c r="E1709" s="1" t="s">
        <v>718</v>
      </c>
      <c r="F1709" s="1" t="s">
        <v>5350</v>
      </c>
      <c r="G1709" s="1">
        <v>14246.333350000001</v>
      </c>
    </row>
    <row r="1710" spans="1:7" ht="38.25" x14ac:dyDescent="0.2">
      <c r="A1710" s="1" t="s">
        <v>6547</v>
      </c>
      <c r="B1710" s="1" t="s">
        <v>4279</v>
      </c>
      <c r="C1710" s="1">
        <v>28995</v>
      </c>
      <c r="D1710" s="1">
        <v>28995</v>
      </c>
      <c r="E1710" s="1" t="s">
        <v>2902</v>
      </c>
      <c r="F1710" s="1" t="s">
        <v>1240</v>
      </c>
      <c r="G1710" s="1">
        <v>28995</v>
      </c>
    </row>
    <row r="1711" spans="1:7" ht="51" x14ac:dyDescent="0.2">
      <c r="A1711" s="1" t="s">
        <v>6546</v>
      </c>
      <c r="B1711" s="1" t="s">
        <v>4672</v>
      </c>
      <c r="C1711" s="1">
        <v>1230000</v>
      </c>
      <c r="D1711" s="1">
        <v>1230000</v>
      </c>
      <c r="E1711" s="1" t="s">
        <v>718</v>
      </c>
      <c r="F1711" s="1" t="s">
        <v>2431</v>
      </c>
      <c r="G1711" s="1">
        <v>21903.737529999999</v>
      </c>
    </row>
    <row r="1712" spans="1:7" ht="51" x14ac:dyDescent="0.2">
      <c r="A1712" s="1" t="s">
        <v>6540</v>
      </c>
      <c r="B1712" s="1" t="s">
        <v>4672</v>
      </c>
      <c r="C1712" s="1">
        <v>1130000</v>
      </c>
      <c r="D1712" s="1">
        <v>1130000</v>
      </c>
      <c r="E1712" s="1" t="s">
        <v>718</v>
      </c>
      <c r="F1712" s="1" t="s">
        <v>2431</v>
      </c>
      <c r="G1712" s="1">
        <v>20122.94586</v>
      </c>
    </row>
    <row r="1713" spans="1:7" ht="51" x14ac:dyDescent="0.2">
      <c r="A1713" s="1" t="s">
        <v>6537</v>
      </c>
      <c r="B1713" s="1" t="s">
        <v>1350</v>
      </c>
      <c r="C1713" s="1">
        <v>45000</v>
      </c>
      <c r="D1713" s="1">
        <v>45000</v>
      </c>
      <c r="E1713" s="1" t="s">
        <v>211</v>
      </c>
      <c r="F1713" s="1" t="s">
        <v>2431</v>
      </c>
      <c r="G1713" s="1">
        <v>70928.022240000006</v>
      </c>
    </row>
    <row r="1714" spans="1:7" ht="38.25" x14ac:dyDescent="0.2">
      <c r="A1714" s="1" t="s">
        <v>6538</v>
      </c>
      <c r="B1714" s="1" t="s">
        <v>4533</v>
      </c>
      <c r="C1714" s="1">
        <v>67000</v>
      </c>
      <c r="D1714" s="1">
        <v>67000</v>
      </c>
      <c r="E1714" s="1" t="s">
        <v>2902</v>
      </c>
      <c r="F1714" s="1" t="s">
        <v>1240</v>
      </c>
      <c r="G1714" s="1">
        <v>67000</v>
      </c>
    </row>
    <row r="1715" spans="1:7" ht="38.25" x14ac:dyDescent="0.2">
      <c r="A1715" s="1" t="s">
        <v>6535</v>
      </c>
      <c r="B1715" s="1" t="s">
        <v>561</v>
      </c>
      <c r="C1715" s="1">
        <v>30000</v>
      </c>
      <c r="D1715" s="1">
        <v>30000</v>
      </c>
      <c r="E1715" s="1" t="s">
        <v>2902</v>
      </c>
      <c r="F1715" s="1" t="s">
        <v>5350</v>
      </c>
      <c r="G1715" s="1">
        <v>30000</v>
      </c>
    </row>
    <row r="1716" spans="1:7" ht="38.25" x14ac:dyDescent="0.2">
      <c r="A1716" s="1" t="s">
        <v>6536</v>
      </c>
      <c r="B1716" s="1" t="s">
        <v>488</v>
      </c>
      <c r="C1716" s="1" t="s">
        <v>4798</v>
      </c>
      <c r="D1716" s="1">
        <v>140000</v>
      </c>
      <c r="E1716" s="1" t="s">
        <v>2037</v>
      </c>
      <c r="F1716" s="1" t="s">
        <v>5350</v>
      </c>
      <c r="G1716" s="1">
        <v>148102.2286</v>
      </c>
    </row>
    <row r="1717" spans="1:7" ht="51" x14ac:dyDescent="0.2">
      <c r="A1717" s="1" t="s">
        <v>6387</v>
      </c>
      <c r="B1717" s="1" t="s">
        <v>391</v>
      </c>
      <c r="C1717" s="1">
        <v>71500</v>
      </c>
      <c r="D1717" s="1">
        <v>71500</v>
      </c>
      <c r="E1717" s="1" t="s">
        <v>2902</v>
      </c>
      <c r="F1717" s="1" t="s">
        <v>2431</v>
      </c>
      <c r="G1717" s="1">
        <v>71500</v>
      </c>
    </row>
    <row r="1718" spans="1:7" ht="38.25" x14ac:dyDescent="0.2">
      <c r="A1718" s="1" t="s">
        <v>6385</v>
      </c>
      <c r="B1718" s="1" t="s">
        <v>4006</v>
      </c>
      <c r="C1718" s="1">
        <v>40000</v>
      </c>
      <c r="D1718" s="1">
        <v>40000</v>
      </c>
      <c r="E1718" s="1" t="s">
        <v>2902</v>
      </c>
      <c r="F1718" s="1" t="s">
        <v>1240</v>
      </c>
      <c r="G1718" s="1">
        <v>40000</v>
      </c>
    </row>
    <row r="1719" spans="1:7" ht="38.25" x14ac:dyDescent="0.2">
      <c r="A1719" s="1" t="s">
        <v>6386</v>
      </c>
      <c r="B1719" s="1" t="s">
        <v>2291</v>
      </c>
      <c r="C1719" s="1">
        <v>65000</v>
      </c>
      <c r="D1719" s="1">
        <v>65000</v>
      </c>
      <c r="E1719" s="1" t="s">
        <v>2902</v>
      </c>
      <c r="F1719" s="1" t="s">
        <v>1240</v>
      </c>
      <c r="G1719" s="1">
        <v>65000</v>
      </c>
    </row>
    <row r="1720" spans="1:7" ht="38.25" x14ac:dyDescent="0.2">
      <c r="A1720" s="1" t="s">
        <v>6391</v>
      </c>
      <c r="B1720" s="1" t="s">
        <v>1208</v>
      </c>
      <c r="C1720" s="1">
        <v>72000</v>
      </c>
      <c r="D1720" s="1">
        <v>72000</v>
      </c>
      <c r="E1720" s="1" t="s">
        <v>2902</v>
      </c>
      <c r="F1720" s="1" t="s">
        <v>5350</v>
      </c>
      <c r="G1720" s="1">
        <v>72000</v>
      </c>
    </row>
    <row r="1721" spans="1:7" ht="51" x14ac:dyDescent="0.2">
      <c r="A1721" s="1" t="s">
        <v>6395</v>
      </c>
      <c r="B1721" s="1" t="s">
        <v>410</v>
      </c>
      <c r="C1721" s="1">
        <v>52500</v>
      </c>
      <c r="D1721" s="1">
        <v>52500</v>
      </c>
      <c r="E1721" s="1" t="s">
        <v>2902</v>
      </c>
      <c r="F1721" s="1" t="s">
        <v>2431</v>
      </c>
      <c r="G1721" s="1">
        <v>52500</v>
      </c>
    </row>
    <row r="1722" spans="1:7" ht="38.25" x14ac:dyDescent="0.2">
      <c r="A1722" s="1" t="s">
        <v>6394</v>
      </c>
      <c r="B1722" s="1" t="s">
        <v>3861</v>
      </c>
      <c r="C1722" s="1">
        <v>444</v>
      </c>
      <c r="D1722" s="1">
        <v>5320</v>
      </c>
      <c r="E1722" s="1" t="s">
        <v>2902</v>
      </c>
      <c r="F1722" s="1" t="s">
        <v>5350</v>
      </c>
      <c r="G1722" s="1">
        <v>5320</v>
      </c>
    </row>
    <row r="1723" spans="1:7" ht="51" x14ac:dyDescent="0.2">
      <c r="A1723" s="1" t="s">
        <v>6401</v>
      </c>
      <c r="B1723" s="1" t="s">
        <v>676</v>
      </c>
      <c r="C1723" s="1">
        <v>1500</v>
      </c>
      <c r="D1723" s="1">
        <v>18000</v>
      </c>
      <c r="E1723" s="1" t="s">
        <v>2902</v>
      </c>
      <c r="F1723" s="1" t="s">
        <v>2431</v>
      </c>
      <c r="G1723" s="1">
        <v>18000</v>
      </c>
    </row>
    <row r="1724" spans="1:7" ht="38.25" x14ac:dyDescent="0.2">
      <c r="A1724" s="1" t="s">
        <v>6399</v>
      </c>
      <c r="B1724" s="1" t="s">
        <v>6304</v>
      </c>
      <c r="C1724" s="1" t="s">
        <v>261</v>
      </c>
      <c r="D1724" s="1">
        <v>140000</v>
      </c>
      <c r="E1724" s="1" t="s">
        <v>718</v>
      </c>
      <c r="F1724" s="1" t="s">
        <v>1240</v>
      </c>
      <c r="G1724" s="1">
        <v>2493.1083359999998</v>
      </c>
    </row>
    <row r="1725" spans="1:7" ht="38.25" x14ac:dyDescent="0.2">
      <c r="A1725" s="1" t="s">
        <v>6397</v>
      </c>
      <c r="B1725" s="1" t="s">
        <v>6173</v>
      </c>
      <c r="C1725" s="1">
        <v>1400</v>
      </c>
      <c r="D1725" s="1">
        <v>16800</v>
      </c>
      <c r="E1725" s="1" t="s">
        <v>2896</v>
      </c>
      <c r="F1725" s="1" t="s">
        <v>1240</v>
      </c>
      <c r="G1725" s="1">
        <v>21342.710579999999</v>
      </c>
    </row>
    <row r="1726" spans="1:7" ht="38.25" x14ac:dyDescent="0.2">
      <c r="A1726" s="1" t="s">
        <v>6396</v>
      </c>
      <c r="B1726" s="1" t="s">
        <v>2045</v>
      </c>
      <c r="C1726" s="1">
        <v>85000</v>
      </c>
      <c r="D1726" s="1">
        <v>85000</v>
      </c>
      <c r="E1726" s="1" t="s">
        <v>2902</v>
      </c>
      <c r="F1726" s="1" t="s">
        <v>5350</v>
      </c>
      <c r="G1726" s="1">
        <v>85000</v>
      </c>
    </row>
    <row r="1727" spans="1:7" ht="38.25" x14ac:dyDescent="0.2">
      <c r="A1727" s="1" t="s">
        <v>6402</v>
      </c>
      <c r="B1727" s="1" t="s">
        <v>1797</v>
      </c>
      <c r="C1727" s="1">
        <v>80000</v>
      </c>
      <c r="D1727" s="1">
        <v>80000</v>
      </c>
      <c r="E1727" s="1" t="s">
        <v>2902</v>
      </c>
      <c r="F1727" s="1" t="s">
        <v>5881</v>
      </c>
      <c r="G1727" s="1">
        <v>80000</v>
      </c>
    </row>
    <row r="1728" spans="1:7" ht="51" x14ac:dyDescent="0.2">
      <c r="A1728" s="1" t="s">
        <v>6403</v>
      </c>
      <c r="B1728" s="1" t="s">
        <v>5690</v>
      </c>
      <c r="C1728" s="1">
        <v>500000</v>
      </c>
      <c r="D1728" s="1">
        <v>500000</v>
      </c>
      <c r="E1728" s="1" t="s">
        <v>718</v>
      </c>
      <c r="F1728" s="1" t="s">
        <v>2431</v>
      </c>
      <c r="G1728" s="1">
        <v>8903.9583440000006</v>
      </c>
    </row>
    <row r="1729" spans="1:7" ht="51" x14ac:dyDescent="0.2">
      <c r="A1729" s="1" t="s">
        <v>6404</v>
      </c>
      <c r="B1729" s="1" t="s">
        <v>451</v>
      </c>
      <c r="C1729" s="1">
        <v>125000</v>
      </c>
      <c r="D1729" s="1">
        <v>125000</v>
      </c>
      <c r="E1729" s="1" t="s">
        <v>2902</v>
      </c>
      <c r="F1729" s="1" t="s">
        <v>2431</v>
      </c>
      <c r="G1729" s="1">
        <v>125000</v>
      </c>
    </row>
    <row r="1730" spans="1:7" ht="51" x14ac:dyDescent="0.2">
      <c r="A1730" s="1" t="s">
        <v>6405</v>
      </c>
      <c r="B1730" s="1" t="s">
        <v>4444</v>
      </c>
      <c r="C1730" s="1">
        <v>1300000</v>
      </c>
      <c r="D1730" s="1">
        <v>1300000</v>
      </c>
      <c r="E1730" s="1" t="s">
        <v>718</v>
      </c>
      <c r="F1730" s="1" t="s">
        <v>2431</v>
      </c>
      <c r="G1730" s="1">
        <v>23150.291689999998</v>
      </c>
    </row>
    <row r="1731" spans="1:7" ht="38.25" x14ac:dyDescent="0.2">
      <c r="A1731" s="1" t="s">
        <v>6412</v>
      </c>
      <c r="B1731" s="1" t="s">
        <v>892</v>
      </c>
      <c r="C1731" s="1">
        <v>1000</v>
      </c>
      <c r="D1731" s="1">
        <v>12000</v>
      </c>
      <c r="E1731" s="1" t="s">
        <v>2902</v>
      </c>
      <c r="F1731" s="1" t="s">
        <v>5350</v>
      </c>
      <c r="G1731" s="1">
        <v>12000</v>
      </c>
    </row>
    <row r="1732" spans="1:7" ht="38.25" x14ac:dyDescent="0.2">
      <c r="A1732" s="1" t="s">
        <v>6416</v>
      </c>
      <c r="B1732" s="1" t="s">
        <v>1968</v>
      </c>
      <c r="C1732" s="1">
        <v>30000</v>
      </c>
      <c r="D1732" s="1">
        <v>30000</v>
      </c>
      <c r="E1732" s="1" t="s">
        <v>2902</v>
      </c>
      <c r="F1732" s="1" t="s">
        <v>5881</v>
      </c>
      <c r="G1732" s="1">
        <v>30000</v>
      </c>
    </row>
    <row r="1733" spans="1:7" ht="38.25" x14ac:dyDescent="0.2">
      <c r="A1733" s="1" t="s">
        <v>6413</v>
      </c>
      <c r="B1733" s="1" t="s">
        <v>1499</v>
      </c>
      <c r="C1733" s="1">
        <v>72000</v>
      </c>
      <c r="D1733" s="1">
        <v>72000</v>
      </c>
      <c r="E1733" s="1" t="s">
        <v>2896</v>
      </c>
      <c r="F1733" s="1" t="s">
        <v>5881</v>
      </c>
      <c r="G1733" s="1">
        <v>91468.759609999994</v>
      </c>
    </row>
    <row r="1734" spans="1:7" ht="51" x14ac:dyDescent="0.2">
      <c r="A1734" s="1" t="s">
        <v>6419</v>
      </c>
      <c r="B1734" s="1" t="s">
        <v>3087</v>
      </c>
      <c r="C1734" s="1" t="s">
        <v>6441</v>
      </c>
      <c r="D1734" s="1">
        <v>22300</v>
      </c>
      <c r="E1734" s="1" t="s">
        <v>211</v>
      </c>
      <c r="F1734" s="1" t="s">
        <v>2431</v>
      </c>
      <c r="G1734" s="1">
        <v>35148.77547</v>
      </c>
    </row>
    <row r="1735" spans="1:7" ht="38.25" x14ac:dyDescent="0.2">
      <c r="A1735" s="1" t="s">
        <v>6418</v>
      </c>
      <c r="B1735" s="1" t="s">
        <v>3019</v>
      </c>
      <c r="C1735" s="1" t="s">
        <v>5710</v>
      </c>
      <c r="D1735" s="1">
        <v>31185</v>
      </c>
      <c r="E1735" s="1" t="s">
        <v>211</v>
      </c>
      <c r="F1735" s="1" t="s">
        <v>1240</v>
      </c>
      <c r="G1735" s="1">
        <v>49153.119409999999</v>
      </c>
    </row>
    <row r="1736" spans="1:7" ht="38.25" x14ac:dyDescent="0.2">
      <c r="A1736" s="1" t="s">
        <v>6422</v>
      </c>
      <c r="B1736" s="1" t="s">
        <v>2172</v>
      </c>
      <c r="C1736" s="1">
        <v>150000</v>
      </c>
      <c r="D1736" s="1">
        <v>150000</v>
      </c>
      <c r="E1736" s="1" t="s">
        <v>718</v>
      </c>
      <c r="F1736" s="1" t="s">
        <v>5350</v>
      </c>
      <c r="G1736" s="1">
        <v>2671.1875030000001</v>
      </c>
    </row>
    <row r="1737" spans="1:7" ht="38.25" x14ac:dyDescent="0.2">
      <c r="A1737" s="1" t="s">
        <v>6420</v>
      </c>
      <c r="B1737" s="1" t="s">
        <v>1412</v>
      </c>
      <c r="C1737" s="1">
        <v>27000</v>
      </c>
      <c r="D1737" s="1">
        <v>27000</v>
      </c>
      <c r="E1737" s="1" t="s">
        <v>211</v>
      </c>
      <c r="F1737" s="1" t="s">
        <v>1240</v>
      </c>
      <c r="G1737" s="1">
        <v>42556.813349999997</v>
      </c>
    </row>
    <row r="1738" spans="1:7" ht="38.25" x14ac:dyDescent="0.2">
      <c r="A1738" s="1" t="s">
        <v>6351</v>
      </c>
      <c r="B1738" s="1" t="s">
        <v>1412</v>
      </c>
      <c r="C1738" s="1">
        <v>27000</v>
      </c>
      <c r="D1738" s="1">
        <v>27000</v>
      </c>
      <c r="E1738" s="1" t="s">
        <v>211</v>
      </c>
      <c r="F1738" s="1" t="s">
        <v>1240</v>
      </c>
      <c r="G1738" s="1">
        <v>42556.813349999997</v>
      </c>
    </row>
    <row r="1739" spans="1:7" ht="38.25" x14ac:dyDescent="0.2">
      <c r="A1739" s="1" t="s">
        <v>6353</v>
      </c>
      <c r="B1739" s="1" t="s">
        <v>251</v>
      </c>
      <c r="C1739" s="1">
        <v>74461</v>
      </c>
      <c r="D1739" s="1">
        <v>74461</v>
      </c>
      <c r="E1739" s="1" t="s">
        <v>2902</v>
      </c>
      <c r="F1739" s="1" t="s">
        <v>5881</v>
      </c>
      <c r="G1739" s="1">
        <v>74461</v>
      </c>
    </row>
    <row r="1740" spans="1:7" ht="38.25" x14ac:dyDescent="0.2">
      <c r="A1740" s="1" t="s">
        <v>6350</v>
      </c>
      <c r="B1740" s="1" t="s">
        <v>625</v>
      </c>
      <c r="C1740" s="1" t="s">
        <v>587</v>
      </c>
      <c r="D1740" s="1">
        <v>26500</v>
      </c>
      <c r="E1740" s="1" t="s">
        <v>211</v>
      </c>
      <c r="F1740" s="1" t="s">
        <v>1240</v>
      </c>
      <c r="G1740" s="1">
        <v>41768.72421</v>
      </c>
    </row>
    <row r="1741" spans="1:7" ht="38.25" x14ac:dyDescent="0.2">
      <c r="A1741" s="1" t="s">
        <v>6371</v>
      </c>
      <c r="B1741" s="1" t="s">
        <v>6433</v>
      </c>
      <c r="C1741" s="1" t="s">
        <v>6038</v>
      </c>
      <c r="D1741" s="1">
        <v>480000</v>
      </c>
      <c r="E1741" s="1" t="s">
        <v>718</v>
      </c>
      <c r="F1741" s="1" t="s">
        <v>1240</v>
      </c>
      <c r="G1741" s="1">
        <v>8547.8000100000008</v>
      </c>
    </row>
    <row r="1742" spans="1:7" ht="38.25" x14ac:dyDescent="0.2">
      <c r="A1742" s="1" t="s">
        <v>6369</v>
      </c>
      <c r="B1742" s="1" t="s">
        <v>5370</v>
      </c>
      <c r="C1742" s="1">
        <v>200</v>
      </c>
      <c r="D1742" s="1">
        <v>2400</v>
      </c>
      <c r="E1742" s="1" t="s">
        <v>2902</v>
      </c>
      <c r="F1742" s="1" t="s">
        <v>5350</v>
      </c>
      <c r="G1742" s="1">
        <v>2400</v>
      </c>
    </row>
    <row r="1743" spans="1:7" ht="38.25" x14ac:dyDescent="0.2">
      <c r="A1743" s="1" t="s">
        <v>6368</v>
      </c>
      <c r="B1743" s="1" t="s">
        <v>4677</v>
      </c>
      <c r="C1743" s="1">
        <v>3000</v>
      </c>
      <c r="D1743" s="1">
        <v>3000</v>
      </c>
      <c r="E1743" s="1" t="s">
        <v>2902</v>
      </c>
      <c r="F1743" s="1" t="s">
        <v>5881</v>
      </c>
      <c r="G1743" s="1">
        <v>3000</v>
      </c>
    </row>
    <row r="1744" spans="1:7" ht="38.25" x14ac:dyDescent="0.2">
      <c r="A1744" s="1" t="s">
        <v>6367</v>
      </c>
      <c r="B1744" s="1" t="s">
        <v>4943</v>
      </c>
      <c r="C1744" s="1">
        <v>11000</v>
      </c>
      <c r="D1744" s="1">
        <v>11000</v>
      </c>
      <c r="E1744" s="1" t="s">
        <v>2902</v>
      </c>
      <c r="F1744" s="1" t="s">
        <v>1240</v>
      </c>
      <c r="G1744" s="1">
        <v>11000</v>
      </c>
    </row>
    <row r="1745" spans="1:7" ht="38.25" x14ac:dyDescent="0.2">
      <c r="A1745" s="1" t="s">
        <v>6366</v>
      </c>
      <c r="B1745" s="1" t="s">
        <v>540</v>
      </c>
      <c r="C1745" s="1">
        <v>40000</v>
      </c>
      <c r="D1745" s="1">
        <v>40000</v>
      </c>
      <c r="E1745" s="1" t="s">
        <v>2902</v>
      </c>
      <c r="F1745" s="1" t="s">
        <v>5350</v>
      </c>
      <c r="G1745" s="1">
        <v>40000</v>
      </c>
    </row>
    <row r="1746" spans="1:7" ht="38.25" x14ac:dyDescent="0.2">
      <c r="A1746" s="1" t="s">
        <v>6365</v>
      </c>
      <c r="B1746" s="1" t="s">
        <v>1586</v>
      </c>
      <c r="C1746" s="1">
        <v>300</v>
      </c>
      <c r="D1746" s="1">
        <v>3600</v>
      </c>
      <c r="E1746" s="1" t="s">
        <v>2902</v>
      </c>
      <c r="F1746" s="1" t="s">
        <v>1240</v>
      </c>
      <c r="G1746" s="1">
        <v>3600</v>
      </c>
    </row>
    <row r="1747" spans="1:7" ht="38.25" x14ac:dyDescent="0.2">
      <c r="A1747" s="1" t="s">
        <v>6364</v>
      </c>
      <c r="B1747" s="1" t="s">
        <v>4091</v>
      </c>
      <c r="C1747" s="1">
        <v>56600</v>
      </c>
      <c r="D1747" s="1">
        <v>56600</v>
      </c>
      <c r="E1747" s="1" t="s">
        <v>2902</v>
      </c>
      <c r="F1747" s="1" t="s">
        <v>1240</v>
      </c>
      <c r="G1747" s="1">
        <v>56600</v>
      </c>
    </row>
    <row r="1748" spans="1:7" ht="51" x14ac:dyDescent="0.2">
      <c r="A1748" s="1" t="s">
        <v>6362</v>
      </c>
      <c r="B1748" s="1" t="s">
        <v>5146</v>
      </c>
      <c r="C1748" s="1">
        <v>33600</v>
      </c>
      <c r="D1748" s="1">
        <v>33600</v>
      </c>
      <c r="E1748" s="1" t="s">
        <v>2902</v>
      </c>
      <c r="F1748" s="1" t="s">
        <v>2431</v>
      </c>
      <c r="G1748" s="1">
        <v>33600</v>
      </c>
    </row>
    <row r="1749" spans="1:7" ht="51" x14ac:dyDescent="0.2">
      <c r="A1749" s="1" t="s">
        <v>6373</v>
      </c>
      <c r="B1749" s="1" t="s">
        <v>6256</v>
      </c>
      <c r="C1749" s="1">
        <v>33600</v>
      </c>
      <c r="D1749" s="1">
        <v>33600</v>
      </c>
      <c r="E1749" s="1" t="s">
        <v>2902</v>
      </c>
      <c r="F1749" s="1" t="s">
        <v>2431</v>
      </c>
      <c r="G1749" s="1">
        <v>33600</v>
      </c>
    </row>
    <row r="1750" spans="1:7" ht="51" x14ac:dyDescent="0.2">
      <c r="A1750" s="1" t="s">
        <v>6374</v>
      </c>
      <c r="B1750" s="1" t="s">
        <v>4553</v>
      </c>
      <c r="C1750" s="1">
        <v>100000</v>
      </c>
      <c r="D1750" s="1">
        <v>100000</v>
      </c>
      <c r="E1750" s="1" t="s">
        <v>2902</v>
      </c>
      <c r="F1750" s="1" t="s">
        <v>2431</v>
      </c>
      <c r="G1750" s="1">
        <v>100000</v>
      </c>
    </row>
    <row r="1751" spans="1:7" ht="38.25" x14ac:dyDescent="0.2">
      <c r="A1751" s="1" t="s">
        <v>149</v>
      </c>
      <c r="B1751" s="1" t="s">
        <v>6313</v>
      </c>
      <c r="C1751" s="1">
        <v>40000</v>
      </c>
      <c r="D1751" s="1">
        <v>40000</v>
      </c>
      <c r="E1751" s="1" t="s">
        <v>1537</v>
      </c>
      <c r="F1751" s="1" t="s">
        <v>5881</v>
      </c>
      <c r="G1751" s="1">
        <v>39334.460919999998</v>
      </c>
    </row>
    <row r="1752" spans="1:7" ht="38.25" x14ac:dyDescent="0.2">
      <c r="A1752" s="1" t="s">
        <v>147</v>
      </c>
      <c r="B1752" s="1" t="s">
        <v>1550</v>
      </c>
      <c r="C1752" s="1">
        <v>400000</v>
      </c>
      <c r="D1752" s="1">
        <v>400000</v>
      </c>
      <c r="E1752" s="1" t="s">
        <v>718</v>
      </c>
      <c r="F1752" s="1" t="s">
        <v>5350</v>
      </c>
      <c r="G1752" s="1">
        <v>7123.1666750000004</v>
      </c>
    </row>
    <row r="1753" spans="1:7" ht="38.25" x14ac:dyDescent="0.2">
      <c r="A1753" s="1" t="s">
        <v>156</v>
      </c>
      <c r="B1753" s="1" t="s">
        <v>5122</v>
      </c>
      <c r="C1753" s="1" t="s">
        <v>395</v>
      </c>
      <c r="D1753" s="1">
        <v>65000</v>
      </c>
      <c r="E1753" s="1" t="s">
        <v>2902</v>
      </c>
      <c r="F1753" s="1" t="s">
        <v>1240</v>
      </c>
      <c r="G1753" s="1">
        <v>65000</v>
      </c>
    </row>
    <row r="1754" spans="1:7" ht="38.25" x14ac:dyDescent="0.2">
      <c r="A1754" s="1" t="s">
        <v>154</v>
      </c>
      <c r="B1754" s="1" t="s">
        <v>4686</v>
      </c>
      <c r="C1754" s="1">
        <v>65000</v>
      </c>
      <c r="D1754" s="1">
        <v>65000</v>
      </c>
      <c r="E1754" s="1" t="s">
        <v>2902</v>
      </c>
      <c r="F1754" s="1" t="s">
        <v>5350</v>
      </c>
      <c r="G1754" s="1">
        <v>65000</v>
      </c>
    </row>
    <row r="1755" spans="1:7" ht="38.25" x14ac:dyDescent="0.2">
      <c r="A1755" s="1" t="s">
        <v>153</v>
      </c>
      <c r="B1755" s="1" t="s">
        <v>6262</v>
      </c>
      <c r="C1755" s="1">
        <v>65000</v>
      </c>
      <c r="D1755" s="1">
        <v>65000</v>
      </c>
      <c r="E1755" s="1" t="s">
        <v>2902</v>
      </c>
      <c r="F1755" s="1" t="s">
        <v>5350</v>
      </c>
      <c r="G1755" s="1">
        <v>65000</v>
      </c>
    </row>
    <row r="1756" spans="1:7" ht="51" x14ac:dyDescent="0.2">
      <c r="A1756" s="1" t="s">
        <v>151</v>
      </c>
      <c r="B1756" s="1" t="s">
        <v>4658</v>
      </c>
      <c r="C1756" s="1">
        <v>78000</v>
      </c>
      <c r="D1756" s="1">
        <v>78000</v>
      </c>
      <c r="E1756" s="1" t="s">
        <v>1537</v>
      </c>
      <c r="F1756" s="1" t="s">
        <v>2431</v>
      </c>
      <c r="G1756" s="1">
        <v>76702.198799999998</v>
      </c>
    </row>
    <row r="1757" spans="1:7" ht="51" x14ac:dyDescent="0.2">
      <c r="A1757" s="1" t="s">
        <v>143</v>
      </c>
      <c r="B1757" s="1" t="s">
        <v>5586</v>
      </c>
      <c r="C1757" s="1">
        <v>63000</v>
      </c>
      <c r="D1757" s="1">
        <v>63000</v>
      </c>
      <c r="E1757" s="1" t="s">
        <v>2902</v>
      </c>
      <c r="F1757" s="1" t="s">
        <v>2431</v>
      </c>
      <c r="G1757" s="1">
        <v>63000</v>
      </c>
    </row>
    <row r="1758" spans="1:7" ht="38.25" x14ac:dyDescent="0.2">
      <c r="A1758" s="1" t="s">
        <v>141</v>
      </c>
      <c r="B1758" s="1" t="s">
        <v>4314</v>
      </c>
      <c r="C1758" s="1">
        <v>87000</v>
      </c>
      <c r="D1758" s="1">
        <v>87000</v>
      </c>
      <c r="E1758" s="1" t="s">
        <v>2902</v>
      </c>
      <c r="F1758" s="1" t="s">
        <v>1240</v>
      </c>
      <c r="G1758" s="1">
        <v>87000</v>
      </c>
    </row>
    <row r="1759" spans="1:7" ht="38.25" x14ac:dyDescent="0.2">
      <c r="A1759" s="1" t="s">
        <v>140</v>
      </c>
      <c r="B1759" s="1" t="s">
        <v>6039</v>
      </c>
      <c r="C1759" s="1">
        <v>45000</v>
      </c>
      <c r="D1759" s="1">
        <v>45000</v>
      </c>
      <c r="E1759" s="1" t="s">
        <v>2902</v>
      </c>
      <c r="F1759" s="1" t="s">
        <v>1240</v>
      </c>
      <c r="G1759" s="1">
        <v>45000</v>
      </c>
    </row>
    <row r="1760" spans="1:7" ht="51" x14ac:dyDescent="0.2">
      <c r="A1760" s="1" t="s">
        <v>139</v>
      </c>
      <c r="B1760" s="1" t="s">
        <v>158</v>
      </c>
      <c r="C1760" s="1">
        <v>85000</v>
      </c>
      <c r="D1760" s="1">
        <v>85000</v>
      </c>
      <c r="E1760" s="1" t="s">
        <v>2902</v>
      </c>
      <c r="F1760" s="1" t="s">
        <v>2431</v>
      </c>
      <c r="G1760" s="1">
        <v>85000</v>
      </c>
    </row>
    <row r="1761" spans="1:7" ht="38.25" x14ac:dyDescent="0.2">
      <c r="A1761" s="1" t="s">
        <v>123</v>
      </c>
      <c r="B1761" s="1" t="s">
        <v>511</v>
      </c>
      <c r="C1761" s="1">
        <v>156000</v>
      </c>
      <c r="D1761" s="1">
        <v>156000</v>
      </c>
      <c r="E1761" s="1" t="s">
        <v>4998</v>
      </c>
      <c r="F1761" s="1" t="s">
        <v>5350</v>
      </c>
      <c r="G1761" s="1">
        <v>159105.90640000001</v>
      </c>
    </row>
    <row r="1762" spans="1:7" ht="38.25" x14ac:dyDescent="0.2">
      <c r="A1762" s="1" t="s">
        <v>126</v>
      </c>
      <c r="B1762" s="1" t="s">
        <v>6233</v>
      </c>
      <c r="C1762" s="1">
        <v>560000</v>
      </c>
      <c r="D1762" s="1">
        <v>560000</v>
      </c>
      <c r="E1762" s="1" t="s">
        <v>718</v>
      </c>
      <c r="F1762" s="1" t="s">
        <v>5350</v>
      </c>
      <c r="G1762" s="1">
        <v>9972.4333449999995</v>
      </c>
    </row>
    <row r="1763" spans="1:7" ht="38.25" x14ac:dyDescent="0.2">
      <c r="A1763" s="1" t="s">
        <v>124</v>
      </c>
      <c r="B1763" s="1" t="s">
        <v>5053</v>
      </c>
      <c r="C1763" s="1">
        <v>14000</v>
      </c>
      <c r="D1763" s="1">
        <v>14000</v>
      </c>
      <c r="E1763" s="1" t="s">
        <v>2902</v>
      </c>
      <c r="F1763" s="1" t="s">
        <v>1240</v>
      </c>
      <c r="G1763" s="1">
        <v>14000</v>
      </c>
    </row>
    <row r="1764" spans="1:7" ht="38.25" x14ac:dyDescent="0.2">
      <c r="A1764" s="1" t="s">
        <v>128</v>
      </c>
      <c r="B1764" s="1" t="s">
        <v>5395</v>
      </c>
      <c r="C1764" s="1" t="s">
        <v>4850</v>
      </c>
      <c r="D1764" s="1">
        <v>32000</v>
      </c>
      <c r="E1764" s="1" t="s">
        <v>211</v>
      </c>
      <c r="F1764" s="1" t="s">
        <v>1240</v>
      </c>
      <c r="G1764" s="1">
        <v>50437.704709999998</v>
      </c>
    </row>
    <row r="1765" spans="1:7" ht="51" x14ac:dyDescent="0.2">
      <c r="A1765" s="1" t="s">
        <v>127</v>
      </c>
      <c r="B1765" s="1" t="s">
        <v>2810</v>
      </c>
      <c r="C1765" s="1">
        <v>32000</v>
      </c>
      <c r="D1765" s="1">
        <v>32000</v>
      </c>
      <c r="E1765" s="1" t="s">
        <v>211</v>
      </c>
      <c r="F1765" s="1" t="s">
        <v>2431</v>
      </c>
      <c r="G1765" s="1">
        <v>50437.704709999998</v>
      </c>
    </row>
    <row r="1766" spans="1:7" ht="51" x14ac:dyDescent="0.2">
      <c r="A1766" s="1" t="s">
        <v>131</v>
      </c>
      <c r="B1766" s="1" t="s">
        <v>5059</v>
      </c>
      <c r="C1766" s="1">
        <v>8900</v>
      </c>
      <c r="D1766" s="1">
        <v>1281600</v>
      </c>
      <c r="E1766" s="1" t="s">
        <v>3460</v>
      </c>
      <c r="F1766" s="1" t="s">
        <v>2431</v>
      </c>
      <c r="G1766" s="1">
        <v>13603.016100000001</v>
      </c>
    </row>
    <row r="1767" spans="1:7" ht="38.25" x14ac:dyDescent="0.2">
      <c r="A1767" s="1" t="s">
        <v>129</v>
      </c>
      <c r="B1767" s="1" t="s">
        <v>6061</v>
      </c>
      <c r="C1767" s="1" t="s">
        <v>2191</v>
      </c>
      <c r="D1767" s="1">
        <v>145000</v>
      </c>
      <c r="E1767" s="1" t="s">
        <v>4998</v>
      </c>
      <c r="F1767" s="1" t="s">
        <v>5350</v>
      </c>
      <c r="G1767" s="1">
        <v>147886.9002</v>
      </c>
    </row>
    <row r="1768" spans="1:7" ht="51" x14ac:dyDescent="0.2">
      <c r="A1768" s="1" t="s">
        <v>121</v>
      </c>
      <c r="B1768" s="1" t="s">
        <v>3905</v>
      </c>
      <c r="C1768" s="1">
        <v>280000</v>
      </c>
      <c r="D1768" s="1">
        <v>280000</v>
      </c>
      <c r="E1768" s="1" t="s">
        <v>718</v>
      </c>
      <c r="F1768" s="1" t="s">
        <v>2431</v>
      </c>
      <c r="G1768" s="1">
        <v>4986.2166719999996</v>
      </c>
    </row>
    <row r="1769" spans="1:7" ht="51" x14ac:dyDescent="0.2">
      <c r="A1769" s="1" t="s">
        <v>122</v>
      </c>
      <c r="B1769" s="1" t="s">
        <v>3252</v>
      </c>
      <c r="C1769" s="1">
        <v>4800</v>
      </c>
      <c r="D1769" s="1">
        <v>4800</v>
      </c>
      <c r="E1769" s="1" t="s">
        <v>2902</v>
      </c>
      <c r="F1769" s="1" t="s">
        <v>2431</v>
      </c>
      <c r="G1769" s="1">
        <v>4800</v>
      </c>
    </row>
    <row r="1770" spans="1:7" ht="38.25" x14ac:dyDescent="0.2">
      <c r="A1770" s="1" t="s">
        <v>117</v>
      </c>
      <c r="B1770" s="1" t="s">
        <v>6346</v>
      </c>
      <c r="C1770" s="1" t="s">
        <v>2793</v>
      </c>
      <c r="D1770" s="1">
        <v>450000</v>
      </c>
      <c r="E1770" s="1" t="s">
        <v>718</v>
      </c>
      <c r="F1770" s="1" t="s">
        <v>1240</v>
      </c>
      <c r="G1770" s="1">
        <v>8013.5625090000003</v>
      </c>
    </row>
    <row r="1771" spans="1:7" ht="38.25" x14ac:dyDescent="0.2">
      <c r="A1771" s="1" t="s">
        <v>116</v>
      </c>
      <c r="B1771" s="1" t="s">
        <v>5323</v>
      </c>
      <c r="C1771" s="1">
        <v>80000</v>
      </c>
      <c r="D1771" s="1">
        <v>80000</v>
      </c>
      <c r="E1771" s="1" t="s">
        <v>2902</v>
      </c>
      <c r="F1771" s="1" t="s">
        <v>1240</v>
      </c>
      <c r="G1771" s="1">
        <v>80000</v>
      </c>
    </row>
    <row r="1772" spans="1:7" ht="38.25" x14ac:dyDescent="0.2">
      <c r="A1772" s="1" t="s">
        <v>115</v>
      </c>
      <c r="B1772" s="1" t="s">
        <v>1171</v>
      </c>
      <c r="C1772" s="1" t="s">
        <v>1404</v>
      </c>
      <c r="D1772" s="1">
        <v>45000</v>
      </c>
      <c r="E1772" s="1" t="s">
        <v>2896</v>
      </c>
      <c r="F1772" s="1" t="s">
        <v>5350</v>
      </c>
      <c r="G1772" s="1">
        <v>57167.974750000001</v>
      </c>
    </row>
    <row r="1773" spans="1:7" ht="38.25" x14ac:dyDescent="0.2">
      <c r="A1773" s="1" t="s">
        <v>114</v>
      </c>
      <c r="B1773" s="1" t="s">
        <v>1250</v>
      </c>
      <c r="C1773" s="1">
        <v>20000</v>
      </c>
      <c r="D1773" s="1">
        <v>20000</v>
      </c>
      <c r="E1773" s="1" t="s">
        <v>2902</v>
      </c>
      <c r="F1773" s="1" t="s">
        <v>5350</v>
      </c>
      <c r="G1773" s="1">
        <v>20000</v>
      </c>
    </row>
    <row r="1774" spans="1:7" ht="38.25" x14ac:dyDescent="0.2">
      <c r="A1774" s="1" t="s">
        <v>113</v>
      </c>
      <c r="B1774" s="1" t="s">
        <v>594</v>
      </c>
      <c r="C1774" s="1">
        <v>70000</v>
      </c>
      <c r="D1774" s="1">
        <v>70000</v>
      </c>
      <c r="E1774" s="1" t="s">
        <v>2902</v>
      </c>
      <c r="F1774" s="1" t="s">
        <v>5350</v>
      </c>
      <c r="G1774" s="1">
        <v>70000</v>
      </c>
    </row>
    <row r="1775" spans="1:7" ht="51" x14ac:dyDescent="0.2">
      <c r="A1775" s="1" t="s">
        <v>112</v>
      </c>
      <c r="B1775" s="1" t="s">
        <v>2582</v>
      </c>
      <c r="C1775" s="1" t="s">
        <v>2575</v>
      </c>
      <c r="D1775" s="1">
        <v>214000</v>
      </c>
      <c r="E1775" s="1" t="s">
        <v>2902</v>
      </c>
      <c r="F1775" s="1" t="s">
        <v>2431</v>
      </c>
      <c r="G1775" s="1">
        <v>214000</v>
      </c>
    </row>
    <row r="1776" spans="1:7" ht="51" x14ac:dyDescent="0.2">
      <c r="A1776" s="1" t="s">
        <v>110</v>
      </c>
      <c r="B1776" s="1" t="s">
        <v>1504</v>
      </c>
      <c r="C1776" s="1">
        <v>78000</v>
      </c>
      <c r="D1776" s="1">
        <v>78000</v>
      </c>
      <c r="E1776" s="1" t="s">
        <v>2902</v>
      </c>
      <c r="F1776" s="1" t="s">
        <v>2431</v>
      </c>
      <c r="G1776" s="1">
        <v>78000</v>
      </c>
    </row>
    <row r="1777" spans="1:7" ht="38.25" x14ac:dyDescent="0.2">
      <c r="A1777" s="1" t="s">
        <v>109</v>
      </c>
      <c r="B1777" s="1" t="s">
        <v>2091</v>
      </c>
      <c r="C1777" s="1">
        <v>42307.199999999997</v>
      </c>
      <c r="D1777" s="1">
        <v>42307</v>
      </c>
      <c r="E1777" s="1" t="s">
        <v>2902</v>
      </c>
      <c r="F1777" s="1" t="s">
        <v>5350</v>
      </c>
      <c r="G1777" s="1">
        <v>42307</v>
      </c>
    </row>
    <row r="1778" spans="1:7" ht="51" x14ac:dyDescent="0.2">
      <c r="A1778" s="1" t="s">
        <v>107</v>
      </c>
      <c r="B1778" s="1" t="s">
        <v>338</v>
      </c>
      <c r="C1778" s="1">
        <v>33250</v>
      </c>
      <c r="D1778" s="1">
        <v>33250</v>
      </c>
      <c r="E1778" s="1" t="s">
        <v>2902</v>
      </c>
      <c r="F1778" s="1" t="s">
        <v>2431</v>
      </c>
      <c r="G1778" s="1">
        <v>33250</v>
      </c>
    </row>
    <row r="1779" spans="1:7" ht="38.25" x14ac:dyDescent="0.2">
      <c r="A1779" s="1" t="s">
        <v>105</v>
      </c>
      <c r="B1779" s="1" t="s">
        <v>335</v>
      </c>
      <c r="C1779" s="1" t="s">
        <v>5570</v>
      </c>
      <c r="D1779" s="1">
        <v>19200</v>
      </c>
      <c r="E1779" s="1" t="s">
        <v>2896</v>
      </c>
      <c r="F1779" s="1" t="s">
        <v>1240</v>
      </c>
      <c r="G1779" s="1">
        <v>24391.66923</v>
      </c>
    </row>
    <row r="1780" spans="1:7" ht="38.25" x14ac:dyDescent="0.2">
      <c r="A1780" s="1" t="s">
        <v>118</v>
      </c>
      <c r="B1780" s="1" t="s">
        <v>5164</v>
      </c>
      <c r="C1780" s="1">
        <v>120000</v>
      </c>
      <c r="D1780" s="1">
        <v>120000</v>
      </c>
      <c r="E1780" s="1" t="s">
        <v>2902</v>
      </c>
      <c r="F1780" s="1" t="s">
        <v>1240</v>
      </c>
      <c r="G1780" s="1">
        <v>120000</v>
      </c>
    </row>
    <row r="1781" spans="1:7" ht="38.25" x14ac:dyDescent="0.2">
      <c r="A1781" s="1" t="s">
        <v>95</v>
      </c>
      <c r="B1781" s="1" t="s">
        <v>460</v>
      </c>
      <c r="C1781" s="1">
        <v>20000</v>
      </c>
      <c r="D1781" s="1">
        <v>20000</v>
      </c>
      <c r="E1781" s="1" t="s">
        <v>2902</v>
      </c>
      <c r="F1781" s="1" t="s">
        <v>5881</v>
      </c>
      <c r="G1781" s="1">
        <v>20000</v>
      </c>
    </row>
    <row r="1782" spans="1:7" ht="38.25" x14ac:dyDescent="0.2">
      <c r="A1782" s="1" t="s">
        <v>93</v>
      </c>
      <c r="B1782" s="1" t="s">
        <v>4152</v>
      </c>
      <c r="C1782" s="1">
        <v>15000</v>
      </c>
      <c r="D1782" s="1">
        <v>15000</v>
      </c>
      <c r="E1782" s="1" t="s">
        <v>2902</v>
      </c>
      <c r="F1782" s="1" t="s">
        <v>5350</v>
      </c>
      <c r="G1782" s="1">
        <v>15000</v>
      </c>
    </row>
    <row r="1783" spans="1:7" ht="38.25" x14ac:dyDescent="0.2">
      <c r="A1783" s="1" t="s">
        <v>97</v>
      </c>
      <c r="B1783" s="1" t="s">
        <v>6056</v>
      </c>
      <c r="C1783" s="1" t="s">
        <v>4039</v>
      </c>
      <c r="D1783" s="1">
        <v>1000000</v>
      </c>
      <c r="E1783" s="1" t="s">
        <v>718</v>
      </c>
      <c r="F1783" s="1" t="s">
        <v>5350</v>
      </c>
      <c r="G1783" s="1">
        <v>17807.916689999998</v>
      </c>
    </row>
    <row r="1784" spans="1:7" ht="38.25" x14ac:dyDescent="0.2">
      <c r="A1784" s="1" t="s">
        <v>96</v>
      </c>
      <c r="B1784" s="1" t="s">
        <v>6476</v>
      </c>
      <c r="C1784" s="1">
        <v>900000</v>
      </c>
      <c r="D1784" s="1">
        <v>900000</v>
      </c>
      <c r="E1784" s="1" t="s">
        <v>718</v>
      </c>
      <c r="F1784" s="1" t="s">
        <v>5350</v>
      </c>
      <c r="G1784" s="1">
        <v>16027.125019999999</v>
      </c>
    </row>
    <row r="1785" spans="1:7" ht="51" x14ac:dyDescent="0.2">
      <c r="A1785" s="1" t="s">
        <v>90</v>
      </c>
      <c r="B1785" s="1" t="s">
        <v>6090</v>
      </c>
      <c r="C1785" s="1" t="s">
        <v>1177</v>
      </c>
      <c r="D1785" s="1">
        <v>36000</v>
      </c>
      <c r="E1785" s="1" t="s">
        <v>211</v>
      </c>
      <c r="F1785" s="1" t="s">
        <v>2431</v>
      </c>
      <c r="G1785" s="1">
        <v>56742.41779</v>
      </c>
    </row>
    <row r="1786" spans="1:7" ht="38.25" x14ac:dyDescent="0.2">
      <c r="A1786" s="1" t="s">
        <v>89</v>
      </c>
      <c r="B1786" s="1" t="s">
        <v>5046</v>
      </c>
      <c r="C1786" s="1">
        <v>1200000</v>
      </c>
      <c r="D1786" s="1">
        <v>1200000</v>
      </c>
      <c r="E1786" s="1" t="s">
        <v>718</v>
      </c>
      <c r="F1786" s="1" t="s">
        <v>1240</v>
      </c>
      <c r="G1786" s="1">
        <v>21369.500019999999</v>
      </c>
    </row>
    <row r="1787" spans="1:7" ht="38.25" x14ac:dyDescent="0.2">
      <c r="A1787" s="1" t="s">
        <v>92</v>
      </c>
      <c r="B1787" s="1" t="s">
        <v>510</v>
      </c>
      <c r="C1787" s="1">
        <v>425000</v>
      </c>
      <c r="D1787" s="1">
        <v>425000</v>
      </c>
      <c r="E1787" s="1" t="s">
        <v>718</v>
      </c>
      <c r="F1787" s="1" t="s">
        <v>5350</v>
      </c>
      <c r="G1787" s="1">
        <v>7568.3645919999999</v>
      </c>
    </row>
    <row r="1788" spans="1:7" ht="38.25" x14ac:dyDescent="0.2">
      <c r="A1788" s="1" t="s">
        <v>91</v>
      </c>
      <c r="B1788" s="1" t="s">
        <v>523</v>
      </c>
      <c r="C1788" s="1">
        <v>50000</v>
      </c>
      <c r="D1788" s="1">
        <v>50000</v>
      </c>
      <c r="E1788" s="1" t="s">
        <v>211</v>
      </c>
      <c r="F1788" s="1" t="s">
        <v>5350</v>
      </c>
      <c r="G1788" s="1">
        <v>78808.9136</v>
      </c>
    </row>
    <row r="1789" spans="1:7" ht="38.25" x14ac:dyDescent="0.2">
      <c r="A1789" s="1" t="s">
        <v>88</v>
      </c>
      <c r="B1789" s="1" t="s">
        <v>3985</v>
      </c>
      <c r="C1789" s="1">
        <v>60000</v>
      </c>
      <c r="D1789" s="1">
        <v>60000</v>
      </c>
      <c r="E1789" s="1" t="s">
        <v>2902</v>
      </c>
      <c r="F1789" s="1" t="s">
        <v>1240</v>
      </c>
      <c r="G1789" s="1">
        <v>60000</v>
      </c>
    </row>
    <row r="1790" spans="1:7" ht="38.25" x14ac:dyDescent="0.2">
      <c r="A1790" s="1" t="s">
        <v>98</v>
      </c>
      <c r="B1790" s="1" t="s">
        <v>2752</v>
      </c>
      <c r="C1790" s="1">
        <v>57000</v>
      </c>
      <c r="D1790" s="1">
        <v>57000</v>
      </c>
      <c r="E1790" s="1" t="s">
        <v>2902</v>
      </c>
      <c r="F1790" s="1" t="s">
        <v>1240</v>
      </c>
      <c r="G1790" s="1">
        <v>57000</v>
      </c>
    </row>
    <row r="1791" spans="1:7" ht="38.25" x14ac:dyDescent="0.2">
      <c r="A1791" s="1" t="s">
        <v>100</v>
      </c>
      <c r="B1791" s="1" t="s">
        <v>6258</v>
      </c>
      <c r="C1791" s="1">
        <v>40000</v>
      </c>
      <c r="D1791" s="1">
        <v>40000</v>
      </c>
      <c r="E1791" s="1" t="s">
        <v>2902</v>
      </c>
      <c r="F1791" s="1" t="s">
        <v>5350</v>
      </c>
      <c r="G1791" s="1">
        <v>40000</v>
      </c>
    </row>
    <row r="1792" spans="1:7" ht="38.25" x14ac:dyDescent="0.2">
      <c r="A1792" s="1" t="s">
        <v>62</v>
      </c>
      <c r="B1792" s="1" t="s">
        <v>4334</v>
      </c>
      <c r="C1792" s="1">
        <v>80000</v>
      </c>
      <c r="D1792" s="1">
        <v>80000</v>
      </c>
      <c r="E1792" s="1" t="s">
        <v>2902</v>
      </c>
      <c r="F1792" s="1" t="s">
        <v>1240</v>
      </c>
      <c r="G1792" s="1">
        <v>80000</v>
      </c>
    </row>
    <row r="1793" spans="1:7" ht="38.25" x14ac:dyDescent="0.2">
      <c r="A1793" s="1" t="s">
        <v>63</v>
      </c>
      <c r="B1793" s="1" t="s">
        <v>5385</v>
      </c>
      <c r="C1793" s="1">
        <v>118000</v>
      </c>
      <c r="D1793" s="1">
        <v>118000</v>
      </c>
      <c r="E1793" s="1" t="s">
        <v>2902</v>
      </c>
      <c r="F1793" s="1" t="s">
        <v>1240</v>
      </c>
      <c r="G1793" s="1">
        <v>118000</v>
      </c>
    </row>
    <row r="1794" spans="1:7" ht="38.25" x14ac:dyDescent="0.2">
      <c r="A1794" s="1" t="s">
        <v>58</v>
      </c>
      <c r="B1794" s="1" t="s">
        <v>3131</v>
      </c>
      <c r="C1794" s="1">
        <v>5000</v>
      </c>
      <c r="D1794" s="1">
        <v>60000</v>
      </c>
      <c r="E1794" s="1" t="s">
        <v>2902</v>
      </c>
      <c r="F1794" s="1" t="s">
        <v>1240</v>
      </c>
      <c r="G1794" s="1">
        <v>60000</v>
      </c>
    </row>
    <row r="1795" spans="1:7" ht="38.25" x14ac:dyDescent="0.2">
      <c r="A1795" s="1" t="s">
        <v>60</v>
      </c>
      <c r="B1795" s="1" t="s">
        <v>4552</v>
      </c>
      <c r="C1795" s="1">
        <v>560</v>
      </c>
      <c r="D1795" s="1">
        <v>6720</v>
      </c>
      <c r="E1795" s="1" t="s">
        <v>2902</v>
      </c>
      <c r="F1795" s="1" t="s">
        <v>1240</v>
      </c>
      <c r="G1795" s="1">
        <v>6720</v>
      </c>
    </row>
    <row r="1796" spans="1:7" ht="38.25" x14ac:dyDescent="0.2">
      <c r="A1796" s="1" t="s">
        <v>67</v>
      </c>
      <c r="B1796" s="1" t="s">
        <v>6317</v>
      </c>
      <c r="C1796" s="1">
        <v>1720</v>
      </c>
      <c r="D1796" s="1">
        <v>20640</v>
      </c>
      <c r="E1796" s="1" t="s">
        <v>2902</v>
      </c>
      <c r="F1796" s="1" t="s">
        <v>1240</v>
      </c>
      <c r="G1796" s="1">
        <v>20640</v>
      </c>
    </row>
    <row r="1797" spans="1:7" ht="51" x14ac:dyDescent="0.2">
      <c r="A1797" s="1" t="s">
        <v>68</v>
      </c>
      <c r="B1797" s="1" t="s">
        <v>4095</v>
      </c>
      <c r="C1797" s="1">
        <v>50000</v>
      </c>
      <c r="D1797" s="1">
        <v>50000</v>
      </c>
      <c r="E1797" s="1" t="s">
        <v>2902</v>
      </c>
      <c r="F1797" s="1" t="s">
        <v>2431</v>
      </c>
      <c r="G1797" s="1">
        <v>50000</v>
      </c>
    </row>
    <row r="1798" spans="1:7" ht="51" x14ac:dyDescent="0.2">
      <c r="A1798" s="1" t="s">
        <v>64</v>
      </c>
      <c r="B1798" s="1" t="s">
        <v>1958</v>
      </c>
      <c r="C1798" s="1">
        <v>2000</v>
      </c>
      <c r="D1798" s="1">
        <v>24000</v>
      </c>
      <c r="E1798" s="1" t="s">
        <v>2902</v>
      </c>
      <c r="F1798" s="1" t="s">
        <v>2431</v>
      </c>
      <c r="G1798" s="1">
        <v>24000</v>
      </c>
    </row>
    <row r="1799" spans="1:7" ht="38.25" x14ac:dyDescent="0.2">
      <c r="A1799" s="1" t="s">
        <v>66</v>
      </c>
      <c r="B1799" s="1" t="s">
        <v>3756</v>
      </c>
      <c r="C1799" s="1">
        <v>60000</v>
      </c>
      <c r="D1799" s="1">
        <v>60000</v>
      </c>
      <c r="E1799" s="1" t="s">
        <v>2902</v>
      </c>
      <c r="F1799" s="1" t="s">
        <v>5350</v>
      </c>
      <c r="G1799" s="1">
        <v>60000</v>
      </c>
    </row>
    <row r="1800" spans="1:7" ht="51" x14ac:dyDescent="0.2">
      <c r="A1800" s="1" t="s">
        <v>84</v>
      </c>
      <c r="B1800" s="1" t="s">
        <v>4320</v>
      </c>
      <c r="C1800" s="1">
        <v>37500</v>
      </c>
      <c r="D1800" s="1">
        <v>37500</v>
      </c>
      <c r="E1800" s="1" t="s">
        <v>2902</v>
      </c>
      <c r="F1800" s="1" t="s">
        <v>2431</v>
      </c>
      <c r="G1800" s="1">
        <v>37500</v>
      </c>
    </row>
    <row r="1801" spans="1:7" ht="38.25" x14ac:dyDescent="0.2">
      <c r="A1801" s="1" t="s">
        <v>83</v>
      </c>
      <c r="B1801" s="1" t="s">
        <v>2623</v>
      </c>
      <c r="C1801" s="1">
        <v>40000</v>
      </c>
      <c r="D1801" s="1">
        <v>40000</v>
      </c>
      <c r="E1801" s="1" t="s">
        <v>2902</v>
      </c>
      <c r="F1801" s="1" t="s">
        <v>1240</v>
      </c>
      <c r="G1801" s="1">
        <v>40000</v>
      </c>
    </row>
    <row r="1802" spans="1:7" ht="38.25" x14ac:dyDescent="0.2">
      <c r="A1802" s="1" t="s">
        <v>81</v>
      </c>
      <c r="B1802" s="1" t="s">
        <v>920</v>
      </c>
      <c r="C1802" s="1" t="s">
        <v>2356</v>
      </c>
      <c r="D1802" s="1">
        <v>85000</v>
      </c>
      <c r="E1802" s="1" t="s">
        <v>2902</v>
      </c>
      <c r="F1802" s="1" t="s">
        <v>5350</v>
      </c>
      <c r="G1802" s="1">
        <v>85000</v>
      </c>
    </row>
    <row r="1803" spans="1:7" ht="38.25" x14ac:dyDescent="0.2">
      <c r="A1803" s="1" t="s">
        <v>37</v>
      </c>
      <c r="B1803" s="1" t="s">
        <v>883</v>
      </c>
      <c r="C1803" s="1">
        <v>30000</v>
      </c>
      <c r="D1803" s="1">
        <v>30000</v>
      </c>
      <c r="E1803" s="1" t="s">
        <v>2902</v>
      </c>
      <c r="F1803" s="1" t="s">
        <v>5350</v>
      </c>
      <c r="G1803" s="1">
        <v>30000</v>
      </c>
    </row>
    <row r="1804" spans="1:7" ht="38.25" x14ac:dyDescent="0.2">
      <c r="A1804" s="1" t="s">
        <v>38</v>
      </c>
      <c r="B1804" s="1" t="s">
        <v>1751</v>
      </c>
      <c r="C1804" s="1" t="s">
        <v>2000</v>
      </c>
      <c r="D1804" s="1">
        <v>33500</v>
      </c>
      <c r="E1804" s="1" t="s">
        <v>211</v>
      </c>
      <c r="F1804" s="1" t="s">
        <v>5350</v>
      </c>
      <c r="G1804" s="1">
        <v>52801.972110000002</v>
      </c>
    </row>
    <row r="1805" spans="1:7" ht="51" x14ac:dyDescent="0.2">
      <c r="A1805" s="1" t="s">
        <v>40</v>
      </c>
      <c r="B1805" s="1" t="s">
        <v>1713</v>
      </c>
      <c r="C1805" s="1">
        <v>29000</v>
      </c>
      <c r="D1805" s="1">
        <v>29000</v>
      </c>
      <c r="E1805" s="1" t="s">
        <v>2902</v>
      </c>
      <c r="F1805" s="1" t="s">
        <v>2431</v>
      </c>
      <c r="G1805" s="1">
        <v>29000</v>
      </c>
    </row>
    <row r="1806" spans="1:7" ht="38.25" x14ac:dyDescent="0.2">
      <c r="A1806" s="1" t="s">
        <v>41</v>
      </c>
      <c r="B1806" s="1" t="s">
        <v>6487</v>
      </c>
      <c r="C1806" s="1">
        <v>48000</v>
      </c>
      <c r="D1806" s="1">
        <v>48000</v>
      </c>
      <c r="E1806" s="1" t="s">
        <v>2902</v>
      </c>
      <c r="F1806" s="1" t="s">
        <v>1240</v>
      </c>
      <c r="G1806" s="1">
        <v>48000</v>
      </c>
    </row>
    <row r="1807" spans="1:7" ht="38.25" x14ac:dyDescent="0.2">
      <c r="A1807" s="1" t="s">
        <v>42</v>
      </c>
      <c r="B1807" s="1" t="s">
        <v>901</v>
      </c>
      <c r="C1807" s="1">
        <v>48000</v>
      </c>
      <c r="D1807" s="1">
        <v>48000</v>
      </c>
      <c r="E1807" s="1" t="s">
        <v>2902</v>
      </c>
      <c r="F1807" s="1" t="s">
        <v>1240</v>
      </c>
      <c r="G1807" s="1">
        <v>48000</v>
      </c>
    </row>
    <row r="1808" spans="1:7" ht="51" x14ac:dyDescent="0.2">
      <c r="A1808" s="1" t="s">
        <v>43</v>
      </c>
      <c r="B1808" s="1" t="s">
        <v>1154</v>
      </c>
      <c r="C1808" s="1">
        <v>700</v>
      </c>
      <c r="D1808" s="1">
        <v>8400</v>
      </c>
      <c r="E1808" s="1" t="s">
        <v>2902</v>
      </c>
      <c r="F1808" s="1" t="s">
        <v>2431</v>
      </c>
      <c r="G1808" s="1">
        <v>8400</v>
      </c>
    </row>
    <row r="1809" spans="1:7" ht="38.25" x14ac:dyDescent="0.2">
      <c r="A1809" s="1" t="s">
        <v>54</v>
      </c>
      <c r="B1809" s="1" t="s">
        <v>572</v>
      </c>
      <c r="C1809" s="1">
        <v>270000</v>
      </c>
      <c r="D1809" s="1">
        <v>270000</v>
      </c>
      <c r="E1809" s="1" t="s">
        <v>718</v>
      </c>
      <c r="F1809" s="1" t="s">
        <v>5350</v>
      </c>
      <c r="G1809" s="1">
        <v>4808.137506</v>
      </c>
    </row>
    <row r="1810" spans="1:7" ht="38.25" x14ac:dyDescent="0.2">
      <c r="A1810" s="1" t="s">
        <v>53</v>
      </c>
      <c r="B1810" s="1" t="s">
        <v>3225</v>
      </c>
      <c r="C1810" s="1">
        <v>1400000</v>
      </c>
      <c r="D1810" s="1">
        <v>1400000</v>
      </c>
      <c r="E1810" s="1" t="s">
        <v>718</v>
      </c>
      <c r="F1810" s="1" t="s">
        <v>1240</v>
      </c>
      <c r="G1810" s="1">
        <v>24931.083360000001</v>
      </c>
    </row>
    <row r="1811" spans="1:7" ht="38.25" x14ac:dyDescent="0.2">
      <c r="A1811" s="1" t="s">
        <v>57</v>
      </c>
      <c r="B1811" s="1" t="s">
        <v>5488</v>
      </c>
      <c r="C1811" s="1" t="s">
        <v>78</v>
      </c>
      <c r="D1811" s="1">
        <v>700000</v>
      </c>
      <c r="E1811" s="1" t="s">
        <v>718</v>
      </c>
      <c r="F1811" s="1" t="s">
        <v>5350</v>
      </c>
      <c r="G1811" s="1">
        <v>12465.54168</v>
      </c>
    </row>
    <row r="1812" spans="1:7" ht="38.25" x14ac:dyDescent="0.2">
      <c r="A1812" s="1" t="s">
        <v>55</v>
      </c>
      <c r="B1812" s="1" t="s">
        <v>1097</v>
      </c>
      <c r="C1812" s="1">
        <v>20000</v>
      </c>
      <c r="D1812" s="1">
        <v>20000</v>
      </c>
      <c r="E1812" s="1" t="s">
        <v>211</v>
      </c>
      <c r="F1812" s="1" t="s">
        <v>5350</v>
      </c>
      <c r="G1812" s="1">
        <v>31523.565439999998</v>
      </c>
    </row>
    <row r="1813" spans="1:7" ht="51" x14ac:dyDescent="0.2">
      <c r="A1813" s="1" t="s">
        <v>22</v>
      </c>
      <c r="B1813" s="1" t="s">
        <v>1354</v>
      </c>
      <c r="C1813" s="1" t="s">
        <v>657</v>
      </c>
      <c r="D1813" s="1">
        <v>1000000</v>
      </c>
      <c r="E1813" s="1" t="s">
        <v>718</v>
      </c>
      <c r="F1813" s="1" t="s">
        <v>2431</v>
      </c>
      <c r="G1813" s="1">
        <v>17807.916689999998</v>
      </c>
    </row>
    <row r="1814" spans="1:7" ht="38.25" x14ac:dyDescent="0.2">
      <c r="A1814" s="1" t="s">
        <v>23</v>
      </c>
      <c r="B1814" s="1" t="s">
        <v>4524</v>
      </c>
      <c r="C1814" s="1">
        <v>112000</v>
      </c>
      <c r="D1814" s="1">
        <v>112000</v>
      </c>
      <c r="E1814" s="1" t="s">
        <v>2902</v>
      </c>
      <c r="F1814" s="1" t="s">
        <v>5350</v>
      </c>
      <c r="G1814" s="1">
        <v>112000</v>
      </c>
    </row>
    <row r="1815" spans="1:7" ht="51" x14ac:dyDescent="0.2">
      <c r="A1815" s="1" t="s">
        <v>20</v>
      </c>
      <c r="B1815" s="1" t="s">
        <v>993</v>
      </c>
      <c r="C1815" s="1">
        <v>11000</v>
      </c>
      <c r="D1815" s="1">
        <v>11000</v>
      </c>
      <c r="E1815" s="1" t="s">
        <v>2902</v>
      </c>
      <c r="F1815" s="1" t="s">
        <v>2431</v>
      </c>
      <c r="G1815" s="1">
        <v>11000</v>
      </c>
    </row>
    <row r="1816" spans="1:7" ht="38.25" x14ac:dyDescent="0.2">
      <c r="A1816" s="1" t="s">
        <v>21</v>
      </c>
      <c r="B1816" s="1" t="s">
        <v>5412</v>
      </c>
      <c r="C1816" s="1" t="s">
        <v>2108</v>
      </c>
      <c r="D1816" s="1">
        <v>90000</v>
      </c>
      <c r="E1816" s="1" t="s">
        <v>2896</v>
      </c>
      <c r="F1816" s="1" t="s">
        <v>5350</v>
      </c>
      <c r="G1816" s="1">
        <v>114335.9495</v>
      </c>
    </row>
    <row r="1817" spans="1:7" ht="51" x14ac:dyDescent="0.2">
      <c r="A1817" s="1" t="s">
        <v>17</v>
      </c>
      <c r="B1817" s="1" t="s">
        <v>1631</v>
      </c>
      <c r="C1817" s="1" t="s">
        <v>1924</v>
      </c>
      <c r="D1817" s="1">
        <v>16110</v>
      </c>
      <c r="E1817" s="1" t="s">
        <v>2902</v>
      </c>
      <c r="F1817" s="1" t="s">
        <v>2431</v>
      </c>
      <c r="G1817" s="1">
        <v>16110</v>
      </c>
    </row>
    <row r="1818" spans="1:7" ht="38.25" x14ac:dyDescent="0.2">
      <c r="A1818" s="1" t="s">
        <v>19</v>
      </c>
      <c r="B1818" s="1" t="s">
        <v>1832</v>
      </c>
      <c r="C1818" s="1">
        <v>72000</v>
      </c>
      <c r="D1818" s="1">
        <v>72000</v>
      </c>
      <c r="E1818" s="1" t="s">
        <v>2902</v>
      </c>
      <c r="F1818" s="1" t="s">
        <v>1240</v>
      </c>
      <c r="G1818" s="1">
        <v>72000</v>
      </c>
    </row>
    <row r="1819" spans="1:7" ht="51" x14ac:dyDescent="0.2">
      <c r="A1819" s="1" t="s">
        <v>36</v>
      </c>
      <c r="B1819" s="1" t="s">
        <v>4924</v>
      </c>
      <c r="C1819" s="1">
        <v>60000</v>
      </c>
      <c r="D1819" s="1">
        <v>60000</v>
      </c>
      <c r="E1819" s="1" t="s">
        <v>2902</v>
      </c>
      <c r="F1819" s="1" t="s">
        <v>2431</v>
      </c>
      <c r="G1819" s="1">
        <v>60000</v>
      </c>
    </row>
    <row r="1820" spans="1:7" ht="38.25" x14ac:dyDescent="0.2">
      <c r="A1820" s="1" t="s">
        <v>35</v>
      </c>
      <c r="B1820" s="1" t="s">
        <v>5275</v>
      </c>
      <c r="C1820" s="1">
        <v>67000</v>
      </c>
      <c r="D1820" s="1">
        <v>67000</v>
      </c>
      <c r="E1820" s="1" t="s">
        <v>2902</v>
      </c>
      <c r="F1820" s="1" t="s">
        <v>1240</v>
      </c>
      <c r="G1820" s="1">
        <v>67000</v>
      </c>
    </row>
    <row r="1821" spans="1:7" ht="38.25" x14ac:dyDescent="0.2">
      <c r="A1821" s="1" t="s">
        <v>34</v>
      </c>
      <c r="B1821" s="1" t="s">
        <v>493</v>
      </c>
      <c r="C1821" s="1">
        <v>54000</v>
      </c>
      <c r="D1821" s="1">
        <v>54000</v>
      </c>
      <c r="E1821" s="1" t="s">
        <v>2902</v>
      </c>
      <c r="F1821" s="1" t="s">
        <v>1240</v>
      </c>
      <c r="G1821" s="1">
        <v>54000</v>
      </c>
    </row>
    <row r="1822" spans="1:7" ht="51" x14ac:dyDescent="0.2">
      <c r="A1822" s="1" t="s">
        <v>32</v>
      </c>
      <c r="B1822" s="1" t="s">
        <v>1299</v>
      </c>
      <c r="C1822" s="1">
        <v>38666</v>
      </c>
      <c r="D1822" s="1">
        <v>38666</v>
      </c>
      <c r="E1822" s="1" t="s">
        <v>2902</v>
      </c>
      <c r="F1822" s="1" t="s">
        <v>2431</v>
      </c>
      <c r="G1822" s="1">
        <v>38666</v>
      </c>
    </row>
    <row r="1823" spans="1:7" ht="38.25" x14ac:dyDescent="0.2">
      <c r="A1823" s="1" t="s">
        <v>31</v>
      </c>
      <c r="B1823" s="1" t="s">
        <v>1390</v>
      </c>
      <c r="C1823" s="1">
        <v>63000</v>
      </c>
      <c r="D1823" s="1">
        <v>63000</v>
      </c>
      <c r="E1823" s="1" t="s">
        <v>2902</v>
      </c>
      <c r="F1823" s="1" t="s">
        <v>1240</v>
      </c>
      <c r="G1823" s="1">
        <v>63000</v>
      </c>
    </row>
    <row r="1824" spans="1:7" ht="51" x14ac:dyDescent="0.2">
      <c r="A1824" s="1" t="s">
        <v>2</v>
      </c>
      <c r="B1824" s="1" t="s">
        <v>5014</v>
      </c>
      <c r="C1824" s="1" t="s">
        <v>6185</v>
      </c>
      <c r="D1824" s="1">
        <v>63000</v>
      </c>
      <c r="E1824" s="1" t="s">
        <v>2902</v>
      </c>
      <c r="F1824" s="1" t="s">
        <v>2431</v>
      </c>
      <c r="G1824" s="1">
        <v>63000</v>
      </c>
    </row>
    <row r="1825" spans="1:7" ht="51" x14ac:dyDescent="0.2">
      <c r="A1825" s="1" t="s">
        <v>3</v>
      </c>
      <c r="B1825" s="1" t="s">
        <v>2679</v>
      </c>
      <c r="C1825" s="1" t="s">
        <v>5287</v>
      </c>
      <c r="D1825" s="1">
        <v>360000</v>
      </c>
      <c r="E1825" s="1" t="s">
        <v>718</v>
      </c>
      <c r="F1825" s="1" t="s">
        <v>2431</v>
      </c>
      <c r="G1825" s="1">
        <v>6410.850007</v>
      </c>
    </row>
    <row r="1826" spans="1:7" ht="38.25" x14ac:dyDescent="0.2">
      <c r="A1826" s="1" t="s">
        <v>4</v>
      </c>
      <c r="B1826" s="1" t="s">
        <v>2928</v>
      </c>
      <c r="C1826" s="1" t="s">
        <v>2820</v>
      </c>
      <c r="D1826" s="1">
        <v>600000</v>
      </c>
      <c r="E1826" s="1" t="s">
        <v>718</v>
      </c>
      <c r="F1826" s="1" t="s">
        <v>1240</v>
      </c>
      <c r="G1826" s="1">
        <v>10684.75001</v>
      </c>
    </row>
    <row r="1827" spans="1:7" ht="38.25" x14ac:dyDescent="0.2">
      <c r="A1827" s="1" t="s">
        <v>5</v>
      </c>
      <c r="B1827" s="1" t="s">
        <v>4717</v>
      </c>
      <c r="C1827" s="1">
        <v>40000</v>
      </c>
      <c r="D1827" s="1">
        <v>40000</v>
      </c>
      <c r="E1827" s="1" t="s">
        <v>2902</v>
      </c>
      <c r="F1827" s="1" t="s">
        <v>1240</v>
      </c>
      <c r="G1827" s="1">
        <v>40000</v>
      </c>
    </row>
    <row r="1828" spans="1:7" ht="38.25" x14ac:dyDescent="0.2">
      <c r="A1828" s="1" t="s">
        <v>1</v>
      </c>
      <c r="B1828" s="1" t="s">
        <v>5329</v>
      </c>
      <c r="C1828" s="1" t="s">
        <v>4710</v>
      </c>
      <c r="D1828" s="1">
        <v>350000</v>
      </c>
      <c r="E1828" s="1" t="s">
        <v>718</v>
      </c>
      <c r="F1828" s="1" t="s">
        <v>1240</v>
      </c>
      <c r="G1828" s="1">
        <v>6232.7708409999996</v>
      </c>
    </row>
    <row r="1829" spans="1:7" ht="38.25" x14ac:dyDescent="0.2">
      <c r="A1829" s="1" t="s">
        <v>16</v>
      </c>
      <c r="B1829" s="1" t="s">
        <v>6017</v>
      </c>
      <c r="C1829" s="1">
        <v>2342342</v>
      </c>
      <c r="D1829" s="1">
        <v>2342342</v>
      </c>
      <c r="E1829" s="1" t="s">
        <v>718</v>
      </c>
      <c r="F1829" s="1" t="s">
        <v>5350</v>
      </c>
      <c r="G1829" s="1">
        <v>41712.231189999999</v>
      </c>
    </row>
    <row r="1830" spans="1:7" ht="38.25" x14ac:dyDescent="0.2">
      <c r="A1830" s="1" t="s">
        <v>15</v>
      </c>
      <c r="B1830" s="1" t="s">
        <v>356</v>
      </c>
      <c r="C1830" s="1">
        <v>700000</v>
      </c>
      <c r="D1830" s="1">
        <v>700000</v>
      </c>
      <c r="E1830" s="1" t="s">
        <v>718</v>
      </c>
      <c r="F1830" s="1" t="s">
        <v>5350</v>
      </c>
      <c r="G1830" s="1">
        <v>12465.54168</v>
      </c>
    </row>
    <row r="1831" spans="1:7" ht="38.25" x14ac:dyDescent="0.2">
      <c r="A1831" s="1" t="s">
        <v>11</v>
      </c>
      <c r="B1831" s="1" t="s">
        <v>3132</v>
      </c>
      <c r="C1831" s="1">
        <v>20500</v>
      </c>
      <c r="D1831" s="1">
        <v>20500</v>
      </c>
      <c r="E1831" s="1" t="s">
        <v>211</v>
      </c>
      <c r="F1831" s="1" t="s">
        <v>1240</v>
      </c>
      <c r="G1831" s="1">
        <v>32311.654579999999</v>
      </c>
    </row>
    <row r="1832" spans="1:7" ht="38.25" x14ac:dyDescent="0.2">
      <c r="A1832" s="1" t="s">
        <v>9</v>
      </c>
      <c r="B1832" s="1" t="s">
        <v>477</v>
      </c>
      <c r="C1832" s="1" t="s">
        <v>6247</v>
      </c>
      <c r="D1832" s="1">
        <v>400000</v>
      </c>
      <c r="E1832" s="1" t="s">
        <v>718</v>
      </c>
      <c r="F1832" s="1" t="s">
        <v>5881</v>
      </c>
      <c r="G1832" s="1">
        <v>7123.1666750000004</v>
      </c>
    </row>
    <row r="1833" spans="1:7" ht="51" x14ac:dyDescent="0.2">
      <c r="A1833" s="1" t="s">
        <v>14</v>
      </c>
      <c r="B1833" s="1" t="s">
        <v>1591</v>
      </c>
      <c r="C1833" s="1" t="s">
        <v>622</v>
      </c>
      <c r="D1833" s="1">
        <v>100000</v>
      </c>
      <c r="E1833" s="1" t="s">
        <v>2902</v>
      </c>
      <c r="F1833" s="1" t="s">
        <v>2431</v>
      </c>
      <c r="G1833" s="1">
        <v>100000</v>
      </c>
    </row>
    <row r="1834" spans="1:7" ht="38.25" x14ac:dyDescent="0.2">
      <c r="A1834" s="1" t="s">
        <v>12</v>
      </c>
      <c r="B1834" s="1" t="s">
        <v>2808</v>
      </c>
      <c r="C1834" s="1">
        <v>75000</v>
      </c>
      <c r="D1834" s="1">
        <v>75000</v>
      </c>
      <c r="E1834" s="1" t="s">
        <v>6501</v>
      </c>
      <c r="F1834" s="1" t="s">
        <v>1240</v>
      </c>
      <c r="G1834" s="1">
        <v>59819.107020000003</v>
      </c>
    </row>
    <row r="1835" spans="1:7" ht="51" x14ac:dyDescent="0.2">
      <c r="A1835" s="1" t="s">
        <v>240</v>
      </c>
      <c r="B1835" s="1" t="s">
        <v>1316</v>
      </c>
      <c r="C1835" s="1">
        <v>25000</v>
      </c>
      <c r="D1835" s="1">
        <v>25000</v>
      </c>
      <c r="E1835" s="1" t="s">
        <v>2902</v>
      </c>
      <c r="F1835" s="1" t="s">
        <v>2431</v>
      </c>
      <c r="G1835" s="1">
        <v>25000</v>
      </c>
    </row>
    <row r="1836" spans="1:7" ht="38.25" x14ac:dyDescent="0.2">
      <c r="A1836" s="1" t="s">
        <v>238</v>
      </c>
      <c r="B1836" s="1" t="s">
        <v>1242</v>
      </c>
      <c r="C1836" s="1">
        <v>5000</v>
      </c>
      <c r="D1836" s="1">
        <v>5000</v>
      </c>
      <c r="E1836" s="1" t="s">
        <v>2902</v>
      </c>
      <c r="F1836" s="1" t="s">
        <v>5350</v>
      </c>
      <c r="G1836" s="1">
        <v>5000</v>
      </c>
    </row>
    <row r="1837" spans="1:7" ht="51" x14ac:dyDescent="0.2">
      <c r="A1837" s="1" t="s">
        <v>243</v>
      </c>
      <c r="B1837" s="1" t="s">
        <v>6328</v>
      </c>
      <c r="C1837" s="1" t="s">
        <v>2220</v>
      </c>
      <c r="D1837" s="1">
        <v>63000</v>
      </c>
      <c r="E1837" s="1" t="s">
        <v>4998</v>
      </c>
      <c r="F1837" s="1" t="s">
        <v>2431</v>
      </c>
      <c r="G1837" s="1">
        <v>64254.308349999999</v>
      </c>
    </row>
    <row r="1838" spans="1:7" ht="38.25" x14ac:dyDescent="0.2">
      <c r="A1838" s="1" t="s">
        <v>242</v>
      </c>
      <c r="B1838" s="1" t="s">
        <v>4375</v>
      </c>
      <c r="C1838" s="1">
        <v>60000</v>
      </c>
      <c r="D1838" s="1">
        <v>60000</v>
      </c>
      <c r="E1838" s="1" t="s">
        <v>2896</v>
      </c>
      <c r="F1838" s="1" t="s">
        <v>1240</v>
      </c>
      <c r="G1838" s="1">
        <v>76223.966339999999</v>
      </c>
    </row>
    <row r="1839" spans="1:7" ht="38.25" x14ac:dyDescent="0.2">
      <c r="A1839" s="1" t="s">
        <v>224</v>
      </c>
      <c r="B1839" s="1" t="s">
        <v>4440</v>
      </c>
      <c r="C1839" s="1">
        <v>600000</v>
      </c>
      <c r="D1839" s="1">
        <v>600000</v>
      </c>
      <c r="E1839" s="1" t="s">
        <v>2335</v>
      </c>
      <c r="F1839" s="1" t="s">
        <v>5350</v>
      </c>
      <c r="G1839" s="1">
        <v>102542.5423</v>
      </c>
    </row>
    <row r="1840" spans="1:7" ht="51" x14ac:dyDescent="0.2">
      <c r="A1840" s="1" t="s">
        <v>225</v>
      </c>
      <c r="B1840" s="1" t="s">
        <v>3919</v>
      </c>
      <c r="C1840" s="1">
        <v>46000</v>
      </c>
      <c r="D1840" s="1">
        <v>46000</v>
      </c>
      <c r="E1840" s="1" t="s">
        <v>2902</v>
      </c>
      <c r="F1840" s="1" t="s">
        <v>2431</v>
      </c>
      <c r="G1840" s="1">
        <v>46000</v>
      </c>
    </row>
    <row r="1841" spans="1:7" ht="51" x14ac:dyDescent="0.2">
      <c r="A1841" s="1" t="s">
        <v>226</v>
      </c>
      <c r="B1841" s="1" t="s">
        <v>106</v>
      </c>
      <c r="C1841" s="1">
        <v>5000</v>
      </c>
      <c r="D1841" s="1">
        <v>5000</v>
      </c>
      <c r="E1841" s="1" t="s">
        <v>2902</v>
      </c>
      <c r="F1841" s="1" t="s">
        <v>2431</v>
      </c>
      <c r="G1841" s="1">
        <v>5000</v>
      </c>
    </row>
    <row r="1842" spans="1:7" ht="51" x14ac:dyDescent="0.2">
      <c r="A1842" s="1" t="s">
        <v>227</v>
      </c>
      <c r="B1842" s="1" t="s">
        <v>6180</v>
      </c>
      <c r="C1842" s="1" t="s">
        <v>6217</v>
      </c>
      <c r="D1842" s="1">
        <v>76300</v>
      </c>
      <c r="E1842" s="1" t="s">
        <v>4998</v>
      </c>
      <c r="F1842" s="1" t="s">
        <v>2431</v>
      </c>
      <c r="G1842" s="1">
        <v>77819.106780000002</v>
      </c>
    </row>
    <row r="1843" spans="1:7" ht="38.25" x14ac:dyDescent="0.2">
      <c r="A1843" s="1" t="s">
        <v>228</v>
      </c>
      <c r="B1843" s="1" t="s">
        <v>5887</v>
      </c>
      <c r="C1843" s="1">
        <v>350000</v>
      </c>
      <c r="D1843" s="1">
        <v>350000</v>
      </c>
      <c r="E1843" s="1" t="s">
        <v>718</v>
      </c>
      <c r="F1843" s="1" t="s">
        <v>5350</v>
      </c>
      <c r="G1843" s="1">
        <v>6232.7708409999996</v>
      </c>
    </row>
    <row r="1844" spans="1:7" ht="51" x14ac:dyDescent="0.2">
      <c r="A1844" s="1" t="s">
        <v>229</v>
      </c>
      <c r="B1844" s="1" t="s">
        <v>426</v>
      </c>
      <c r="C1844" s="1" t="s">
        <v>6312</v>
      </c>
      <c r="D1844" s="1">
        <v>35000</v>
      </c>
      <c r="E1844" s="1" t="s">
        <v>211</v>
      </c>
      <c r="F1844" s="1" t="s">
        <v>2431</v>
      </c>
      <c r="G1844" s="1">
        <v>55166.239520000003</v>
      </c>
    </row>
    <row r="1845" spans="1:7" ht="38.25" x14ac:dyDescent="0.2">
      <c r="A1845" s="1" t="s">
        <v>230</v>
      </c>
      <c r="B1845" s="1" t="s">
        <v>5337</v>
      </c>
      <c r="C1845" s="1">
        <v>45000</v>
      </c>
      <c r="D1845" s="1">
        <v>45000</v>
      </c>
      <c r="E1845" s="1" t="s">
        <v>2902</v>
      </c>
      <c r="F1845" s="1" t="s">
        <v>5350</v>
      </c>
      <c r="G1845" s="1">
        <v>45000</v>
      </c>
    </row>
    <row r="1846" spans="1:7" ht="38.25" x14ac:dyDescent="0.2">
      <c r="A1846" s="1" t="s">
        <v>222</v>
      </c>
      <c r="B1846" s="1" t="s">
        <v>287</v>
      </c>
      <c r="C1846" s="1" t="s">
        <v>1529</v>
      </c>
      <c r="D1846" s="1">
        <v>60000</v>
      </c>
      <c r="E1846" s="1" t="s">
        <v>2902</v>
      </c>
      <c r="F1846" s="1" t="s">
        <v>5350</v>
      </c>
      <c r="G1846" s="1">
        <v>60000</v>
      </c>
    </row>
    <row r="1847" spans="1:7" ht="38.25" x14ac:dyDescent="0.2">
      <c r="A1847" s="1" t="s">
        <v>221</v>
      </c>
      <c r="B1847" s="1" t="s">
        <v>3390</v>
      </c>
      <c r="C1847" s="1">
        <v>43000</v>
      </c>
      <c r="D1847" s="1">
        <v>43000</v>
      </c>
      <c r="E1847" s="1" t="s">
        <v>2902</v>
      </c>
      <c r="F1847" s="1" t="s">
        <v>1240</v>
      </c>
      <c r="G1847" s="1">
        <v>43000</v>
      </c>
    </row>
    <row r="1848" spans="1:7" ht="38.25" x14ac:dyDescent="0.2">
      <c r="A1848" s="1" t="s">
        <v>220</v>
      </c>
      <c r="B1848" s="1" t="s">
        <v>1194</v>
      </c>
      <c r="C1848" s="1">
        <v>28000</v>
      </c>
      <c r="D1848" s="1">
        <v>28000</v>
      </c>
      <c r="E1848" s="1" t="s">
        <v>2896</v>
      </c>
      <c r="F1848" s="1" t="s">
        <v>1240</v>
      </c>
      <c r="G1848" s="1">
        <v>35571.184289999997</v>
      </c>
    </row>
    <row r="1849" spans="1:7" ht="38.25" x14ac:dyDescent="0.2">
      <c r="A1849" s="1" t="s">
        <v>645</v>
      </c>
      <c r="B1849" s="1" t="s">
        <v>3558</v>
      </c>
      <c r="C1849" s="1">
        <v>48000</v>
      </c>
      <c r="D1849" s="1">
        <v>48000</v>
      </c>
      <c r="E1849" s="1" t="s">
        <v>2902</v>
      </c>
      <c r="F1849" s="1" t="s">
        <v>1240</v>
      </c>
      <c r="G1849" s="1">
        <v>48000</v>
      </c>
    </row>
    <row r="1850" spans="1:7" ht="38.25" x14ac:dyDescent="0.2">
      <c r="A1850" s="1" t="s">
        <v>646</v>
      </c>
      <c r="B1850" s="1" t="s">
        <v>1104</v>
      </c>
      <c r="C1850" s="1">
        <v>120000</v>
      </c>
      <c r="D1850" s="1">
        <v>120000</v>
      </c>
      <c r="E1850" s="1" t="s">
        <v>4998</v>
      </c>
      <c r="F1850" s="1" t="s">
        <v>5881</v>
      </c>
      <c r="G1850" s="1">
        <v>122389.1588</v>
      </c>
    </row>
    <row r="1851" spans="1:7" ht="38.25" x14ac:dyDescent="0.2">
      <c r="A1851" s="1" t="s">
        <v>647</v>
      </c>
      <c r="B1851" s="1" t="s">
        <v>252</v>
      </c>
      <c r="C1851" s="1">
        <v>4000</v>
      </c>
      <c r="D1851" s="1">
        <v>4000</v>
      </c>
      <c r="E1851" s="1" t="s">
        <v>2902</v>
      </c>
      <c r="F1851" s="1" t="s">
        <v>5350</v>
      </c>
      <c r="G1851" s="1">
        <v>4000</v>
      </c>
    </row>
    <row r="1852" spans="1:7" ht="38.25" x14ac:dyDescent="0.2">
      <c r="A1852" s="1" t="s">
        <v>648</v>
      </c>
      <c r="B1852" s="1" t="s">
        <v>6192</v>
      </c>
      <c r="C1852" s="1">
        <v>250000</v>
      </c>
      <c r="D1852" s="1">
        <v>250000</v>
      </c>
      <c r="E1852" s="1" t="s">
        <v>718</v>
      </c>
      <c r="F1852" s="1" t="s">
        <v>1240</v>
      </c>
      <c r="G1852" s="1">
        <v>4451.9791720000003</v>
      </c>
    </row>
    <row r="1853" spans="1:7" ht="38.25" x14ac:dyDescent="0.2">
      <c r="A1853" s="1" t="s">
        <v>649</v>
      </c>
      <c r="B1853" s="1" t="s">
        <v>5238</v>
      </c>
      <c r="C1853" s="1" t="s">
        <v>6252</v>
      </c>
      <c r="D1853" s="1">
        <v>52224</v>
      </c>
      <c r="E1853" s="1" t="s">
        <v>2922</v>
      </c>
      <c r="F1853" s="1" t="s">
        <v>1240</v>
      </c>
      <c r="G1853" s="1">
        <v>2953.8461539999998</v>
      </c>
    </row>
    <row r="1854" spans="1:7" ht="38.25" x14ac:dyDescent="0.2">
      <c r="A1854" s="1" t="s">
        <v>638</v>
      </c>
      <c r="B1854" s="1" t="s">
        <v>2361</v>
      </c>
      <c r="C1854" s="1">
        <v>25000</v>
      </c>
      <c r="D1854" s="1">
        <v>25000</v>
      </c>
      <c r="E1854" s="1" t="s">
        <v>211</v>
      </c>
      <c r="F1854" s="1" t="s">
        <v>1240</v>
      </c>
      <c r="G1854" s="1">
        <v>39404.4568</v>
      </c>
    </row>
    <row r="1855" spans="1:7" ht="38.25" x14ac:dyDescent="0.2">
      <c r="A1855" s="1" t="s">
        <v>640</v>
      </c>
      <c r="B1855" s="1" t="s">
        <v>1048</v>
      </c>
      <c r="C1855" s="1">
        <v>74000</v>
      </c>
      <c r="D1855" s="1">
        <v>74000</v>
      </c>
      <c r="E1855" s="1" t="s">
        <v>4998</v>
      </c>
      <c r="F1855" s="1" t="s">
        <v>1240</v>
      </c>
      <c r="G1855" s="1">
        <v>75473.314570000002</v>
      </c>
    </row>
    <row r="1856" spans="1:7" ht="38.25" x14ac:dyDescent="0.2">
      <c r="A1856" s="1" t="s">
        <v>641</v>
      </c>
      <c r="B1856" s="1" t="s">
        <v>3487</v>
      </c>
      <c r="C1856" s="1">
        <v>750000</v>
      </c>
      <c r="D1856" s="1">
        <v>750000</v>
      </c>
      <c r="E1856" s="1" t="s">
        <v>718</v>
      </c>
      <c r="F1856" s="1" t="s">
        <v>1240</v>
      </c>
      <c r="G1856" s="1">
        <v>13355.937519999999</v>
      </c>
    </row>
    <row r="1857" spans="1:7" ht="38.25" x14ac:dyDescent="0.2">
      <c r="A1857" s="1" t="s">
        <v>642</v>
      </c>
      <c r="B1857" s="1" t="s">
        <v>3650</v>
      </c>
      <c r="C1857" s="1">
        <v>25000</v>
      </c>
      <c r="D1857" s="1">
        <v>25000</v>
      </c>
      <c r="E1857" s="1" t="s">
        <v>2902</v>
      </c>
      <c r="F1857" s="1" t="s">
        <v>1240</v>
      </c>
      <c r="G1857" s="1">
        <v>25000</v>
      </c>
    </row>
    <row r="1858" spans="1:7" ht="38.25" x14ac:dyDescent="0.2">
      <c r="A1858" s="1" t="s">
        <v>643</v>
      </c>
      <c r="B1858" s="1" t="s">
        <v>2618</v>
      </c>
      <c r="C1858" s="1">
        <v>420000</v>
      </c>
      <c r="D1858" s="1">
        <v>420000</v>
      </c>
      <c r="E1858" s="1" t="s">
        <v>718</v>
      </c>
      <c r="F1858" s="1" t="s">
        <v>1240</v>
      </c>
      <c r="G1858" s="1">
        <v>7479.3250090000001</v>
      </c>
    </row>
    <row r="1859" spans="1:7" ht="38.25" x14ac:dyDescent="0.2">
      <c r="A1859" s="1" t="s">
        <v>660</v>
      </c>
      <c r="B1859" s="1" t="s">
        <v>1914</v>
      </c>
      <c r="C1859" s="1">
        <v>62000</v>
      </c>
      <c r="D1859" s="1">
        <v>62000</v>
      </c>
      <c r="E1859" s="1" t="s">
        <v>2902</v>
      </c>
      <c r="F1859" s="1" t="s">
        <v>1240</v>
      </c>
      <c r="G1859" s="1">
        <v>62000</v>
      </c>
    </row>
    <row r="1860" spans="1:7" ht="38.25" x14ac:dyDescent="0.2">
      <c r="A1860" s="1" t="s">
        <v>661</v>
      </c>
      <c r="B1860" s="1" t="s">
        <v>3411</v>
      </c>
      <c r="C1860" s="1">
        <v>48000</v>
      </c>
      <c r="D1860" s="1">
        <v>48000</v>
      </c>
      <c r="E1860" s="1" t="s">
        <v>2902</v>
      </c>
      <c r="F1860" s="1" t="s">
        <v>1240</v>
      </c>
      <c r="G1860" s="1">
        <v>48000</v>
      </c>
    </row>
    <row r="1861" spans="1:7" ht="38.25" x14ac:dyDescent="0.2">
      <c r="A1861" s="1" t="s">
        <v>664</v>
      </c>
      <c r="B1861" s="1" t="s">
        <v>3535</v>
      </c>
      <c r="C1861" s="1">
        <v>5000</v>
      </c>
      <c r="D1861" s="1">
        <v>5000</v>
      </c>
      <c r="E1861" s="1" t="s">
        <v>2902</v>
      </c>
      <c r="F1861" s="1" t="s">
        <v>1240</v>
      </c>
      <c r="G1861" s="1">
        <v>5000</v>
      </c>
    </row>
    <row r="1862" spans="1:7" ht="51" x14ac:dyDescent="0.2">
      <c r="A1862" s="1" t="s">
        <v>662</v>
      </c>
      <c r="B1862" s="1" t="s">
        <v>6</v>
      </c>
      <c r="C1862" s="1" t="s">
        <v>428</v>
      </c>
      <c r="D1862" s="1">
        <v>276000</v>
      </c>
      <c r="E1862" s="1" t="s">
        <v>718</v>
      </c>
      <c r="F1862" s="1" t="s">
        <v>2431</v>
      </c>
      <c r="G1862" s="1">
        <v>4914.9850059999999</v>
      </c>
    </row>
    <row r="1863" spans="1:7" ht="38.25" x14ac:dyDescent="0.2">
      <c r="A1863" s="1" t="s">
        <v>663</v>
      </c>
      <c r="B1863" s="1" t="s">
        <v>5615</v>
      </c>
      <c r="C1863" s="1">
        <v>75000</v>
      </c>
      <c r="D1863" s="1">
        <v>75000</v>
      </c>
      <c r="E1863" s="1" t="s">
        <v>2902</v>
      </c>
      <c r="F1863" s="1" t="s">
        <v>5881</v>
      </c>
      <c r="G1863" s="1">
        <v>75000</v>
      </c>
    </row>
    <row r="1864" spans="1:7" ht="51" x14ac:dyDescent="0.2">
      <c r="A1864" s="1" t="s">
        <v>656</v>
      </c>
      <c r="B1864" s="1" t="s">
        <v>2795</v>
      </c>
      <c r="C1864" s="1">
        <v>700</v>
      </c>
      <c r="D1864" s="1">
        <v>8400</v>
      </c>
      <c r="E1864" s="1" t="s">
        <v>2902</v>
      </c>
      <c r="F1864" s="1" t="s">
        <v>2431</v>
      </c>
      <c r="G1864" s="1">
        <v>8400</v>
      </c>
    </row>
    <row r="1865" spans="1:7" ht="38.25" x14ac:dyDescent="0.2">
      <c r="A1865" s="1" t="s">
        <v>653</v>
      </c>
      <c r="B1865" s="1" t="s">
        <v>5763</v>
      </c>
      <c r="C1865" s="1">
        <v>20000</v>
      </c>
      <c r="D1865" s="1">
        <v>20000</v>
      </c>
      <c r="E1865" s="1" t="s">
        <v>2902</v>
      </c>
      <c r="F1865" s="1" t="s">
        <v>5350</v>
      </c>
      <c r="G1865" s="1">
        <v>20000</v>
      </c>
    </row>
    <row r="1866" spans="1:7" ht="38.25" x14ac:dyDescent="0.2">
      <c r="A1866" s="1" t="s">
        <v>654</v>
      </c>
      <c r="B1866" s="1" t="s">
        <v>684</v>
      </c>
      <c r="C1866" s="1">
        <v>110000</v>
      </c>
      <c r="D1866" s="1">
        <v>110000</v>
      </c>
      <c r="E1866" s="1" t="s">
        <v>2902</v>
      </c>
      <c r="F1866" s="1" t="s">
        <v>1240</v>
      </c>
      <c r="G1866" s="1">
        <v>110000</v>
      </c>
    </row>
    <row r="1867" spans="1:7" ht="51" x14ac:dyDescent="0.2">
      <c r="A1867" s="1" t="s">
        <v>433</v>
      </c>
      <c r="B1867" s="1" t="s">
        <v>5400</v>
      </c>
      <c r="C1867" s="1">
        <v>50000</v>
      </c>
      <c r="D1867" s="1">
        <v>50000</v>
      </c>
      <c r="E1867" s="1" t="s">
        <v>2902</v>
      </c>
      <c r="F1867" s="1" t="s">
        <v>2431</v>
      </c>
      <c r="G1867" s="1">
        <v>50000</v>
      </c>
    </row>
    <row r="1868" spans="1:7" ht="38.25" x14ac:dyDescent="0.2">
      <c r="A1868" s="1" t="s">
        <v>432</v>
      </c>
      <c r="B1868" s="1" t="s">
        <v>644</v>
      </c>
      <c r="C1868" s="1">
        <v>46000</v>
      </c>
      <c r="D1868" s="1">
        <v>46000</v>
      </c>
      <c r="E1868" s="1" t="s">
        <v>2902</v>
      </c>
      <c r="F1868" s="1" t="s">
        <v>1240</v>
      </c>
      <c r="G1868" s="1">
        <v>46000</v>
      </c>
    </row>
    <row r="1869" spans="1:7" ht="51" x14ac:dyDescent="0.2">
      <c r="A1869" s="1" t="s">
        <v>429</v>
      </c>
      <c r="B1869" s="1" t="s">
        <v>872</v>
      </c>
      <c r="C1869" s="1">
        <v>115000</v>
      </c>
      <c r="D1869" s="1">
        <v>115000</v>
      </c>
      <c r="E1869" s="1" t="s">
        <v>2902</v>
      </c>
      <c r="F1869" s="1" t="s">
        <v>2431</v>
      </c>
      <c r="G1869" s="1">
        <v>115000</v>
      </c>
    </row>
    <row r="1870" spans="1:7" ht="38.25" x14ac:dyDescent="0.2">
      <c r="A1870" s="1" t="s">
        <v>436</v>
      </c>
      <c r="B1870" s="1" t="s">
        <v>1590</v>
      </c>
      <c r="C1870" s="1">
        <v>180000</v>
      </c>
      <c r="D1870" s="1">
        <v>180000</v>
      </c>
      <c r="E1870" s="1" t="s">
        <v>718</v>
      </c>
      <c r="F1870" s="1" t="s">
        <v>1240</v>
      </c>
      <c r="G1870" s="1">
        <v>3205.4250040000002</v>
      </c>
    </row>
    <row r="1871" spans="1:7" ht="38.25" x14ac:dyDescent="0.2">
      <c r="A1871" s="1" t="s">
        <v>435</v>
      </c>
      <c r="B1871" s="1" t="s">
        <v>3226</v>
      </c>
      <c r="C1871" s="1" t="s">
        <v>4767</v>
      </c>
      <c r="D1871" s="1">
        <v>60000</v>
      </c>
      <c r="E1871" s="1" t="s">
        <v>2896</v>
      </c>
      <c r="F1871" s="1" t="s">
        <v>5350</v>
      </c>
      <c r="G1871" s="1">
        <v>76223.966339999999</v>
      </c>
    </row>
    <row r="1872" spans="1:7" ht="38.25" x14ac:dyDescent="0.2">
      <c r="A1872" s="1" t="s">
        <v>441</v>
      </c>
      <c r="B1872" s="1" t="s">
        <v>4989</v>
      </c>
      <c r="C1872" s="1">
        <v>52500</v>
      </c>
      <c r="D1872" s="1">
        <v>52500</v>
      </c>
      <c r="E1872" s="1" t="s">
        <v>2902</v>
      </c>
      <c r="F1872" s="1" t="s">
        <v>1240</v>
      </c>
      <c r="G1872" s="1">
        <v>52500</v>
      </c>
    </row>
    <row r="1873" spans="1:7" ht="38.25" x14ac:dyDescent="0.2">
      <c r="A1873" s="1" t="s">
        <v>440</v>
      </c>
      <c r="B1873" s="1" t="s">
        <v>1942</v>
      </c>
      <c r="C1873" s="1">
        <v>8400</v>
      </c>
      <c r="D1873" s="1">
        <v>100800</v>
      </c>
      <c r="E1873" s="1" t="s">
        <v>2902</v>
      </c>
      <c r="F1873" s="1" t="s">
        <v>1240</v>
      </c>
      <c r="G1873" s="1">
        <v>100800</v>
      </c>
    </row>
    <row r="1874" spans="1:7" ht="51" x14ac:dyDescent="0.2">
      <c r="A1874" s="1" t="s">
        <v>438</v>
      </c>
      <c r="B1874" s="1" t="s">
        <v>904</v>
      </c>
      <c r="C1874" s="1">
        <v>21000</v>
      </c>
      <c r="D1874" s="1">
        <v>21000</v>
      </c>
      <c r="E1874" s="1" t="s">
        <v>2902</v>
      </c>
      <c r="F1874" s="1" t="s">
        <v>2431</v>
      </c>
      <c r="G1874" s="1">
        <v>21000</v>
      </c>
    </row>
    <row r="1875" spans="1:7" ht="38.25" x14ac:dyDescent="0.2">
      <c r="A1875" s="1" t="s">
        <v>424</v>
      </c>
      <c r="B1875" s="1" t="s">
        <v>2366</v>
      </c>
      <c r="C1875" s="1">
        <v>40000</v>
      </c>
      <c r="D1875" s="1">
        <v>40000</v>
      </c>
      <c r="E1875" s="1" t="s">
        <v>2902</v>
      </c>
      <c r="F1875" s="1" t="s">
        <v>5881</v>
      </c>
      <c r="G1875" s="1">
        <v>40000</v>
      </c>
    </row>
    <row r="1876" spans="1:7" ht="51" x14ac:dyDescent="0.2">
      <c r="A1876" s="1" t="s">
        <v>423</v>
      </c>
      <c r="B1876" s="1" t="s">
        <v>3001</v>
      </c>
      <c r="C1876" s="1">
        <v>46359</v>
      </c>
      <c r="D1876" s="1">
        <v>46359</v>
      </c>
      <c r="E1876" s="1" t="s">
        <v>2902</v>
      </c>
      <c r="F1876" s="1" t="s">
        <v>2431</v>
      </c>
      <c r="G1876" s="1">
        <v>46359</v>
      </c>
    </row>
    <row r="1877" spans="1:7" ht="38.25" x14ac:dyDescent="0.2">
      <c r="A1877" s="1" t="s">
        <v>425</v>
      </c>
      <c r="B1877" s="1" t="s">
        <v>1310</v>
      </c>
      <c r="C1877" s="1">
        <v>70000</v>
      </c>
      <c r="D1877" s="1">
        <v>70000</v>
      </c>
      <c r="E1877" s="1" t="s">
        <v>2902</v>
      </c>
      <c r="F1877" s="1" t="s">
        <v>1240</v>
      </c>
      <c r="G1877" s="1">
        <v>70000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89"/>
  <sheetViews>
    <sheetView topLeftCell="G1" zoomScaleNormal="100" workbookViewId="0">
      <selection activeCell="N16" sqref="N16"/>
    </sheetView>
  </sheetViews>
  <sheetFormatPr defaultColWidth="17.140625" defaultRowHeight="12.75" customHeight="1" x14ac:dyDescent="0.2"/>
  <cols>
    <col min="1" max="5" width="17.140625" customWidth="1"/>
    <col min="6" max="6" width="25.140625" bestFit="1" customWidth="1"/>
    <col min="7" max="9" width="17.140625" customWidth="1"/>
    <col min="10" max="10" width="24.5703125" bestFit="1" customWidth="1"/>
    <col min="11" max="20" width="17.140625" customWidth="1"/>
  </cols>
  <sheetData>
    <row r="1" spans="1:15" x14ac:dyDescent="0.2">
      <c r="J1" s="4">
        <v>10</v>
      </c>
    </row>
    <row r="2" spans="1:15" ht="25.5" x14ac:dyDescent="0.2">
      <c r="A2" s="4" t="s">
        <v>909</v>
      </c>
      <c r="B2" s="4" t="s">
        <v>283</v>
      </c>
      <c r="C2" s="23" t="s">
        <v>909</v>
      </c>
      <c r="D2" s="4" t="s">
        <v>4129</v>
      </c>
      <c r="E2" s="35" t="s">
        <v>86</v>
      </c>
      <c r="F2" s="35" t="s">
        <v>85</v>
      </c>
      <c r="G2" s="4" t="s">
        <v>2383</v>
      </c>
      <c r="H2" s="4" t="s">
        <v>2604</v>
      </c>
      <c r="I2" s="4" t="s">
        <v>6701</v>
      </c>
      <c r="J2" t="str">
        <f>'The Dashboard!'!$D$5</f>
        <v>Country (Responses &gt; 20)</v>
      </c>
    </row>
    <row r="3" spans="1:15" ht="15" x14ac:dyDescent="0.25">
      <c r="B3" s="22" t="s">
        <v>2333</v>
      </c>
      <c r="C3" s="24"/>
      <c r="D3" s="25">
        <v>96</v>
      </c>
      <c r="E3">
        <v>700</v>
      </c>
      <c r="F3">
        <v>-700</v>
      </c>
      <c r="G3" s="26">
        <v>89331.055652604147</v>
      </c>
      <c r="H3" s="27">
        <f>IF($J$2=ChartLeft!$F$19,SQRT(G3)/2,0)</f>
        <v>0</v>
      </c>
      <c r="I3" s="46" t="str">
        <f>IF($J$2=ChartLeft!$F$19,G3,"")</f>
        <v/>
      </c>
      <c r="J3" s="46" t="str">
        <f>I3</f>
        <v/>
      </c>
      <c r="L3" s="28" t="s">
        <v>6696</v>
      </c>
      <c r="M3" s="29"/>
      <c r="N3" s="30"/>
    </row>
    <row r="4" spans="1:15" ht="15" x14ac:dyDescent="0.25">
      <c r="B4" s="22" t="s">
        <v>818</v>
      </c>
      <c r="C4" s="24"/>
      <c r="D4" s="25">
        <v>693</v>
      </c>
      <c r="E4">
        <v>-600</v>
      </c>
      <c r="F4">
        <v>0</v>
      </c>
      <c r="G4" s="26">
        <v>73133.977638932163</v>
      </c>
      <c r="H4" s="27">
        <f>IF($J$2=ChartLeft!$F$19,SQRT(G4)/2,0)</f>
        <v>0</v>
      </c>
      <c r="I4" s="46" t="str">
        <f>IF($J$2=ChartLeft!$F$19,G4,"")</f>
        <v/>
      </c>
      <c r="J4" s="46" t="str">
        <f t="shared" ref="J4:J17" si="0">I4</f>
        <v/>
      </c>
      <c r="L4" s="31"/>
      <c r="M4" s="32">
        <v>10000</v>
      </c>
      <c r="N4" s="33"/>
    </row>
    <row r="5" spans="1:15" ht="12.75" customHeight="1" x14ac:dyDescent="0.2">
      <c r="B5" s="22" t="s">
        <v>6303</v>
      </c>
      <c r="C5" s="24"/>
      <c r="D5" s="25">
        <v>316</v>
      </c>
      <c r="E5">
        <v>0</v>
      </c>
      <c r="F5">
        <v>200</v>
      </c>
      <c r="G5" s="26">
        <v>62635.451630411364</v>
      </c>
      <c r="H5" s="27">
        <f>IF($J$2=ChartLeft!$F$19,SQRT(G5)/2,0)</f>
        <v>0</v>
      </c>
      <c r="I5" s="46" t="str">
        <f>IF($J$2=ChartLeft!$F$19,G5,"")</f>
        <v/>
      </c>
      <c r="J5" s="46" t="str">
        <f t="shared" si="0"/>
        <v/>
      </c>
    </row>
    <row r="6" spans="1:15" x14ac:dyDescent="0.2">
      <c r="B6" s="22" t="s">
        <v>4976</v>
      </c>
      <c r="C6" s="24"/>
      <c r="D6" s="25">
        <v>37</v>
      </c>
      <c r="E6">
        <v>0</v>
      </c>
      <c r="F6">
        <v>-300</v>
      </c>
      <c r="G6" s="26">
        <v>42575.940662918918</v>
      </c>
      <c r="H6" s="27">
        <f>IF($J$2=ChartLeft!$F$19,SQRT(G6)/2,0)</f>
        <v>0</v>
      </c>
      <c r="I6" s="46" t="str">
        <f>IF($J$2=ChartLeft!$F$19,G6,"")</f>
        <v/>
      </c>
      <c r="J6" s="46" t="str">
        <f t="shared" si="0"/>
        <v/>
      </c>
    </row>
    <row r="7" spans="1:15" x14ac:dyDescent="0.2">
      <c r="B7" s="22" t="s">
        <v>1025</v>
      </c>
      <c r="C7" s="24"/>
      <c r="D7" s="25">
        <v>33</v>
      </c>
      <c r="E7">
        <v>-400</v>
      </c>
      <c r="F7">
        <v>-600</v>
      </c>
      <c r="G7" s="26">
        <v>34093.658530727276</v>
      </c>
      <c r="H7" s="27">
        <f>IF($J$2=ChartLeft!$F$19,SQRT(G7)/2,0)</f>
        <v>0</v>
      </c>
      <c r="I7" s="46" t="str">
        <f>IF($J$2=ChartLeft!$F$19,G7,"")</f>
        <v/>
      </c>
      <c r="J7" s="46" t="str">
        <f t="shared" si="0"/>
        <v/>
      </c>
    </row>
    <row r="8" spans="1:15" x14ac:dyDescent="0.2">
      <c r="B8" s="22" t="s">
        <v>2590</v>
      </c>
      <c r="C8" s="24"/>
      <c r="D8" s="25">
        <v>708</v>
      </c>
      <c r="E8">
        <v>400</v>
      </c>
      <c r="F8">
        <v>-200</v>
      </c>
      <c r="G8" s="26">
        <v>17019.855109771168</v>
      </c>
      <c r="H8" s="27">
        <f>IF($J$2=ChartLeft!$F$19,SQRT(G8)/2,0)</f>
        <v>0</v>
      </c>
      <c r="I8" s="46" t="str">
        <f>IF($J$2=ChartLeft!$F$19,G8,"")</f>
        <v/>
      </c>
      <c r="J8" s="46" t="str">
        <f t="shared" si="0"/>
        <v/>
      </c>
      <c r="M8" t="s">
        <v>2731</v>
      </c>
      <c r="N8" t="s">
        <v>6717</v>
      </c>
    </row>
    <row r="9" spans="1:15" x14ac:dyDescent="0.2">
      <c r="A9" s="37" t="s">
        <v>2895</v>
      </c>
      <c r="B9" s="4"/>
      <c r="C9" s="23"/>
      <c r="D9" s="19">
        <v>617</v>
      </c>
      <c r="E9" s="35">
        <v>-550</v>
      </c>
      <c r="F9" s="35">
        <v>-50</v>
      </c>
      <c r="G9" s="38">
        <v>72738.12965964344</v>
      </c>
      <c r="H9" s="27">
        <f>IF($J$2=$F$20,SQRT(G9)/2,0)</f>
        <v>134.85003676273456</v>
      </c>
      <c r="I9" s="46">
        <f>IF($J$2=$F$20,G9,"")</f>
        <v>72738.12965964344</v>
      </c>
      <c r="J9" s="46">
        <f t="shared" si="0"/>
        <v>72738.12965964344</v>
      </c>
      <c r="L9">
        <v>1</v>
      </c>
      <c r="M9" s="22" t="str">
        <f>CONCATENATE(L9," - ",O9)</f>
        <v>1 - OCEANIA</v>
      </c>
      <c r="N9" s="21">
        <v>89331.055652604147</v>
      </c>
      <c r="O9" s="22" t="s">
        <v>2333</v>
      </c>
    </row>
    <row r="10" spans="1:15" x14ac:dyDescent="0.2">
      <c r="A10" s="37" t="s">
        <v>1241</v>
      </c>
      <c r="B10" s="4"/>
      <c r="C10" s="23"/>
      <c r="D10" s="19">
        <v>565</v>
      </c>
      <c r="E10" s="35">
        <v>400</v>
      </c>
      <c r="F10" s="35">
        <v>-250</v>
      </c>
      <c r="G10" s="38">
        <v>13529.430893969913</v>
      </c>
      <c r="H10" s="27">
        <f t="shared" ref="H10:H17" si="1">IF($J$2=$F$20,SQRT(G10)/2,0)</f>
        <v>58.158040918625161</v>
      </c>
      <c r="I10" s="46">
        <f t="shared" ref="I10:I17" si="2">IF($J$2=$F$20,G10,"")</f>
        <v>13529.430893969913</v>
      </c>
      <c r="J10" s="46">
        <f t="shared" si="0"/>
        <v>13529.430893969913</v>
      </c>
      <c r="L10">
        <f>L9+1</f>
        <v>2</v>
      </c>
      <c r="M10" s="22" t="str">
        <f t="shared" ref="M10:M14" si="3">CONCATENATE(L10," - ",O10)</f>
        <v>2 - NA</v>
      </c>
      <c r="N10" s="21">
        <v>73133.977638932163</v>
      </c>
      <c r="O10" s="22" t="s">
        <v>818</v>
      </c>
    </row>
    <row r="11" spans="1:15" x14ac:dyDescent="0.2">
      <c r="A11" s="37" t="s">
        <v>922</v>
      </c>
      <c r="B11" s="4"/>
      <c r="C11" s="23"/>
      <c r="D11" s="19">
        <v>154</v>
      </c>
      <c r="E11" s="35">
        <v>-200</v>
      </c>
      <c r="F11" s="35">
        <v>300</v>
      </c>
      <c r="G11" s="38">
        <v>67240.730113051904</v>
      </c>
      <c r="H11" s="27">
        <f t="shared" si="1"/>
        <v>129.6540879735883</v>
      </c>
      <c r="I11" s="46">
        <f t="shared" si="2"/>
        <v>67240.730113051904</v>
      </c>
      <c r="J11" s="46">
        <f t="shared" si="0"/>
        <v>67240.730113051904</v>
      </c>
      <c r="L11">
        <f t="shared" ref="L11:L14" si="4">L10+1</f>
        <v>3</v>
      </c>
      <c r="M11" s="22" t="str">
        <f t="shared" si="3"/>
        <v>3 - EUROPE</v>
      </c>
      <c r="N11" s="21">
        <v>62635.451630411364</v>
      </c>
      <c r="O11" s="22" t="s">
        <v>6303</v>
      </c>
    </row>
    <row r="12" spans="1:15" x14ac:dyDescent="0.2">
      <c r="A12" s="37" t="s">
        <v>2553</v>
      </c>
      <c r="B12" s="4"/>
      <c r="C12" s="23"/>
      <c r="D12" s="19">
        <v>81</v>
      </c>
      <c r="E12" s="35">
        <v>700</v>
      </c>
      <c r="F12" s="35">
        <v>-700</v>
      </c>
      <c r="G12" s="38">
        <v>92857.629854074054</v>
      </c>
      <c r="H12" s="27">
        <f t="shared" si="1"/>
        <v>152.36274959293203</v>
      </c>
      <c r="I12" s="46">
        <f t="shared" si="2"/>
        <v>92857.629854074054</v>
      </c>
      <c r="J12" s="46">
        <f t="shared" si="0"/>
        <v>92857.629854074054</v>
      </c>
      <c r="L12">
        <f t="shared" si="4"/>
        <v>4</v>
      </c>
      <c r="M12" s="22" t="str">
        <f t="shared" si="3"/>
        <v>4 - AFRICA</v>
      </c>
      <c r="N12" s="21">
        <v>42575.940662918918</v>
      </c>
      <c r="O12" s="22" t="s">
        <v>4976</v>
      </c>
    </row>
    <row r="13" spans="1:15" x14ac:dyDescent="0.2">
      <c r="A13" s="37" t="s">
        <v>2732</v>
      </c>
      <c r="B13" s="4"/>
      <c r="C13" s="23"/>
      <c r="D13" s="19">
        <v>58</v>
      </c>
      <c r="E13" s="35">
        <v>-600</v>
      </c>
      <c r="F13" s="35">
        <v>250</v>
      </c>
      <c r="G13" s="38">
        <v>89799.52684172416</v>
      </c>
      <c r="H13" s="27">
        <f t="shared" si="1"/>
        <v>149.83284589979274</v>
      </c>
      <c r="I13" s="46">
        <f t="shared" si="2"/>
        <v>89799.52684172416</v>
      </c>
      <c r="J13" s="46">
        <f t="shared" si="0"/>
        <v>89799.52684172416</v>
      </c>
      <c r="L13">
        <f t="shared" si="4"/>
        <v>5</v>
      </c>
      <c r="M13" s="22" t="str">
        <f t="shared" si="3"/>
        <v>5 - SA</v>
      </c>
      <c r="N13" s="21">
        <v>34093.658530727276</v>
      </c>
      <c r="O13" s="22" t="s">
        <v>1025</v>
      </c>
    </row>
    <row r="14" spans="1:15" x14ac:dyDescent="0.2">
      <c r="A14" s="37" t="s">
        <v>288</v>
      </c>
      <c r="B14" s="4"/>
      <c r="C14" s="23"/>
      <c r="D14" s="19">
        <v>29</v>
      </c>
      <c r="E14" s="35">
        <v>350</v>
      </c>
      <c r="F14" s="35">
        <v>-130</v>
      </c>
      <c r="G14" s="38">
        <v>11873.552586586209</v>
      </c>
      <c r="H14" s="27">
        <f t="shared" si="1"/>
        <v>54.482916098962178</v>
      </c>
      <c r="I14" s="46">
        <f t="shared" si="2"/>
        <v>11873.552586586209</v>
      </c>
      <c r="J14" s="46">
        <f t="shared" si="0"/>
        <v>11873.552586586209</v>
      </c>
      <c r="L14">
        <f t="shared" si="4"/>
        <v>6</v>
      </c>
      <c r="M14" s="22" t="str">
        <f t="shared" si="3"/>
        <v>6 - ASIA</v>
      </c>
      <c r="N14" s="21">
        <v>17019.855109771168</v>
      </c>
      <c r="O14" s="22" t="s">
        <v>2590</v>
      </c>
    </row>
    <row r="15" spans="1:15" x14ac:dyDescent="0.2">
      <c r="A15" s="37" t="s">
        <v>1551</v>
      </c>
      <c r="D15" s="19">
        <v>23</v>
      </c>
      <c r="E15" s="35">
        <v>230</v>
      </c>
      <c r="F15" s="35">
        <v>-400</v>
      </c>
      <c r="G15" s="38">
        <v>41128.301756347828</v>
      </c>
      <c r="H15" s="27">
        <f t="shared" si="1"/>
        <v>101.40056922466933</v>
      </c>
      <c r="I15" s="46">
        <f t="shared" si="2"/>
        <v>41128.301756347828</v>
      </c>
      <c r="J15" s="46">
        <f t="shared" si="0"/>
        <v>41128.301756347828</v>
      </c>
    </row>
    <row r="16" spans="1:15" x14ac:dyDescent="0.2">
      <c r="A16" s="37" t="s">
        <v>914</v>
      </c>
      <c r="D16" s="19">
        <v>23</v>
      </c>
      <c r="E16" s="35">
        <v>150</v>
      </c>
      <c r="F16" s="35">
        <v>250</v>
      </c>
      <c r="G16" s="38">
        <v>73006.431203043467</v>
      </c>
      <c r="H16" s="27">
        <f t="shared" si="1"/>
        <v>135.0985114675986</v>
      </c>
      <c r="I16" s="46">
        <f t="shared" si="2"/>
        <v>73006.431203043467</v>
      </c>
      <c r="J16" s="46">
        <f t="shared" si="0"/>
        <v>73006.431203043467</v>
      </c>
    </row>
    <row r="17" spans="1:15" x14ac:dyDescent="0.2">
      <c r="A17" s="37" t="s">
        <v>2543</v>
      </c>
      <c r="D17" s="19">
        <v>20</v>
      </c>
      <c r="E17" s="35">
        <v>-300</v>
      </c>
      <c r="F17" s="35">
        <v>-550</v>
      </c>
      <c r="G17" s="38">
        <v>42672.036575700004</v>
      </c>
      <c r="H17" s="27">
        <f t="shared" si="1"/>
        <v>103.28605493446345</v>
      </c>
      <c r="I17" s="46">
        <f t="shared" si="2"/>
        <v>42672.036575700004</v>
      </c>
      <c r="J17" s="46">
        <f t="shared" si="0"/>
        <v>42672.036575700004</v>
      </c>
    </row>
    <row r="18" spans="1:15" ht="15" x14ac:dyDescent="0.2">
      <c r="A18" s="22" t="s">
        <v>2333</v>
      </c>
      <c r="B18" s="5">
        <f>$H$3</f>
        <v>0</v>
      </c>
      <c r="C18" s="4" t="s">
        <v>86</v>
      </c>
      <c r="D18" s="4" t="s">
        <v>85</v>
      </c>
      <c r="F18" s="36" t="s">
        <v>6698</v>
      </c>
      <c r="H18" s="37" t="s">
        <v>2895</v>
      </c>
      <c r="I18" s="5">
        <f>$H$9</f>
        <v>134.85003676273456</v>
      </c>
      <c r="J18" s="4" t="s">
        <v>86</v>
      </c>
      <c r="K18" s="4" t="s">
        <v>85</v>
      </c>
      <c r="L18" s="19"/>
      <c r="M18" s="21"/>
    </row>
    <row r="19" spans="1:15" ht="15" x14ac:dyDescent="0.2">
      <c r="A19" s="22" t="s">
        <v>2333</v>
      </c>
      <c r="C19" s="4">
        <f>E3</f>
        <v>700</v>
      </c>
      <c r="D19" s="4">
        <f>F3</f>
        <v>-700</v>
      </c>
      <c r="F19" s="36" t="s">
        <v>6700</v>
      </c>
      <c r="H19" s="37" t="s">
        <v>2895</v>
      </c>
      <c r="J19" s="4">
        <f>E9</f>
        <v>-550</v>
      </c>
      <c r="K19" s="4">
        <f>F9</f>
        <v>-50</v>
      </c>
      <c r="L19" s="19"/>
      <c r="M19" s="21"/>
    </row>
    <row r="20" spans="1:15" ht="15" x14ac:dyDescent="0.2">
      <c r="A20" s="22" t="s">
        <v>2333</v>
      </c>
      <c r="B20" s="4" t="s">
        <v>769</v>
      </c>
      <c r="C20" s="5">
        <f>C19-B18</f>
        <v>700</v>
      </c>
      <c r="D20" s="5">
        <f>D19-B18</f>
        <v>-700</v>
      </c>
      <c r="F20" s="36" t="s">
        <v>6699</v>
      </c>
      <c r="H20" s="37" t="s">
        <v>2895</v>
      </c>
      <c r="I20" s="4" t="s">
        <v>769</v>
      </c>
      <c r="J20" s="5">
        <f>J19-I18</f>
        <v>-684.85003676273459</v>
      </c>
      <c r="K20" s="5">
        <f>K19-I18</f>
        <v>-184.85003676273456</v>
      </c>
      <c r="L20" s="19"/>
      <c r="M20" s="21"/>
    </row>
    <row r="21" spans="1:15" x14ac:dyDescent="0.2">
      <c r="A21" s="22" t="s">
        <v>2333</v>
      </c>
      <c r="B21" s="4" t="s">
        <v>759</v>
      </c>
      <c r="C21" s="5">
        <f>C19+B18</f>
        <v>700</v>
      </c>
      <c r="D21" s="5">
        <f>D19-B18</f>
        <v>-700</v>
      </c>
      <c r="H21" s="37" t="s">
        <v>2895</v>
      </c>
      <c r="I21" s="4" t="s">
        <v>759</v>
      </c>
      <c r="J21" s="5">
        <f>J19+I18</f>
        <v>-415.14996323726541</v>
      </c>
      <c r="K21" s="5">
        <f>K19-I18</f>
        <v>-184.85003676273456</v>
      </c>
      <c r="L21" s="19"/>
      <c r="M21" s="21"/>
    </row>
    <row r="22" spans="1:15" x14ac:dyDescent="0.2">
      <c r="A22" s="22" t="s">
        <v>2333</v>
      </c>
      <c r="B22" s="4" t="s">
        <v>990</v>
      </c>
      <c r="C22" s="5">
        <f>C21</f>
        <v>700</v>
      </c>
      <c r="D22" s="5">
        <f>D19+B18</f>
        <v>-700</v>
      </c>
      <c r="H22" s="37" t="s">
        <v>2895</v>
      </c>
      <c r="I22" s="4" t="s">
        <v>990</v>
      </c>
      <c r="J22" s="5">
        <f>J21</f>
        <v>-415.14996323726541</v>
      </c>
      <c r="K22" s="5">
        <f>K19+I18</f>
        <v>84.850036762734561</v>
      </c>
      <c r="L22" s="19"/>
      <c r="M22" s="21"/>
    </row>
    <row r="23" spans="1:15" x14ac:dyDescent="0.2">
      <c r="A23" s="22" t="s">
        <v>2333</v>
      </c>
      <c r="B23" s="4" t="s">
        <v>987</v>
      </c>
      <c r="C23" s="5">
        <f>C24</f>
        <v>700</v>
      </c>
      <c r="D23" s="5">
        <f>D19+B18</f>
        <v>-700</v>
      </c>
      <c r="H23" s="37" t="s">
        <v>2895</v>
      </c>
      <c r="I23" s="4" t="s">
        <v>987</v>
      </c>
      <c r="J23" s="5">
        <f>J24</f>
        <v>-684.85003676273459</v>
      </c>
      <c r="K23" s="5">
        <f>K19+I18</f>
        <v>84.850036762734561</v>
      </c>
      <c r="L23" s="19"/>
    </row>
    <row r="24" spans="1:15" x14ac:dyDescent="0.2">
      <c r="A24" s="22" t="s">
        <v>2333</v>
      </c>
      <c r="B24" s="4" t="s">
        <v>769</v>
      </c>
      <c r="C24" s="5">
        <f>C20</f>
        <v>700</v>
      </c>
      <c r="D24" s="5">
        <f>D20</f>
        <v>-700</v>
      </c>
      <c r="H24" s="37" t="s">
        <v>2895</v>
      </c>
      <c r="I24" s="4" t="s">
        <v>769</v>
      </c>
      <c r="J24" s="5">
        <f>J20</f>
        <v>-684.85003676273459</v>
      </c>
      <c r="K24" s="5">
        <f>K20</f>
        <v>-184.85003676273456</v>
      </c>
      <c r="L24" s="19"/>
      <c r="M24" s="21" t="s">
        <v>6718</v>
      </c>
      <c r="N24" t="s">
        <v>6717</v>
      </c>
    </row>
    <row r="25" spans="1:15" x14ac:dyDescent="0.2">
      <c r="A25" s="22" t="s">
        <v>818</v>
      </c>
      <c r="B25" s="5">
        <f>$H$4</f>
        <v>0</v>
      </c>
      <c r="C25" s="4" t="s">
        <v>86</v>
      </c>
      <c r="D25" s="4" t="s">
        <v>85</v>
      </c>
      <c r="H25" s="37" t="s">
        <v>1241</v>
      </c>
      <c r="I25" s="5">
        <f>$H$10</f>
        <v>58.158040918625161</v>
      </c>
      <c r="J25" s="4" t="s">
        <v>86</v>
      </c>
      <c r="K25" s="4" t="s">
        <v>85</v>
      </c>
      <c r="L25" s="19">
        <v>1</v>
      </c>
      <c r="M25" s="37" t="str">
        <f>CONCATENATE(L25," - ",O25)</f>
        <v>1 - Australia</v>
      </c>
      <c r="N25" s="38">
        <v>92857.629854074054</v>
      </c>
      <c r="O25" s="37" t="s">
        <v>2553</v>
      </c>
    </row>
    <row r="26" spans="1:15" x14ac:dyDescent="0.2">
      <c r="A26" s="22" t="s">
        <v>818</v>
      </c>
      <c r="C26" s="4">
        <f>E4</f>
        <v>-600</v>
      </c>
      <c r="D26" s="4">
        <f>F4</f>
        <v>0</v>
      </c>
      <c r="H26" s="37" t="s">
        <v>1241</v>
      </c>
      <c r="J26" s="4">
        <f>E10</f>
        <v>400</v>
      </c>
      <c r="K26" s="4">
        <f>F10</f>
        <v>-250</v>
      </c>
      <c r="L26" s="19">
        <f>L25+1</f>
        <v>2</v>
      </c>
      <c r="M26" s="37" t="str">
        <f t="shared" ref="M26:M33" si="5">CONCATENATE(L26," - ",O26)</f>
        <v>2 - Canada</v>
      </c>
      <c r="N26" s="38">
        <v>89799.52684172416</v>
      </c>
      <c r="O26" s="37" t="s">
        <v>2732</v>
      </c>
    </row>
    <row r="27" spans="1:15" x14ac:dyDescent="0.2">
      <c r="A27" s="22" t="s">
        <v>818</v>
      </c>
      <c r="B27" s="4" t="s">
        <v>769</v>
      </c>
      <c r="C27" s="5">
        <f>C26-B25</f>
        <v>-600</v>
      </c>
      <c r="D27" s="5">
        <f>D26-B25</f>
        <v>0</v>
      </c>
      <c r="H27" s="37" t="s">
        <v>1241</v>
      </c>
      <c r="I27" s="4" t="s">
        <v>769</v>
      </c>
      <c r="J27" s="5">
        <f>J26-I25</f>
        <v>341.84195908137485</v>
      </c>
      <c r="K27" s="5">
        <f>K26-I25</f>
        <v>-308.15804091862515</v>
      </c>
      <c r="L27" s="19">
        <f t="shared" ref="L27:L33" si="6">L26+1</f>
        <v>3</v>
      </c>
      <c r="M27" s="37" t="str">
        <f t="shared" si="5"/>
        <v>3 - The Netherlands</v>
      </c>
      <c r="N27" s="38">
        <v>73006.431203043467</v>
      </c>
      <c r="O27" s="37" t="s">
        <v>914</v>
      </c>
    </row>
    <row r="28" spans="1:15" x14ac:dyDescent="0.2">
      <c r="A28" s="22" t="s">
        <v>818</v>
      </c>
      <c r="B28" s="4" t="s">
        <v>759</v>
      </c>
      <c r="C28" s="5">
        <f>C26+B25</f>
        <v>-600</v>
      </c>
      <c r="D28" s="5">
        <f>D26-B25</f>
        <v>0</v>
      </c>
      <c r="H28" s="37" t="s">
        <v>1241</v>
      </c>
      <c r="I28" s="4" t="s">
        <v>759</v>
      </c>
      <c r="J28" s="5">
        <f>J26+I25</f>
        <v>458.15804091862515</v>
      </c>
      <c r="K28" s="5">
        <f>K26-I25</f>
        <v>-308.15804091862515</v>
      </c>
      <c r="L28" s="19">
        <f t="shared" si="6"/>
        <v>4</v>
      </c>
      <c r="M28" s="37" t="str">
        <f t="shared" si="5"/>
        <v>4 - USA</v>
      </c>
      <c r="N28" s="38">
        <v>72738.12965964344</v>
      </c>
      <c r="O28" s="37" t="s">
        <v>2895</v>
      </c>
    </row>
    <row r="29" spans="1:15" x14ac:dyDescent="0.2">
      <c r="A29" s="22" t="s">
        <v>818</v>
      </c>
      <c r="B29" s="4" t="s">
        <v>990</v>
      </c>
      <c r="C29" s="5">
        <f>C28</f>
        <v>-600</v>
      </c>
      <c r="D29" s="5">
        <f>D26+B25</f>
        <v>0</v>
      </c>
      <c r="H29" s="37" t="s">
        <v>1241</v>
      </c>
      <c r="I29" s="4" t="s">
        <v>990</v>
      </c>
      <c r="J29" s="5">
        <f>J28</f>
        <v>458.15804091862515</v>
      </c>
      <c r="K29" s="5">
        <f>K26+I25</f>
        <v>-191.84195908137485</v>
      </c>
      <c r="L29" s="19">
        <f t="shared" si="6"/>
        <v>5</v>
      </c>
      <c r="M29" s="37" t="str">
        <f t="shared" si="5"/>
        <v>5 - UK</v>
      </c>
      <c r="N29" s="38">
        <v>67240.730113051904</v>
      </c>
      <c r="O29" s="37" t="s">
        <v>922</v>
      </c>
    </row>
    <row r="30" spans="1:15" x14ac:dyDescent="0.2">
      <c r="A30" s="22" t="s">
        <v>818</v>
      </c>
      <c r="B30" s="4" t="s">
        <v>987</v>
      </c>
      <c r="C30" s="5">
        <f>C31</f>
        <v>-600</v>
      </c>
      <c r="D30" s="5">
        <f>D26+B25</f>
        <v>0</v>
      </c>
      <c r="H30" s="37" t="s">
        <v>1241</v>
      </c>
      <c r="I30" s="4" t="s">
        <v>987</v>
      </c>
      <c r="J30" s="5">
        <f>J31</f>
        <v>341.84195908137485</v>
      </c>
      <c r="K30" s="5">
        <f>K26+I25</f>
        <v>-191.84195908137485</v>
      </c>
      <c r="L30" s="19">
        <f t="shared" si="6"/>
        <v>6</v>
      </c>
      <c r="M30" s="37" t="str">
        <f t="shared" si="5"/>
        <v>6 - Brazil</v>
      </c>
      <c r="N30" s="38">
        <v>42672.036575700004</v>
      </c>
      <c r="O30" s="37" t="s">
        <v>2543</v>
      </c>
    </row>
    <row r="31" spans="1:15" ht="12.75" customHeight="1" x14ac:dyDescent="0.2">
      <c r="A31" s="22" t="s">
        <v>818</v>
      </c>
      <c r="B31" s="4" t="s">
        <v>769</v>
      </c>
      <c r="C31" s="5">
        <f>C27</f>
        <v>-600</v>
      </c>
      <c r="D31" s="5">
        <f>D27</f>
        <v>0</v>
      </c>
      <c r="H31" s="37" t="s">
        <v>1241</v>
      </c>
      <c r="I31" s="4" t="s">
        <v>769</v>
      </c>
      <c r="J31" s="5">
        <f>J27</f>
        <v>341.84195908137485</v>
      </c>
      <c r="K31" s="5">
        <f>K27</f>
        <v>-308.15804091862515</v>
      </c>
      <c r="L31" s="19">
        <f t="shared" si="6"/>
        <v>7</v>
      </c>
      <c r="M31" s="37" t="str">
        <f t="shared" si="5"/>
        <v>7 - UAE</v>
      </c>
      <c r="N31" s="38">
        <v>41128.301756347828</v>
      </c>
      <c r="O31" s="37" t="s">
        <v>1551</v>
      </c>
    </row>
    <row r="32" spans="1:15" ht="12.75" customHeight="1" x14ac:dyDescent="0.2">
      <c r="A32" s="22" t="s">
        <v>6303</v>
      </c>
      <c r="B32" s="5">
        <f>$H$5</f>
        <v>0</v>
      </c>
      <c r="C32" s="4" t="s">
        <v>86</v>
      </c>
      <c r="D32" s="4" t="s">
        <v>85</v>
      </c>
      <c r="H32" s="37" t="s">
        <v>922</v>
      </c>
      <c r="I32" s="5">
        <f>$H$11</f>
        <v>129.6540879735883</v>
      </c>
      <c r="J32" s="4" t="s">
        <v>86</v>
      </c>
      <c r="K32" s="4" t="s">
        <v>85</v>
      </c>
      <c r="L32" s="19">
        <f t="shared" si="6"/>
        <v>8</v>
      </c>
      <c r="M32" s="37" t="str">
        <f t="shared" si="5"/>
        <v>8 - India</v>
      </c>
      <c r="N32" s="38">
        <v>13529.430893969913</v>
      </c>
      <c r="O32" s="37" t="s">
        <v>1241</v>
      </c>
    </row>
    <row r="33" spans="1:15" ht="12.75" customHeight="1" x14ac:dyDescent="0.2">
      <c r="A33" s="22" t="s">
        <v>6303</v>
      </c>
      <c r="C33" s="4">
        <f>E5</f>
        <v>0</v>
      </c>
      <c r="D33" s="4">
        <f>F5</f>
        <v>200</v>
      </c>
      <c r="H33" s="37" t="s">
        <v>922</v>
      </c>
      <c r="J33" s="4">
        <f>E11</f>
        <v>-200</v>
      </c>
      <c r="K33" s="4">
        <f>F11</f>
        <v>300</v>
      </c>
      <c r="L33" s="19">
        <f t="shared" si="6"/>
        <v>9</v>
      </c>
      <c r="M33" s="37" t="str">
        <f t="shared" si="5"/>
        <v>9 - Pakistan</v>
      </c>
      <c r="N33" s="38">
        <v>11873.552586586209</v>
      </c>
      <c r="O33" s="37" t="s">
        <v>288</v>
      </c>
    </row>
    <row r="34" spans="1:15" ht="12.75" customHeight="1" x14ac:dyDescent="0.2">
      <c r="A34" s="22" t="s">
        <v>6303</v>
      </c>
      <c r="B34" s="4" t="s">
        <v>769</v>
      </c>
      <c r="C34" s="5">
        <f>C33-B32</f>
        <v>0</v>
      </c>
      <c r="D34" s="5">
        <f>D33-B32</f>
        <v>200</v>
      </c>
      <c r="H34" s="37" t="s">
        <v>922</v>
      </c>
      <c r="I34" s="4" t="s">
        <v>769</v>
      </c>
      <c r="J34" s="5">
        <f>J33-I32</f>
        <v>-329.65408797358828</v>
      </c>
      <c r="K34" s="5">
        <f>K33-I32</f>
        <v>170.3459120264117</v>
      </c>
      <c r="L34" s="19"/>
    </row>
    <row r="35" spans="1:15" ht="12.75" customHeight="1" x14ac:dyDescent="0.2">
      <c r="A35" s="22" t="s">
        <v>6303</v>
      </c>
      <c r="B35" s="4" t="s">
        <v>759</v>
      </c>
      <c r="C35" s="5">
        <f>C33+B32</f>
        <v>0</v>
      </c>
      <c r="D35" s="5">
        <f>D33-B32</f>
        <v>200</v>
      </c>
      <c r="H35" s="37" t="s">
        <v>922</v>
      </c>
      <c r="I35" s="4" t="s">
        <v>759</v>
      </c>
      <c r="J35" s="5">
        <f>J33+I32</f>
        <v>-70.345912026411696</v>
      </c>
      <c r="K35" s="5">
        <f>K33-I32</f>
        <v>170.3459120264117</v>
      </c>
      <c r="L35" s="19"/>
    </row>
    <row r="36" spans="1:15" ht="12.75" customHeight="1" x14ac:dyDescent="0.2">
      <c r="A36" s="22" t="s">
        <v>6303</v>
      </c>
      <c r="B36" s="4" t="s">
        <v>990</v>
      </c>
      <c r="C36" s="5">
        <f>C35</f>
        <v>0</v>
      </c>
      <c r="D36" s="5">
        <f>D33+B32</f>
        <v>200</v>
      </c>
      <c r="H36" s="37" t="s">
        <v>922</v>
      </c>
      <c r="I36" s="4" t="s">
        <v>990</v>
      </c>
      <c r="J36" s="5">
        <f>J35</f>
        <v>-70.345912026411696</v>
      </c>
      <c r="K36" s="5">
        <f>K33+I32</f>
        <v>429.65408797358828</v>
      </c>
      <c r="L36" s="19"/>
    </row>
    <row r="37" spans="1:15" ht="12.75" customHeight="1" x14ac:dyDescent="0.2">
      <c r="A37" s="22" t="s">
        <v>6303</v>
      </c>
      <c r="B37" s="4" t="s">
        <v>987</v>
      </c>
      <c r="C37" s="5">
        <f>C38</f>
        <v>0</v>
      </c>
      <c r="D37" s="5">
        <f>D33+B32</f>
        <v>200</v>
      </c>
      <c r="H37" s="37" t="s">
        <v>922</v>
      </c>
      <c r="I37" s="4" t="s">
        <v>987</v>
      </c>
      <c r="J37" s="5">
        <f>J38</f>
        <v>-329.65408797358828</v>
      </c>
      <c r="K37" s="5">
        <f>K33+I32</f>
        <v>429.65408797358828</v>
      </c>
      <c r="L37" s="19"/>
    </row>
    <row r="38" spans="1:15" ht="12.75" customHeight="1" x14ac:dyDescent="0.2">
      <c r="A38" s="22" t="s">
        <v>6303</v>
      </c>
      <c r="B38" s="4" t="s">
        <v>769</v>
      </c>
      <c r="C38" s="5">
        <f>C34</f>
        <v>0</v>
      </c>
      <c r="D38" s="5">
        <f>D34</f>
        <v>200</v>
      </c>
      <c r="H38" s="37" t="s">
        <v>922</v>
      </c>
      <c r="I38" s="4" t="s">
        <v>769</v>
      </c>
      <c r="J38" s="5">
        <f>J34</f>
        <v>-329.65408797358828</v>
      </c>
      <c r="K38" s="5">
        <f>K34</f>
        <v>170.3459120264117</v>
      </c>
      <c r="L38" s="19"/>
    </row>
    <row r="39" spans="1:15" ht="12.75" customHeight="1" x14ac:dyDescent="0.2">
      <c r="A39" s="22" t="s">
        <v>4976</v>
      </c>
      <c r="B39" s="5">
        <f>$H$6</f>
        <v>0</v>
      </c>
      <c r="C39" s="4" t="s">
        <v>86</v>
      </c>
      <c r="D39" s="4" t="s">
        <v>85</v>
      </c>
      <c r="H39" s="37" t="s">
        <v>2553</v>
      </c>
      <c r="I39" s="5">
        <f>$H$12</f>
        <v>152.36274959293203</v>
      </c>
      <c r="J39" s="4" t="s">
        <v>86</v>
      </c>
      <c r="K39" s="4" t="s">
        <v>85</v>
      </c>
      <c r="L39" s="19"/>
    </row>
    <row r="40" spans="1:15" ht="12.75" customHeight="1" x14ac:dyDescent="0.2">
      <c r="A40" s="22" t="s">
        <v>4976</v>
      </c>
      <c r="C40" s="4">
        <f>E6</f>
        <v>0</v>
      </c>
      <c r="D40" s="4">
        <f>F6</f>
        <v>-300</v>
      </c>
      <c r="H40" s="37" t="s">
        <v>2553</v>
      </c>
      <c r="J40" s="4">
        <f>E12</f>
        <v>700</v>
      </c>
      <c r="K40" s="4">
        <f>F12</f>
        <v>-700</v>
      </c>
      <c r="L40" s="19"/>
    </row>
    <row r="41" spans="1:15" ht="12.75" customHeight="1" x14ac:dyDescent="0.2">
      <c r="A41" s="22" t="s">
        <v>4976</v>
      </c>
      <c r="B41" s="4" t="s">
        <v>769</v>
      </c>
      <c r="C41" s="5">
        <f>C40-B39</f>
        <v>0</v>
      </c>
      <c r="D41" s="5">
        <f>D40-B39</f>
        <v>-300</v>
      </c>
      <c r="H41" s="37" t="s">
        <v>2553</v>
      </c>
      <c r="I41" s="4" t="s">
        <v>769</v>
      </c>
      <c r="J41" s="5">
        <f>J40-I39</f>
        <v>547.637250407068</v>
      </c>
      <c r="K41" s="5">
        <f>K40-I39</f>
        <v>-852.362749592932</v>
      </c>
      <c r="L41" s="19"/>
    </row>
    <row r="42" spans="1:15" ht="12.75" customHeight="1" x14ac:dyDescent="0.2">
      <c r="A42" s="22" t="s">
        <v>4976</v>
      </c>
      <c r="B42" s="4" t="s">
        <v>759</v>
      </c>
      <c r="C42" s="5">
        <f>C40+B39</f>
        <v>0</v>
      </c>
      <c r="D42" s="5">
        <f>D40-B39</f>
        <v>-300</v>
      </c>
      <c r="H42" s="37" t="s">
        <v>2553</v>
      </c>
      <c r="I42" s="4" t="s">
        <v>759</v>
      </c>
      <c r="J42" s="5">
        <f>J40+I39</f>
        <v>852.362749592932</v>
      </c>
      <c r="K42" s="5">
        <f>K40-I39</f>
        <v>-852.362749592932</v>
      </c>
      <c r="L42" s="19"/>
    </row>
    <row r="43" spans="1:15" ht="12.75" customHeight="1" x14ac:dyDescent="0.2">
      <c r="A43" s="22" t="s">
        <v>4976</v>
      </c>
      <c r="B43" s="4" t="s">
        <v>990</v>
      </c>
      <c r="C43" s="5">
        <f>C42</f>
        <v>0</v>
      </c>
      <c r="D43" s="5">
        <f>D40+B39</f>
        <v>-300</v>
      </c>
      <c r="H43" s="37" t="s">
        <v>2553</v>
      </c>
      <c r="I43" s="4" t="s">
        <v>990</v>
      </c>
      <c r="J43" s="5">
        <f>J42</f>
        <v>852.362749592932</v>
      </c>
      <c r="K43" s="5">
        <f>K40+I39</f>
        <v>-547.637250407068</v>
      </c>
      <c r="L43" s="19"/>
    </row>
    <row r="44" spans="1:15" ht="12.75" customHeight="1" x14ac:dyDescent="0.2">
      <c r="A44" s="22" t="s">
        <v>4976</v>
      </c>
      <c r="B44" s="4" t="s">
        <v>987</v>
      </c>
      <c r="C44" s="5">
        <f>C45</f>
        <v>0</v>
      </c>
      <c r="D44" s="5">
        <f>D40+B39</f>
        <v>-300</v>
      </c>
      <c r="H44" s="37" t="s">
        <v>2553</v>
      </c>
      <c r="I44" s="4" t="s">
        <v>987</v>
      </c>
      <c r="J44" s="5">
        <f>J45</f>
        <v>547.637250407068</v>
      </c>
      <c r="K44" s="5">
        <f>K40+I39</f>
        <v>-547.637250407068</v>
      </c>
      <c r="L44" s="19"/>
    </row>
    <row r="45" spans="1:15" ht="12.75" customHeight="1" x14ac:dyDescent="0.2">
      <c r="A45" s="22" t="s">
        <v>4976</v>
      </c>
      <c r="B45" s="4" t="s">
        <v>769</v>
      </c>
      <c r="C45" s="5">
        <f>C41</f>
        <v>0</v>
      </c>
      <c r="D45" s="5">
        <f>D41</f>
        <v>-300</v>
      </c>
      <c r="H45" s="37" t="s">
        <v>2553</v>
      </c>
      <c r="I45" s="4" t="s">
        <v>769</v>
      </c>
      <c r="J45" s="5">
        <f>J41</f>
        <v>547.637250407068</v>
      </c>
      <c r="K45" s="5">
        <f>K41</f>
        <v>-852.362749592932</v>
      </c>
      <c r="L45" s="19"/>
    </row>
    <row r="46" spans="1:15" ht="12.75" customHeight="1" x14ac:dyDescent="0.2">
      <c r="A46" s="22" t="s">
        <v>1025</v>
      </c>
      <c r="B46" s="5">
        <f>$H$7</f>
        <v>0</v>
      </c>
      <c r="C46" s="4" t="s">
        <v>86</v>
      </c>
      <c r="D46" s="4" t="s">
        <v>85</v>
      </c>
      <c r="H46" s="37" t="s">
        <v>2732</v>
      </c>
      <c r="I46" s="5">
        <f>$H$13</f>
        <v>149.83284589979274</v>
      </c>
      <c r="J46" s="4" t="s">
        <v>86</v>
      </c>
      <c r="K46" s="4" t="s">
        <v>85</v>
      </c>
      <c r="L46" s="19"/>
    </row>
    <row r="47" spans="1:15" ht="12.75" customHeight="1" x14ac:dyDescent="0.2">
      <c r="A47" s="22" t="s">
        <v>1025</v>
      </c>
      <c r="C47" s="4">
        <f>E7</f>
        <v>-400</v>
      </c>
      <c r="D47" s="4">
        <f>F7</f>
        <v>-600</v>
      </c>
      <c r="H47" s="37" t="s">
        <v>2732</v>
      </c>
      <c r="J47" s="4">
        <f>E13</f>
        <v>-600</v>
      </c>
      <c r="K47" s="4">
        <f>F13</f>
        <v>250</v>
      </c>
      <c r="L47" s="19"/>
    </row>
    <row r="48" spans="1:15" ht="12.75" customHeight="1" x14ac:dyDescent="0.2">
      <c r="A48" s="22" t="s">
        <v>1025</v>
      </c>
      <c r="B48" s="4" t="s">
        <v>769</v>
      </c>
      <c r="C48" s="5">
        <f>C47-B46</f>
        <v>-400</v>
      </c>
      <c r="D48" s="5">
        <f>D47-B46</f>
        <v>-600</v>
      </c>
      <c r="H48" s="37" t="s">
        <v>2732</v>
      </c>
      <c r="I48" s="4" t="s">
        <v>769</v>
      </c>
      <c r="J48" s="5">
        <f>J47-I46</f>
        <v>-749.8328458997928</v>
      </c>
      <c r="K48" s="5">
        <f>K47-I46</f>
        <v>100.16715410020726</v>
      </c>
      <c r="L48" s="19"/>
    </row>
    <row r="49" spans="1:12" ht="12.75" customHeight="1" x14ac:dyDescent="0.2">
      <c r="A49" s="22" t="s">
        <v>1025</v>
      </c>
      <c r="B49" s="4" t="s">
        <v>759</v>
      </c>
      <c r="C49" s="5">
        <f>C47+B46</f>
        <v>-400</v>
      </c>
      <c r="D49" s="5">
        <f>D47-B46</f>
        <v>-600</v>
      </c>
      <c r="H49" s="37" t="s">
        <v>2732</v>
      </c>
      <c r="I49" s="4" t="s">
        <v>759</v>
      </c>
      <c r="J49" s="5">
        <f>J47+I46</f>
        <v>-450.16715410020726</v>
      </c>
      <c r="K49" s="5">
        <f>K47-I46</f>
        <v>100.16715410020726</v>
      </c>
      <c r="L49" s="19"/>
    </row>
    <row r="50" spans="1:12" ht="12.75" customHeight="1" x14ac:dyDescent="0.2">
      <c r="A50" s="22" t="s">
        <v>1025</v>
      </c>
      <c r="B50" s="4" t="s">
        <v>990</v>
      </c>
      <c r="C50" s="5">
        <f>C49</f>
        <v>-400</v>
      </c>
      <c r="D50" s="5">
        <f>D47+B46</f>
        <v>-600</v>
      </c>
      <c r="H50" s="37" t="s">
        <v>2732</v>
      </c>
      <c r="I50" s="4" t="s">
        <v>990</v>
      </c>
      <c r="J50" s="5">
        <f>J49</f>
        <v>-450.16715410020726</v>
      </c>
      <c r="K50" s="5">
        <f>K47+I46</f>
        <v>399.83284589979274</v>
      </c>
      <c r="L50" s="19"/>
    </row>
    <row r="51" spans="1:12" ht="12.75" customHeight="1" x14ac:dyDescent="0.2">
      <c r="A51" s="22" t="s">
        <v>1025</v>
      </c>
      <c r="B51" s="4" t="s">
        <v>987</v>
      </c>
      <c r="C51" s="5">
        <f>C52</f>
        <v>-400</v>
      </c>
      <c r="D51" s="5">
        <f>D47+B46</f>
        <v>-600</v>
      </c>
      <c r="H51" s="37" t="s">
        <v>2732</v>
      </c>
      <c r="I51" s="4" t="s">
        <v>987</v>
      </c>
      <c r="J51" s="5">
        <f>J52</f>
        <v>-749.8328458997928</v>
      </c>
      <c r="K51" s="5">
        <f>K47+I46</f>
        <v>399.83284589979274</v>
      </c>
      <c r="L51" s="19"/>
    </row>
    <row r="52" spans="1:12" ht="12.75" customHeight="1" x14ac:dyDescent="0.2">
      <c r="A52" s="22" t="s">
        <v>1025</v>
      </c>
      <c r="B52" s="4" t="s">
        <v>769</v>
      </c>
      <c r="C52" s="5">
        <f>C48</f>
        <v>-400</v>
      </c>
      <c r="D52" s="5">
        <f>D48</f>
        <v>-600</v>
      </c>
      <c r="H52" s="37" t="s">
        <v>2732</v>
      </c>
      <c r="I52" s="4" t="s">
        <v>769</v>
      </c>
      <c r="J52" s="5">
        <f>J48</f>
        <v>-749.8328458997928</v>
      </c>
      <c r="K52" s="5">
        <f>K48</f>
        <v>100.16715410020726</v>
      </c>
      <c r="L52" s="19"/>
    </row>
    <row r="53" spans="1:12" ht="12.75" customHeight="1" x14ac:dyDescent="0.2">
      <c r="A53" s="22" t="s">
        <v>2590</v>
      </c>
      <c r="B53" s="5">
        <f>$H$8</f>
        <v>0</v>
      </c>
      <c r="C53" s="4" t="s">
        <v>86</v>
      </c>
      <c r="D53" s="4" t="s">
        <v>85</v>
      </c>
      <c r="H53" s="37" t="s">
        <v>288</v>
      </c>
      <c r="I53" s="5">
        <f>$H$14</f>
        <v>54.482916098962178</v>
      </c>
      <c r="J53" s="4" t="s">
        <v>86</v>
      </c>
      <c r="K53" s="4" t="s">
        <v>85</v>
      </c>
      <c r="L53" s="19"/>
    </row>
    <row r="54" spans="1:12" ht="12.75" customHeight="1" x14ac:dyDescent="0.2">
      <c r="A54" s="22" t="s">
        <v>2590</v>
      </c>
      <c r="C54" s="4">
        <f>E8</f>
        <v>400</v>
      </c>
      <c r="D54" s="4">
        <f>F8</f>
        <v>-200</v>
      </c>
      <c r="H54" s="37" t="s">
        <v>288</v>
      </c>
      <c r="J54" s="4">
        <f>E14</f>
        <v>350</v>
      </c>
      <c r="K54" s="4">
        <f>F14</f>
        <v>-130</v>
      </c>
      <c r="L54" s="19"/>
    </row>
    <row r="55" spans="1:12" ht="12.75" customHeight="1" x14ac:dyDescent="0.2">
      <c r="A55" s="22" t="s">
        <v>2590</v>
      </c>
      <c r="B55" s="4" t="s">
        <v>769</v>
      </c>
      <c r="C55" s="5">
        <f>C54-B53</f>
        <v>400</v>
      </c>
      <c r="D55" s="5">
        <f>D54-B53</f>
        <v>-200</v>
      </c>
      <c r="H55" s="37" t="s">
        <v>288</v>
      </c>
      <c r="I55" s="4" t="s">
        <v>769</v>
      </c>
      <c r="J55" s="5">
        <f>J54-I53</f>
        <v>295.51708390103784</v>
      </c>
      <c r="K55" s="5">
        <f>K54-I53</f>
        <v>-184.48291609896216</v>
      </c>
      <c r="L55" s="19"/>
    </row>
    <row r="56" spans="1:12" ht="12.75" customHeight="1" x14ac:dyDescent="0.2">
      <c r="A56" s="22" t="s">
        <v>2590</v>
      </c>
      <c r="B56" s="4" t="s">
        <v>759</v>
      </c>
      <c r="C56" s="5">
        <f>C54+B53</f>
        <v>400</v>
      </c>
      <c r="D56" s="5">
        <f>D54-B53</f>
        <v>-200</v>
      </c>
      <c r="H56" s="37" t="s">
        <v>288</v>
      </c>
      <c r="I56" s="4" t="s">
        <v>759</v>
      </c>
      <c r="J56" s="5">
        <f>J54+I53</f>
        <v>404.48291609896216</v>
      </c>
      <c r="K56" s="5">
        <f>K54-I53</f>
        <v>-184.48291609896216</v>
      </c>
      <c r="L56" s="19"/>
    </row>
    <row r="57" spans="1:12" ht="12.75" customHeight="1" x14ac:dyDescent="0.2">
      <c r="A57" s="22" t="s">
        <v>2590</v>
      </c>
      <c r="B57" s="4" t="s">
        <v>990</v>
      </c>
      <c r="C57" s="5">
        <f>C56</f>
        <v>400</v>
      </c>
      <c r="D57" s="5">
        <f>D54+B53</f>
        <v>-200</v>
      </c>
      <c r="H57" s="37" t="s">
        <v>288</v>
      </c>
      <c r="I57" s="4" t="s">
        <v>990</v>
      </c>
      <c r="J57" s="5">
        <f>J56</f>
        <v>404.48291609896216</v>
      </c>
      <c r="K57" s="5">
        <f>K54+I53</f>
        <v>-75.517083901037822</v>
      </c>
      <c r="L57" s="19"/>
    </row>
    <row r="58" spans="1:12" ht="12.75" customHeight="1" x14ac:dyDescent="0.2">
      <c r="A58" s="22" t="s">
        <v>2590</v>
      </c>
      <c r="B58" s="4" t="s">
        <v>987</v>
      </c>
      <c r="C58" s="5">
        <f>C59</f>
        <v>400</v>
      </c>
      <c r="D58" s="5">
        <f>D54+B53</f>
        <v>-200</v>
      </c>
      <c r="H58" s="37" t="s">
        <v>288</v>
      </c>
      <c r="I58" s="4" t="s">
        <v>987</v>
      </c>
      <c r="J58" s="5">
        <f>J59</f>
        <v>295.51708390103784</v>
      </c>
      <c r="K58" s="5">
        <f>K54+I53</f>
        <v>-75.517083901037822</v>
      </c>
      <c r="L58" s="19"/>
    </row>
    <row r="59" spans="1:12" ht="12.75" customHeight="1" x14ac:dyDescent="0.2">
      <c r="A59" s="22" t="s">
        <v>2590</v>
      </c>
      <c r="B59" s="4" t="s">
        <v>769</v>
      </c>
      <c r="C59" s="5">
        <f>C55</f>
        <v>400</v>
      </c>
      <c r="D59" s="5">
        <f>D55</f>
        <v>-200</v>
      </c>
      <c r="H59" s="37" t="s">
        <v>288</v>
      </c>
      <c r="I59" s="4" t="s">
        <v>769</v>
      </c>
      <c r="J59" s="5">
        <f>J55</f>
        <v>295.51708390103784</v>
      </c>
      <c r="K59" s="5">
        <f>K55</f>
        <v>-184.48291609896216</v>
      </c>
      <c r="L59" s="19"/>
    </row>
    <row r="60" spans="1:12" ht="12.75" customHeight="1" x14ac:dyDescent="0.2">
      <c r="A60" s="22"/>
      <c r="H60" s="37" t="s">
        <v>1551</v>
      </c>
      <c r="I60" s="5">
        <f>$H$15</f>
        <v>101.40056922466933</v>
      </c>
      <c r="J60" s="4" t="s">
        <v>86</v>
      </c>
      <c r="K60" s="4" t="s">
        <v>85</v>
      </c>
      <c r="L60" s="19"/>
    </row>
    <row r="61" spans="1:12" ht="12.75" customHeight="1" x14ac:dyDescent="0.2">
      <c r="H61" s="37" t="s">
        <v>1551</v>
      </c>
      <c r="J61" s="4">
        <f>E15</f>
        <v>230</v>
      </c>
      <c r="K61" s="4">
        <f>F15</f>
        <v>-400</v>
      </c>
      <c r="L61" s="19"/>
    </row>
    <row r="62" spans="1:12" ht="12.75" customHeight="1" x14ac:dyDescent="0.2">
      <c r="H62" s="37" t="s">
        <v>1551</v>
      </c>
      <c r="I62" s="4" t="s">
        <v>769</v>
      </c>
      <c r="J62" s="5">
        <f>J61-I60</f>
        <v>128.59943077533069</v>
      </c>
      <c r="K62" s="5">
        <f>K61-I60</f>
        <v>-501.40056922466931</v>
      </c>
      <c r="L62" s="19"/>
    </row>
    <row r="63" spans="1:12" ht="12.75" customHeight="1" x14ac:dyDescent="0.2">
      <c r="H63" s="37" t="s">
        <v>1551</v>
      </c>
      <c r="I63" s="4" t="s">
        <v>759</v>
      </c>
      <c r="J63" s="5">
        <f>J61+I60</f>
        <v>331.40056922466931</v>
      </c>
      <c r="K63" s="5">
        <f>K61-I60</f>
        <v>-501.40056922466931</v>
      </c>
      <c r="L63" s="19"/>
    </row>
    <row r="64" spans="1:12" ht="12.75" customHeight="1" x14ac:dyDescent="0.2">
      <c r="H64" s="37" t="s">
        <v>1551</v>
      </c>
      <c r="I64" s="4" t="s">
        <v>990</v>
      </c>
      <c r="J64" s="5">
        <f>J63</f>
        <v>331.40056922466931</v>
      </c>
      <c r="K64" s="5">
        <f>K61+I60</f>
        <v>-298.59943077533069</v>
      </c>
      <c r="L64" s="19"/>
    </row>
    <row r="65" spans="1:12" ht="12.75" customHeight="1" x14ac:dyDescent="0.2">
      <c r="H65" s="37" t="s">
        <v>1551</v>
      </c>
      <c r="I65" s="4" t="s">
        <v>987</v>
      </c>
      <c r="J65" s="5">
        <f>J66</f>
        <v>128.59943077533069</v>
      </c>
      <c r="K65" s="5">
        <f>K61+I60</f>
        <v>-298.59943077533069</v>
      </c>
      <c r="L65" s="19"/>
    </row>
    <row r="66" spans="1:12" ht="12.75" customHeight="1" x14ac:dyDescent="0.2">
      <c r="H66" s="37" t="s">
        <v>1551</v>
      </c>
      <c r="I66" s="4" t="s">
        <v>769</v>
      </c>
      <c r="J66" s="5">
        <f>J62</f>
        <v>128.59943077533069</v>
      </c>
      <c r="K66" s="5">
        <f>K62</f>
        <v>-501.40056922466931</v>
      </c>
      <c r="L66" s="19"/>
    </row>
    <row r="67" spans="1:12" ht="12.75" customHeight="1" x14ac:dyDescent="0.2">
      <c r="H67" s="37" t="s">
        <v>914</v>
      </c>
      <c r="I67" s="5">
        <f>$H$16</f>
        <v>135.0985114675986</v>
      </c>
      <c r="J67" s="4" t="s">
        <v>86</v>
      </c>
      <c r="K67" s="4" t="s">
        <v>85</v>
      </c>
      <c r="L67" s="19"/>
    </row>
    <row r="68" spans="1:12" ht="12.75" customHeight="1" x14ac:dyDescent="0.2">
      <c r="H68" s="37" t="s">
        <v>914</v>
      </c>
      <c r="J68" s="4">
        <f>E16</f>
        <v>150</v>
      </c>
      <c r="K68" s="4">
        <f>F16</f>
        <v>250</v>
      </c>
      <c r="L68" s="19"/>
    </row>
    <row r="69" spans="1:12" ht="12.75" customHeight="1" x14ac:dyDescent="0.2">
      <c r="A69" s="4" t="s">
        <v>2341</v>
      </c>
      <c r="B69" s="4">
        <v>134.85003676273499</v>
      </c>
      <c r="C69" s="4" t="s">
        <v>86</v>
      </c>
      <c r="D69" s="4" t="s">
        <v>85</v>
      </c>
      <c r="H69" s="37" t="s">
        <v>914</v>
      </c>
      <c r="I69" s="4" t="s">
        <v>769</v>
      </c>
      <c r="J69" s="5">
        <f>J68-I67</f>
        <v>14.901488532401402</v>
      </c>
      <c r="K69" s="5">
        <f>K68-I67</f>
        <v>114.9014885324014</v>
      </c>
      <c r="L69" s="19"/>
    </row>
    <row r="70" spans="1:12" ht="12.75" customHeight="1" x14ac:dyDescent="0.2">
      <c r="A70" s="4" t="s">
        <v>2341</v>
      </c>
      <c r="C70" s="4">
        <f>E9</f>
        <v>-550</v>
      </c>
      <c r="D70" s="4">
        <f>F9</f>
        <v>-50</v>
      </c>
      <c r="H70" s="37" t="s">
        <v>914</v>
      </c>
      <c r="I70" s="4" t="s">
        <v>759</v>
      </c>
      <c r="J70" s="5">
        <f>J68+I67</f>
        <v>285.0985114675986</v>
      </c>
      <c r="K70" s="5">
        <f>K68-I67</f>
        <v>114.9014885324014</v>
      </c>
      <c r="L70" s="19"/>
    </row>
    <row r="71" spans="1:12" ht="12.75" customHeight="1" x14ac:dyDescent="0.2">
      <c r="A71" s="4" t="s">
        <v>2341</v>
      </c>
      <c r="B71" s="4" t="s">
        <v>769</v>
      </c>
      <c r="C71" s="5">
        <f>C70-B69</f>
        <v>-684.85003676273504</v>
      </c>
      <c r="D71" s="5">
        <f>D70-B69</f>
        <v>-184.85003676273499</v>
      </c>
      <c r="H71" s="37" t="s">
        <v>914</v>
      </c>
      <c r="I71" s="4" t="s">
        <v>990</v>
      </c>
      <c r="J71" s="5">
        <f>J70</f>
        <v>285.0985114675986</v>
      </c>
      <c r="K71" s="5">
        <f>K68+I67</f>
        <v>385.0985114675986</v>
      </c>
      <c r="L71" s="19"/>
    </row>
    <row r="72" spans="1:12" ht="12.75" customHeight="1" x14ac:dyDescent="0.2">
      <c r="A72" s="4" t="s">
        <v>2341</v>
      </c>
      <c r="B72" s="4" t="s">
        <v>759</v>
      </c>
      <c r="C72" s="4">
        <f>C70+B69</f>
        <v>-415.14996323726501</v>
      </c>
      <c r="D72" s="4">
        <f>D70-B69</f>
        <v>-184.85003676273499</v>
      </c>
      <c r="H72" s="37" t="s">
        <v>914</v>
      </c>
      <c r="I72" s="4" t="s">
        <v>987</v>
      </c>
      <c r="J72" s="5">
        <f>J73</f>
        <v>14.901488532401402</v>
      </c>
      <c r="K72" s="5">
        <f>K68+I67</f>
        <v>385.0985114675986</v>
      </c>
      <c r="L72" s="19"/>
    </row>
    <row r="73" spans="1:12" ht="12.75" customHeight="1" x14ac:dyDescent="0.2">
      <c r="A73" s="4" t="s">
        <v>2341</v>
      </c>
      <c r="B73" s="4" t="s">
        <v>990</v>
      </c>
      <c r="C73" s="4">
        <f>C72</f>
        <v>-415.14996323726501</v>
      </c>
      <c r="D73" s="4">
        <f>D70+B69</f>
        <v>84.850036762734987</v>
      </c>
      <c r="H73" s="37" t="s">
        <v>914</v>
      </c>
      <c r="I73" s="4" t="s">
        <v>769</v>
      </c>
      <c r="J73" s="5">
        <f>J69</f>
        <v>14.901488532401402</v>
      </c>
      <c r="K73" s="5">
        <f>K69</f>
        <v>114.9014885324014</v>
      </c>
      <c r="L73" s="19"/>
    </row>
    <row r="74" spans="1:12" ht="12.75" customHeight="1" x14ac:dyDescent="0.2">
      <c r="A74" s="4" t="s">
        <v>2341</v>
      </c>
      <c r="B74" s="4" t="s">
        <v>987</v>
      </c>
      <c r="C74" s="4">
        <f>C75</f>
        <v>-684.85003676273504</v>
      </c>
      <c r="D74" s="4">
        <f>D70+B69</f>
        <v>84.850036762734987</v>
      </c>
      <c r="H74" s="37" t="s">
        <v>2543</v>
      </c>
      <c r="I74" s="5">
        <f>$H$17</f>
        <v>103.28605493446345</v>
      </c>
      <c r="J74" s="4" t="s">
        <v>86</v>
      </c>
      <c r="K74" s="4" t="s">
        <v>85</v>
      </c>
      <c r="L74" s="19"/>
    </row>
    <row r="75" spans="1:12" ht="12.75" customHeight="1" x14ac:dyDescent="0.2">
      <c r="A75" s="4" t="s">
        <v>2341</v>
      </c>
      <c r="B75" s="4" t="s">
        <v>769</v>
      </c>
      <c r="C75" s="5">
        <f>C71</f>
        <v>-684.85003676273504</v>
      </c>
      <c r="D75" s="5">
        <f>D71</f>
        <v>-184.85003676273499</v>
      </c>
      <c r="H75" s="37" t="s">
        <v>2543</v>
      </c>
      <c r="J75" s="4">
        <f>E17</f>
        <v>-300</v>
      </c>
      <c r="K75" s="4">
        <f>F17</f>
        <v>-550</v>
      </c>
      <c r="L75" s="19"/>
    </row>
    <row r="76" spans="1:12" ht="12.75" customHeight="1" x14ac:dyDescent="0.2">
      <c r="A76" s="4" t="s">
        <v>5742</v>
      </c>
      <c r="B76" s="4">
        <v>58.158040918625197</v>
      </c>
      <c r="C76" s="4" t="s">
        <v>86</v>
      </c>
      <c r="D76" s="4" t="s">
        <v>85</v>
      </c>
      <c r="H76" s="37" t="s">
        <v>2543</v>
      </c>
      <c r="I76" s="4" t="s">
        <v>769</v>
      </c>
      <c r="J76" s="5">
        <f>J75-I74</f>
        <v>-403.28605493446344</v>
      </c>
      <c r="K76" s="5">
        <f>K75-I74</f>
        <v>-653.28605493446344</v>
      </c>
      <c r="L76" s="19"/>
    </row>
    <row r="77" spans="1:12" ht="12.75" customHeight="1" x14ac:dyDescent="0.2">
      <c r="A77" s="4" t="s">
        <v>5742</v>
      </c>
      <c r="C77" s="4">
        <f>E10</f>
        <v>400</v>
      </c>
      <c r="D77" s="4">
        <f>F10</f>
        <v>-250</v>
      </c>
      <c r="H77" s="37" t="s">
        <v>2543</v>
      </c>
      <c r="I77" s="4" t="s">
        <v>759</v>
      </c>
      <c r="J77" s="5">
        <f>J75+I74</f>
        <v>-196.71394506553656</v>
      </c>
      <c r="K77" s="5">
        <f>K75-I74</f>
        <v>-653.28605493446344</v>
      </c>
      <c r="L77" s="19"/>
    </row>
    <row r="78" spans="1:12" ht="12.75" customHeight="1" x14ac:dyDescent="0.2">
      <c r="A78" s="4" t="s">
        <v>5742</v>
      </c>
      <c r="B78" s="4" t="s">
        <v>769</v>
      </c>
      <c r="C78" s="5">
        <f>C77-B76</f>
        <v>341.8419590813748</v>
      </c>
      <c r="D78" s="5">
        <f>D77-B76</f>
        <v>-308.1580409186252</v>
      </c>
      <c r="H78" s="37" t="s">
        <v>2543</v>
      </c>
      <c r="I78" s="4" t="s">
        <v>990</v>
      </c>
      <c r="J78" s="5">
        <f>J77</f>
        <v>-196.71394506553656</v>
      </c>
      <c r="K78" s="5">
        <f>K75+I74</f>
        <v>-446.71394506553656</v>
      </c>
      <c r="L78" s="19"/>
    </row>
    <row r="79" spans="1:12" ht="12.75" customHeight="1" x14ac:dyDescent="0.2">
      <c r="A79" s="4" t="s">
        <v>5742</v>
      </c>
      <c r="B79" s="4" t="s">
        <v>759</v>
      </c>
      <c r="C79" s="5">
        <f>C77+B76</f>
        <v>458.1580409186252</v>
      </c>
      <c r="D79" s="5">
        <f>D77-B76</f>
        <v>-308.1580409186252</v>
      </c>
      <c r="H79" s="37" t="s">
        <v>2543</v>
      </c>
      <c r="I79" s="4" t="s">
        <v>987</v>
      </c>
      <c r="J79" s="5">
        <f>J80</f>
        <v>-403.28605493446344</v>
      </c>
      <c r="K79" s="5">
        <f>K75+I74</f>
        <v>-446.71394506553656</v>
      </c>
      <c r="L79" s="19"/>
    </row>
    <row r="80" spans="1:12" ht="12.75" customHeight="1" x14ac:dyDescent="0.2">
      <c r="A80" s="4" t="s">
        <v>5742</v>
      </c>
      <c r="B80" s="4" t="s">
        <v>990</v>
      </c>
      <c r="C80" s="5">
        <f>C79</f>
        <v>458.1580409186252</v>
      </c>
      <c r="D80" s="5">
        <f>D77+B76</f>
        <v>-191.8419590813748</v>
      </c>
      <c r="H80" s="37" t="s">
        <v>2543</v>
      </c>
      <c r="I80" s="4" t="s">
        <v>769</v>
      </c>
      <c r="J80" s="5">
        <f>J76</f>
        <v>-403.28605493446344</v>
      </c>
      <c r="K80" s="5">
        <f>K76</f>
        <v>-653.28605493446344</v>
      </c>
      <c r="L80" s="19"/>
    </row>
    <row r="81" spans="1:12" ht="12.75" customHeight="1" x14ac:dyDescent="0.2">
      <c r="A81" s="4" t="s">
        <v>5742</v>
      </c>
      <c r="B81" s="4" t="s">
        <v>987</v>
      </c>
      <c r="C81" s="5">
        <f>C78</f>
        <v>341.8419590813748</v>
      </c>
      <c r="D81" s="5">
        <f>D77+B76</f>
        <v>-191.8419590813748</v>
      </c>
      <c r="L81" s="19"/>
    </row>
    <row r="82" spans="1:12" ht="12.75" customHeight="1" x14ac:dyDescent="0.2">
      <c r="A82" s="4" t="s">
        <v>5742</v>
      </c>
      <c r="B82" s="4" t="s">
        <v>769</v>
      </c>
      <c r="C82" s="5">
        <f>C78</f>
        <v>341.8419590813748</v>
      </c>
      <c r="D82" s="5">
        <f>D78</f>
        <v>-308.1580409186252</v>
      </c>
      <c r="L82" s="19"/>
    </row>
    <row r="83" spans="1:12" ht="12.75" customHeight="1" x14ac:dyDescent="0.2">
      <c r="A83" s="4" t="s">
        <v>1308</v>
      </c>
      <c r="B83" s="4">
        <f>H11</f>
        <v>129.6540879735883</v>
      </c>
      <c r="C83" s="4" t="s">
        <v>86</v>
      </c>
      <c r="D83" s="4" t="s">
        <v>85</v>
      </c>
      <c r="L83" s="19"/>
    </row>
    <row r="84" spans="1:12" ht="12.75" customHeight="1" x14ac:dyDescent="0.2">
      <c r="A84" s="4" t="s">
        <v>1308</v>
      </c>
      <c r="C84" s="4">
        <f>E11</f>
        <v>-200</v>
      </c>
      <c r="D84" s="4">
        <f>F11</f>
        <v>300</v>
      </c>
      <c r="L84" s="19"/>
    </row>
    <row r="85" spans="1:12" ht="12.75" customHeight="1" x14ac:dyDescent="0.2">
      <c r="A85" s="4" t="s">
        <v>1308</v>
      </c>
      <c r="B85" s="4" t="s">
        <v>769</v>
      </c>
      <c r="C85" s="5">
        <f>C84-B83</f>
        <v>-329.65408797358828</v>
      </c>
      <c r="D85" s="5">
        <f>D84-B83</f>
        <v>170.3459120264117</v>
      </c>
      <c r="L85" s="19"/>
    </row>
    <row r="86" spans="1:12" ht="12.75" customHeight="1" x14ac:dyDescent="0.2">
      <c r="A86" s="4" t="s">
        <v>1308</v>
      </c>
      <c r="B86" s="4" t="s">
        <v>759</v>
      </c>
      <c r="C86" s="5">
        <f>C84+B83</f>
        <v>-70.345912026411696</v>
      </c>
      <c r="D86" s="5">
        <f>D84-B83</f>
        <v>170.3459120264117</v>
      </c>
      <c r="L86" s="19"/>
    </row>
    <row r="87" spans="1:12" ht="12.75" customHeight="1" x14ac:dyDescent="0.2">
      <c r="A87" s="4" t="s">
        <v>1308</v>
      </c>
      <c r="B87" s="4" t="s">
        <v>990</v>
      </c>
      <c r="C87" s="5">
        <f>C86</f>
        <v>-70.345912026411696</v>
      </c>
      <c r="D87" s="5">
        <f>D84+B83</f>
        <v>429.65408797358828</v>
      </c>
      <c r="L87" s="19"/>
    </row>
    <row r="88" spans="1:12" ht="12.75" customHeight="1" x14ac:dyDescent="0.2">
      <c r="A88" s="4" t="s">
        <v>1308</v>
      </c>
      <c r="B88" s="4" t="s">
        <v>987</v>
      </c>
      <c r="C88" s="5">
        <f>C85</f>
        <v>-329.65408797358828</v>
      </c>
      <c r="D88" s="5">
        <f>D84+B83</f>
        <v>429.65408797358828</v>
      </c>
      <c r="L88" s="19"/>
    </row>
    <row r="89" spans="1:12" ht="12.75" customHeight="1" x14ac:dyDescent="0.2">
      <c r="A89" s="4" t="s">
        <v>1308</v>
      </c>
      <c r="B89" s="4" t="s">
        <v>769</v>
      </c>
      <c r="C89" s="5">
        <f>C85</f>
        <v>-329.65408797358828</v>
      </c>
      <c r="D89" s="5">
        <f>D85</f>
        <v>170.3459120264117</v>
      </c>
      <c r="L89" s="19"/>
    </row>
  </sheetData>
  <sortState ref="M9:N14">
    <sortCondition descending="1" ref="N9:N14"/>
  </sortState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167"/>
  <sheetViews>
    <sheetView workbookViewId="0">
      <selection activeCell="G22" sqref="G22:G25"/>
    </sheetView>
  </sheetViews>
  <sheetFormatPr defaultRowHeight="12.75" x14ac:dyDescent="0.2"/>
  <cols>
    <col min="1" max="1" width="13.85546875" customWidth="1"/>
    <col min="2" max="2" width="18.7109375" customWidth="1"/>
    <col min="3" max="3" width="21.85546875" bestFit="1" customWidth="1"/>
    <col min="7" max="7" width="16.42578125" bestFit="1" customWidth="1"/>
    <col min="8" max="8" width="17" bestFit="1" customWidth="1"/>
    <col min="9" max="9" width="20.28515625" bestFit="1" customWidth="1"/>
    <col min="10" max="10" width="13.5703125" bestFit="1" customWidth="1"/>
    <col min="19" max="19" width="13.7109375" bestFit="1" customWidth="1"/>
  </cols>
  <sheetData>
    <row r="1" spans="1:22" x14ac:dyDescent="0.2">
      <c r="S1" t="s">
        <v>6797</v>
      </c>
      <c r="T1">
        <f>COUNTA(S3:S12)-COUNTIF(S3:S12,0)</f>
        <v>10</v>
      </c>
    </row>
    <row r="2" spans="1:22" x14ac:dyDescent="0.2">
      <c r="M2" t="s">
        <v>6795</v>
      </c>
    </row>
    <row r="3" spans="1:22" x14ac:dyDescent="0.2">
      <c r="A3" s="17" t="s">
        <v>6693</v>
      </c>
      <c r="B3" t="s">
        <v>6694</v>
      </c>
      <c r="C3" t="s">
        <v>6720</v>
      </c>
      <c r="G3" t="s">
        <v>6693</v>
      </c>
      <c r="H3" t="s">
        <v>6694</v>
      </c>
      <c r="I3" t="s">
        <v>6720</v>
      </c>
      <c r="J3" t="s">
        <v>2383</v>
      </c>
      <c r="M3" t="s">
        <v>6794</v>
      </c>
      <c r="S3" t="str">
        <f>IF('The Dashboard!'!$T$6=ChartRight!$M$2,ChartRight!G33,IF('The Dashboard!'!$T$6=ChartRight!$M$3,ChartRight!G4,IF('The Dashboard!'!$T$6=ChartRight!$M$4,ChartRight!G21,"")))</f>
        <v>Reporting</v>
      </c>
      <c r="T3">
        <f>IF('The Dashboard!'!$T$6=ChartRight!$M$2,ChartRight!H33,IF('The Dashboard!'!$T$6=ChartRight!$M$3,ChartRight!H4,IF('The Dashboard!'!$T$6=ChartRight!$M$4,ChartRight!H21,"")))</f>
        <v>83</v>
      </c>
      <c r="U3">
        <f>IF('The Dashboard!'!$T$6=ChartRight!$M$2,ChartRight!I33,IF('The Dashboard!'!$T$6=ChartRight!$M$3,ChartRight!I4,IF('The Dashboard!'!$T$6=ChartRight!$M$4,ChartRight!I21,"")))</f>
        <v>1624655.1581959999</v>
      </c>
      <c r="V3" s="46">
        <f>IF('The Dashboard!'!$T$6=ChartRight!$M$2,ChartRight!J33,IF('The Dashboard!'!$T$6=ChartRight!$M$3,ChartRight!J4,IF('The Dashboard!'!$T$6=ChartRight!$M$4,ChartRight!J21,"")))</f>
        <v>19574.158532481928</v>
      </c>
    </row>
    <row r="4" spans="1:22" x14ac:dyDescent="0.2">
      <c r="A4" s="18" t="s">
        <v>519</v>
      </c>
      <c r="B4" s="19">
        <v>135</v>
      </c>
      <c r="C4" s="19">
        <v>7316519.4787729951</v>
      </c>
      <c r="G4" t="s">
        <v>381</v>
      </c>
      <c r="H4">
        <v>83</v>
      </c>
      <c r="I4">
        <v>1624655.1581959999</v>
      </c>
      <c r="J4" s="46">
        <f t="shared" ref="J4:J14" si="0">I4/H4</f>
        <v>19574.158532481928</v>
      </c>
      <c r="M4" t="s">
        <v>6796</v>
      </c>
      <c r="S4" t="str">
        <f>IF('The Dashboard!'!$T$6=ChartRight!$M$2,ChartRight!G34,IF('The Dashboard!'!$T$6=ChartRight!$M$3,ChartRight!G5,IF('The Dashboard!'!$T$6=ChartRight!$M$4,ChartRight!G22,"")))</f>
        <v>Misc.</v>
      </c>
      <c r="T4">
        <f>IF('The Dashboard!'!$T$6=ChartRight!$M$2,ChartRight!H34,IF('The Dashboard!'!$T$6=ChartRight!$M$3,ChartRight!H5,IF('The Dashboard!'!$T$6=ChartRight!$M$4,ChartRight!H22,"")))</f>
        <v>7</v>
      </c>
      <c r="U4">
        <f>IF('The Dashboard!'!$T$6=ChartRight!$M$2,ChartRight!I34,IF('The Dashboard!'!$T$6=ChartRight!$M$3,ChartRight!I5,IF('The Dashboard!'!$T$6=ChartRight!$M$4,ChartRight!I22,"")))</f>
        <v>321666.33952600003</v>
      </c>
      <c r="V4" s="46">
        <f>IF('The Dashboard!'!$T$6=ChartRight!$M$2,ChartRight!J34,IF('The Dashboard!'!$T$6=ChartRight!$M$3,ChartRight!J5,IF('The Dashboard!'!$T$6=ChartRight!$M$4,ChartRight!J22,"")))</f>
        <v>45952.334218000004</v>
      </c>
    </row>
    <row r="5" spans="1:22" x14ac:dyDescent="0.2">
      <c r="A5" s="18" t="s">
        <v>6511</v>
      </c>
      <c r="B5" s="19">
        <v>743</v>
      </c>
      <c r="C5" s="19">
        <v>34397756.676950008</v>
      </c>
      <c r="G5" t="s">
        <v>6513</v>
      </c>
      <c r="H5">
        <v>7</v>
      </c>
      <c r="I5">
        <v>321666.33952600003</v>
      </c>
      <c r="J5" s="46">
        <f t="shared" si="0"/>
        <v>45952.334218000004</v>
      </c>
      <c r="S5" t="str">
        <f>IF('The Dashboard!'!$T$6=ChartRight!$M$2,ChartRight!G35,IF('The Dashboard!'!$T$6=ChartRight!$M$3,ChartRight!G6,IF('The Dashboard!'!$T$6=ChartRight!$M$4,ChartRight!G23,"")))</f>
        <v>Analyst</v>
      </c>
      <c r="T5">
        <f>IF('The Dashboard!'!$T$6=ChartRight!$M$2,ChartRight!H35,IF('The Dashboard!'!$T$6=ChartRight!$M$3,ChartRight!H6,IF('The Dashboard!'!$T$6=ChartRight!$M$4,ChartRight!H23,"")))</f>
        <v>743</v>
      </c>
      <c r="U5">
        <f>IF('The Dashboard!'!$T$6=ChartRight!$M$2,ChartRight!I35,IF('The Dashboard!'!$T$6=ChartRight!$M$3,ChartRight!I6,IF('The Dashboard!'!$T$6=ChartRight!$M$4,ChartRight!I23,"")))</f>
        <v>34397756.676950008</v>
      </c>
      <c r="V5" s="46">
        <f>IF('The Dashboard!'!$T$6=ChartRight!$M$2,ChartRight!J35,IF('The Dashboard!'!$T$6=ChartRight!$M$3,ChartRight!J6,IF('The Dashboard!'!$T$6=ChartRight!$M$4,ChartRight!J23,"")))</f>
        <v>46295.769417160169</v>
      </c>
    </row>
    <row r="6" spans="1:22" x14ac:dyDescent="0.2">
      <c r="A6" s="18" t="s">
        <v>5482</v>
      </c>
      <c r="B6" s="19">
        <v>90</v>
      </c>
      <c r="C6" s="19">
        <v>5665565.9897530014</v>
      </c>
      <c r="G6" t="s">
        <v>6511</v>
      </c>
      <c r="H6">
        <v>743</v>
      </c>
      <c r="I6">
        <v>34397756.676950008</v>
      </c>
      <c r="J6" s="46">
        <f t="shared" si="0"/>
        <v>46295.769417160169</v>
      </c>
      <c r="M6" t="s">
        <v>6798</v>
      </c>
      <c r="S6" t="str">
        <f>IF('The Dashboard!'!$T$6=ChartRight!$M$2,ChartRight!G36,IF('The Dashboard!'!$T$6=ChartRight!$M$3,ChartRight!G7,IF('The Dashboard!'!$T$6=ChartRight!$M$4,ChartRight!G24,"")))</f>
        <v>Manager</v>
      </c>
      <c r="T6">
        <f>IF('The Dashboard!'!$T$6=ChartRight!$M$2,ChartRight!H36,IF('The Dashboard!'!$T$6=ChartRight!$M$3,ChartRight!H7,IF('The Dashboard!'!$T$6=ChartRight!$M$4,ChartRight!H24,"")))</f>
        <v>558</v>
      </c>
      <c r="U6">
        <f>IF('The Dashboard!'!$T$6=ChartRight!$M$2,ChartRight!I36,IF('The Dashboard!'!$T$6=ChartRight!$M$3,ChartRight!I7,IF('The Dashboard!'!$T$6=ChartRight!$M$4,ChartRight!I24,"")))</f>
        <v>25940438.317591012</v>
      </c>
      <c r="V6" s="46">
        <f>IF('The Dashboard!'!$T$6=ChartRight!$M$2,ChartRight!J36,IF('The Dashboard!'!$T$6=ChartRight!$M$3,ChartRight!J7,IF('The Dashboard!'!$T$6=ChartRight!$M$4,ChartRight!J24,"")))</f>
        <v>46488.240712528692</v>
      </c>
    </row>
    <row r="7" spans="1:22" x14ac:dyDescent="0.2">
      <c r="A7" s="18" t="s">
        <v>2089</v>
      </c>
      <c r="B7" s="19">
        <v>67</v>
      </c>
      <c r="C7" s="19">
        <v>4361963.2447730014</v>
      </c>
      <c r="G7" t="s">
        <v>3027</v>
      </c>
      <c r="H7">
        <v>558</v>
      </c>
      <c r="I7">
        <v>25940438.317591012</v>
      </c>
      <c r="J7" s="46">
        <f t="shared" si="0"/>
        <v>46488.240712528692</v>
      </c>
      <c r="M7" t="str">
        <f>IF('The Dashboard!'!$T$6=ChartRight!$M$2,"Experience",IF('The Dashboard!'!$T$6=ChartRight!$M$3,"Role",IF('The Dashboard!'!$T$6=ChartRight!$M$4,"Hours of Excel Work","")))</f>
        <v>Role</v>
      </c>
      <c r="S7" t="str">
        <f>IF('The Dashboard!'!$T$6=ChartRight!$M$2,ChartRight!G37,IF('The Dashboard!'!$T$6=ChartRight!$M$3,ChartRight!G8,IF('The Dashboard!'!$T$6=ChartRight!$M$4,ChartRight!G25,"")))</f>
        <v>Engineer</v>
      </c>
      <c r="T7">
        <f>IF('The Dashboard!'!$T$6=ChartRight!$M$2,ChartRight!H37,IF('The Dashboard!'!$T$6=ChartRight!$M$3,ChartRight!H8,IF('The Dashboard!'!$T$6=ChartRight!$M$4,ChartRight!H25,"")))</f>
        <v>74</v>
      </c>
      <c r="U7">
        <f>IF('The Dashboard!'!$T$6=ChartRight!$M$2,ChartRight!I37,IF('The Dashboard!'!$T$6=ChartRight!$M$3,ChartRight!I8,IF('The Dashboard!'!$T$6=ChartRight!$M$4,ChartRight!I25,"")))</f>
        <v>3826921.205407999</v>
      </c>
      <c r="V7" s="46">
        <f>IF('The Dashboard!'!$T$6=ChartRight!$M$2,ChartRight!J37,IF('The Dashboard!'!$T$6=ChartRight!$M$3,ChartRight!J8,IF('The Dashboard!'!$T$6=ChartRight!$M$4,ChartRight!J25,"")))</f>
        <v>51715.151424432421</v>
      </c>
    </row>
    <row r="8" spans="1:22" x14ac:dyDescent="0.2">
      <c r="A8" s="18" t="s">
        <v>2893</v>
      </c>
      <c r="B8" s="19">
        <v>75</v>
      </c>
      <c r="C8" s="19">
        <v>7294940.6714230021</v>
      </c>
      <c r="G8" t="s">
        <v>4092</v>
      </c>
      <c r="H8">
        <v>74</v>
      </c>
      <c r="I8">
        <v>3826921.205407999</v>
      </c>
      <c r="J8" s="46">
        <f t="shared" si="0"/>
        <v>51715.151424432421</v>
      </c>
      <c r="M8" t="str">
        <f>IF('The Dashboard!'!$T$6=ChartRight!$M$2,"Experience",IF('The Dashboard!'!$T$6=ChartRight!$M$3,"Role",IF('The Dashboard!'!$T$6=ChartRight!$M$4,"Hours of Excel Work","")))</f>
        <v>Role</v>
      </c>
      <c r="S8" t="str">
        <f>IF('The Dashboard!'!$T$6=ChartRight!$M$2,ChartRight!G38,IF('The Dashboard!'!$T$6=ChartRight!$M$3,ChartRight!G9,IF('The Dashboard!'!$T$6=ChartRight!$M$4,ChartRight!G26,"")))</f>
        <v>Accountant</v>
      </c>
      <c r="T8">
        <f>IF('The Dashboard!'!$T$6=ChartRight!$M$2,ChartRight!H38,IF('The Dashboard!'!$T$6=ChartRight!$M$3,ChartRight!H9,IF('The Dashboard!'!$T$6=ChartRight!$M$4,ChartRight!H26,"")))</f>
        <v>135</v>
      </c>
      <c r="U8">
        <f>IF('The Dashboard!'!$T$6=ChartRight!$M$2,ChartRight!I38,IF('The Dashboard!'!$T$6=ChartRight!$M$3,ChartRight!I9,IF('The Dashboard!'!$T$6=ChartRight!$M$4,ChartRight!I26,"")))</f>
        <v>7316519.4787729951</v>
      </c>
      <c r="V8" s="46">
        <f>IF('The Dashboard!'!$T$6=ChartRight!$M$2,ChartRight!J38,IF('The Dashboard!'!$T$6=ChartRight!$M$3,ChartRight!J9,IF('The Dashboard!'!$T$6=ChartRight!$M$4,ChartRight!J26,"")))</f>
        <v>54196.440583503667</v>
      </c>
    </row>
    <row r="9" spans="1:22" x14ac:dyDescent="0.2">
      <c r="A9" s="18" t="s">
        <v>4092</v>
      </c>
      <c r="B9" s="19">
        <v>74</v>
      </c>
      <c r="C9" s="19">
        <v>3826921.205407999</v>
      </c>
      <c r="G9" t="s">
        <v>519</v>
      </c>
      <c r="H9">
        <v>135</v>
      </c>
      <c r="I9">
        <v>7316519.4787729951</v>
      </c>
      <c r="J9" s="46">
        <f t="shared" si="0"/>
        <v>54196.440583503667</v>
      </c>
      <c r="S9" t="str">
        <f>IF('The Dashboard!'!$T$6=ChartRight!$M$2,ChartRight!G39,IF('The Dashboard!'!$T$6=ChartRight!$M$3,ChartRight!G10,IF('The Dashboard!'!$T$6=ChartRight!$M$4,ChartRight!G27,"")))</f>
        <v>Specialist</v>
      </c>
      <c r="T9">
        <f>IF('The Dashboard!'!$T$6=ChartRight!$M$2,ChartRight!H39,IF('The Dashboard!'!$T$6=ChartRight!$M$3,ChartRight!H10,IF('The Dashboard!'!$T$6=ChartRight!$M$4,ChartRight!H27,"")))</f>
        <v>51</v>
      </c>
      <c r="U9">
        <f>IF('The Dashboard!'!$T$6=ChartRight!$M$2,ChartRight!I39,IF('The Dashboard!'!$T$6=ChartRight!$M$3,ChartRight!I10,IF('The Dashboard!'!$T$6=ChartRight!$M$4,ChartRight!I27,"")))</f>
        <v>3050461.433007</v>
      </c>
      <c r="V9" s="46">
        <f>IF('The Dashboard!'!$T$6=ChartRight!$M$2,ChartRight!J39,IF('The Dashboard!'!$T$6=ChartRight!$M$3,ChartRight!J10,IF('The Dashboard!'!$T$6=ChartRight!$M$4,ChartRight!J27,"")))</f>
        <v>59812.969274647061</v>
      </c>
    </row>
    <row r="10" spans="1:22" x14ac:dyDescent="0.2">
      <c r="A10" s="18" t="s">
        <v>3027</v>
      </c>
      <c r="B10" s="19">
        <v>558</v>
      </c>
      <c r="C10" s="19">
        <v>25940438.317591012</v>
      </c>
      <c r="G10" t="s">
        <v>1409</v>
      </c>
      <c r="H10">
        <v>51</v>
      </c>
      <c r="I10">
        <v>3050461.433007</v>
      </c>
      <c r="J10" s="46">
        <f t="shared" si="0"/>
        <v>59812.969274647061</v>
      </c>
      <c r="S10" t="str">
        <f>IF('The Dashboard!'!$T$6=ChartRight!$M$2,ChartRight!G40,IF('The Dashboard!'!$T$6=ChartRight!$M$3,ChartRight!G11,IF('The Dashboard!'!$T$6=ChartRight!$M$4,ChartRight!G28,"")))</f>
        <v>Consultant</v>
      </c>
      <c r="T10">
        <f>IF('The Dashboard!'!$T$6=ChartRight!$M$2,ChartRight!H40,IF('The Dashboard!'!$T$6=ChartRight!$M$3,ChartRight!H11,IF('The Dashboard!'!$T$6=ChartRight!$M$4,ChartRight!H28,"")))</f>
        <v>90</v>
      </c>
      <c r="U10">
        <f>IF('The Dashboard!'!$T$6=ChartRight!$M$2,ChartRight!I40,IF('The Dashboard!'!$T$6=ChartRight!$M$3,ChartRight!I11,IF('The Dashboard!'!$T$6=ChartRight!$M$4,ChartRight!I28,"")))</f>
        <v>5665565.9897530014</v>
      </c>
      <c r="V10" s="46">
        <f>IF('The Dashboard!'!$T$6=ChartRight!$M$2,ChartRight!J40,IF('The Dashboard!'!$T$6=ChartRight!$M$3,ChartRight!J11,IF('The Dashboard!'!$T$6=ChartRight!$M$4,ChartRight!J28,"")))</f>
        <v>62950.733219477792</v>
      </c>
    </row>
    <row r="11" spans="1:22" x14ac:dyDescent="0.2">
      <c r="A11" s="18" t="s">
        <v>6513</v>
      </c>
      <c r="B11" s="19">
        <v>7</v>
      </c>
      <c r="C11" s="19">
        <v>321666.33952600003</v>
      </c>
      <c r="G11" t="s">
        <v>5482</v>
      </c>
      <c r="H11">
        <v>90</v>
      </c>
      <c r="I11">
        <v>5665565.9897530014</v>
      </c>
      <c r="J11" s="46">
        <f t="shared" si="0"/>
        <v>62950.733219477792</v>
      </c>
      <c r="S11" t="str">
        <f>IF('The Dashboard!'!$T$6=ChartRight!$M$2,ChartRight!G41,IF('The Dashboard!'!$T$6=ChartRight!$M$3,ChartRight!G12,IF('The Dashboard!'!$T$6=ChartRight!$M$4,ChartRight!G29,"")))</f>
        <v>Controller</v>
      </c>
      <c r="T11">
        <f>IF('The Dashboard!'!$T$6=ChartRight!$M$2,ChartRight!H41,IF('The Dashboard!'!$T$6=ChartRight!$M$3,ChartRight!H12,IF('The Dashboard!'!$T$6=ChartRight!$M$4,ChartRight!H29,"")))</f>
        <v>67</v>
      </c>
      <c r="U11">
        <f>IF('The Dashboard!'!$T$6=ChartRight!$M$2,ChartRight!I41,IF('The Dashboard!'!$T$6=ChartRight!$M$3,ChartRight!I12,IF('The Dashboard!'!$T$6=ChartRight!$M$4,ChartRight!I29,"")))</f>
        <v>4361963.2447730014</v>
      </c>
      <c r="V11" s="46">
        <f>IF('The Dashboard!'!$T$6=ChartRight!$M$2,ChartRight!J41,IF('The Dashboard!'!$T$6=ChartRight!$M$3,ChartRight!J12,IF('The Dashboard!'!$T$6=ChartRight!$M$4,ChartRight!J29,"")))</f>
        <v>65103.929026462705</v>
      </c>
    </row>
    <row r="12" spans="1:22" x14ac:dyDescent="0.2">
      <c r="A12" s="18" t="s">
        <v>381</v>
      </c>
      <c r="B12" s="19">
        <v>83</v>
      </c>
      <c r="C12" s="19">
        <v>1624655.1581959999</v>
      </c>
      <c r="G12" t="s">
        <v>2089</v>
      </c>
      <c r="H12">
        <v>67</v>
      </c>
      <c r="I12">
        <v>4361963.2447730014</v>
      </c>
      <c r="J12" s="46">
        <f t="shared" si="0"/>
        <v>65103.929026462705</v>
      </c>
      <c r="S12" t="str">
        <f>IF('The Dashboard!'!$T$6=ChartRight!$M$2,ChartRight!G42,IF('The Dashboard!'!$T$6=ChartRight!$M$3,ChartRight!G13,IF('The Dashboard!'!$T$6=ChartRight!$M$4,ChartRight!G30,"")))</f>
        <v>CXO/Top Mgmt.</v>
      </c>
      <c r="T12">
        <f>IF('The Dashboard!'!$T$6=ChartRight!$M$2,ChartRight!H42,IF('The Dashboard!'!$T$6=ChartRight!$M$3,ChartRight!H13,IF('The Dashboard!'!$T$6=ChartRight!$M$4,ChartRight!H30,"")))</f>
        <v>75</v>
      </c>
      <c r="U12">
        <f>IF('The Dashboard!'!$T$6=ChartRight!$M$2,ChartRight!I42,IF('The Dashboard!'!$T$6=ChartRight!$M$3,ChartRight!I13,IF('The Dashboard!'!$T$6=ChartRight!$M$4,ChartRight!I30,"")))</f>
        <v>7294940.6714230021</v>
      </c>
      <c r="V12" s="46">
        <f>IF('The Dashboard!'!$T$6=ChartRight!$M$2,ChartRight!J42,IF('The Dashboard!'!$T$6=ChartRight!$M$3,ChartRight!J13,IF('The Dashboard!'!$T$6=ChartRight!$M$4,ChartRight!J30,"")))</f>
        <v>97265.875618973369</v>
      </c>
    </row>
    <row r="13" spans="1:22" x14ac:dyDescent="0.2">
      <c r="A13" s="18" t="s">
        <v>1409</v>
      </c>
      <c r="B13" s="19">
        <v>51</v>
      </c>
      <c r="C13" s="19">
        <v>3050461.433007</v>
      </c>
      <c r="G13" t="s">
        <v>6721</v>
      </c>
      <c r="H13">
        <v>75</v>
      </c>
      <c r="I13">
        <v>7294940.6714230021</v>
      </c>
      <c r="J13" s="46">
        <f t="shared" si="0"/>
        <v>97265.875618973369</v>
      </c>
    </row>
    <row r="14" spans="1:22" x14ac:dyDescent="0.2">
      <c r="A14" s="18" t="s">
        <v>6078</v>
      </c>
      <c r="B14" s="19">
        <v>1883</v>
      </c>
      <c r="C14" s="19">
        <v>93800888.515400112</v>
      </c>
      <c r="G14" t="s">
        <v>6078</v>
      </c>
      <c r="H14">
        <v>1883</v>
      </c>
      <c r="I14">
        <v>93800888.515400112</v>
      </c>
      <c r="J14" s="46">
        <f t="shared" si="0"/>
        <v>49814.598255655925</v>
      </c>
    </row>
    <row r="15" spans="1:22" x14ac:dyDescent="0.2">
      <c r="J15" s="46"/>
    </row>
    <row r="20" spans="1:10" x14ac:dyDescent="0.2">
      <c r="G20" t="s">
        <v>6693</v>
      </c>
      <c r="H20" t="s">
        <v>6694</v>
      </c>
      <c r="I20" t="s">
        <v>6720</v>
      </c>
      <c r="J20" s="46"/>
    </row>
    <row r="21" spans="1:10" x14ac:dyDescent="0.2">
      <c r="G21" t="s">
        <v>422</v>
      </c>
      <c r="H21">
        <v>7</v>
      </c>
      <c r="I21">
        <v>402453.670552</v>
      </c>
      <c r="J21" s="46">
        <f>I21/H21</f>
        <v>57493.381507428574</v>
      </c>
    </row>
    <row r="22" spans="1:10" x14ac:dyDescent="0.2">
      <c r="A22" s="17" t="s">
        <v>6693</v>
      </c>
      <c r="B22" t="s">
        <v>6694</v>
      </c>
      <c r="C22" t="s">
        <v>6720</v>
      </c>
      <c r="G22" t="s">
        <v>5881</v>
      </c>
      <c r="H22">
        <v>174</v>
      </c>
      <c r="I22">
        <v>8652389.3524800017</v>
      </c>
      <c r="J22" s="46">
        <f>I22/H22</f>
        <v>49726.375588965529</v>
      </c>
    </row>
    <row r="23" spans="1:10" x14ac:dyDescent="0.2">
      <c r="A23" s="18" t="s">
        <v>5881</v>
      </c>
      <c r="B23" s="19">
        <v>174</v>
      </c>
      <c r="C23" s="19">
        <v>8652389.3524800017</v>
      </c>
      <c r="G23" t="s">
        <v>5350</v>
      </c>
      <c r="H23">
        <v>451</v>
      </c>
      <c r="I23">
        <v>24153152.630553998</v>
      </c>
      <c r="J23" s="46">
        <f>I23/H23</f>
        <v>53554.662152004428</v>
      </c>
    </row>
    <row r="24" spans="1:10" x14ac:dyDescent="0.2">
      <c r="A24" s="18" t="s">
        <v>5350</v>
      </c>
      <c r="B24" s="19">
        <v>451</v>
      </c>
      <c r="C24" s="19">
        <v>24153152.630553998</v>
      </c>
      <c r="G24" t="s">
        <v>1240</v>
      </c>
      <c r="H24">
        <v>775</v>
      </c>
      <c r="I24">
        <v>39853019.367714949</v>
      </c>
      <c r="J24" s="46">
        <f>I24/H24</f>
        <v>51423.250797051543</v>
      </c>
    </row>
    <row r="25" spans="1:10" x14ac:dyDescent="0.2">
      <c r="A25" s="18" t="s">
        <v>1240</v>
      </c>
      <c r="B25" s="19">
        <v>775</v>
      </c>
      <c r="C25" s="19">
        <v>39853019.367714949</v>
      </c>
      <c r="G25" t="s">
        <v>2431</v>
      </c>
      <c r="H25">
        <v>476</v>
      </c>
      <c r="I25">
        <v>20739873.494099002</v>
      </c>
      <c r="J25" s="46">
        <f>I25/H25</f>
        <v>43571.162802728999</v>
      </c>
    </row>
    <row r="26" spans="1:10" x14ac:dyDescent="0.2">
      <c r="A26" s="18" t="s">
        <v>2431</v>
      </c>
      <c r="B26" s="19">
        <v>476</v>
      </c>
      <c r="C26" s="19">
        <v>20739873.494099002</v>
      </c>
    </row>
    <row r="27" spans="1:10" x14ac:dyDescent="0.2">
      <c r="A27" s="18" t="s">
        <v>422</v>
      </c>
      <c r="B27" s="19">
        <v>7</v>
      </c>
      <c r="C27" s="19">
        <v>402453.670552</v>
      </c>
    </row>
    <row r="28" spans="1:10" x14ac:dyDescent="0.2">
      <c r="A28" s="18" t="s">
        <v>6078</v>
      </c>
      <c r="B28" s="19">
        <v>1883</v>
      </c>
      <c r="C28" s="19">
        <v>93800888.515400052</v>
      </c>
    </row>
    <row r="33" spans="1:10" x14ac:dyDescent="0.2">
      <c r="G33" t="s">
        <v>6793</v>
      </c>
      <c r="H33">
        <v>561</v>
      </c>
      <c r="I33">
        <v>17140913.918297999</v>
      </c>
      <c r="J33" s="46">
        <v>30554.213758106951</v>
      </c>
    </row>
    <row r="34" spans="1:10" x14ac:dyDescent="0.2">
      <c r="G34" t="s">
        <v>6788</v>
      </c>
      <c r="H34">
        <v>405</v>
      </c>
      <c r="I34">
        <v>18852724.892185997</v>
      </c>
      <c r="J34" s="46">
        <v>46549.938005397526</v>
      </c>
    </row>
    <row r="35" spans="1:10" x14ac:dyDescent="0.2">
      <c r="G35" t="s">
        <v>6789</v>
      </c>
      <c r="H35">
        <v>190</v>
      </c>
      <c r="I35">
        <v>11177136.108392</v>
      </c>
      <c r="J35" s="46">
        <v>58827.032149431579</v>
      </c>
    </row>
    <row r="36" spans="1:10" x14ac:dyDescent="0.2">
      <c r="G36" t="s">
        <v>6790</v>
      </c>
      <c r="H36">
        <v>103</v>
      </c>
      <c r="I36">
        <v>7196527.8363859989</v>
      </c>
      <c r="J36" s="46">
        <v>69869.202295009702</v>
      </c>
    </row>
    <row r="37" spans="1:10" x14ac:dyDescent="0.2">
      <c r="G37" t="s">
        <v>6791</v>
      </c>
      <c r="H37">
        <v>43</v>
      </c>
      <c r="I37">
        <v>2995742.9946569996</v>
      </c>
      <c r="J37" s="46">
        <v>69668.441736209294</v>
      </c>
    </row>
    <row r="38" spans="1:10" x14ac:dyDescent="0.2">
      <c r="G38" t="s">
        <v>6792</v>
      </c>
      <c r="H38">
        <v>32</v>
      </c>
      <c r="I38">
        <v>2610265.321705</v>
      </c>
      <c r="J38" s="46">
        <v>81570.79130328125</v>
      </c>
    </row>
    <row r="42" spans="1:10" x14ac:dyDescent="0.2">
      <c r="A42" s="17" t="s">
        <v>6693</v>
      </c>
      <c r="B42" t="s">
        <v>6694</v>
      </c>
      <c r="C42" t="s">
        <v>6720</v>
      </c>
    </row>
    <row r="43" spans="1:10" x14ac:dyDescent="0.2">
      <c r="A43" s="18">
        <v>0</v>
      </c>
      <c r="B43" s="19">
        <v>12</v>
      </c>
      <c r="C43" s="19">
        <v>182470.78112</v>
      </c>
    </row>
    <row r="44" spans="1:10" x14ac:dyDescent="0.2">
      <c r="A44" s="18">
        <v>0.1</v>
      </c>
      <c r="B44" s="19">
        <v>1</v>
      </c>
      <c r="C44" s="19">
        <v>5591.6858400000001</v>
      </c>
    </row>
    <row r="45" spans="1:10" x14ac:dyDescent="0.2">
      <c r="A45" s="18">
        <v>0.3</v>
      </c>
      <c r="B45" s="19">
        <v>2</v>
      </c>
      <c r="C45" s="19">
        <v>23400</v>
      </c>
    </row>
    <row r="46" spans="1:10" x14ac:dyDescent="0.2">
      <c r="A46" s="18">
        <v>0.5</v>
      </c>
      <c r="B46" s="19">
        <v>3</v>
      </c>
      <c r="C46" s="19">
        <v>65342.375006000002</v>
      </c>
    </row>
    <row r="47" spans="1:10" x14ac:dyDescent="0.2">
      <c r="A47" s="18">
        <v>0.6</v>
      </c>
      <c r="B47" s="19">
        <v>1</v>
      </c>
      <c r="C47" s="19">
        <v>9000</v>
      </c>
    </row>
    <row r="48" spans="1:10" x14ac:dyDescent="0.2">
      <c r="A48" s="18">
        <v>0.8</v>
      </c>
      <c r="B48" s="19">
        <v>1</v>
      </c>
      <c r="C48" s="19">
        <v>8903.9583440000006</v>
      </c>
    </row>
    <row r="49" spans="1:3" x14ac:dyDescent="0.2">
      <c r="A49" s="18">
        <v>1</v>
      </c>
      <c r="B49" s="19">
        <v>69</v>
      </c>
      <c r="C49" s="19">
        <v>2126127.5289969998</v>
      </c>
    </row>
    <row r="50" spans="1:3" x14ac:dyDescent="0.2">
      <c r="A50" s="18">
        <v>1.1000000000000001</v>
      </c>
      <c r="B50" s="19">
        <v>1</v>
      </c>
      <c r="C50" s="19">
        <v>30273.45837</v>
      </c>
    </row>
    <row r="51" spans="1:3" x14ac:dyDescent="0.2">
      <c r="A51" s="18">
        <v>1.5</v>
      </c>
      <c r="B51" s="19">
        <v>11</v>
      </c>
      <c r="C51" s="19">
        <v>457128.25108099997</v>
      </c>
    </row>
    <row r="52" spans="1:3" x14ac:dyDescent="0.2">
      <c r="A52" s="18">
        <v>1.6</v>
      </c>
      <c r="B52" s="19">
        <v>2</v>
      </c>
      <c r="C52" s="19">
        <v>8547.8000100000008</v>
      </c>
    </row>
    <row r="53" spans="1:3" x14ac:dyDescent="0.2">
      <c r="A53" s="18">
        <v>2</v>
      </c>
      <c r="B53" s="19">
        <v>102</v>
      </c>
      <c r="C53" s="19">
        <v>2718447.0349170002</v>
      </c>
    </row>
    <row r="54" spans="1:3" x14ac:dyDescent="0.2">
      <c r="A54" s="18">
        <v>2.4</v>
      </c>
      <c r="B54" s="19">
        <v>1</v>
      </c>
      <c r="C54" s="19">
        <v>10150.51251</v>
      </c>
    </row>
    <row r="55" spans="1:3" x14ac:dyDescent="0.2">
      <c r="A55" s="18">
        <v>2.5</v>
      </c>
      <c r="B55" s="19">
        <v>7</v>
      </c>
      <c r="C55" s="19">
        <v>200877.95772800001</v>
      </c>
    </row>
    <row r="56" spans="1:3" x14ac:dyDescent="0.2">
      <c r="A56" s="18">
        <v>3</v>
      </c>
      <c r="B56" s="19">
        <v>106</v>
      </c>
      <c r="C56" s="19">
        <v>3265540.0277780001</v>
      </c>
    </row>
    <row r="57" spans="1:3" x14ac:dyDescent="0.2">
      <c r="A57" s="18">
        <v>3.5</v>
      </c>
      <c r="B57" s="19">
        <v>8</v>
      </c>
      <c r="C57" s="19">
        <v>127656.96254199999</v>
      </c>
    </row>
    <row r="58" spans="1:3" x14ac:dyDescent="0.2">
      <c r="A58" s="18">
        <v>4</v>
      </c>
      <c r="B58" s="19">
        <v>84</v>
      </c>
      <c r="C58" s="19">
        <v>2580788.240398</v>
      </c>
    </row>
    <row r="59" spans="1:3" x14ac:dyDescent="0.2">
      <c r="A59" s="18">
        <v>4.5</v>
      </c>
      <c r="B59" s="19">
        <v>8</v>
      </c>
      <c r="C59" s="19">
        <v>124240.79793600002</v>
      </c>
    </row>
    <row r="60" spans="1:3" x14ac:dyDescent="0.2">
      <c r="A60" s="18">
        <v>4.5999999999999996</v>
      </c>
      <c r="B60" s="19">
        <v>1</v>
      </c>
      <c r="C60" s="19">
        <v>18000</v>
      </c>
    </row>
    <row r="61" spans="1:3" x14ac:dyDescent="0.2">
      <c r="A61" s="18">
        <v>5</v>
      </c>
      <c r="B61" s="19">
        <v>141</v>
      </c>
      <c r="C61" s="19">
        <v>5178426.5457210001</v>
      </c>
    </row>
    <row r="62" spans="1:3" x14ac:dyDescent="0.2">
      <c r="A62" s="18">
        <v>5.5</v>
      </c>
      <c r="B62" s="19">
        <v>3</v>
      </c>
      <c r="C62" s="19">
        <v>214868.958985</v>
      </c>
    </row>
    <row r="63" spans="1:3" x14ac:dyDescent="0.2">
      <c r="A63" s="18">
        <v>5.6</v>
      </c>
      <c r="B63" s="19">
        <v>1</v>
      </c>
      <c r="C63" s="19">
        <v>39355.495880000002</v>
      </c>
    </row>
    <row r="64" spans="1:3" x14ac:dyDescent="0.2">
      <c r="A64" s="18">
        <v>6</v>
      </c>
      <c r="B64" s="19">
        <v>90</v>
      </c>
      <c r="C64" s="19">
        <v>3660834.3309559999</v>
      </c>
    </row>
    <row r="65" spans="1:3" x14ac:dyDescent="0.2">
      <c r="A65" s="18">
        <v>6.4</v>
      </c>
      <c r="B65" s="19">
        <v>1</v>
      </c>
      <c r="C65" s="19">
        <v>6600</v>
      </c>
    </row>
    <row r="66" spans="1:3" x14ac:dyDescent="0.2">
      <c r="A66" s="18">
        <v>6.5</v>
      </c>
      <c r="B66" s="19">
        <v>1</v>
      </c>
      <c r="C66" s="19">
        <v>17807.916689999998</v>
      </c>
    </row>
    <row r="67" spans="1:3" x14ac:dyDescent="0.2">
      <c r="A67" s="18">
        <v>7</v>
      </c>
      <c r="B67" s="19">
        <v>62</v>
      </c>
      <c r="C67" s="19">
        <v>2558184.9580339999</v>
      </c>
    </row>
    <row r="68" spans="1:3" x14ac:dyDescent="0.2">
      <c r="A68" s="18">
        <v>7.3</v>
      </c>
      <c r="B68" s="19">
        <v>1</v>
      </c>
      <c r="C68" s="19">
        <v>8738</v>
      </c>
    </row>
    <row r="69" spans="1:3" x14ac:dyDescent="0.2">
      <c r="A69" s="18">
        <v>7.9</v>
      </c>
      <c r="B69" s="19">
        <v>1</v>
      </c>
      <c r="C69" s="19">
        <v>9616.2750109999997</v>
      </c>
    </row>
    <row r="70" spans="1:3" x14ac:dyDescent="0.2">
      <c r="A70" s="18">
        <v>8</v>
      </c>
      <c r="B70" s="19">
        <v>87</v>
      </c>
      <c r="C70" s="19">
        <v>3330091.4310480002</v>
      </c>
    </row>
    <row r="71" spans="1:3" x14ac:dyDescent="0.2">
      <c r="A71" s="18">
        <v>8.5</v>
      </c>
      <c r="B71" s="19">
        <v>1</v>
      </c>
      <c r="C71" s="19">
        <v>17807.916689999998</v>
      </c>
    </row>
    <row r="72" spans="1:3" x14ac:dyDescent="0.2">
      <c r="A72" s="18">
        <v>9</v>
      </c>
      <c r="B72" s="19">
        <v>28</v>
      </c>
      <c r="C72" s="19">
        <v>1276481.2571090001</v>
      </c>
    </row>
    <row r="73" spans="1:3" x14ac:dyDescent="0.2">
      <c r="A73" s="18">
        <v>10</v>
      </c>
      <c r="B73" s="19">
        <v>129</v>
      </c>
      <c r="C73" s="19">
        <v>7712338.3517829981</v>
      </c>
    </row>
    <row r="74" spans="1:3" x14ac:dyDescent="0.2">
      <c r="A74" s="18">
        <v>11</v>
      </c>
      <c r="B74" s="19">
        <v>17</v>
      </c>
      <c r="C74" s="19">
        <v>710419.21543999994</v>
      </c>
    </row>
    <row r="75" spans="1:3" x14ac:dyDescent="0.2">
      <c r="A75" s="18">
        <v>12</v>
      </c>
      <c r="B75" s="19">
        <v>51</v>
      </c>
      <c r="C75" s="19">
        <v>2749709.9484400009</v>
      </c>
    </row>
    <row r="76" spans="1:3" x14ac:dyDescent="0.2">
      <c r="A76" s="18">
        <v>13</v>
      </c>
      <c r="B76" s="19">
        <v>17</v>
      </c>
      <c r="C76" s="19">
        <v>733610.75168799993</v>
      </c>
    </row>
    <row r="77" spans="1:3" x14ac:dyDescent="0.2">
      <c r="A77" s="18">
        <v>14</v>
      </c>
      <c r="B77" s="19">
        <v>24</v>
      </c>
      <c r="C77" s="19">
        <v>1589512.3593640001</v>
      </c>
    </row>
    <row r="78" spans="1:3" x14ac:dyDescent="0.2">
      <c r="A78" s="18">
        <v>15</v>
      </c>
      <c r="B78" s="19">
        <v>81</v>
      </c>
      <c r="C78" s="19">
        <v>5393883.8334599994</v>
      </c>
    </row>
    <row r="79" spans="1:3" x14ac:dyDescent="0.2">
      <c r="A79" s="18">
        <v>16</v>
      </c>
      <c r="B79" s="19">
        <v>13</v>
      </c>
      <c r="C79" s="19">
        <v>737316.07351200003</v>
      </c>
    </row>
    <row r="80" spans="1:3" x14ac:dyDescent="0.2">
      <c r="A80" s="18">
        <v>17</v>
      </c>
      <c r="B80" s="19">
        <v>9</v>
      </c>
      <c r="C80" s="19">
        <v>652207.42206000001</v>
      </c>
    </row>
    <row r="81" spans="1:3" x14ac:dyDescent="0.2">
      <c r="A81" s="18">
        <v>18</v>
      </c>
      <c r="B81" s="19">
        <v>13</v>
      </c>
      <c r="C81" s="19">
        <v>695769.77422999998</v>
      </c>
    </row>
    <row r="82" spans="1:3" x14ac:dyDescent="0.2">
      <c r="A82" s="18">
        <v>19</v>
      </c>
      <c r="B82" s="19">
        <v>1</v>
      </c>
      <c r="C82" s="19">
        <v>3200</v>
      </c>
    </row>
    <row r="83" spans="1:3" x14ac:dyDescent="0.2">
      <c r="A83" s="18">
        <v>20</v>
      </c>
      <c r="B83" s="19">
        <v>67</v>
      </c>
      <c r="C83" s="19">
        <v>5108034.5665839994</v>
      </c>
    </row>
    <row r="84" spans="1:3" x14ac:dyDescent="0.2">
      <c r="A84" s="18">
        <v>21</v>
      </c>
      <c r="B84" s="19">
        <v>6</v>
      </c>
      <c r="C84" s="19">
        <v>205458.20837899999</v>
      </c>
    </row>
    <row r="85" spans="1:3" x14ac:dyDescent="0.2">
      <c r="A85" s="18">
        <v>22</v>
      </c>
      <c r="B85" s="19">
        <v>6</v>
      </c>
      <c r="C85" s="19">
        <v>553176.92998000002</v>
      </c>
    </row>
    <row r="86" spans="1:3" x14ac:dyDescent="0.2">
      <c r="A86" s="18">
        <v>23</v>
      </c>
      <c r="B86" s="19">
        <v>6</v>
      </c>
      <c r="C86" s="19">
        <v>190910.49326399999</v>
      </c>
    </row>
    <row r="87" spans="1:3" x14ac:dyDescent="0.2">
      <c r="A87" s="18">
        <v>25</v>
      </c>
      <c r="B87" s="19">
        <v>25</v>
      </c>
      <c r="C87" s="19">
        <v>2046197.3630339999</v>
      </c>
    </row>
    <row r="88" spans="1:3" x14ac:dyDescent="0.2">
      <c r="A88" s="18">
        <v>26</v>
      </c>
      <c r="B88" s="19">
        <v>2</v>
      </c>
      <c r="C88" s="19">
        <v>58400</v>
      </c>
    </row>
    <row r="89" spans="1:3" x14ac:dyDescent="0.2">
      <c r="A89" s="18">
        <v>27</v>
      </c>
      <c r="B89" s="19">
        <v>6</v>
      </c>
      <c r="C89" s="19">
        <v>513214.96038100001</v>
      </c>
    </row>
    <row r="90" spans="1:3" x14ac:dyDescent="0.2">
      <c r="A90" s="18">
        <v>28</v>
      </c>
      <c r="B90" s="19">
        <v>1</v>
      </c>
      <c r="C90" s="19">
        <v>10684.75001</v>
      </c>
    </row>
    <row r="91" spans="1:3" x14ac:dyDescent="0.2">
      <c r="A91" s="18">
        <v>29</v>
      </c>
      <c r="B91" s="19">
        <v>2</v>
      </c>
      <c r="C91" s="19">
        <v>115903.958344</v>
      </c>
    </row>
    <row r="92" spans="1:3" x14ac:dyDescent="0.2">
      <c r="A92" s="18">
        <v>30</v>
      </c>
      <c r="B92" s="19">
        <v>15</v>
      </c>
      <c r="C92" s="19">
        <v>1328790.64075</v>
      </c>
    </row>
    <row r="93" spans="1:3" x14ac:dyDescent="0.2">
      <c r="A93" s="18">
        <v>32</v>
      </c>
      <c r="B93" s="19">
        <v>1</v>
      </c>
      <c r="C93" s="19">
        <v>245840.38080000001</v>
      </c>
    </row>
    <row r="94" spans="1:3" x14ac:dyDescent="0.2">
      <c r="A94" s="18">
        <v>33</v>
      </c>
      <c r="B94" s="19">
        <v>1</v>
      </c>
      <c r="C94" s="19">
        <v>24000</v>
      </c>
    </row>
    <row r="95" spans="1:3" x14ac:dyDescent="0.2">
      <c r="A95" s="18">
        <v>34</v>
      </c>
      <c r="B95" s="19">
        <v>1</v>
      </c>
      <c r="C95" s="19">
        <v>55166.239520000003</v>
      </c>
    </row>
    <row r="96" spans="1:3" x14ac:dyDescent="0.2">
      <c r="A96" s="18">
        <v>35</v>
      </c>
      <c r="B96" s="19">
        <v>2</v>
      </c>
      <c r="C96" s="19">
        <v>148534.78999999998</v>
      </c>
    </row>
    <row r="97" spans="1:3" x14ac:dyDescent="0.2">
      <c r="A97" s="18">
        <v>36</v>
      </c>
      <c r="B97" s="19">
        <v>1</v>
      </c>
      <c r="C97" s="19">
        <v>10684.75001</v>
      </c>
    </row>
    <row r="98" spans="1:3" x14ac:dyDescent="0.2">
      <c r="A98" s="18">
        <v>40</v>
      </c>
      <c r="B98" s="19">
        <v>1</v>
      </c>
      <c r="C98" s="19">
        <v>109729.60189999999</v>
      </c>
    </row>
    <row r="99" spans="1:3" x14ac:dyDescent="0.2">
      <c r="A99" s="18" t="s">
        <v>6787</v>
      </c>
      <c r="B99" s="19">
        <v>548</v>
      </c>
      <c r="C99" s="19">
        <v>33816892.693766013</v>
      </c>
    </row>
    <row r="100" spans="1:3" x14ac:dyDescent="0.2">
      <c r="A100" s="18" t="s">
        <v>6078</v>
      </c>
      <c r="B100" s="19">
        <v>1883</v>
      </c>
      <c r="C100" s="19">
        <v>93800888.515399963</v>
      </c>
    </row>
    <row r="106" spans="1:3" x14ac:dyDescent="0.2">
      <c r="A106" s="18">
        <v>0</v>
      </c>
      <c r="B106" s="19">
        <v>12</v>
      </c>
      <c r="C106" s="19">
        <v>182470.78112</v>
      </c>
    </row>
    <row r="107" spans="1:3" x14ac:dyDescent="0.2">
      <c r="A107" s="18">
        <v>0.1</v>
      </c>
      <c r="B107" s="19">
        <v>1</v>
      </c>
      <c r="C107" s="19">
        <v>5591.6858400000001</v>
      </c>
    </row>
    <row r="108" spans="1:3" x14ac:dyDescent="0.2">
      <c r="A108" s="18">
        <v>0.3</v>
      </c>
      <c r="B108" s="19">
        <v>2</v>
      </c>
      <c r="C108" s="19">
        <v>23400</v>
      </c>
    </row>
    <row r="109" spans="1:3" x14ac:dyDescent="0.2">
      <c r="A109" s="18">
        <v>0.5</v>
      </c>
      <c r="B109" s="19">
        <v>3</v>
      </c>
      <c r="C109" s="19">
        <v>65342.375006000002</v>
      </c>
    </row>
    <row r="110" spans="1:3" x14ac:dyDescent="0.2">
      <c r="A110" s="18">
        <v>0.6</v>
      </c>
      <c r="B110" s="19">
        <v>1</v>
      </c>
      <c r="C110" s="19">
        <v>9000</v>
      </c>
    </row>
    <row r="111" spans="1:3" x14ac:dyDescent="0.2">
      <c r="A111" s="18">
        <v>0.8</v>
      </c>
      <c r="B111" s="19">
        <v>1</v>
      </c>
      <c r="C111" s="19">
        <v>8903.9583440000006</v>
      </c>
    </row>
    <row r="112" spans="1:3" x14ac:dyDescent="0.2">
      <c r="A112" s="18">
        <v>1</v>
      </c>
      <c r="B112" s="19">
        <v>69</v>
      </c>
      <c r="C112" s="19">
        <v>2126127.5289969998</v>
      </c>
    </row>
    <row r="113" spans="1:6" x14ac:dyDescent="0.2">
      <c r="A113" s="18">
        <v>1.1000000000000001</v>
      </c>
      <c r="B113" s="19">
        <v>1</v>
      </c>
      <c r="C113" s="19">
        <v>30273.45837</v>
      </c>
    </row>
    <row r="114" spans="1:6" x14ac:dyDescent="0.2">
      <c r="A114" s="18">
        <v>1.5</v>
      </c>
      <c r="B114" s="19">
        <v>11</v>
      </c>
      <c r="C114" s="19">
        <v>457128.25108099997</v>
      </c>
    </row>
    <row r="115" spans="1:6" x14ac:dyDescent="0.2">
      <c r="A115" s="18">
        <v>1.6</v>
      </c>
      <c r="B115" s="19">
        <v>2</v>
      </c>
      <c r="C115" s="19">
        <v>8547.8000100000008</v>
      </c>
    </row>
    <row r="116" spans="1:6" x14ac:dyDescent="0.2">
      <c r="A116" s="18">
        <v>2</v>
      </c>
      <c r="B116" s="19">
        <v>102</v>
      </c>
      <c r="C116" s="19">
        <v>2718447.0349170002</v>
      </c>
    </row>
    <row r="117" spans="1:6" x14ac:dyDescent="0.2">
      <c r="A117" s="18">
        <v>2.4</v>
      </c>
      <c r="B117" s="19">
        <v>1</v>
      </c>
      <c r="C117" s="19">
        <v>10150.51251</v>
      </c>
    </row>
    <row r="118" spans="1:6" x14ac:dyDescent="0.2">
      <c r="A118" s="18">
        <v>2.5</v>
      </c>
      <c r="B118" s="19">
        <v>7</v>
      </c>
      <c r="C118" s="19">
        <v>200877.95772800001</v>
      </c>
    </row>
    <row r="119" spans="1:6" x14ac:dyDescent="0.2">
      <c r="A119" s="18">
        <v>3</v>
      </c>
      <c r="B119" s="19">
        <v>106</v>
      </c>
      <c r="C119" s="19">
        <v>3265540.0277780001</v>
      </c>
    </row>
    <row r="120" spans="1:6" x14ac:dyDescent="0.2">
      <c r="A120" s="18">
        <v>3.5</v>
      </c>
      <c r="B120" s="19">
        <v>8</v>
      </c>
      <c r="C120" s="19">
        <v>127656.96254199999</v>
      </c>
    </row>
    <row r="121" spans="1:6" x14ac:dyDescent="0.2">
      <c r="A121" s="18">
        <v>4</v>
      </c>
      <c r="B121" s="19">
        <v>84</v>
      </c>
      <c r="C121" s="19">
        <v>2580788.240398</v>
      </c>
    </row>
    <row r="122" spans="1:6" x14ac:dyDescent="0.2">
      <c r="A122" s="18">
        <v>4.5</v>
      </c>
      <c r="B122" s="19">
        <v>8</v>
      </c>
      <c r="C122" s="19">
        <v>124240.79793600002</v>
      </c>
    </row>
    <row r="123" spans="1:6" x14ac:dyDescent="0.2">
      <c r="A123" s="18">
        <v>4.5999999999999996</v>
      </c>
      <c r="B123" s="19">
        <v>1</v>
      </c>
      <c r="C123" s="19">
        <v>18000</v>
      </c>
    </row>
    <row r="124" spans="1:6" x14ac:dyDescent="0.2">
      <c r="A124" s="18">
        <v>5</v>
      </c>
      <c r="B124" s="19">
        <v>141</v>
      </c>
      <c r="C124" s="19">
        <v>5178426.5457210001</v>
      </c>
      <c r="D124">
        <f>SUM(B106:B124)</f>
        <v>561</v>
      </c>
      <c r="E124">
        <f>SUM(C106:C124)</f>
        <v>17140913.918297999</v>
      </c>
      <c r="F124">
        <f>E124/D124</f>
        <v>30554.213758106951</v>
      </c>
    </row>
    <row r="126" spans="1:6" x14ac:dyDescent="0.2">
      <c r="A126" s="18">
        <v>5.5</v>
      </c>
      <c r="B126" s="19">
        <v>3</v>
      </c>
      <c r="C126" s="19">
        <v>214868.958985</v>
      </c>
    </row>
    <row r="127" spans="1:6" x14ac:dyDescent="0.2">
      <c r="A127" s="18">
        <v>5.6</v>
      </c>
      <c r="B127" s="19">
        <v>1</v>
      </c>
      <c r="C127" s="19">
        <v>39355.495880000002</v>
      </c>
    </row>
    <row r="128" spans="1:6" x14ac:dyDescent="0.2">
      <c r="A128" s="18">
        <v>6</v>
      </c>
      <c r="B128" s="19">
        <v>90</v>
      </c>
      <c r="C128" s="19">
        <v>3660834.3309559999</v>
      </c>
    </row>
    <row r="129" spans="1:6" x14ac:dyDescent="0.2">
      <c r="A129" s="18">
        <v>6.4</v>
      </c>
      <c r="B129" s="19">
        <v>1</v>
      </c>
      <c r="C129" s="19">
        <v>6600</v>
      </c>
    </row>
    <row r="130" spans="1:6" x14ac:dyDescent="0.2">
      <c r="A130" s="18">
        <v>6.5</v>
      </c>
      <c r="B130" s="19">
        <v>1</v>
      </c>
      <c r="C130" s="19">
        <v>17807.916689999998</v>
      </c>
    </row>
    <row r="131" spans="1:6" x14ac:dyDescent="0.2">
      <c r="A131" s="18">
        <v>7</v>
      </c>
      <c r="B131" s="19">
        <v>62</v>
      </c>
      <c r="C131" s="19">
        <v>2558184.9580339999</v>
      </c>
    </row>
    <row r="132" spans="1:6" x14ac:dyDescent="0.2">
      <c r="A132" s="18">
        <v>7.3</v>
      </c>
      <c r="B132" s="19">
        <v>1</v>
      </c>
      <c r="C132" s="19">
        <v>8738</v>
      </c>
    </row>
    <row r="133" spans="1:6" x14ac:dyDescent="0.2">
      <c r="A133" s="18">
        <v>7.9</v>
      </c>
      <c r="B133" s="19">
        <v>1</v>
      </c>
      <c r="C133" s="19">
        <v>9616.2750109999997</v>
      </c>
    </row>
    <row r="134" spans="1:6" x14ac:dyDescent="0.2">
      <c r="A134" s="18">
        <v>8</v>
      </c>
      <c r="B134" s="19">
        <v>87</v>
      </c>
      <c r="C134" s="19">
        <v>3330091.4310480002</v>
      </c>
    </row>
    <row r="135" spans="1:6" x14ac:dyDescent="0.2">
      <c r="A135" s="18">
        <v>8.5</v>
      </c>
      <c r="B135" s="19">
        <v>1</v>
      </c>
      <c r="C135" s="19">
        <v>17807.916689999998</v>
      </c>
    </row>
    <row r="136" spans="1:6" x14ac:dyDescent="0.2">
      <c r="A136" s="18">
        <v>9</v>
      </c>
      <c r="B136" s="19">
        <v>28</v>
      </c>
      <c r="C136" s="19">
        <v>1276481.2571090001</v>
      </c>
    </row>
    <row r="137" spans="1:6" x14ac:dyDescent="0.2">
      <c r="A137" s="18">
        <v>10</v>
      </c>
      <c r="B137" s="19">
        <v>129</v>
      </c>
      <c r="C137" s="19">
        <v>7712338.3517829981</v>
      </c>
      <c r="D137">
        <f>SUM(B126:B137)</f>
        <v>405</v>
      </c>
      <c r="E137">
        <f>SUM(C126:C137)</f>
        <v>18852724.892185997</v>
      </c>
      <c r="F137">
        <f>E137/D137</f>
        <v>46549.938005397526</v>
      </c>
    </row>
    <row r="139" spans="1:6" x14ac:dyDescent="0.2">
      <c r="A139" s="18">
        <v>11</v>
      </c>
      <c r="B139" s="19">
        <v>17</v>
      </c>
      <c r="C139" s="19">
        <v>710419.21543999994</v>
      </c>
    </row>
    <row r="140" spans="1:6" x14ac:dyDescent="0.2">
      <c r="A140" s="18">
        <v>12</v>
      </c>
      <c r="B140" s="19">
        <v>51</v>
      </c>
      <c r="C140" s="19">
        <v>2749709.9484400009</v>
      </c>
    </row>
    <row r="141" spans="1:6" x14ac:dyDescent="0.2">
      <c r="A141" s="18">
        <v>13</v>
      </c>
      <c r="B141" s="19">
        <v>17</v>
      </c>
      <c r="C141" s="19">
        <v>733610.75168799993</v>
      </c>
    </row>
    <row r="142" spans="1:6" x14ac:dyDescent="0.2">
      <c r="A142" s="18">
        <v>14</v>
      </c>
      <c r="B142" s="19">
        <v>24</v>
      </c>
      <c r="C142" s="19">
        <v>1589512.3593640001</v>
      </c>
    </row>
    <row r="143" spans="1:6" x14ac:dyDescent="0.2">
      <c r="A143" s="18">
        <v>15</v>
      </c>
      <c r="B143" s="19">
        <v>81</v>
      </c>
      <c r="C143" s="19">
        <v>5393883.8334599994</v>
      </c>
      <c r="D143">
        <f>SUM(B139:B143)</f>
        <v>190</v>
      </c>
      <c r="E143">
        <f>SUM(C139:C143)</f>
        <v>11177136.108392</v>
      </c>
      <c r="F143">
        <f>E143/D143</f>
        <v>58827.032149431579</v>
      </c>
    </row>
    <row r="145" spans="1:6" x14ac:dyDescent="0.2">
      <c r="A145" s="18">
        <v>16</v>
      </c>
      <c r="B145" s="19">
        <v>13</v>
      </c>
      <c r="C145" s="19">
        <v>737316.07351200003</v>
      </c>
    </row>
    <row r="146" spans="1:6" x14ac:dyDescent="0.2">
      <c r="A146" s="18">
        <v>17</v>
      </c>
      <c r="B146" s="19">
        <v>9</v>
      </c>
      <c r="C146" s="19">
        <v>652207.42206000001</v>
      </c>
    </row>
    <row r="147" spans="1:6" x14ac:dyDescent="0.2">
      <c r="A147" s="18">
        <v>18</v>
      </c>
      <c r="B147" s="19">
        <v>13</v>
      </c>
      <c r="C147" s="19">
        <v>695769.77422999998</v>
      </c>
    </row>
    <row r="148" spans="1:6" x14ac:dyDescent="0.2">
      <c r="A148" s="18">
        <v>19</v>
      </c>
      <c r="B148" s="19">
        <v>1</v>
      </c>
      <c r="C148" s="19">
        <v>3200</v>
      </c>
    </row>
    <row r="149" spans="1:6" x14ac:dyDescent="0.2">
      <c r="A149" s="18">
        <v>20</v>
      </c>
      <c r="B149" s="19">
        <v>67</v>
      </c>
      <c r="C149" s="19">
        <v>5108034.5665839994</v>
      </c>
      <c r="D149">
        <f>SUM(B145:B149)</f>
        <v>103</v>
      </c>
      <c r="E149">
        <f>SUM(C145:C149)</f>
        <v>7196527.8363859989</v>
      </c>
      <c r="F149">
        <f>E149/D149</f>
        <v>69869.202295009702</v>
      </c>
    </row>
    <row r="151" spans="1:6" x14ac:dyDescent="0.2">
      <c r="A151" s="18">
        <v>21</v>
      </c>
      <c r="B151" s="19">
        <v>6</v>
      </c>
      <c r="C151" s="19">
        <v>205458.20837899999</v>
      </c>
    </row>
    <row r="152" spans="1:6" x14ac:dyDescent="0.2">
      <c r="A152" s="18">
        <v>22</v>
      </c>
      <c r="B152" s="19">
        <v>6</v>
      </c>
      <c r="C152" s="19">
        <v>553176.92998000002</v>
      </c>
    </row>
    <row r="153" spans="1:6" x14ac:dyDescent="0.2">
      <c r="A153" s="18">
        <v>23</v>
      </c>
      <c r="B153" s="19">
        <v>6</v>
      </c>
      <c r="C153" s="19">
        <v>190910.49326399999</v>
      </c>
    </row>
    <row r="154" spans="1:6" x14ac:dyDescent="0.2">
      <c r="A154" s="18">
        <v>25</v>
      </c>
      <c r="B154" s="19">
        <v>25</v>
      </c>
      <c r="C154" s="19">
        <v>2046197.3630339999</v>
      </c>
      <c r="D154">
        <f>SUM(B151:B154)</f>
        <v>43</v>
      </c>
      <c r="E154">
        <f>SUM(C151:C154)</f>
        <v>2995742.9946569996</v>
      </c>
      <c r="F154">
        <f>E154/D154</f>
        <v>69668.441736209294</v>
      </c>
    </row>
    <row r="156" spans="1:6" x14ac:dyDescent="0.2">
      <c r="A156" s="18">
        <v>26</v>
      </c>
      <c r="B156" s="19">
        <v>2</v>
      </c>
      <c r="C156" s="19">
        <v>58400</v>
      </c>
    </row>
    <row r="157" spans="1:6" x14ac:dyDescent="0.2">
      <c r="A157" s="18">
        <v>27</v>
      </c>
      <c r="B157" s="19">
        <v>6</v>
      </c>
      <c r="C157" s="19">
        <v>513214.96038100001</v>
      </c>
    </row>
    <row r="158" spans="1:6" x14ac:dyDescent="0.2">
      <c r="A158" s="18">
        <v>28</v>
      </c>
      <c r="B158" s="19">
        <v>1</v>
      </c>
      <c r="C158" s="19">
        <v>10684.75001</v>
      </c>
    </row>
    <row r="159" spans="1:6" x14ac:dyDescent="0.2">
      <c r="A159" s="18">
        <v>29</v>
      </c>
      <c r="B159" s="19">
        <v>2</v>
      </c>
      <c r="C159" s="19">
        <v>115903.958344</v>
      </c>
    </row>
    <row r="160" spans="1:6" x14ac:dyDescent="0.2">
      <c r="A160" s="18">
        <v>30</v>
      </c>
      <c r="B160" s="19">
        <v>15</v>
      </c>
      <c r="C160" s="19">
        <v>1328790.64075</v>
      </c>
    </row>
    <row r="161" spans="1:6" x14ac:dyDescent="0.2">
      <c r="A161" s="18">
        <v>32</v>
      </c>
      <c r="B161" s="19">
        <v>1</v>
      </c>
      <c r="C161" s="19">
        <v>245840.38080000001</v>
      </c>
    </row>
    <row r="162" spans="1:6" x14ac:dyDescent="0.2">
      <c r="A162" s="18">
        <v>33</v>
      </c>
      <c r="B162" s="19">
        <v>1</v>
      </c>
      <c r="C162" s="19">
        <v>24000</v>
      </c>
    </row>
    <row r="163" spans="1:6" x14ac:dyDescent="0.2">
      <c r="A163" s="18">
        <v>34</v>
      </c>
      <c r="B163" s="19">
        <v>1</v>
      </c>
      <c r="C163" s="19">
        <v>55166.239520000003</v>
      </c>
    </row>
    <row r="164" spans="1:6" x14ac:dyDescent="0.2">
      <c r="A164" s="18">
        <v>35</v>
      </c>
      <c r="B164" s="19">
        <v>2</v>
      </c>
      <c r="C164" s="19">
        <v>148534.78999999998</v>
      </c>
    </row>
    <row r="165" spans="1:6" x14ac:dyDescent="0.2">
      <c r="A165" s="18">
        <v>40</v>
      </c>
      <c r="B165" s="19">
        <v>1</v>
      </c>
      <c r="C165" s="19">
        <v>109729.60189999999</v>
      </c>
      <c r="D165">
        <f>SUM(B156:B165)</f>
        <v>32</v>
      </c>
      <c r="E165">
        <f>SUM(C156:C165)</f>
        <v>2610265.321705</v>
      </c>
      <c r="F165">
        <f>E165/D165</f>
        <v>81570.79130328125</v>
      </c>
    </row>
    <row r="166" spans="1:6" x14ac:dyDescent="0.2">
      <c r="A166" s="18"/>
      <c r="B166" s="19"/>
      <c r="C166" s="19"/>
    </row>
    <row r="167" spans="1:6" x14ac:dyDescent="0.2">
      <c r="A167" s="55"/>
      <c r="B167" s="56"/>
      <c r="C167" s="56"/>
    </row>
  </sheetData>
  <sortState ref="G4:J13">
    <sortCondition ref="J4:J13"/>
  </sortState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3:C10"/>
  <sheetViews>
    <sheetView workbookViewId="0">
      <selection activeCell="I7" sqref="I7"/>
    </sheetView>
  </sheetViews>
  <sheetFormatPr defaultRowHeight="12.75" x14ac:dyDescent="0.2"/>
  <cols>
    <col min="1" max="1" width="13.85546875" bestFit="1" customWidth="1"/>
    <col min="2" max="2" width="18.7109375" bestFit="1" customWidth="1"/>
    <col min="3" max="3" width="25.28515625" bestFit="1" customWidth="1"/>
  </cols>
  <sheetData>
    <row r="3" spans="1:3" x14ac:dyDescent="0.2">
      <c r="A3" s="17" t="s">
        <v>6693</v>
      </c>
      <c r="B3" t="s">
        <v>6694</v>
      </c>
      <c r="C3" t="s">
        <v>6695</v>
      </c>
    </row>
    <row r="4" spans="1:3" x14ac:dyDescent="0.2">
      <c r="A4" s="18" t="s">
        <v>2333</v>
      </c>
      <c r="B4" s="19">
        <v>96</v>
      </c>
      <c r="C4" s="21">
        <v>89331.055652604147</v>
      </c>
    </row>
    <row r="5" spans="1:3" x14ac:dyDescent="0.2">
      <c r="A5" s="18" t="s">
        <v>818</v>
      </c>
      <c r="B5" s="19">
        <v>693</v>
      </c>
      <c r="C5" s="21">
        <v>73133.977638932163</v>
      </c>
    </row>
    <row r="6" spans="1:3" x14ac:dyDescent="0.2">
      <c r="A6" s="18" t="s">
        <v>6303</v>
      </c>
      <c r="B6" s="19">
        <v>316</v>
      </c>
      <c r="C6" s="21">
        <v>62635.451630411364</v>
      </c>
    </row>
    <row r="7" spans="1:3" x14ac:dyDescent="0.2">
      <c r="A7" s="18" t="s">
        <v>4976</v>
      </c>
      <c r="B7" s="19">
        <v>37</v>
      </c>
      <c r="C7" s="21">
        <v>42575.940662918918</v>
      </c>
    </row>
    <row r="8" spans="1:3" x14ac:dyDescent="0.2">
      <c r="A8" s="18" t="s">
        <v>1025</v>
      </c>
      <c r="B8" s="19">
        <v>33</v>
      </c>
      <c r="C8" s="21">
        <v>34093.658530727276</v>
      </c>
    </row>
    <row r="9" spans="1:3" x14ac:dyDescent="0.2">
      <c r="A9" s="18" t="s">
        <v>2590</v>
      </c>
      <c r="B9" s="19">
        <v>708</v>
      </c>
      <c r="C9" s="21">
        <v>17019.855109771168</v>
      </c>
    </row>
    <row r="10" spans="1:3" x14ac:dyDescent="0.2">
      <c r="A10" s="18" t="s">
        <v>6078</v>
      </c>
      <c r="B10" s="19">
        <v>1883</v>
      </c>
      <c r="C10" s="21">
        <v>49814.598255655823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2:I104"/>
  <sheetViews>
    <sheetView topLeftCell="F47" workbookViewId="0">
      <selection activeCell="H3" sqref="H3"/>
    </sheetView>
  </sheetViews>
  <sheetFormatPr defaultRowHeight="12.75" x14ac:dyDescent="0.2"/>
  <cols>
    <col min="1" max="1" width="17.85546875" bestFit="1" customWidth="1"/>
    <col min="2" max="2" width="18.7109375" bestFit="1" customWidth="1"/>
    <col min="3" max="3" width="25.28515625" bestFit="1" customWidth="1"/>
    <col min="7" max="7" width="17.85546875" bestFit="1" customWidth="1"/>
    <col min="8" max="8" width="20.85546875" bestFit="1" customWidth="1"/>
    <col min="9" max="9" width="25.28515625" bestFit="1" customWidth="1"/>
  </cols>
  <sheetData>
    <row r="2" spans="1:9" x14ac:dyDescent="0.2">
      <c r="G2" s="20" t="s">
        <v>6693</v>
      </c>
      <c r="H2" s="20" t="s">
        <v>6711</v>
      </c>
      <c r="I2" s="20" t="s">
        <v>6695</v>
      </c>
    </row>
    <row r="3" spans="1:9" x14ac:dyDescent="0.2">
      <c r="A3" s="17" t="s">
        <v>6693</v>
      </c>
      <c r="B3" t="s">
        <v>6694</v>
      </c>
      <c r="C3" t="s">
        <v>6695</v>
      </c>
      <c r="G3" t="s">
        <v>6708</v>
      </c>
    </row>
    <row r="4" spans="1:9" x14ac:dyDescent="0.2">
      <c r="A4" s="18" t="s">
        <v>2895</v>
      </c>
      <c r="B4" s="19">
        <v>617</v>
      </c>
      <c r="C4" s="21">
        <v>72738.12965964344</v>
      </c>
      <c r="G4" s="18" t="s">
        <v>1922</v>
      </c>
      <c r="H4" s="19">
        <v>1</v>
      </c>
      <c r="I4" s="21">
        <v>20571</v>
      </c>
    </row>
    <row r="5" spans="1:9" x14ac:dyDescent="0.2">
      <c r="A5" s="18" t="s">
        <v>1241</v>
      </c>
      <c r="B5" s="19">
        <v>565</v>
      </c>
      <c r="C5" s="21">
        <v>13529.430893969913</v>
      </c>
      <c r="G5" s="18" t="s">
        <v>6703</v>
      </c>
      <c r="H5" s="19">
        <v>1</v>
      </c>
      <c r="I5" s="21">
        <v>21000</v>
      </c>
    </row>
    <row r="6" spans="1:9" x14ac:dyDescent="0.2">
      <c r="A6" s="18" t="s">
        <v>922</v>
      </c>
      <c r="B6" s="19">
        <v>154</v>
      </c>
      <c r="C6" s="21">
        <v>67240.730113051904</v>
      </c>
      <c r="G6" s="18" t="s">
        <v>4858</v>
      </c>
      <c r="H6" s="19">
        <v>1</v>
      </c>
      <c r="I6" s="21">
        <v>24000</v>
      </c>
    </row>
    <row r="7" spans="1:9" x14ac:dyDescent="0.2">
      <c r="A7" s="18" t="s">
        <v>2553</v>
      </c>
      <c r="B7" s="19">
        <v>81</v>
      </c>
      <c r="C7" s="21">
        <v>92857.629854074054</v>
      </c>
      <c r="G7" s="18" t="s">
        <v>2616</v>
      </c>
      <c r="H7" s="19">
        <v>1</v>
      </c>
      <c r="I7" s="21">
        <v>6000</v>
      </c>
    </row>
    <row r="8" spans="1:9" x14ac:dyDescent="0.2">
      <c r="A8" s="18" t="s">
        <v>2732</v>
      </c>
      <c r="B8" s="19">
        <v>58</v>
      </c>
      <c r="C8" s="21">
        <v>89799.52684172416</v>
      </c>
      <c r="G8" s="18" t="s">
        <v>5877</v>
      </c>
      <c r="H8" s="19">
        <v>1</v>
      </c>
      <c r="I8" s="21">
        <v>5000</v>
      </c>
    </row>
    <row r="9" spans="1:9" x14ac:dyDescent="0.2">
      <c r="A9" s="18" t="s">
        <v>288</v>
      </c>
      <c r="B9" s="19">
        <v>29</v>
      </c>
      <c r="C9" s="21">
        <v>11873.552586586209</v>
      </c>
      <c r="G9" s="18" t="s">
        <v>316</v>
      </c>
      <c r="H9" s="19">
        <v>1</v>
      </c>
      <c r="I9" s="21">
        <v>12000</v>
      </c>
    </row>
    <row r="10" spans="1:9" x14ac:dyDescent="0.2">
      <c r="A10" s="18" t="s">
        <v>6707</v>
      </c>
      <c r="B10" s="19">
        <v>23</v>
      </c>
      <c r="C10" s="21">
        <v>41128.301756347828</v>
      </c>
      <c r="G10" s="18" t="s">
        <v>341</v>
      </c>
      <c r="H10" s="19">
        <v>1</v>
      </c>
      <c r="I10" s="21">
        <v>50815.977559999999</v>
      </c>
    </row>
    <row r="11" spans="1:9" x14ac:dyDescent="0.2">
      <c r="A11" s="18" t="s">
        <v>1766</v>
      </c>
      <c r="B11" s="19">
        <v>23</v>
      </c>
      <c r="C11" s="21">
        <v>73006.431203043467</v>
      </c>
      <c r="G11" s="18" t="s">
        <v>2314</v>
      </c>
      <c r="H11" s="19">
        <v>1</v>
      </c>
      <c r="I11" s="21">
        <v>36000</v>
      </c>
    </row>
    <row r="12" spans="1:9" x14ac:dyDescent="0.2">
      <c r="A12" s="18" t="s">
        <v>146</v>
      </c>
      <c r="B12" s="19">
        <v>20</v>
      </c>
      <c r="C12" s="21">
        <v>42672.036575700004</v>
      </c>
      <c r="G12" s="18" t="s">
        <v>1301</v>
      </c>
      <c r="H12" s="19">
        <v>1</v>
      </c>
      <c r="I12" s="21">
        <v>8400</v>
      </c>
    </row>
    <row r="13" spans="1:9" x14ac:dyDescent="0.2">
      <c r="A13" s="18" t="s">
        <v>6301</v>
      </c>
      <c r="B13" s="19">
        <v>19</v>
      </c>
      <c r="C13" s="21">
        <v>49555.624997842104</v>
      </c>
      <c r="G13" s="18" t="s">
        <v>6191</v>
      </c>
      <c r="H13" s="19">
        <v>2</v>
      </c>
      <c r="I13" s="21">
        <v>10299.008645</v>
      </c>
    </row>
    <row r="14" spans="1:9" x14ac:dyDescent="0.2">
      <c r="A14" s="18" t="s">
        <v>1939</v>
      </c>
      <c r="B14" s="19">
        <v>17</v>
      </c>
      <c r="C14" s="21">
        <v>79637.147019411786</v>
      </c>
      <c r="G14" s="18" t="s">
        <v>1020</v>
      </c>
      <c r="H14" s="19">
        <v>4</v>
      </c>
      <c r="I14" s="21">
        <v>41707.2135825</v>
      </c>
    </row>
    <row r="15" spans="1:9" x14ac:dyDescent="0.2">
      <c r="A15" s="18" t="s">
        <v>2013</v>
      </c>
      <c r="B15" s="19">
        <v>15</v>
      </c>
      <c r="C15" s="21">
        <v>70287.554964666677</v>
      </c>
      <c r="G15" s="18" t="s">
        <v>1057</v>
      </c>
      <c r="H15" s="19">
        <v>1</v>
      </c>
      <c r="I15" s="21">
        <v>78000</v>
      </c>
    </row>
    <row r="16" spans="1:9" x14ac:dyDescent="0.2">
      <c r="A16" s="18" t="s">
        <v>5783</v>
      </c>
      <c r="B16" s="19">
        <v>13</v>
      </c>
      <c r="C16" s="21">
        <v>52154.754053846154</v>
      </c>
      <c r="G16" s="18" t="s">
        <v>3859</v>
      </c>
      <c r="H16" s="19">
        <v>1</v>
      </c>
      <c r="I16" s="21">
        <v>4800</v>
      </c>
    </row>
    <row r="17" spans="1:9" x14ac:dyDescent="0.2">
      <c r="A17" s="18" t="s">
        <v>4575</v>
      </c>
      <c r="B17" s="19">
        <v>11</v>
      </c>
      <c r="C17" s="21">
        <v>35832.121211818179</v>
      </c>
      <c r="G17" s="18" t="s">
        <v>5844</v>
      </c>
      <c r="H17" s="19">
        <v>1</v>
      </c>
      <c r="I17" s="21">
        <v>9600</v>
      </c>
    </row>
    <row r="18" spans="1:9" x14ac:dyDescent="0.2">
      <c r="A18" s="18" t="s">
        <v>1275</v>
      </c>
      <c r="B18" s="19">
        <v>11</v>
      </c>
      <c r="C18" s="21">
        <v>17479.292365181816</v>
      </c>
      <c r="G18" s="18" t="s">
        <v>5506</v>
      </c>
      <c r="H18" s="19">
        <v>1</v>
      </c>
      <c r="I18" s="21">
        <v>14400</v>
      </c>
    </row>
    <row r="19" spans="1:9" x14ac:dyDescent="0.2">
      <c r="A19" s="18" t="s">
        <v>1487</v>
      </c>
      <c r="B19" s="19">
        <v>10</v>
      </c>
      <c r="C19" s="21">
        <v>32907.763412000008</v>
      </c>
      <c r="G19" s="18" t="s">
        <v>4805</v>
      </c>
      <c r="H19" s="19">
        <v>1</v>
      </c>
      <c r="I19" s="21">
        <v>3000</v>
      </c>
    </row>
    <row r="20" spans="1:9" x14ac:dyDescent="0.2">
      <c r="A20" s="18" t="s">
        <v>3676</v>
      </c>
      <c r="B20" s="19">
        <v>10</v>
      </c>
      <c r="C20" s="21">
        <v>46235.660110999997</v>
      </c>
      <c r="G20" s="18" t="s">
        <v>2513</v>
      </c>
      <c r="H20" s="19">
        <v>1</v>
      </c>
      <c r="I20" s="21">
        <v>95000</v>
      </c>
    </row>
    <row r="21" spans="1:9" x14ac:dyDescent="0.2">
      <c r="A21" s="18" t="s">
        <v>260</v>
      </c>
      <c r="B21" s="19">
        <v>10</v>
      </c>
      <c r="C21" s="21">
        <v>32138.498288999999</v>
      </c>
      <c r="G21" s="18" t="s">
        <v>4261</v>
      </c>
      <c r="H21" s="19">
        <v>2</v>
      </c>
      <c r="I21" s="21">
        <v>17046.090104999999</v>
      </c>
    </row>
    <row r="22" spans="1:9" x14ac:dyDescent="0.2">
      <c r="A22" s="18" t="s">
        <v>4732</v>
      </c>
      <c r="B22" s="19">
        <v>9</v>
      </c>
      <c r="C22" s="21">
        <v>55905.222222222219</v>
      </c>
      <c r="G22" s="18" t="s">
        <v>1044</v>
      </c>
      <c r="H22" s="19">
        <v>5</v>
      </c>
      <c r="I22" s="21">
        <v>12362</v>
      </c>
    </row>
    <row r="23" spans="1:9" x14ac:dyDescent="0.2">
      <c r="A23" s="18" t="s">
        <v>6298</v>
      </c>
      <c r="B23" s="19">
        <v>8</v>
      </c>
      <c r="C23" s="21">
        <v>23371.616570000002</v>
      </c>
      <c r="G23" s="18" t="s">
        <v>2673</v>
      </c>
      <c r="H23" s="19">
        <v>1</v>
      </c>
      <c r="I23" s="21">
        <v>28109.627550000001</v>
      </c>
    </row>
    <row r="24" spans="1:9" x14ac:dyDescent="0.2">
      <c r="A24" s="18" t="s">
        <v>4817</v>
      </c>
      <c r="B24" s="19">
        <v>8</v>
      </c>
      <c r="C24" s="21">
        <v>28872.836797374999</v>
      </c>
      <c r="G24" s="18" t="s">
        <v>443</v>
      </c>
      <c r="H24" s="19">
        <v>3</v>
      </c>
      <c r="I24" s="21">
        <v>43489.586536666662</v>
      </c>
    </row>
    <row r="25" spans="1:9" x14ac:dyDescent="0.2">
      <c r="A25" s="18" t="s">
        <v>193</v>
      </c>
      <c r="B25" s="19">
        <v>7</v>
      </c>
      <c r="C25" s="21">
        <v>99016.174371428584</v>
      </c>
      <c r="G25" s="18" t="s">
        <v>6485</v>
      </c>
      <c r="H25" s="19">
        <v>1</v>
      </c>
      <c r="I25" s="21">
        <v>36000</v>
      </c>
    </row>
    <row r="26" spans="1:9" x14ac:dyDescent="0.2">
      <c r="A26" s="18" t="s">
        <v>1453</v>
      </c>
      <c r="B26" s="19">
        <v>7</v>
      </c>
      <c r="C26" s="21">
        <v>113397.5308457143</v>
      </c>
      <c r="G26" s="18" t="s">
        <v>4223</v>
      </c>
      <c r="H26" s="19">
        <v>6</v>
      </c>
      <c r="I26" s="21">
        <v>82525.525401666659</v>
      </c>
    </row>
    <row r="27" spans="1:9" x14ac:dyDescent="0.2">
      <c r="A27" s="18" t="s">
        <v>1234</v>
      </c>
      <c r="B27" s="19">
        <v>6</v>
      </c>
      <c r="C27" s="21">
        <v>34210.345381666666</v>
      </c>
      <c r="G27" s="18" t="s">
        <v>5852</v>
      </c>
      <c r="H27" s="19">
        <v>2</v>
      </c>
      <c r="I27" s="21">
        <v>11016.682284999999</v>
      </c>
    </row>
    <row r="28" spans="1:9" x14ac:dyDescent="0.2">
      <c r="A28" s="18" t="s">
        <v>4223</v>
      </c>
      <c r="B28" s="19">
        <v>6</v>
      </c>
      <c r="C28" s="21">
        <v>82525.525401666659</v>
      </c>
      <c r="G28" s="18" t="s">
        <v>5607</v>
      </c>
      <c r="H28" s="19">
        <v>1</v>
      </c>
      <c r="I28" s="21">
        <v>19831.432820000002</v>
      </c>
    </row>
    <row r="29" spans="1:9" x14ac:dyDescent="0.2">
      <c r="A29" s="18" t="s">
        <v>5426</v>
      </c>
      <c r="B29" s="19">
        <v>6</v>
      </c>
      <c r="C29" s="21">
        <v>47258.859129999997</v>
      </c>
      <c r="G29" s="18" t="s">
        <v>4247</v>
      </c>
      <c r="H29" s="19">
        <v>1</v>
      </c>
      <c r="I29" s="21">
        <v>12000</v>
      </c>
    </row>
    <row r="30" spans="1:9" x14ac:dyDescent="0.2">
      <c r="A30" s="18" t="s">
        <v>1507</v>
      </c>
      <c r="B30" s="19">
        <v>6</v>
      </c>
      <c r="C30" s="21">
        <v>16449.976756666667</v>
      </c>
      <c r="G30" s="18" t="s">
        <v>4922</v>
      </c>
      <c r="H30" s="19">
        <v>1</v>
      </c>
      <c r="I30" s="21">
        <v>2953.8461539999998</v>
      </c>
    </row>
    <row r="31" spans="1:9" x14ac:dyDescent="0.2">
      <c r="A31" s="18" t="s">
        <v>3721</v>
      </c>
      <c r="B31" s="19">
        <v>6</v>
      </c>
      <c r="C31" s="21">
        <v>56952.725050000001</v>
      </c>
      <c r="G31" s="18" t="s">
        <v>1453</v>
      </c>
      <c r="H31" s="19">
        <v>7</v>
      </c>
      <c r="I31" s="21">
        <v>113397.5308457143</v>
      </c>
    </row>
    <row r="32" spans="1:9" x14ac:dyDescent="0.2">
      <c r="A32" s="18" t="s">
        <v>3837</v>
      </c>
      <c r="B32" s="19">
        <v>5</v>
      </c>
      <c r="C32" s="21">
        <v>24716.347246000001</v>
      </c>
      <c r="G32" s="18" t="s">
        <v>1769</v>
      </c>
      <c r="H32" s="19">
        <v>3</v>
      </c>
      <c r="I32" s="21">
        <v>75389.415540000002</v>
      </c>
    </row>
    <row r="33" spans="1:9" x14ac:dyDescent="0.2">
      <c r="A33" s="18" t="s">
        <v>6521</v>
      </c>
      <c r="B33" s="19">
        <v>5</v>
      </c>
      <c r="C33" s="21">
        <v>22921.154792400001</v>
      </c>
      <c r="G33" s="18" t="s">
        <v>3721</v>
      </c>
      <c r="H33" s="19">
        <v>6</v>
      </c>
      <c r="I33" s="21">
        <v>56952.725050000001</v>
      </c>
    </row>
    <row r="34" spans="1:9" x14ac:dyDescent="0.2">
      <c r="A34" s="18" t="s">
        <v>6145</v>
      </c>
      <c r="B34" s="19">
        <v>5</v>
      </c>
      <c r="C34" s="21">
        <v>66840</v>
      </c>
      <c r="G34" s="18" t="s">
        <v>1939</v>
      </c>
      <c r="H34" s="19">
        <v>17</v>
      </c>
      <c r="I34" s="21">
        <v>79637.147019411786</v>
      </c>
    </row>
    <row r="35" spans="1:9" x14ac:dyDescent="0.2">
      <c r="A35" s="18" t="s">
        <v>1044</v>
      </c>
      <c r="B35" s="19">
        <v>5</v>
      </c>
      <c r="C35" s="21">
        <v>12362</v>
      </c>
      <c r="G35" s="18" t="s">
        <v>3759</v>
      </c>
      <c r="H35" s="19">
        <v>1</v>
      </c>
      <c r="I35" s="21">
        <v>18000</v>
      </c>
    </row>
    <row r="36" spans="1:9" x14ac:dyDescent="0.2">
      <c r="A36" s="18" t="s">
        <v>1514</v>
      </c>
      <c r="B36" s="19">
        <v>5</v>
      </c>
      <c r="C36" s="21">
        <v>61652.484771999996</v>
      </c>
      <c r="G36" s="18" t="s">
        <v>2017</v>
      </c>
      <c r="H36" s="19">
        <v>3</v>
      </c>
      <c r="I36" s="21">
        <v>30066.120053333332</v>
      </c>
    </row>
    <row r="37" spans="1:9" x14ac:dyDescent="0.2">
      <c r="A37" s="18" t="s">
        <v>1020</v>
      </c>
      <c r="B37" s="19">
        <v>4</v>
      </c>
      <c r="C37" s="21">
        <v>41707.2135825</v>
      </c>
      <c r="G37" s="18" t="s">
        <v>4966</v>
      </c>
      <c r="H37" s="19">
        <v>1</v>
      </c>
      <c r="I37" s="21">
        <v>6000</v>
      </c>
    </row>
    <row r="38" spans="1:9" x14ac:dyDescent="0.2">
      <c r="A38" s="18" t="s">
        <v>5415</v>
      </c>
      <c r="B38" s="19">
        <v>4</v>
      </c>
      <c r="C38" s="21">
        <v>11650</v>
      </c>
      <c r="G38" s="18" t="s">
        <v>4016</v>
      </c>
      <c r="H38" s="19">
        <v>1</v>
      </c>
      <c r="I38" s="21">
        <v>20000</v>
      </c>
    </row>
    <row r="39" spans="1:9" x14ac:dyDescent="0.2">
      <c r="A39" s="18" t="s">
        <v>5737</v>
      </c>
      <c r="B39" s="19">
        <v>4</v>
      </c>
      <c r="C39" s="21">
        <v>137525.55715000001</v>
      </c>
      <c r="G39" s="18" t="s">
        <v>3837</v>
      </c>
      <c r="H39" s="19">
        <v>5</v>
      </c>
      <c r="I39" s="21">
        <v>24716.347246000001</v>
      </c>
    </row>
    <row r="40" spans="1:9" x14ac:dyDescent="0.2">
      <c r="A40" s="18" t="s">
        <v>961</v>
      </c>
      <c r="B40" s="19">
        <v>4</v>
      </c>
      <c r="C40" s="21">
        <v>35900</v>
      </c>
      <c r="G40" s="18" t="s">
        <v>4703</v>
      </c>
      <c r="H40" s="19">
        <v>1</v>
      </c>
      <c r="I40" s="21">
        <v>41731</v>
      </c>
    </row>
    <row r="41" spans="1:9" x14ac:dyDescent="0.2">
      <c r="A41" s="18" t="s">
        <v>2017</v>
      </c>
      <c r="B41" s="19">
        <v>3</v>
      </c>
      <c r="C41" s="21">
        <v>30066.120053333332</v>
      </c>
      <c r="G41" s="18" t="s">
        <v>4817</v>
      </c>
      <c r="H41" s="19">
        <v>8</v>
      </c>
      <c r="I41" s="21">
        <v>28872.836797374999</v>
      </c>
    </row>
    <row r="42" spans="1:9" x14ac:dyDescent="0.2">
      <c r="A42" s="18" t="s">
        <v>6139</v>
      </c>
      <c r="B42" s="19">
        <v>3</v>
      </c>
      <c r="C42" s="21">
        <v>53066.666666666664</v>
      </c>
      <c r="G42" s="18" t="s">
        <v>1317</v>
      </c>
      <c r="H42" s="19">
        <v>3</v>
      </c>
      <c r="I42" s="21">
        <v>18000</v>
      </c>
    </row>
    <row r="43" spans="1:9" x14ac:dyDescent="0.2">
      <c r="A43" s="18" t="s">
        <v>443</v>
      </c>
      <c r="B43" s="19">
        <v>3</v>
      </c>
      <c r="C43" s="21">
        <v>43489.586536666662</v>
      </c>
      <c r="G43" s="18" t="s">
        <v>1514</v>
      </c>
      <c r="H43" s="19">
        <v>5</v>
      </c>
      <c r="I43" s="21">
        <v>61652.484771999996</v>
      </c>
    </row>
    <row r="44" spans="1:9" x14ac:dyDescent="0.2">
      <c r="A44" s="18" t="s">
        <v>1317</v>
      </c>
      <c r="B44" s="19">
        <v>3</v>
      </c>
      <c r="C44" s="21">
        <v>18000</v>
      </c>
      <c r="G44" s="18" t="s">
        <v>6145</v>
      </c>
      <c r="H44" s="19">
        <v>5</v>
      </c>
      <c r="I44" s="21">
        <v>66840</v>
      </c>
    </row>
    <row r="45" spans="1:9" x14ac:dyDescent="0.2">
      <c r="A45" s="18" t="s">
        <v>1769</v>
      </c>
      <c r="B45" s="19">
        <v>3</v>
      </c>
      <c r="C45" s="21">
        <v>75389.415540000002</v>
      </c>
      <c r="G45" s="18" t="s">
        <v>5426</v>
      </c>
      <c r="H45" s="19">
        <v>6</v>
      </c>
      <c r="I45" s="21">
        <v>47258.859129999997</v>
      </c>
    </row>
    <row r="46" spans="1:9" x14ac:dyDescent="0.2">
      <c r="A46" s="18" t="s">
        <v>2515</v>
      </c>
      <c r="B46" s="19">
        <v>3</v>
      </c>
      <c r="C46" s="21">
        <v>67564.774036666669</v>
      </c>
      <c r="G46" s="18" t="s">
        <v>2515</v>
      </c>
      <c r="H46" s="19">
        <v>3</v>
      </c>
      <c r="I46" s="21">
        <v>67564.774036666669</v>
      </c>
    </row>
    <row r="47" spans="1:9" x14ac:dyDescent="0.2">
      <c r="A47" s="18" t="s">
        <v>758</v>
      </c>
      <c r="B47" s="19">
        <v>3</v>
      </c>
      <c r="C47" s="21">
        <v>13494.896248999999</v>
      </c>
      <c r="G47" s="18" t="s">
        <v>2798</v>
      </c>
      <c r="H47" s="19">
        <v>1</v>
      </c>
      <c r="I47" s="21">
        <v>51497.005989999998</v>
      </c>
    </row>
    <row r="48" spans="1:9" x14ac:dyDescent="0.2">
      <c r="A48" s="18" t="s">
        <v>6191</v>
      </c>
      <c r="B48" s="19">
        <v>2</v>
      </c>
      <c r="C48" s="21">
        <v>10299.008645</v>
      </c>
      <c r="G48" s="18" t="s">
        <v>961</v>
      </c>
      <c r="H48" s="19">
        <v>4</v>
      </c>
      <c r="I48" s="21">
        <v>35900</v>
      </c>
    </row>
    <row r="49" spans="1:9" x14ac:dyDescent="0.2">
      <c r="A49" s="18" t="s">
        <v>755</v>
      </c>
      <c r="B49" s="19">
        <v>2</v>
      </c>
      <c r="C49" s="21">
        <v>84477.260089999996</v>
      </c>
      <c r="G49" s="18" t="s">
        <v>1053</v>
      </c>
      <c r="H49" s="19">
        <v>1</v>
      </c>
      <c r="I49" s="21">
        <v>4400</v>
      </c>
    </row>
    <row r="50" spans="1:9" x14ac:dyDescent="0.2">
      <c r="A50" s="18" t="s">
        <v>6284</v>
      </c>
      <c r="B50" s="19">
        <v>2</v>
      </c>
      <c r="C50" s="21">
        <v>48000</v>
      </c>
      <c r="G50" s="18" t="s">
        <v>556</v>
      </c>
      <c r="H50" s="19">
        <v>1</v>
      </c>
      <c r="I50" s="21">
        <v>177600</v>
      </c>
    </row>
    <row r="51" spans="1:9" x14ac:dyDescent="0.2">
      <c r="A51" s="18" t="s">
        <v>5023</v>
      </c>
      <c r="B51" s="19">
        <v>2</v>
      </c>
      <c r="C51" s="21">
        <v>13000</v>
      </c>
      <c r="G51" s="18" t="s">
        <v>5512</v>
      </c>
      <c r="H51" s="19">
        <v>1</v>
      </c>
      <c r="I51" s="21">
        <v>24864</v>
      </c>
    </row>
    <row r="52" spans="1:9" x14ac:dyDescent="0.2">
      <c r="A52" s="18" t="s">
        <v>3751</v>
      </c>
      <c r="B52" s="19">
        <v>2</v>
      </c>
      <c r="C52" s="21">
        <v>73000</v>
      </c>
      <c r="G52" s="18" t="s">
        <v>2559</v>
      </c>
      <c r="H52" s="19">
        <v>1</v>
      </c>
      <c r="I52" s="21">
        <v>15000</v>
      </c>
    </row>
    <row r="53" spans="1:9" x14ac:dyDescent="0.2">
      <c r="A53" s="18" t="s">
        <v>5354</v>
      </c>
      <c r="B53" s="19">
        <v>2</v>
      </c>
      <c r="C53" s="21">
        <v>17700</v>
      </c>
      <c r="G53" s="18" t="s">
        <v>6298</v>
      </c>
      <c r="H53" s="19">
        <v>8</v>
      </c>
      <c r="I53" s="21">
        <v>23371.616570000002</v>
      </c>
    </row>
    <row r="54" spans="1:9" x14ac:dyDescent="0.2">
      <c r="A54" s="18" t="s">
        <v>5852</v>
      </c>
      <c r="B54" s="19">
        <v>2</v>
      </c>
      <c r="C54" s="21">
        <v>11016.682284999999</v>
      </c>
      <c r="G54" s="18" t="s">
        <v>2124</v>
      </c>
      <c r="H54" s="19">
        <v>1</v>
      </c>
      <c r="I54" s="21">
        <v>9376.2513880000006</v>
      </c>
    </row>
    <row r="55" spans="1:9" x14ac:dyDescent="0.2">
      <c r="A55" s="18" t="s">
        <v>1090</v>
      </c>
      <c r="B55" s="19">
        <v>2</v>
      </c>
      <c r="C55" s="21">
        <v>10000</v>
      </c>
      <c r="G55" s="18" t="s">
        <v>260</v>
      </c>
      <c r="H55" s="19">
        <v>10</v>
      </c>
      <c r="I55" s="21">
        <v>32138.498288999999</v>
      </c>
    </row>
    <row r="56" spans="1:9" x14ac:dyDescent="0.2">
      <c r="A56" s="18" t="s">
        <v>4261</v>
      </c>
      <c r="B56" s="19">
        <v>2</v>
      </c>
      <c r="C56" s="21">
        <v>17046.090104999999</v>
      </c>
      <c r="G56" s="18" t="s">
        <v>2351</v>
      </c>
      <c r="H56" s="19">
        <v>1</v>
      </c>
      <c r="I56" s="21">
        <v>7261.7246599999999</v>
      </c>
    </row>
    <row r="57" spans="1:9" x14ac:dyDescent="0.2">
      <c r="A57" s="18" t="s">
        <v>2729</v>
      </c>
      <c r="B57" s="19">
        <v>2</v>
      </c>
      <c r="C57" s="21">
        <v>44759.985975000003</v>
      </c>
      <c r="G57" s="18" t="s">
        <v>4760</v>
      </c>
      <c r="H57" s="19">
        <v>1</v>
      </c>
      <c r="I57" s="21">
        <v>13500</v>
      </c>
    </row>
    <row r="58" spans="1:9" x14ac:dyDescent="0.2">
      <c r="A58" s="18" t="s">
        <v>1057</v>
      </c>
      <c r="B58" s="19">
        <v>1</v>
      </c>
      <c r="C58" s="21">
        <v>78000</v>
      </c>
      <c r="G58" s="18" t="s">
        <v>538</v>
      </c>
      <c r="H58" s="19">
        <v>1</v>
      </c>
      <c r="I58" s="21">
        <v>13745.704470000001</v>
      </c>
    </row>
    <row r="59" spans="1:9" x14ac:dyDescent="0.2">
      <c r="A59" s="18" t="s">
        <v>5607</v>
      </c>
      <c r="B59" s="19">
        <v>1</v>
      </c>
      <c r="C59" s="21">
        <v>19831.432820000002</v>
      </c>
      <c r="G59" s="18" t="s">
        <v>6704</v>
      </c>
      <c r="H59" s="19">
        <v>1</v>
      </c>
      <c r="I59" s="21">
        <v>24000</v>
      </c>
    </row>
    <row r="60" spans="1:9" x14ac:dyDescent="0.2">
      <c r="A60" s="18" t="s">
        <v>3759</v>
      </c>
      <c r="B60" s="19">
        <v>1</v>
      </c>
      <c r="C60" s="21">
        <v>18000</v>
      </c>
      <c r="G60" s="18" t="s">
        <v>5354</v>
      </c>
      <c r="H60" s="19">
        <v>2</v>
      </c>
      <c r="I60" s="21">
        <v>17700</v>
      </c>
    </row>
    <row r="61" spans="1:9" x14ac:dyDescent="0.2">
      <c r="A61" s="18" t="s">
        <v>4805</v>
      </c>
      <c r="B61" s="19">
        <v>1</v>
      </c>
      <c r="C61" s="21">
        <v>3000</v>
      </c>
      <c r="G61" s="18" t="s">
        <v>2013</v>
      </c>
      <c r="H61" s="19">
        <v>15</v>
      </c>
      <c r="I61" s="21">
        <v>70287.554964666677</v>
      </c>
    </row>
    <row r="62" spans="1:9" x14ac:dyDescent="0.2">
      <c r="A62" s="18" t="s">
        <v>2746</v>
      </c>
      <c r="B62" s="19">
        <v>1</v>
      </c>
      <c r="C62" s="21">
        <v>19055.991580000002</v>
      </c>
      <c r="G62" s="18" t="s">
        <v>758</v>
      </c>
      <c r="H62" s="19">
        <v>3</v>
      </c>
      <c r="I62" s="21">
        <v>13494.896248999999</v>
      </c>
    </row>
    <row r="63" spans="1:9" x14ac:dyDescent="0.2">
      <c r="A63" s="18" t="s">
        <v>2351</v>
      </c>
      <c r="B63" s="19">
        <v>1</v>
      </c>
      <c r="C63" s="21">
        <v>7261.7246599999999</v>
      </c>
      <c r="G63" s="18" t="s">
        <v>193</v>
      </c>
      <c r="H63" s="19">
        <v>7</v>
      </c>
      <c r="I63" s="21">
        <v>99016.174371428584</v>
      </c>
    </row>
    <row r="64" spans="1:9" x14ac:dyDescent="0.2">
      <c r="A64" s="18" t="s">
        <v>6450</v>
      </c>
      <c r="B64" s="19">
        <v>1</v>
      </c>
      <c r="C64" s="21">
        <v>11000</v>
      </c>
      <c r="G64" s="18" t="s">
        <v>2846</v>
      </c>
      <c r="H64" s="19">
        <v>1</v>
      </c>
      <c r="I64" s="21">
        <v>100800</v>
      </c>
    </row>
    <row r="65" spans="1:9" x14ac:dyDescent="0.2">
      <c r="A65" s="18" t="s">
        <v>4760</v>
      </c>
      <c r="B65" s="19">
        <v>1</v>
      </c>
      <c r="C65" s="21">
        <v>13500</v>
      </c>
      <c r="G65" s="18" t="s">
        <v>2729</v>
      </c>
      <c r="H65" s="19">
        <v>2</v>
      </c>
      <c r="I65" s="21">
        <v>44759.985975000003</v>
      </c>
    </row>
    <row r="66" spans="1:9" x14ac:dyDescent="0.2">
      <c r="A66" s="18" t="s">
        <v>5506</v>
      </c>
      <c r="B66" s="19">
        <v>1</v>
      </c>
      <c r="C66" s="21">
        <v>14400</v>
      </c>
      <c r="G66" s="18" t="s">
        <v>179</v>
      </c>
      <c r="H66" s="19">
        <v>1</v>
      </c>
      <c r="I66" s="21">
        <v>20000</v>
      </c>
    </row>
    <row r="67" spans="1:9" x14ac:dyDescent="0.2">
      <c r="A67" s="18" t="s">
        <v>538</v>
      </c>
      <c r="B67" s="19">
        <v>1</v>
      </c>
      <c r="C67" s="21">
        <v>13745.704470000001</v>
      </c>
      <c r="G67" s="18" t="s">
        <v>5017</v>
      </c>
      <c r="H67" s="19">
        <v>1</v>
      </c>
      <c r="I67" s="21">
        <v>15840</v>
      </c>
    </row>
    <row r="68" spans="1:9" x14ac:dyDescent="0.2">
      <c r="A68" s="18" t="s">
        <v>4247</v>
      </c>
      <c r="B68" s="19">
        <v>1</v>
      </c>
      <c r="C68" s="21">
        <v>12000</v>
      </c>
      <c r="G68" s="18" t="s">
        <v>1275</v>
      </c>
      <c r="H68" s="19">
        <v>11</v>
      </c>
      <c r="I68" s="21">
        <v>17479.292365181816</v>
      </c>
    </row>
    <row r="69" spans="1:9" x14ac:dyDescent="0.2">
      <c r="A69" s="18" t="s">
        <v>6704</v>
      </c>
      <c r="B69" s="19">
        <v>1</v>
      </c>
      <c r="C69" s="21">
        <v>24000</v>
      </c>
      <c r="G69" s="18" t="s">
        <v>1234</v>
      </c>
      <c r="H69" s="19">
        <v>6</v>
      </c>
      <c r="I69" s="21">
        <v>34210.345381666666</v>
      </c>
    </row>
    <row r="70" spans="1:9" x14ac:dyDescent="0.2">
      <c r="A70" s="18" t="s">
        <v>4922</v>
      </c>
      <c r="B70" s="19">
        <v>1</v>
      </c>
      <c r="C70" s="21">
        <v>2953.8461539999998</v>
      </c>
      <c r="G70" s="18" t="s">
        <v>1487</v>
      </c>
      <c r="H70" s="19">
        <v>10</v>
      </c>
      <c r="I70" s="21">
        <v>32907.763412000008</v>
      </c>
    </row>
    <row r="71" spans="1:9" x14ac:dyDescent="0.2">
      <c r="A71" s="18" t="s">
        <v>4703</v>
      </c>
      <c r="B71" s="19">
        <v>1</v>
      </c>
      <c r="C71" s="21">
        <v>41731</v>
      </c>
      <c r="G71" s="18" t="s">
        <v>6139</v>
      </c>
      <c r="H71" s="19">
        <v>3</v>
      </c>
      <c r="I71" s="21">
        <v>53066.666666666664</v>
      </c>
    </row>
    <row r="72" spans="1:9" x14ac:dyDescent="0.2">
      <c r="A72" s="18" t="s">
        <v>2314</v>
      </c>
      <c r="B72" s="19">
        <v>1</v>
      </c>
      <c r="C72" s="21">
        <v>36000</v>
      </c>
      <c r="G72" s="18" t="s">
        <v>6705</v>
      </c>
      <c r="H72" s="19">
        <v>1</v>
      </c>
      <c r="I72" s="21">
        <v>5250</v>
      </c>
    </row>
    <row r="73" spans="1:9" x14ac:dyDescent="0.2">
      <c r="A73" s="18" t="s">
        <v>5877</v>
      </c>
      <c r="B73" s="19">
        <v>1</v>
      </c>
      <c r="C73" s="21">
        <v>5000</v>
      </c>
      <c r="G73" s="18" t="s">
        <v>1507</v>
      </c>
      <c r="H73" s="19">
        <v>6</v>
      </c>
      <c r="I73" s="21">
        <v>16449.976756666667</v>
      </c>
    </row>
    <row r="74" spans="1:9" x14ac:dyDescent="0.2">
      <c r="A74" s="18" t="s">
        <v>1301</v>
      </c>
      <c r="B74" s="19">
        <v>1</v>
      </c>
      <c r="C74" s="21">
        <v>8400</v>
      </c>
      <c r="G74" s="18" t="s">
        <v>4732</v>
      </c>
      <c r="H74" s="19">
        <v>9</v>
      </c>
      <c r="I74" s="21">
        <v>55905.222222222219</v>
      </c>
    </row>
    <row r="75" spans="1:9" x14ac:dyDescent="0.2">
      <c r="A75" s="18" t="s">
        <v>2513</v>
      </c>
      <c r="B75" s="19">
        <v>1</v>
      </c>
      <c r="C75" s="21">
        <v>95000</v>
      </c>
      <c r="G75" s="18" t="s">
        <v>4575</v>
      </c>
      <c r="H75" s="19">
        <v>11</v>
      </c>
      <c r="I75" s="21">
        <v>35832.121211818179</v>
      </c>
    </row>
    <row r="76" spans="1:9" x14ac:dyDescent="0.2">
      <c r="A76" s="18" t="s">
        <v>5911</v>
      </c>
      <c r="B76" s="19">
        <v>1</v>
      </c>
      <c r="C76" s="21">
        <v>35000</v>
      </c>
      <c r="G76" s="18" t="s">
        <v>6706</v>
      </c>
      <c r="H76" s="19">
        <v>1</v>
      </c>
      <c r="I76" s="21">
        <v>50000</v>
      </c>
    </row>
    <row r="77" spans="1:9" x14ac:dyDescent="0.2">
      <c r="A77" s="18" t="s">
        <v>3859</v>
      </c>
      <c r="B77" s="19">
        <v>1</v>
      </c>
      <c r="C77" s="21">
        <v>4800</v>
      </c>
      <c r="G77" s="18" t="s">
        <v>5783</v>
      </c>
      <c r="H77" s="19">
        <v>13</v>
      </c>
      <c r="I77" s="21">
        <v>52154.754053846154</v>
      </c>
    </row>
    <row r="78" spans="1:9" x14ac:dyDescent="0.2">
      <c r="A78" s="18" t="s">
        <v>2798</v>
      </c>
      <c r="B78" s="19">
        <v>1</v>
      </c>
      <c r="C78" s="21">
        <v>51497.005989999998</v>
      </c>
      <c r="G78" s="18" t="s">
        <v>277</v>
      </c>
      <c r="H78" s="19">
        <v>1</v>
      </c>
      <c r="I78" s="21">
        <v>13000</v>
      </c>
    </row>
    <row r="79" spans="1:9" x14ac:dyDescent="0.2">
      <c r="A79" s="18" t="s">
        <v>5844</v>
      </c>
      <c r="B79" s="19">
        <v>1</v>
      </c>
      <c r="C79" s="21">
        <v>9600</v>
      </c>
      <c r="G79" s="18" t="s">
        <v>2746</v>
      </c>
      <c r="H79" s="19">
        <v>1</v>
      </c>
      <c r="I79" s="21">
        <v>19055.991580000002</v>
      </c>
    </row>
    <row r="80" spans="1:9" x14ac:dyDescent="0.2">
      <c r="A80" s="18" t="s">
        <v>6706</v>
      </c>
      <c r="B80" s="19">
        <v>1</v>
      </c>
      <c r="C80" s="21">
        <v>50000</v>
      </c>
      <c r="G80" s="18" t="s">
        <v>5119</v>
      </c>
      <c r="H80" s="19">
        <v>1</v>
      </c>
      <c r="I80" s="21">
        <v>78000</v>
      </c>
    </row>
    <row r="81" spans="1:9" x14ac:dyDescent="0.2">
      <c r="A81" s="18" t="s">
        <v>2846</v>
      </c>
      <c r="B81" s="19">
        <v>1</v>
      </c>
      <c r="C81" s="21">
        <v>100800</v>
      </c>
      <c r="G81" s="18" t="s">
        <v>6301</v>
      </c>
      <c r="H81" s="19">
        <v>19</v>
      </c>
      <c r="I81" s="21">
        <v>49555.624997842104</v>
      </c>
    </row>
    <row r="82" spans="1:9" x14ac:dyDescent="0.2">
      <c r="A82" s="18" t="s">
        <v>277</v>
      </c>
      <c r="B82" s="19">
        <v>1</v>
      </c>
      <c r="C82" s="21">
        <v>13000</v>
      </c>
      <c r="G82" s="18" t="s">
        <v>3676</v>
      </c>
      <c r="H82" s="19">
        <v>10</v>
      </c>
      <c r="I82" s="21">
        <v>46235.660110999997</v>
      </c>
    </row>
    <row r="83" spans="1:9" x14ac:dyDescent="0.2">
      <c r="A83" s="18" t="s">
        <v>316</v>
      </c>
      <c r="B83" s="19">
        <v>1</v>
      </c>
      <c r="C83" s="21">
        <v>12000</v>
      </c>
      <c r="G83" s="18" t="s">
        <v>6521</v>
      </c>
      <c r="H83" s="19">
        <v>5</v>
      </c>
      <c r="I83" s="21">
        <v>22921.154792400001</v>
      </c>
    </row>
    <row r="84" spans="1:9" x14ac:dyDescent="0.2">
      <c r="A84" s="18" t="s">
        <v>5119</v>
      </c>
      <c r="B84" s="19">
        <v>1</v>
      </c>
      <c r="C84" s="21">
        <v>78000</v>
      </c>
      <c r="G84" s="18" t="s">
        <v>755</v>
      </c>
      <c r="H84" s="19">
        <v>2</v>
      </c>
      <c r="I84" s="21">
        <v>84477.260089999996</v>
      </c>
    </row>
    <row r="85" spans="1:9" x14ac:dyDescent="0.2">
      <c r="A85" s="18" t="s">
        <v>4016</v>
      </c>
      <c r="B85" s="19">
        <v>1</v>
      </c>
      <c r="C85" s="21">
        <v>20000</v>
      </c>
      <c r="G85" s="18" t="s">
        <v>5737</v>
      </c>
      <c r="H85" s="19">
        <v>4</v>
      </c>
      <c r="I85" s="21">
        <v>137525.55715000001</v>
      </c>
    </row>
    <row r="86" spans="1:9" x14ac:dyDescent="0.2">
      <c r="A86" s="18" t="s">
        <v>341</v>
      </c>
      <c r="B86" s="19">
        <v>1</v>
      </c>
      <c r="C86" s="21">
        <v>50815.977559999999</v>
      </c>
      <c r="G86" s="18" t="s">
        <v>3751</v>
      </c>
      <c r="H86" s="19">
        <v>2</v>
      </c>
      <c r="I86" s="21">
        <v>73000</v>
      </c>
    </row>
    <row r="87" spans="1:9" x14ac:dyDescent="0.2">
      <c r="A87" s="18" t="s">
        <v>179</v>
      </c>
      <c r="B87" s="19">
        <v>1</v>
      </c>
      <c r="C87" s="21">
        <v>20000</v>
      </c>
      <c r="G87" s="18" t="s">
        <v>6450</v>
      </c>
      <c r="H87" s="19">
        <v>1</v>
      </c>
      <c r="I87" s="21">
        <v>11000</v>
      </c>
    </row>
    <row r="88" spans="1:9" x14ac:dyDescent="0.2">
      <c r="A88" s="18" t="s">
        <v>982</v>
      </c>
      <c r="B88" s="19">
        <v>1</v>
      </c>
      <c r="C88" s="21">
        <v>36400</v>
      </c>
      <c r="G88" s="18" t="s">
        <v>6284</v>
      </c>
      <c r="H88" s="19">
        <v>2</v>
      </c>
      <c r="I88" s="21">
        <v>48000</v>
      </c>
    </row>
    <row r="89" spans="1:9" x14ac:dyDescent="0.2">
      <c r="A89" s="18" t="s">
        <v>5017</v>
      </c>
      <c r="B89" s="19">
        <v>1</v>
      </c>
      <c r="C89" s="21">
        <v>15840</v>
      </c>
      <c r="G89" s="18" t="s">
        <v>2253</v>
      </c>
      <c r="H89" s="19">
        <v>1</v>
      </c>
      <c r="I89" s="21">
        <v>100000</v>
      </c>
    </row>
    <row r="90" spans="1:9" x14ac:dyDescent="0.2">
      <c r="A90" s="18" t="s">
        <v>556</v>
      </c>
      <c r="B90" s="19">
        <v>1</v>
      </c>
      <c r="C90" s="21">
        <v>177600</v>
      </c>
      <c r="G90" s="18" t="s">
        <v>5415</v>
      </c>
      <c r="H90" s="19">
        <v>4</v>
      </c>
      <c r="I90" s="21">
        <v>11650</v>
      </c>
    </row>
    <row r="91" spans="1:9" x14ac:dyDescent="0.2">
      <c r="A91" s="18" t="s">
        <v>2673</v>
      </c>
      <c r="B91" s="19">
        <v>1</v>
      </c>
      <c r="C91" s="21">
        <v>28109.627550000001</v>
      </c>
      <c r="G91" s="18" t="s">
        <v>5911</v>
      </c>
      <c r="H91" s="19">
        <v>1</v>
      </c>
      <c r="I91" s="21">
        <v>35000</v>
      </c>
    </row>
    <row r="92" spans="1:9" x14ac:dyDescent="0.2">
      <c r="A92" s="18" t="s">
        <v>5512</v>
      </c>
      <c r="B92" s="19">
        <v>1</v>
      </c>
      <c r="C92" s="21">
        <v>24864</v>
      </c>
      <c r="G92" s="18" t="s">
        <v>1090</v>
      </c>
      <c r="H92" s="19">
        <v>2</v>
      </c>
      <c r="I92" s="21">
        <v>10000</v>
      </c>
    </row>
    <row r="93" spans="1:9" x14ac:dyDescent="0.2">
      <c r="A93" s="18" t="s">
        <v>2616</v>
      </c>
      <c r="B93" s="19">
        <v>1</v>
      </c>
      <c r="C93" s="21">
        <v>6000</v>
      </c>
      <c r="G93" s="18" t="s">
        <v>5023</v>
      </c>
      <c r="H93" s="19">
        <v>2</v>
      </c>
      <c r="I93" s="21">
        <v>13000</v>
      </c>
    </row>
    <row r="94" spans="1:9" x14ac:dyDescent="0.2">
      <c r="A94" s="18" t="s">
        <v>2253</v>
      </c>
      <c r="B94" s="19">
        <v>1</v>
      </c>
      <c r="C94" s="21">
        <v>100000</v>
      </c>
      <c r="G94" s="18" t="s">
        <v>982</v>
      </c>
      <c r="H94" s="19">
        <v>1</v>
      </c>
      <c r="I94" s="21">
        <v>36400</v>
      </c>
    </row>
    <row r="95" spans="1:9" x14ac:dyDescent="0.2">
      <c r="A95" s="18" t="s">
        <v>6485</v>
      </c>
      <c r="B95" s="19">
        <v>1</v>
      </c>
      <c r="C95" s="21">
        <v>36000</v>
      </c>
    </row>
    <row r="96" spans="1:9" x14ac:dyDescent="0.2">
      <c r="A96" s="18" t="s">
        <v>2559</v>
      </c>
      <c r="B96" s="19">
        <v>1</v>
      </c>
      <c r="C96" s="21">
        <v>15000</v>
      </c>
    </row>
    <row r="97" spans="1:3" x14ac:dyDescent="0.2">
      <c r="A97" s="18" t="s">
        <v>4858</v>
      </c>
      <c r="B97" s="19">
        <v>1</v>
      </c>
      <c r="C97" s="21">
        <v>24000</v>
      </c>
    </row>
    <row r="98" spans="1:3" x14ac:dyDescent="0.2">
      <c r="A98" s="18" t="s">
        <v>4966</v>
      </c>
      <c r="B98" s="19">
        <v>1</v>
      </c>
      <c r="C98" s="21">
        <v>6000</v>
      </c>
    </row>
    <row r="99" spans="1:3" x14ac:dyDescent="0.2">
      <c r="A99" s="18" t="s">
        <v>6705</v>
      </c>
      <c r="B99" s="19">
        <v>1</v>
      </c>
      <c r="C99" s="21">
        <v>5250</v>
      </c>
    </row>
    <row r="100" spans="1:3" x14ac:dyDescent="0.2">
      <c r="A100" s="18" t="s">
        <v>2124</v>
      </c>
      <c r="B100" s="19">
        <v>1</v>
      </c>
      <c r="C100" s="21">
        <v>9376.2513880000006</v>
      </c>
    </row>
    <row r="101" spans="1:3" x14ac:dyDescent="0.2">
      <c r="A101" s="18" t="s">
        <v>6703</v>
      </c>
      <c r="B101" s="19">
        <v>1</v>
      </c>
      <c r="C101" s="21">
        <v>21000</v>
      </c>
    </row>
    <row r="102" spans="1:3" x14ac:dyDescent="0.2">
      <c r="A102" s="18" t="s">
        <v>1922</v>
      </c>
      <c r="B102" s="19">
        <v>1</v>
      </c>
      <c r="C102" s="21">
        <v>20571</v>
      </c>
    </row>
    <row r="103" spans="1:3" x14ac:dyDescent="0.2">
      <c r="A103" s="18" t="s">
        <v>1053</v>
      </c>
      <c r="B103" s="19">
        <v>1</v>
      </c>
      <c r="C103" s="21">
        <v>4400</v>
      </c>
    </row>
    <row r="104" spans="1:3" x14ac:dyDescent="0.2">
      <c r="A104" s="18" t="s">
        <v>6078</v>
      </c>
      <c r="B104" s="19">
        <v>1883</v>
      </c>
      <c r="C104" s="19">
        <v>49814.598255655867</v>
      </c>
    </row>
  </sheetData>
  <sortState ref="G3:I93">
    <sortCondition ref="G3:G9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39997558519241921"/>
  </sheetPr>
  <dimension ref="A1:P1888"/>
  <sheetViews>
    <sheetView topLeftCell="A5" zoomScaleNormal="100" workbookViewId="0">
      <selection activeCell="P5" sqref="A5:P1888"/>
    </sheetView>
  </sheetViews>
  <sheetFormatPr defaultColWidth="9.140625" defaultRowHeight="12.75" customHeight="1" x14ac:dyDescent="0.2"/>
  <cols>
    <col min="1" max="1" width="9.140625" customWidth="1"/>
    <col min="2" max="2" width="13.28515625" customWidth="1"/>
    <col min="3" max="14" width="9.140625" customWidth="1"/>
    <col min="15" max="15" width="28.42578125" customWidth="1"/>
  </cols>
  <sheetData>
    <row r="1" spans="1:16" ht="51" x14ac:dyDescent="0.2">
      <c r="A1" s="1" t="s">
        <v>618</v>
      </c>
      <c r="F1" s="1">
        <v>12</v>
      </c>
    </row>
    <row r="3" spans="1:16" ht="114.75" x14ac:dyDescent="0.2">
      <c r="A3" s="1" t="s">
        <v>567</v>
      </c>
    </row>
    <row r="5" spans="1:16" ht="76.5" x14ac:dyDescent="0.2">
      <c r="A5" s="1" t="s">
        <v>5340</v>
      </c>
      <c r="B5" s="1" t="s">
        <v>1707</v>
      </c>
      <c r="C5" s="1" t="s">
        <v>1903</v>
      </c>
      <c r="D5" s="1" t="s">
        <v>1532</v>
      </c>
      <c r="E5" s="1" t="s">
        <v>6474</v>
      </c>
      <c r="F5" s="1" t="s">
        <v>5292</v>
      </c>
      <c r="G5" s="1" t="s">
        <v>2268</v>
      </c>
      <c r="H5" s="1" t="s">
        <v>297</v>
      </c>
      <c r="I5" s="1" t="s">
        <v>2138</v>
      </c>
      <c r="J5" s="1" t="s">
        <v>6544</v>
      </c>
      <c r="K5" s="1" t="s">
        <v>3527</v>
      </c>
      <c r="L5" s="1" t="s">
        <v>5464</v>
      </c>
      <c r="M5" s="1" t="s">
        <v>909</v>
      </c>
      <c r="N5" s="1" t="s">
        <v>283</v>
      </c>
      <c r="O5" s="1" t="s">
        <v>5464</v>
      </c>
      <c r="P5" s="1" t="s">
        <v>6702</v>
      </c>
    </row>
    <row r="6" spans="1:16" ht="38.25" x14ac:dyDescent="0.2">
      <c r="A6" s="1" t="s">
        <v>5478</v>
      </c>
      <c r="B6" s="1" t="s">
        <v>5869</v>
      </c>
      <c r="C6" s="1">
        <v>5846</v>
      </c>
      <c r="D6" s="1">
        <v>5846</v>
      </c>
      <c r="E6" s="1" t="s">
        <v>2902</v>
      </c>
      <c r="F6" s="1">
        <v>5846</v>
      </c>
      <c r="G6" s="1" t="s">
        <v>2883</v>
      </c>
      <c r="H6" s="1" t="s">
        <v>6511</v>
      </c>
      <c r="I6" s="1" t="s">
        <v>1241</v>
      </c>
      <c r="J6" s="1" t="str">
        <f>VLOOKUP(I6,tblCountries6[],2,FALSE)</f>
        <v>India</v>
      </c>
      <c r="K6" s="1" t="s">
        <v>1240</v>
      </c>
      <c r="M6" s="2" t="str">
        <f>TRIM(LOWER(J6))</f>
        <v>india</v>
      </c>
      <c r="N6" s="2" t="str">
        <f>VLOOKUP(M6,ClearingKeys!$A$2:$B$104,2,FALSE)</f>
        <v>ASIA</v>
      </c>
      <c r="O6" s="2" t="str">
        <f t="shared" ref="O6:O69" si="0">IF(ISBLANK(L6),"na",L6)</f>
        <v>na</v>
      </c>
      <c r="P6" t="str">
        <f>IF(M6="usa","USA",IF(M6="UK","UK",PROPER(M6)))</f>
        <v>India</v>
      </c>
    </row>
    <row r="7" spans="1:16" ht="51" x14ac:dyDescent="0.2">
      <c r="A7" s="1" t="s">
        <v>5479</v>
      </c>
      <c r="B7" s="1" t="s">
        <v>2645</v>
      </c>
      <c r="C7" s="1" t="s">
        <v>6461</v>
      </c>
      <c r="D7" s="1">
        <v>15000</v>
      </c>
      <c r="E7" s="1" t="s">
        <v>2902</v>
      </c>
      <c r="F7" s="1">
        <v>15000</v>
      </c>
      <c r="G7" s="1" t="s">
        <v>1687</v>
      </c>
      <c r="H7" s="1" t="s">
        <v>2089</v>
      </c>
      <c r="I7" s="1" t="s">
        <v>3015</v>
      </c>
      <c r="J7" s="1" t="str">
        <f>VLOOKUP(I7,tblCountries6[],2,FALSE)</f>
        <v>Croatia</v>
      </c>
      <c r="K7" s="1" t="s">
        <v>2431</v>
      </c>
      <c r="M7" s="2" t="str">
        <f t="shared" ref="M7:M70" si="1">TRIM(LOWER(J7))</f>
        <v>croatia</v>
      </c>
      <c r="N7" s="2" t="str">
        <f>VLOOKUP(M7,ClearingKeys!$A$2:$B$104,2,FALSE)</f>
        <v>EUROPE</v>
      </c>
      <c r="O7" s="2" t="str">
        <f t="shared" si="0"/>
        <v>na</v>
      </c>
      <c r="P7" t="str">
        <f t="shared" ref="P7:P70" si="2">IF(M7="usa","USA",IF(M7="UK","UK",PROPER(M7)))</f>
        <v>Croatia</v>
      </c>
    </row>
    <row r="8" spans="1:16" ht="51" x14ac:dyDescent="0.2">
      <c r="A8" s="1" t="s">
        <v>5475</v>
      </c>
      <c r="B8" s="1" t="s">
        <v>614</v>
      </c>
      <c r="C8" s="1">
        <v>58000</v>
      </c>
      <c r="D8" s="1">
        <v>58000</v>
      </c>
      <c r="E8" s="1" t="s">
        <v>2902</v>
      </c>
      <c r="F8" s="1">
        <v>58000</v>
      </c>
      <c r="G8" s="1" t="s">
        <v>2972</v>
      </c>
      <c r="H8" s="1" t="s">
        <v>6511</v>
      </c>
      <c r="I8" s="1" t="s">
        <v>2895</v>
      </c>
      <c r="J8" s="1" t="str">
        <f>VLOOKUP(I8,tblCountries6[],2,FALSE)</f>
        <v>USA</v>
      </c>
      <c r="K8" s="1" t="s">
        <v>2431</v>
      </c>
      <c r="M8" s="2" t="str">
        <f t="shared" si="1"/>
        <v>usa</v>
      </c>
      <c r="N8" s="2" t="str">
        <f>VLOOKUP(M8,ClearingKeys!$A$2:$B$104,2,FALSE)</f>
        <v>NA</v>
      </c>
      <c r="O8" s="2" t="str">
        <f t="shared" si="0"/>
        <v>na</v>
      </c>
      <c r="P8" t="str">
        <f t="shared" si="2"/>
        <v>USA</v>
      </c>
    </row>
    <row r="9" spans="1:16" ht="38.25" x14ac:dyDescent="0.2">
      <c r="A9" s="1" t="s">
        <v>5477</v>
      </c>
      <c r="B9" s="1" t="s">
        <v>627</v>
      </c>
      <c r="C9" s="1">
        <v>48000</v>
      </c>
      <c r="D9" s="1">
        <v>48000</v>
      </c>
      <c r="E9" s="1" t="s">
        <v>2902</v>
      </c>
      <c r="F9" s="1">
        <v>48000</v>
      </c>
      <c r="G9" s="1" t="s">
        <v>2345</v>
      </c>
      <c r="H9" s="1" t="s">
        <v>2089</v>
      </c>
      <c r="I9" s="1" t="s">
        <v>288</v>
      </c>
      <c r="J9" s="1" t="str">
        <f>VLOOKUP(I9,tblCountries6[],2,FALSE)</f>
        <v>Pakistan</v>
      </c>
      <c r="K9" s="1" t="s">
        <v>5350</v>
      </c>
      <c r="M9" s="2" t="str">
        <f t="shared" si="1"/>
        <v>pakistan</v>
      </c>
      <c r="N9" s="2" t="str">
        <f>VLOOKUP(M9,ClearingKeys!$A$2:$B$104,2,FALSE)</f>
        <v>ASIA</v>
      </c>
      <c r="O9" s="2" t="str">
        <f t="shared" si="0"/>
        <v>na</v>
      </c>
      <c r="P9" t="str">
        <f t="shared" si="2"/>
        <v>Pakistan</v>
      </c>
    </row>
    <row r="10" spans="1:16" ht="51" x14ac:dyDescent="0.2">
      <c r="A10" s="1" t="s">
        <v>5463</v>
      </c>
      <c r="B10" s="1" t="s">
        <v>4194</v>
      </c>
      <c r="C10" s="1">
        <v>54000</v>
      </c>
      <c r="D10" s="1">
        <v>54000</v>
      </c>
      <c r="E10" s="1" t="s">
        <v>2902</v>
      </c>
      <c r="F10" s="1">
        <v>54000</v>
      </c>
      <c r="G10" s="1" t="s">
        <v>383</v>
      </c>
      <c r="H10" s="1" t="s">
        <v>4092</v>
      </c>
      <c r="I10" s="1" t="s">
        <v>2895</v>
      </c>
      <c r="J10" s="1" t="str">
        <f>VLOOKUP(I10,tblCountries6[],2,FALSE)</f>
        <v>USA</v>
      </c>
      <c r="K10" s="1" t="s">
        <v>2431</v>
      </c>
      <c r="M10" s="2" t="str">
        <f t="shared" si="1"/>
        <v>usa</v>
      </c>
      <c r="N10" s="2" t="str">
        <f>VLOOKUP(M10,ClearingKeys!$A$2:$B$104,2,FALSE)</f>
        <v>NA</v>
      </c>
      <c r="O10" s="2" t="str">
        <f t="shared" si="0"/>
        <v>na</v>
      </c>
      <c r="P10" t="str">
        <f t="shared" si="2"/>
        <v>USA</v>
      </c>
    </row>
    <row r="11" spans="1:16" ht="51" x14ac:dyDescent="0.2">
      <c r="A11" s="1" t="s">
        <v>5461</v>
      </c>
      <c r="B11" s="1" t="s">
        <v>5518</v>
      </c>
      <c r="C11" s="1">
        <v>41731</v>
      </c>
      <c r="D11" s="1">
        <v>41731</v>
      </c>
      <c r="E11" s="1" t="s">
        <v>2902</v>
      </c>
      <c r="F11" s="1">
        <v>41731</v>
      </c>
      <c r="G11" s="1" t="s">
        <v>6511</v>
      </c>
      <c r="H11" s="1" t="s">
        <v>6511</v>
      </c>
      <c r="I11" s="1" t="s">
        <v>4703</v>
      </c>
      <c r="J11" s="1" t="str">
        <f>VLOOKUP(I11,tblCountries6[],2,FALSE)</f>
        <v>Iceland</v>
      </c>
      <c r="K11" s="1" t="s">
        <v>2431</v>
      </c>
      <c r="M11" s="2" t="str">
        <f t="shared" si="1"/>
        <v>iceland</v>
      </c>
      <c r="N11" s="2" t="str">
        <f>VLOOKUP(M11,ClearingKeys!$A$2:$B$104,2,FALSE)</f>
        <v>EUROPE</v>
      </c>
      <c r="O11" s="2" t="str">
        <f t="shared" si="0"/>
        <v>na</v>
      </c>
      <c r="P11" t="str">
        <f t="shared" si="2"/>
        <v>Iceland</v>
      </c>
    </row>
    <row r="12" spans="1:16" ht="38.25" x14ac:dyDescent="0.2">
      <c r="A12" s="1" t="s">
        <v>5466</v>
      </c>
      <c r="B12" s="1" t="s">
        <v>5985</v>
      </c>
      <c r="C12" s="1">
        <v>145000</v>
      </c>
      <c r="D12" s="1">
        <v>145000</v>
      </c>
      <c r="E12" s="1" t="s">
        <v>2896</v>
      </c>
      <c r="F12" s="1">
        <v>184207.91870000001</v>
      </c>
      <c r="G12" s="1" t="s">
        <v>4086</v>
      </c>
      <c r="H12" s="1" t="s">
        <v>3027</v>
      </c>
      <c r="I12" s="1" t="s">
        <v>1939</v>
      </c>
      <c r="J12" s="1" t="str">
        <f>VLOOKUP(I12,tblCountries6[],2,FALSE)</f>
        <v>Germany</v>
      </c>
      <c r="K12" s="1" t="s">
        <v>5881</v>
      </c>
      <c r="M12" s="2" t="str">
        <f t="shared" si="1"/>
        <v>germany</v>
      </c>
      <c r="N12" s="2" t="str">
        <f>VLOOKUP(M12,ClearingKeys!$A$2:$B$104,2,FALSE)</f>
        <v>EUROPE</v>
      </c>
      <c r="O12" s="2" t="str">
        <f t="shared" si="0"/>
        <v>na</v>
      </c>
      <c r="P12" t="str">
        <f t="shared" si="2"/>
        <v>Germany</v>
      </c>
    </row>
    <row r="13" spans="1:16" ht="51" x14ac:dyDescent="0.2">
      <c r="A13" s="1" t="s">
        <v>5465</v>
      </c>
      <c r="B13" s="1" t="s">
        <v>1157</v>
      </c>
      <c r="C13" s="1">
        <v>12000</v>
      </c>
      <c r="D13" s="1">
        <v>12000</v>
      </c>
      <c r="E13" s="1" t="s">
        <v>2902</v>
      </c>
      <c r="F13" s="1">
        <v>12000</v>
      </c>
      <c r="G13" s="1" t="s">
        <v>1953</v>
      </c>
      <c r="H13" s="1" t="s">
        <v>6511</v>
      </c>
      <c r="I13" s="1" t="s">
        <v>5415</v>
      </c>
      <c r="J13" s="1" t="str">
        <f>VLOOKUP(I13,tblCountries6[],2,FALSE)</f>
        <v>Ukraine</v>
      </c>
      <c r="K13" s="1" t="s">
        <v>2431</v>
      </c>
      <c r="M13" s="2" t="str">
        <f t="shared" si="1"/>
        <v>ukraine</v>
      </c>
      <c r="N13" s="2" t="str">
        <f>VLOOKUP(M13,ClearingKeys!$A$2:$B$104,2,FALSE)</f>
        <v>EUROPE</v>
      </c>
      <c r="O13" s="2" t="str">
        <f t="shared" si="0"/>
        <v>na</v>
      </c>
      <c r="P13" t="str">
        <f t="shared" si="2"/>
        <v>Ukraine</v>
      </c>
    </row>
    <row r="14" spans="1:16" ht="38.25" x14ac:dyDescent="0.2">
      <c r="A14" s="1" t="s">
        <v>5467</v>
      </c>
      <c r="B14" s="1" t="s">
        <v>5583</v>
      </c>
      <c r="C14" s="1">
        <v>44000</v>
      </c>
      <c r="D14" s="1">
        <v>44000</v>
      </c>
      <c r="E14" s="1" t="s">
        <v>2902</v>
      </c>
      <c r="F14" s="1">
        <v>44000</v>
      </c>
      <c r="G14" s="1" t="s">
        <v>1980</v>
      </c>
      <c r="H14" s="1" t="s">
        <v>2893</v>
      </c>
      <c r="I14" s="1" t="s">
        <v>1487</v>
      </c>
      <c r="J14" s="1" t="str">
        <f>VLOOKUP(I14,tblCountries6[],2,FALSE)</f>
        <v>Portugal</v>
      </c>
      <c r="K14" s="1" t="s">
        <v>5881</v>
      </c>
      <c r="M14" s="2" t="str">
        <f t="shared" si="1"/>
        <v>portugal</v>
      </c>
      <c r="N14" s="2" t="str">
        <f>VLOOKUP(M14,ClearingKeys!$A$2:$B$104,2,FALSE)</f>
        <v>EUROPE</v>
      </c>
      <c r="O14" s="2" t="str">
        <f t="shared" si="0"/>
        <v>na</v>
      </c>
      <c r="P14" t="str">
        <f t="shared" si="2"/>
        <v>Portugal</v>
      </c>
    </row>
    <row r="15" spans="1:16" ht="51" x14ac:dyDescent="0.2">
      <c r="A15" s="1" t="s">
        <v>5455</v>
      </c>
      <c r="B15" s="1" t="s">
        <v>2615</v>
      </c>
      <c r="C15" s="1" t="s">
        <v>1695</v>
      </c>
      <c r="D15" s="1">
        <v>1152000</v>
      </c>
      <c r="E15" s="1" t="s">
        <v>3460</v>
      </c>
      <c r="F15" s="1">
        <v>12227.430200000001</v>
      </c>
      <c r="G15" s="1" t="s">
        <v>2766</v>
      </c>
      <c r="H15" s="1" t="s">
        <v>519</v>
      </c>
      <c r="I15" s="1" t="s">
        <v>288</v>
      </c>
      <c r="J15" s="1" t="str">
        <f>VLOOKUP(I15,tblCountries6[],2,FALSE)</f>
        <v>Pakistan</v>
      </c>
      <c r="K15" s="1" t="s">
        <v>2431</v>
      </c>
      <c r="M15" s="2" t="str">
        <f t="shared" si="1"/>
        <v>pakistan</v>
      </c>
      <c r="N15" s="2" t="str">
        <f>VLOOKUP(M15,ClearingKeys!$A$2:$B$104,2,FALSE)</f>
        <v>ASIA</v>
      </c>
      <c r="O15" s="2" t="str">
        <f t="shared" si="0"/>
        <v>na</v>
      </c>
      <c r="P15" t="str">
        <f t="shared" si="2"/>
        <v>Pakistan</v>
      </c>
    </row>
    <row r="16" spans="1:16" ht="38.25" x14ac:dyDescent="0.2">
      <c r="A16" s="1" t="s">
        <v>5456</v>
      </c>
      <c r="B16" s="1" t="s">
        <v>2546</v>
      </c>
      <c r="C16" s="1" t="s">
        <v>2226</v>
      </c>
      <c r="D16" s="1">
        <v>51650</v>
      </c>
      <c r="E16" s="1" t="s">
        <v>2896</v>
      </c>
      <c r="F16" s="1">
        <v>65616.131020000001</v>
      </c>
      <c r="G16" s="1" t="s">
        <v>6237</v>
      </c>
      <c r="H16" s="1" t="s">
        <v>1409</v>
      </c>
      <c r="I16" s="1" t="s">
        <v>1514</v>
      </c>
      <c r="J16" s="1" t="str">
        <f>VLOOKUP(I16,tblCountries6[],2,FALSE)</f>
        <v>Ireland</v>
      </c>
      <c r="K16" s="1" t="s">
        <v>5350</v>
      </c>
      <c r="M16" s="2" t="str">
        <f t="shared" si="1"/>
        <v>ireland</v>
      </c>
      <c r="N16" s="2" t="str">
        <f>VLOOKUP(M16,ClearingKeys!$A$2:$B$104,2,FALSE)</f>
        <v>EUROPE</v>
      </c>
      <c r="O16" s="2" t="str">
        <f t="shared" si="0"/>
        <v>na</v>
      </c>
      <c r="P16" t="str">
        <f t="shared" si="2"/>
        <v>Ireland</v>
      </c>
    </row>
    <row r="17" spans="1:16" ht="38.25" x14ac:dyDescent="0.2">
      <c r="A17" s="1" t="s">
        <v>5457</v>
      </c>
      <c r="B17" s="1" t="s">
        <v>2546</v>
      </c>
      <c r="C17" s="1">
        <v>14000</v>
      </c>
      <c r="D17" s="1">
        <v>14000</v>
      </c>
      <c r="E17" s="1" t="s">
        <v>2902</v>
      </c>
      <c r="F17" s="1">
        <v>14000</v>
      </c>
      <c r="G17" s="1" t="s">
        <v>1940</v>
      </c>
      <c r="H17" s="1" t="s">
        <v>4092</v>
      </c>
      <c r="I17" s="1" t="s">
        <v>3837</v>
      </c>
      <c r="J17" s="1" t="str">
        <f>VLOOKUP(I17,tblCountries6[],2,FALSE)</f>
        <v>Hungary</v>
      </c>
      <c r="K17" s="1" t="s">
        <v>1240</v>
      </c>
      <c r="M17" s="2" t="str">
        <f t="shared" si="1"/>
        <v>hungary</v>
      </c>
      <c r="N17" s="2" t="str">
        <f>VLOOKUP(M17,ClearingKeys!$A$2:$B$104,2,FALSE)</f>
        <v>EUROPE</v>
      </c>
      <c r="O17" s="2" t="str">
        <f t="shared" si="0"/>
        <v>na</v>
      </c>
      <c r="P17" t="str">
        <f t="shared" si="2"/>
        <v>Hungary</v>
      </c>
    </row>
    <row r="18" spans="1:16" ht="51" x14ac:dyDescent="0.2">
      <c r="A18" s="1" t="s">
        <v>5458</v>
      </c>
      <c r="B18" s="1" t="s">
        <v>6216</v>
      </c>
      <c r="C18" s="1" t="s">
        <v>2272</v>
      </c>
      <c r="D18" s="1">
        <v>749000</v>
      </c>
      <c r="E18" s="1" t="s">
        <v>718</v>
      </c>
      <c r="F18" s="1">
        <v>13338.1296</v>
      </c>
      <c r="G18" s="1" t="s">
        <v>3933</v>
      </c>
      <c r="H18" s="1" t="s">
        <v>6511</v>
      </c>
      <c r="I18" s="1" t="s">
        <v>1241</v>
      </c>
      <c r="J18" s="1" t="str">
        <f>VLOOKUP(I18,tblCountries6[],2,FALSE)</f>
        <v>India</v>
      </c>
      <c r="K18" s="1" t="s">
        <v>2431</v>
      </c>
      <c r="M18" s="2" t="str">
        <f t="shared" si="1"/>
        <v>india</v>
      </c>
      <c r="N18" s="2" t="str">
        <f>VLOOKUP(M18,ClearingKeys!$A$2:$B$104,2,FALSE)</f>
        <v>ASIA</v>
      </c>
      <c r="O18" s="2" t="str">
        <f t="shared" si="0"/>
        <v>na</v>
      </c>
      <c r="P18" t="str">
        <f t="shared" si="2"/>
        <v>India</v>
      </c>
    </row>
    <row r="19" spans="1:16" ht="51" x14ac:dyDescent="0.2">
      <c r="A19" s="1" t="s">
        <v>5459</v>
      </c>
      <c r="B19" s="1" t="s">
        <v>5335</v>
      </c>
      <c r="C19" s="1">
        <v>49000</v>
      </c>
      <c r="D19" s="1">
        <v>49000</v>
      </c>
      <c r="E19" s="1" t="s">
        <v>2902</v>
      </c>
      <c r="F19" s="1">
        <v>49000</v>
      </c>
      <c r="G19" s="1" t="s">
        <v>3215</v>
      </c>
      <c r="H19" s="1" t="s">
        <v>6511</v>
      </c>
      <c r="I19" s="1" t="s">
        <v>2895</v>
      </c>
      <c r="J19" s="1" t="str">
        <f>VLOOKUP(I19,tblCountries6[],2,FALSE)</f>
        <v>USA</v>
      </c>
      <c r="K19" s="1" t="s">
        <v>2431</v>
      </c>
      <c r="M19" s="2" t="str">
        <f t="shared" si="1"/>
        <v>usa</v>
      </c>
      <c r="N19" s="2" t="str">
        <f>VLOOKUP(M19,ClearingKeys!$A$2:$B$104,2,FALSE)</f>
        <v>NA</v>
      </c>
      <c r="O19" s="2" t="str">
        <f t="shared" si="0"/>
        <v>na</v>
      </c>
      <c r="P19" t="str">
        <f t="shared" si="2"/>
        <v>USA</v>
      </c>
    </row>
    <row r="20" spans="1:16" ht="38.25" x14ac:dyDescent="0.2">
      <c r="A20" s="1" t="s">
        <v>5460</v>
      </c>
      <c r="B20" s="1" t="s">
        <v>599</v>
      </c>
      <c r="C20" s="1">
        <v>85000</v>
      </c>
      <c r="D20" s="1">
        <v>85000</v>
      </c>
      <c r="E20" s="1" t="s">
        <v>2902</v>
      </c>
      <c r="F20" s="1">
        <v>85000</v>
      </c>
      <c r="G20" s="1" t="s">
        <v>2957</v>
      </c>
      <c r="H20" s="1" t="s">
        <v>4092</v>
      </c>
      <c r="I20" s="1" t="s">
        <v>2895</v>
      </c>
      <c r="J20" s="1" t="str">
        <f>VLOOKUP(I20,tblCountries6[],2,FALSE)</f>
        <v>USA</v>
      </c>
      <c r="K20" s="1" t="s">
        <v>5881</v>
      </c>
      <c r="M20" s="2" t="str">
        <f t="shared" si="1"/>
        <v>usa</v>
      </c>
      <c r="N20" s="2" t="str">
        <f>VLOOKUP(M20,ClearingKeys!$A$2:$B$104,2,FALSE)</f>
        <v>NA</v>
      </c>
      <c r="O20" s="2" t="str">
        <f t="shared" si="0"/>
        <v>na</v>
      </c>
      <c r="P20" t="str">
        <f t="shared" si="2"/>
        <v>USA</v>
      </c>
    </row>
    <row r="21" spans="1:16" ht="51" x14ac:dyDescent="0.2">
      <c r="A21" s="1" t="s">
        <v>5449</v>
      </c>
      <c r="B21" s="1" t="s">
        <v>5651</v>
      </c>
      <c r="C21" s="1">
        <v>75000</v>
      </c>
      <c r="D21" s="1">
        <v>75000</v>
      </c>
      <c r="E21" s="1" t="s">
        <v>2902</v>
      </c>
      <c r="F21" s="1">
        <v>75000</v>
      </c>
      <c r="G21" s="1" t="s">
        <v>6381</v>
      </c>
      <c r="H21" s="1" t="s">
        <v>4092</v>
      </c>
      <c r="I21" s="1" t="s">
        <v>2895</v>
      </c>
      <c r="J21" s="1" t="str">
        <f>VLOOKUP(I21,tblCountries6[],2,FALSE)</f>
        <v>USA</v>
      </c>
      <c r="K21" s="1" t="s">
        <v>2431</v>
      </c>
      <c r="M21" s="2" t="str">
        <f t="shared" si="1"/>
        <v>usa</v>
      </c>
      <c r="N21" s="2" t="str">
        <f>VLOOKUP(M21,ClearingKeys!$A$2:$B$104,2,FALSE)</f>
        <v>NA</v>
      </c>
      <c r="O21" s="2" t="str">
        <f t="shared" si="0"/>
        <v>na</v>
      </c>
      <c r="P21" t="str">
        <f t="shared" si="2"/>
        <v>USA</v>
      </c>
    </row>
    <row r="22" spans="1:16" ht="38.25" x14ac:dyDescent="0.2">
      <c r="A22" s="1" t="s">
        <v>5448</v>
      </c>
      <c r="B22" s="1" t="s">
        <v>1076</v>
      </c>
      <c r="C22" s="1">
        <v>107000</v>
      </c>
      <c r="D22" s="1">
        <v>107000</v>
      </c>
      <c r="E22" s="1" t="s">
        <v>2902</v>
      </c>
      <c r="F22" s="1">
        <v>107000</v>
      </c>
      <c r="G22" s="1" t="s">
        <v>5755</v>
      </c>
      <c r="H22" s="1" t="s">
        <v>3027</v>
      </c>
      <c r="I22" s="1" t="s">
        <v>5737</v>
      </c>
      <c r="J22" s="1" t="str">
        <f>VLOOKUP(I22,tblCountries6[],2,FALSE)</f>
        <v>Switzerland</v>
      </c>
      <c r="K22" s="1" t="s">
        <v>1240</v>
      </c>
      <c r="M22" s="2" t="str">
        <f t="shared" si="1"/>
        <v>switzerland</v>
      </c>
      <c r="N22" s="2" t="str">
        <f>VLOOKUP(M22,ClearingKeys!$A$2:$B$104,2,FALSE)</f>
        <v>EUROPE</v>
      </c>
      <c r="O22" s="2" t="str">
        <f t="shared" si="0"/>
        <v>na</v>
      </c>
      <c r="P22" t="str">
        <f t="shared" si="2"/>
        <v>Switzerland</v>
      </c>
    </row>
    <row r="23" spans="1:16" ht="51" x14ac:dyDescent="0.2">
      <c r="A23" s="1" t="s">
        <v>5446</v>
      </c>
      <c r="B23" s="1" t="s">
        <v>1076</v>
      </c>
      <c r="C23" s="1">
        <v>45000</v>
      </c>
      <c r="D23" s="1">
        <v>45000</v>
      </c>
      <c r="E23" s="1" t="s">
        <v>2902</v>
      </c>
      <c r="F23" s="1">
        <v>45000</v>
      </c>
      <c r="G23" s="1" t="s">
        <v>2332</v>
      </c>
      <c r="H23" s="1" t="s">
        <v>381</v>
      </c>
      <c r="I23" s="1" t="s">
        <v>6301</v>
      </c>
      <c r="J23" s="1" t="str">
        <f>VLOOKUP(I23,tblCountries6[],2,FALSE)</f>
        <v>South Africa</v>
      </c>
      <c r="K23" s="1" t="s">
        <v>2431</v>
      </c>
      <c r="M23" s="2" t="str">
        <f t="shared" si="1"/>
        <v>south africa</v>
      </c>
      <c r="N23" s="2" t="str">
        <f>VLOOKUP(M23,ClearingKeys!$A$2:$B$104,2,FALSE)</f>
        <v>AFRICA</v>
      </c>
      <c r="O23" s="2" t="str">
        <f t="shared" si="0"/>
        <v>na</v>
      </c>
      <c r="P23" t="str">
        <f t="shared" si="2"/>
        <v>South Africa</v>
      </c>
    </row>
    <row r="24" spans="1:16" ht="38.25" x14ac:dyDescent="0.2">
      <c r="A24" s="1" t="s">
        <v>5445</v>
      </c>
      <c r="B24" s="1" t="s">
        <v>5198</v>
      </c>
      <c r="C24" s="1">
        <v>550000</v>
      </c>
      <c r="D24" s="1">
        <v>550000</v>
      </c>
      <c r="E24" s="1" t="s">
        <v>718</v>
      </c>
      <c r="F24" s="1">
        <v>9794.3541779999996</v>
      </c>
      <c r="G24" s="1" t="s">
        <v>5282</v>
      </c>
      <c r="H24" s="1" t="s">
        <v>3027</v>
      </c>
      <c r="I24" s="1" t="s">
        <v>1241</v>
      </c>
      <c r="J24" s="1" t="str">
        <f>VLOOKUP(I24,tblCountries6[],2,FALSE)</f>
        <v>India</v>
      </c>
      <c r="K24" s="1" t="s">
        <v>5350</v>
      </c>
      <c r="M24" s="2" t="str">
        <f t="shared" si="1"/>
        <v>india</v>
      </c>
      <c r="N24" s="2" t="str">
        <f>VLOOKUP(M24,ClearingKeys!$A$2:$B$104,2,FALSE)</f>
        <v>ASIA</v>
      </c>
      <c r="O24" s="2" t="str">
        <f t="shared" si="0"/>
        <v>na</v>
      </c>
      <c r="P24" t="str">
        <f t="shared" si="2"/>
        <v>India</v>
      </c>
    </row>
    <row r="25" spans="1:16" ht="38.25" x14ac:dyDescent="0.2">
      <c r="A25" s="1" t="s">
        <v>5442</v>
      </c>
      <c r="B25" s="1" t="s">
        <v>2363</v>
      </c>
      <c r="C25" s="1">
        <v>50000</v>
      </c>
      <c r="D25" s="1">
        <v>50000</v>
      </c>
      <c r="E25" s="1" t="s">
        <v>2902</v>
      </c>
      <c r="F25" s="1">
        <v>50000</v>
      </c>
      <c r="G25" s="1" t="s">
        <v>732</v>
      </c>
      <c r="H25" s="1" t="s">
        <v>3027</v>
      </c>
      <c r="I25" s="1" t="s">
        <v>1241</v>
      </c>
      <c r="J25" s="1" t="str">
        <f>VLOOKUP(I25,tblCountries6[],2,FALSE)</f>
        <v>India</v>
      </c>
      <c r="K25" s="1" t="s">
        <v>5881</v>
      </c>
      <c r="M25" s="2" t="str">
        <f t="shared" si="1"/>
        <v>india</v>
      </c>
      <c r="N25" s="2" t="str">
        <f>VLOOKUP(M25,ClearingKeys!$A$2:$B$104,2,FALSE)</f>
        <v>ASIA</v>
      </c>
      <c r="O25" s="2" t="str">
        <f t="shared" si="0"/>
        <v>na</v>
      </c>
      <c r="P25" t="str">
        <f t="shared" si="2"/>
        <v>India</v>
      </c>
    </row>
    <row r="26" spans="1:16" ht="38.25" x14ac:dyDescent="0.2">
      <c r="A26" s="1" t="s">
        <v>5440</v>
      </c>
      <c r="B26" s="1" t="s">
        <v>4963</v>
      </c>
      <c r="C26" s="1">
        <v>13500</v>
      </c>
      <c r="D26" s="1">
        <v>13500</v>
      </c>
      <c r="E26" s="1" t="s">
        <v>2902</v>
      </c>
      <c r="F26" s="1">
        <v>13500</v>
      </c>
      <c r="G26" s="1" t="s">
        <v>3082</v>
      </c>
      <c r="H26" s="1" t="s">
        <v>3027</v>
      </c>
      <c r="I26" s="1" t="s">
        <v>1241</v>
      </c>
      <c r="J26" s="1" t="str">
        <f>VLOOKUP(I26,tblCountries6[],2,FALSE)</f>
        <v>India</v>
      </c>
      <c r="K26" s="1" t="s">
        <v>1240</v>
      </c>
      <c r="M26" s="2" t="str">
        <f t="shared" si="1"/>
        <v>india</v>
      </c>
      <c r="N26" s="2" t="str">
        <f>VLOOKUP(M26,ClearingKeys!$A$2:$B$104,2,FALSE)</f>
        <v>ASIA</v>
      </c>
      <c r="O26" s="2" t="str">
        <f t="shared" si="0"/>
        <v>na</v>
      </c>
      <c r="P26" t="str">
        <f t="shared" si="2"/>
        <v>India</v>
      </c>
    </row>
    <row r="27" spans="1:16" ht="38.25" x14ac:dyDescent="0.2">
      <c r="A27" s="1" t="s">
        <v>5441</v>
      </c>
      <c r="B27" s="1" t="s">
        <v>4963</v>
      </c>
      <c r="C27" s="1">
        <v>96000</v>
      </c>
      <c r="D27" s="1">
        <v>96000</v>
      </c>
      <c r="E27" s="1" t="s">
        <v>2902</v>
      </c>
      <c r="F27" s="1">
        <v>96000</v>
      </c>
      <c r="G27" s="1" t="s">
        <v>6511</v>
      </c>
      <c r="H27" s="1" t="s">
        <v>6511</v>
      </c>
      <c r="I27" s="1" t="s">
        <v>2895</v>
      </c>
      <c r="J27" s="1" t="str">
        <f>VLOOKUP(I27,tblCountries6[],2,FALSE)</f>
        <v>USA</v>
      </c>
      <c r="K27" s="1" t="s">
        <v>5350</v>
      </c>
      <c r="M27" s="2" t="str">
        <f t="shared" si="1"/>
        <v>usa</v>
      </c>
      <c r="N27" s="2" t="str">
        <f>VLOOKUP(M27,ClearingKeys!$A$2:$B$104,2,FALSE)</f>
        <v>NA</v>
      </c>
      <c r="O27" s="2" t="str">
        <f t="shared" si="0"/>
        <v>na</v>
      </c>
      <c r="P27" t="str">
        <f t="shared" si="2"/>
        <v>USA</v>
      </c>
    </row>
    <row r="28" spans="1:16" ht="38.25" x14ac:dyDescent="0.2">
      <c r="A28" s="1" t="s">
        <v>5438</v>
      </c>
      <c r="B28" s="1" t="s">
        <v>6196</v>
      </c>
      <c r="C28" s="1">
        <v>1000000</v>
      </c>
      <c r="D28" s="1">
        <v>1000000</v>
      </c>
      <c r="E28" s="1" t="s">
        <v>718</v>
      </c>
      <c r="F28" s="1">
        <v>17807.916689999998</v>
      </c>
      <c r="G28" s="1" t="s">
        <v>3027</v>
      </c>
      <c r="H28" s="1" t="s">
        <v>3027</v>
      </c>
      <c r="I28" s="1" t="s">
        <v>1241</v>
      </c>
      <c r="J28" s="1" t="str">
        <f>VLOOKUP(I28,tblCountries6[],2,FALSE)</f>
        <v>India</v>
      </c>
      <c r="K28" s="1" t="s">
        <v>1240</v>
      </c>
      <c r="M28" s="2" t="str">
        <f t="shared" si="1"/>
        <v>india</v>
      </c>
      <c r="N28" s="2" t="str">
        <f>VLOOKUP(M28,ClearingKeys!$A$2:$B$104,2,FALSE)</f>
        <v>ASIA</v>
      </c>
      <c r="O28" s="2" t="str">
        <f t="shared" si="0"/>
        <v>na</v>
      </c>
      <c r="P28" t="str">
        <f t="shared" si="2"/>
        <v>India</v>
      </c>
    </row>
    <row r="29" spans="1:16" ht="38.25" x14ac:dyDescent="0.2">
      <c r="A29" s="1" t="s">
        <v>5439</v>
      </c>
      <c r="B29" s="1" t="s">
        <v>5876</v>
      </c>
      <c r="C29" s="1">
        <v>75000</v>
      </c>
      <c r="D29" s="1">
        <v>75000</v>
      </c>
      <c r="E29" s="1" t="s">
        <v>2902</v>
      </c>
      <c r="F29" s="1">
        <v>75000</v>
      </c>
      <c r="G29" s="1" t="s">
        <v>6520</v>
      </c>
      <c r="H29" s="1" t="s">
        <v>2893</v>
      </c>
      <c r="I29" s="1" t="s">
        <v>2895</v>
      </c>
      <c r="J29" s="1" t="str">
        <f>VLOOKUP(I29,tblCountries6[],2,FALSE)</f>
        <v>USA</v>
      </c>
      <c r="K29" s="1" t="s">
        <v>1240</v>
      </c>
      <c r="M29" s="2" t="str">
        <f t="shared" si="1"/>
        <v>usa</v>
      </c>
      <c r="N29" s="2" t="str">
        <f>VLOOKUP(M29,ClearingKeys!$A$2:$B$104,2,FALSE)</f>
        <v>NA</v>
      </c>
      <c r="O29" s="2" t="str">
        <f t="shared" si="0"/>
        <v>na</v>
      </c>
      <c r="P29" t="str">
        <f t="shared" si="2"/>
        <v>USA</v>
      </c>
    </row>
    <row r="30" spans="1:16" ht="38.25" x14ac:dyDescent="0.2">
      <c r="A30" s="1" t="s">
        <v>5436</v>
      </c>
      <c r="B30" s="1" t="s">
        <v>201</v>
      </c>
      <c r="C30" s="1" t="s">
        <v>5889</v>
      </c>
      <c r="D30" s="1">
        <v>40000</v>
      </c>
      <c r="E30" s="1" t="s">
        <v>2902</v>
      </c>
      <c r="F30" s="1">
        <v>40000</v>
      </c>
      <c r="G30" s="1" t="s">
        <v>2004</v>
      </c>
      <c r="H30" s="1" t="s">
        <v>3027</v>
      </c>
      <c r="I30" s="1" t="s">
        <v>2895</v>
      </c>
      <c r="J30" s="1" t="str">
        <f>VLOOKUP(I30,tblCountries6[],2,FALSE)</f>
        <v>USA</v>
      </c>
      <c r="K30" s="1" t="s">
        <v>5350</v>
      </c>
      <c r="M30" s="2" t="str">
        <f t="shared" si="1"/>
        <v>usa</v>
      </c>
      <c r="N30" s="2" t="str">
        <f>VLOOKUP(M30,ClearingKeys!$A$2:$B$104,2,FALSE)</f>
        <v>NA</v>
      </c>
      <c r="O30" s="2" t="str">
        <f t="shared" si="0"/>
        <v>na</v>
      </c>
      <c r="P30" t="str">
        <f t="shared" si="2"/>
        <v>USA</v>
      </c>
    </row>
    <row r="31" spans="1:16" ht="51" x14ac:dyDescent="0.2">
      <c r="A31" s="1" t="s">
        <v>5437</v>
      </c>
      <c r="B31" s="1" t="s">
        <v>1054</v>
      </c>
      <c r="C31" s="1">
        <v>60000</v>
      </c>
      <c r="D31" s="1">
        <v>60000</v>
      </c>
      <c r="E31" s="1" t="s">
        <v>2902</v>
      </c>
      <c r="F31" s="1">
        <v>60000</v>
      </c>
      <c r="G31" s="1" t="s">
        <v>1103</v>
      </c>
      <c r="H31" s="1" t="s">
        <v>6511</v>
      </c>
      <c r="I31" s="1" t="s">
        <v>2895</v>
      </c>
      <c r="J31" s="1" t="str">
        <f>VLOOKUP(I31,tblCountries6[],2,FALSE)</f>
        <v>USA</v>
      </c>
      <c r="K31" s="1" t="s">
        <v>2431</v>
      </c>
      <c r="M31" s="2" t="str">
        <f t="shared" si="1"/>
        <v>usa</v>
      </c>
      <c r="N31" s="2" t="str">
        <f>VLOOKUP(M31,ClearingKeys!$A$2:$B$104,2,FALSE)</f>
        <v>NA</v>
      </c>
      <c r="O31" s="2" t="str">
        <f t="shared" si="0"/>
        <v>na</v>
      </c>
      <c r="P31" t="str">
        <f t="shared" si="2"/>
        <v>USA</v>
      </c>
    </row>
    <row r="32" spans="1:16" ht="38.25" x14ac:dyDescent="0.2">
      <c r="A32" s="1" t="s">
        <v>5429</v>
      </c>
      <c r="B32" s="1" t="s">
        <v>1488</v>
      </c>
      <c r="C32" s="1">
        <v>2700</v>
      </c>
      <c r="D32" s="1">
        <v>32400</v>
      </c>
      <c r="E32" s="1" t="s">
        <v>2896</v>
      </c>
      <c r="F32" s="1">
        <v>41160.94182</v>
      </c>
      <c r="G32" s="1" t="s">
        <v>4164</v>
      </c>
      <c r="H32" s="1" t="s">
        <v>3027</v>
      </c>
      <c r="I32" s="1" t="s">
        <v>1020</v>
      </c>
      <c r="J32" s="1" t="str">
        <f>VLOOKUP(I32,tblCountries6[],2,FALSE)</f>
        <v>Belgium</v>
      </c>
      <c r="K32" s="1" t="s">
        <v>1240</v>
      </c>
      <c r="M32" s="2" t="str">
        <f t="shared" si="1"/>
        <v>belgium</v>
      </c>
      <c r="N32" s="2" t="str">
        <f>VLOOKUP(M32,ClearingKeys!$A$2:$B$104,2,FALSE)</f>
        <v>EUROPE</v>
      </c>
      <c r="O32" s="2" t="str">
        <f t="shared" si="0"/>
        <v>na</v>
      </c>
      <c r="P32" t="str">
        <f t="shared" si="2"/>
        <v>Belgium</v>
      </c>
    </row>
    <row r="33" spans="1:16" ht="38.25" x14ac:dyDescent="0.2">
      <c r="A33" s="1" t="s">
        <v>5432</v>
      </c>
      <c r="B33" s="1" t="s">
        <v>5892</v>
      </c>
      <c r="C33" s="1" t="s">
        <v>1826</v>
      </c>
      <c r="D33" s="1">
        <v>900000</v>
      </c>
      <c r="E33" s="1" t="s">
        <v>718</v>
      </c>
      <c r="F33" s="1">
        <v>16027.125019999999</v>
      </c>
      <c r="G33" s="1" t="s">
        <v>4527</v>
      </c>
      <c r="H33" s="1" t="s">
        <v>4092</v>
      </c>
      <c r="I33" s="1" t="s">
        <v>1241</v>
      </c>
      <c r="J33" s="1" t="str">
        <f>VLOOKUP(I33,tblCountries6[],2,FALSE)</f>
        <v>India</v>
      </c>
      <c r="K33" s="1" t="s">
        <v>5881</v>
      </c>
      <c r="M33" s="2" t="str">
        <f t="shared" si="1"/>
        <v>india</v>
      </c>
      <c r="N33" s="2" t="str">
        <f>VLOOKUP(M33,ClearingKeys!$A$2:$B$104,2,FALSE)</f>
        <v>ASIA</v>
      </c>
      <c r="O33" s="2" t="str">
        <f t="shared" si="0"/>
        <v>na</v>
      </c>
      <c r="P33" t="str">
        <f t="shared" si="2"/>
        <v>India</v>
      </c>
    </row>
    <row r="34" spans="1:16" ht="38.25" x14ac:dyDescent="0.2">
      <c r="A34" s="1" t="s">
        <v>5422</v>
      </c>
      <c r="B34" s="1" t="s">
        <v>1330</v>
      </c>
      <c r="C34" s="1" t="s">
        <v>379</v>
      </c>
      <c r="D34" s="1">
        <v>600000</v>
      </c>
      <c r="E34" s="1" t="s">
        <v>718</v>
      </c>
      <c r="F34" s="1">
        <v>10684.75001</v>
      </c>
      <c r="G34" s="1" t="s">
        <v>1454</v>
      </c>
      <c r="H34" s="1" t="s">
        <v>3027</v>
      </c>
      <c r="I34" s="1" t="s">
        <v>1241</v>
      </c>
      <c r="J34" s="1" t="str">
        <f>VLOOKUP(I34,tblCountries6[],2,FALSE)</f>
        <v>India</v>
      </c>
      <c r="K34" s="1" t="s">
        <v>1240</v>
      </c>
      <c r="M34" s="2" t="str">
        <f t="shared" si="1"/>
        <v>india</v>
      </c>
      <c r="N34" s="2" t="str">
        <f>VLOOKUP(M34,ClearingKeys!$A$2:$B$104,2,FALSE)</f>
        <v>ASIA</v>
      </c>
      <c r="O34" s="2" t="str">
        <f t="shared" si="0"/>
        <v>na</v>
      </c>
      <c r="P34" t="str">
        <f t="shared" si="2"/>
        <v>India</v>
      </c>
    </row>
    <row r="35" spans="1:16" ht="127.5" x14ac:dyDescent="0.2">
      <c r="A35" s="1" t="s">
        <v>5424</v>
      </c>
      <c r="B35" s="1" t="s">
        <v>1330</v>
      </c>
      <c r="C35" s="1">
        <v>41000</v>
      </c>
      <c r="D35" s="1">
        <v>41000</v>
      </c>
      <c r="E35" s="1" t="s">
        <v>2902</v>
      </c>
      <c r="F35" s="1">
        <v>41000</v>
      </c>
      <c r="G35" s="1" t="s">
        <v>72</v>
      </c>
      <c r="H35" s="1" t="s">
        <v>3027</v>
      </c>
      <c r="I35" s="1" t="s">
        <v>4732</v>
      </c>
      <c r="J35" s="1" t="str">
        <f>VLOOKUP(I35,tblCountries6[],2,FALSE)</f>
        <v>Russia</v>
      </c>
      <c r="K35" s="1" t="s">
        <v>2431</v>
      </c>
      <c r="M35" s="2" t="str">
        <f t="shared" si="1"/>
        <v>russia</v>
      </c>
      <c r="N35" s="2" t="str">
        <f>VLOOKUP(M35,ClearingKeys!$A$2:$B$104,2,FALSE)</f>
        <v>EUROPE</v>
      </c>
      <c r="O35" s="2" t="str">
        <f t="shared" si="0"/>
        <v>na</v>
      </c>
      <c r="P35" t="str">
        <f t="shared" si="2"/>
        <v>Russia</v>
      </c>
    </row>
    <row r="36" spans="1:16" ht="38.25" x14ac:dyDescent="0.2">
      <c r="A36" s="1" t="s">
        <v>5425</v>
      </c>
      <c r="B36" s="1" t="s">
        <v>5797</v>
      </c>
      <c r="C36" s="1" t="s">
        <v>1573</v>
      </c>
      <c r="D36" s="1">
        <v>360000</v>
      </c>
      <c r="E36" s="1" t="s">
        <v>718</v>
      </c>
      <c r="F36" s="1">
        <v>6410.850007</v>
      </c>
      <c r="G36" s="1" t="s">
        <v>1409</v>
      </c>
      <c r="H36" s="1" t="s">
        <v>1409</v>
      </c>
      <c r="I36" s="1" t="s">
        <v>1241</v>
      </c>
      <c r="J36" s="1" t="str">
        <f>VLOOKUP(I36,tblCountries6[],2,FALSE)</f>
        <v>India</v>
      </c>
      <c r="K36" s="1" t="s">
        <v>1240</v>
      </c>
      <c r="M36" s="2" t="str">
        <f t="shared" si="1"/>
        <v>india</v>
      </c>
      <c r="N36" s="2" t="str">
        <f>VLOOKUP(M36,ClearingKeys!$A$2:$B$104,2,FALSE)</f>
        <v>ASIA</v>
      </c>
      <c r="O36" s="2" t="str">
        <f t="shared" si="0"/>
        <v>na</v>
      </c>
      <c r="P36" t="str">
        <f t="shared" si="2"/>
        <v>India</v>
      </c>
    </row>
    <row r="37" spans="1:16" ht="51" x14ac:dyDescent="0.2">
      <c r="A37" s="1" t="s">
        <v>5428</v>
      </c>
      <c r="B37" s="1" t="s">
        <v>1290</v>
      </c>
      <c r="C37" s="1" t="s">
        <v>6312</v>
      </c>
      <c r="D37" s="1">
        <v>35000</v>
      </c>
      <c r="E37" s="1" t="s">
        <v>211</v>
      </c>
      <c r="F37" s="1">
        <v>55166.239520000003</v>
      </c>
      <c r="G37" s="1" t="s">
        <v>177</v>
      </c>
      <c r="H37" s="1" t="s">
        <v>6511</v>
      </c>
      <c r="I37" s="1" t="s">
        <v>922</v>
      </c>
      <c r="J37" s="1" t="str">
        <f>VLOOKUP(I37,tblCountries6[],2,FALSE)</f>
        <v>UK</v>
      </c>
      <c r="K37" s="1" t="s">
        <v>2431</v>
      </c>
      <c r="M37" s="2" t="str">
        <f t="shared" si="1"/>
        <v>uk</v>
      </c>
      <c r="N37" s="2" t="str">
        <f>VLOOKUP(M37,ClearingKeys!$A$2:$B$104,2,FALSE)</f>
        <v>EUROPE</v>
      </c>
      <c r="O37" s="2" t="str">
        <f t="shared" si="0"/>
        <v>na</v>
      </c>
      <c r="P37" t="str">
        <f t="shared" si="2"/>
        <v>UK</v>
      </c>
    </row>
    <row r="38" spans="1:16" ht="38.25" x14ac:dyDescent="0.2">
      <c r="A38" s="1" t="s">
        <v>5417</v>
      </c>
      <c r="B38" s="1" t="s">
        <v>2812</v>
      </c>
      <c r="C38" s="1">
        <v>1600</v>
      </c>
      <c r="D38" s="1">
        <v>19200</v>
      </c>
      <c r="E38" s="1" t="s">
        <v>2902</v>
      </c>
      <c r="F38" s="1">
        <v>19200</v>
      </c>
      <c r="G38" s="1" t="s">
        <v>6511</v>
      </c>
      <c r="H38" s="1" t="s">
        <v>6511</v>
      </c>
      <c r="I38" s="1" t="s">
        <v>1234</v>
      </c>
      <c r="J38" s="1" t="str">
        <f>VLOOKUP(I38,tblCountries6[],2,FALSE)</f>
        <v>Poland</v>
      </c>
      <c r="K38" s="1" t="s">
        <v>5350</v>
      </c>
      <c r="M38" s="2" t="str">
        <f t="shared" si="1"/>
        <v>poland</v>
      </c>
      <c r="N38" s="2" t="str">
        <f>VLOOKUP(M38,ClearingKeys!$A$2:$B$104,2,FALSE)</f>
        <v>EUROPE</v>
      </c>
      <c r="O38" s="2" t="str">
        <f t="shared" si="0"/>
        <v>na</v>
      </c>
      <c r="P38" t="str">
        <f t="shared" si="2"/>
        <v>Poland</v>
      </c>
    </row>
    <row r="39" spans="1:16" ht="51" x14ac:dyDescent="0.2">
      <c r="A39" s="1" t="s">
        <v>5418</v>
      </c>
      <c r="B39" s="1" t="s">
        <v>2608</v>
      </c>
      <c r="C39" s="1">
        <v>500000</v>
      </c>
      <c r="D39" s="1">
        <v>500000</v>
      </c>
      <c r="E39" s="1" t="s">
        <v>718</v>
      </c>
      <c r="F39" s="1">
        <v>8903.9583440000006</v>
      </c>
      <c r="G39" s="1" t="s">
        <v>5373</v>
      </c>
      <c r="H39" s="1" t="s">
        <v>5482</v>
      </c>
      <c r="I39" s="1" t="s">
        <v>1241</v>
      </c>
      <c r="J39" s="1" t="str">
        <f>VLOOKUP(I39,tblCountries6[],2,FALSE)</f>
        <v>India</v>
      </c>
      <c r="K39" s="1" t="s">
        <v>2431</v>
      </c>
      <c r="M39" s="2" t="str">
        <f t="shared" si="1"/>
        <v>india</v>
      </c>
      <c r="N39" s="2" t="str">
        <f>VLOOKUP(M39,ClearingKeys!$A$2:$B$104,2,FALSE)</f>
        <v>ASIA</v>
      </c>
      <c r="O39" s="2" t="str">
        <f t="shared" si="0"/>
        <v>na</v>
      </c>
      <c r="P39" t="str">
        <f t="shared" si="2"/>
        <v>India</v>
      </c>
    </row>
    <row r="40" spans="1:16" ht="38.25" x14ac:dyDescent="0.2">
      <c r="A40" s="1" t="s">
        <v>5419</v>
      </c>
      <c r="B40" s="1" t="s">
        <v>1010</v>
      </c>
      <c r="C40" s="1">
        <v>150000</v>
      </c>
      <c r="D40" s="1">
        <v>150000</v>
      </c>
      <c r="E40" s="1" t="s">
        <v>2902</v>
      </c>
      <c r="F40" s="1">
        <v>150000</v>
      </c>
      <c r="G40" s="1" t="s">
        <v>6095</v>
      </c>
      <c r="H40" s="1" t="s">
        <v>3027</v>
      </c>
      <c r="I40" s="1" t="s">
        <v>2895</v>
      </c>
      <c r="J40" s="1" t="str">
        <f>VLOOKUP(I40,tblCountries6[],2,FALSE)</f>
        <v>USA</v>
      </c>
      <c r="K40" s="1" t="s">
        <v>5350</v>
      </c>
      <c r="M40" s="2" t="str">
        <f t="shared" si="1"/>
        <v>usa</v>
      </c>
      <c r="N40" s="2" t="str">
        <f>VLOOKUP(M40,ClearingKeys!$A$2:$B$104,2,FALSE)</f>
        <v>NA</v>
      </c>
      <c r="O40" s="2" t="str">
        <f t="shared" si="0"/>
        <v>na</v>
      </c>
      <c r="P40" t="str">
        <f t="shared" si="2"/>
        <v>USA</v>
      </c>
    </row>
    <row r="41" spans="1:16" ht="38.25" x14ac:dyDescent="0.2">
      <c r="A41" s="1" t="s">
        <v>4244</v>
      </c>
      <c r="B41" s="1" t="s">
        <v>5757</v>
      </c>
      <c r="C41" s="1">
        <v>69000</v>
      </c>
      <c r="D41" s="1">
        <v>69000</v>
      </c>
      <c r="E41" s="1" t="s">
        <v>2902</v>
      </c>
      <c r="F41" s="1">
        <v>69000</v>
      </c>
      <c r="G41" s="1" t="s">
        <v>6336</v>
      </c>
      <c r="H41" s="1" t="s">
        <v>4092</v>
      </c>
      <c r="I41" s="1" t="s">
        <v>2895</v>
      </c>
      <c r="J41" s="1" t="str">
        <f>VLOOKUP(I41,tblCountries6[],2,FALSE)</f>
        <v>USA</v>
      </c>
      <c r="K41" s="1" t="s">
        <v>1240</v>
      </c>
      <c r="M41" s="2" t="str">
        <f t="shared" si="1"/>
        <v>usa</v>
      </c>
      <c r="N41" s="2" t="str">
        <f>VLOOKUP(M41,ClearingKeys!$A$2:$B$104,2,FALSE)</f>
        <v>NA</v>
      </c>
      <c r="O41" s="2" t="str">
        <f t="shared" si="0"/>
        <v>na</v>
      </c>
      <c r="P41" t="str">
        <f t="shared" si="2"/>
        <v>USA</v>
      </c>
    </row>
    <row r="42" spans="1:16" ht="38.25" x14ac:dyDescent="0.2">
      <c r="A42" s="1" t="s">
        <v>4243</v>
      </c>
      <c r="B42" s="1" t="s">
        <v>3278</v>
      </c>
      <c r="C42" s="1">
        <v>30000</v>
      </c>
      <c r="D42" s="1">
        <v>30000</v>
      </c>
      <c r="E42" s="1" t="s">
        <v>2902</v>
      </c>
      <c r="F42" s="1">
        <v>30000</v>
      </c>
      <c r="G42" s="1" t="s">
        <v>1920</v>
      </c>
      <c r="H42" s="1" t="s">
        <v>5482</v>
      </c>
      <c r="I42" s="1" t="s">
        <v>2895</v>
      </c>
      <c r="J42" s="1" t="str">
        <f>VLOOKUP(I42,tblCountries6[],2,FALSE)</f>
        <v>USA</v>
      </c>
      <c r="K42" s="1" t="s">
        <v>5350</v>
      </c>
      <c r="M42" s="2" t="str">
        <f t="shared" si="1"/>
        <v>usa</v>
      </c>
      <c r="N42" s="2" t="str">
        <f>VLOOKUP(M42,ClearingKeys!$A$2:$B$104,2,FALSE)</f>
        <v>NA</v>
      </c>
      <c r="O42" s="2" t="str">
        <f t="shared" si="0"/>
        <v>na</v>
      </c>
      <c r="P42" t="str">
        <f t="shared" si="2"/>
        <v>USA</v>
      </c>
    </row>
    <row r="43" spans="1:16" ht="38.25" x14ac:dyDescent="0.2">
      <c r="A43" s="1" t="s">
        <v>4228</v>
      </c>
      <c r="B43" s="1" t="s">
        <v>4191</v>
      </c>
      <c r="C43" s="1">
        <v>400000</v>
      </c>
      <c r="D43" s="1">
        <v>400000</v>
      </c>
      <c r="E43" s="1" t="s">
        <v>718</v>
      </c>
      <c r="F43" s="1">
        <v>7123.1666750000004</v>
      </c>
      <c r="G43" s="1" t="s">
        <v>6222</v>
      </c>
      <c r="H43" s="1" t="s">
        <v>3027</v>
      </c>
      <c r="I43" s="1" t="s">
        <v>1241</v>
      </c>
      <c r="J43" s="1" t="str">
        <f>VLOOKUP(I43,tblCountries6[],2,FALSE)</f>
        <v>India</v>
      </c>
      <c r="K43" s="1" t="s">
        <v>1240</v>
      </c>
      <c r="M43" s="2" t="str">
        <f t="shared" si="1"/>
        <v>india</v>
      </c>
      <c r="N43" s="2" t="str">
        <f>VLOOKUP(M43,ClearingKeys!$A$2:$B$104,2,FALSE)</f>
        <v>ASIA</v>
      </c>
      <c r="O43" s="2" t="str">
        <f t="shared" si="0"/>
        <v>na</v>
      </c>
      <c r="P43" t="str">
        <f t="shared" si="2"/>
        <v>India</v>
      </c>
    </row>
    <row r="44" spans="1:16" ht="38.25" x14ac:dyDescent="0.2">
      <c r="A44" s="1" t="s">
        <v>4237</v>
      </c>
      <c r="B44" s="1" t="s">
        <v>514</v>
      </c>
      <c r="C44" s="1">
        <v>70000</v>
      </c>
      <c r="D44" s="1">
        <v>70000</v>
      </c>
      <c r="E44" s="1" t="s">
        <v>4998</v>
      </c>
      <c r="F44" s="1">
        <v>71393.675950000004</v>
      </c>
      <c r="G44" s="1" t="s">
        <v>69</v>
      </c>
      <c r="H44" s="1" t="s">
        <v>5482</v>
      </c>
      <c r="I44" s="1" t="s">
        <v>2553</v>
      </c>
      <c r="J44" s="1" t="str">
        <f>VLOOKUP(I44,tblCountries6[],2,FALSE)</f>
        <v>Australia</v>
      </c>
      <c r="K44" s="1" t="s">
        <v>5350</v>
      </c>
      <c r="M44" s="2" t="str">
        <f t="shared" si="1"/>
        <v>australia</v>
      </c>
      <c r="N44" s="2" t="str">
        <f>VLOOKUP(M44,ClearingKeys!$A$2:$B$104,2,FALSE)</f>
        <v>OCEANIA</v>
      </c>
      <c r="O44" s="2" t="str">
        <f t="shared" si="0"/>
        <v>na</v>
      </c>
      <c r="P44" t="str">
        <f t="shared" si="2"/>
        <v>Australia</v>
      </c>
    </row>
    <row r="45" spans="1:16" ht="38.25" x14ac:dyDescent="0.2">
      <c r="A45" s="1" t="s">
        <v>4239</v>
      </c>
      <c r="B45" s="1" t="s">
        <v>1324</v>
      </c>
      <c r="C45" s="1">
        <v>14500</v>
      </c>
      <c r="D45" s="1">
        <v>14500</v>
      </c>
      <c r="E45" s="1" t="s">
        <v>2902</v>
      </c>
      <c r="F45" s="1">
        <v>14500</v>
      </c>
      <c r="G45" s="1" t="s">
        <v>6425</v>
      </c>
      <c r="H45" s="1" t="s">
        <v>6511</v>
      </c>
      <c r="I45" s="1" t="s">
        <v>1241</v>
      </c>
      <c r="J45" s="1" t="str">
        <f>VLOOKUP(I45,tblCountries6[],2,FALSE)</f>
        <v>India</v>
      </c>
      <c r="K45" s="1" t="s">
        <v>1240</v>
      </c>
      <c r="M45" s="2" t="str">
        <f t="shared" si="1"/>
        <v>india</v>
      </c>
      <c r="N45" s="2" t="str">
        <f>VLOOKUP(M45,ClearingKeys!$A$2:$B$104,2,FALSE)</f>
        <v>ASIA</v>
      </c>
      <c r="O45" s="2" t="str">
        <f t="shared" si="0"/>
        <v>na</v>
      </c>
      <c r="P45" t="str">
        <f t="shared" si="2"/>
        <v>India</v>
      </c>
    </row>
    <row r="46" spans="1:16" ht="38.25" x14ac:dyDescent="0.2">
      <c r="A46" s="1" t="s">
        <v>4240</v>
      </c>
      <c r="B46" s="1" t="s">
        <v>2603</v>
      </c>
      <c r="C46" s="1">
        <v>70000</v>
      </c>
      <c r="D46" s="1">
        <v>70000</v>
      </c>
      <c r="E46" s="1" t="s">
        <v>1537</v>
      </c>
      <c r="F46" s="1">
        <v>68835.30661</v>
      </c>
      <c r="G46" s="1" t="s">
        <v>6019</v>
      </c>
      <c r="H46" s="1" t="s">
        <v>4092</v>
      </c>
      <c r="I46" s="1" t="s">
        <v>2732</v>
      </c>
      <c r="J46" s="1" t="str">
        <f>VLOOKUP(I46,tblCountries6[],2,FALSE)</f>
        <v>Canada</v>
      </c>
      <c r="K46" s="1" t="s">
        <v>5350</v>
      </c>
      <c r="M46" s="2" t="str">
        <f t="shared" si="1"/>
        <v>canada</v>
      </c>
      <c r="N46" s="2" t="str">
        <f>VLOOKUP(M46,ClearingKeys!$A$2:$B$104,2,FALSE)</f>
        <v>NA</v>
      </c>
      <c r="O46" s="2" t="str">
        <f t="shared" si="0"/>
        <v>na</v>
      </c>
      <c r="P46" t="str">
        <f t="shared" si="2"/>
        <v>Canada</v>
      </c>
    </row>
    <row r="47" spans="1:16" ht="38.25" x14ac:dyDescent="0.2">
      <c r="A47" s="1" t="s">
        <v>4241</v>
      </c>
      <c r="B47" s="1" t="s">
        <v>502</v>
      </c>
      <c r="C47" s="1">
        <v>58000</v>
      </c>
      <c r="D47" s="1">
        <v>58000</v>
      </c>
      <c r="E47" s="1" t="s">
        <v>2902</v>
      </c>
      <c r="F47" s="1">
        <v>58000</v>
      </c>
      <c r="G47" s="1" t="s">
        <v>5500</v>
      </c>
      <c r="H47" s="1" t="s">
        <v>519</v>
      </c>
      <c r="I47" s="1" t="s">
        <v>2895</v>
      </c>
      <c r="J47" s="1" t="str">
        <f>VLOOKUP(I47,tblCountries6[],2,FALSE)</f>
        <v>USA</v>
      </c>
      <c r="K47" s="1" t="s">
        <v>1240</v>
      </c>
      <c r="M47" s="2" t="str">
        <f t="shared" si="1"/>
        <v>usa</v>
      </c>
      <c r="N47" s="2" t="str">
        <f>VLOOKUP(M47,ClearingKeys!$A$2:$B$104,2,FALSE)</f>
        <v>NA</v>
      </c>
      <c r="O47" s="2" t="str">
        <f t="shared" si="0"/>
        <v>na</v>
      </c>
      <c r="P47" t="str">
        <f t="shared" si="2"/>
        <v>USA</v>
      </c>
    </row>
    <row r="48" spans="1:16" ht="38.25" x14ac:dyDescent="0.2">
      <c r="A48" s="1" t="s">
        <v>4232</v>
      </c>
      <c r="B48" s="1" t="s">
        <v>1672</v>
      </c>
      <c r="C48" s="1">
        <v>90000</v>
      </c>
      <c r="D48" s="1">
        <v>90000</v>
      </c>
      <c r="E48" s="1" t="s">
        <v>2902</v>
      </c>
      <c r="F48" s="1">
        <v>90000</v>
      </c>
      <c r="G48" s="1" t="s">
        <v>4108</v>
      </c>
      <c r="H48" s="1" t="s">
        <v>6513</v>
      </c>
      <c r="I48" s="1" t="s">
        <v>2895</v>
      </c>
      <c r="J48" s="1" t="str">
        <f>VLOOKUP(I48,tblCountries6[],2,FALSE)</f>
        <v>USA</v>
      </c>
      <c r="K48" s="1" t="s">
        <v>5881</v>
      </c>
      <c r="M48" s="2" t="str">
        <f t="shared" si="1"/>
        <v>usa</v>
      </c>
      <c r="N48" s="2" t="str">
        <f>VLOOKUP(M48,ClearingKeys!$A$2:$B$104,2,FALSE)</f>
        <v>NA</v>
      </c>
      <c r="O48" s="2" t="str">
        <f t="shared" si="0"/>
        <v>na</v>
      </c>
      <c r="P48" t="str">
        <f t="shared" si="2"/>
        <v>USA</v>
      </c>
    </row>
    <row r="49" spans="1:16" ht="38.25" x14ac:dyDescent="0.2">
      <c r="A49" s="1" t="s">
        <v>4233</v>
      </c>
      <c r="B49" s="1" t="s">
        <v>3232</v>
      </c>
      <c r="C49" s="1">
        <v>800000</v>
      </c>
      <c r="D49" s="1">
        <v>800000</v>
      </c>
      <c r="E49" s="1" t="s">
        <v>718</v>
      </c>
      <c r="F49" s="1">
        <v>14246.333350000001</v>
      </c>
      <c r="G49" s="1" t="s">
        <v>2188</v>
      </c>
      <c r="H49" s="1" t="s">
        <v>3027</v>
      </c>
      <c r="I49" s="1" t="s">
        <v>1241</v>
      </c>
      <c r="J49" s="1" t="str">
        <f>VLOOKUP(I49,tblCountries6[],2,FALSE)</f>
        <v>India</v>
      </c>
      <c r="K49" s="1" t="s">
        <v>5350</v>
      </c>
      <c r="M49" s="2" t="str">
        <f t="shared" si="1"/>
        <v>india</v>
      </c>
      <c r="N49" s="2" t="str">
        <f>VLOOKUP(M49,ClearingKeys!$A$2:$B$104,2,FALSE)</f>
        <v>ASIA</v>
      </c>
      <c r="O49" s="2" t="str">
        <f t="shared" si="0"/>
        <v>na</v>
      </c>
      <c r="P49" t="str">
        <f t="shared" si="2"/>
        <v>India</v>
      </c>
    </row>
    <row r="50" spans="1:16" ht="51" x14ac:dyDescent="0.2">
      <c r="A50" s="1" t="s">
        <v>4234</v>
      </c>
      <c r="B50" s="1" t="s">
        <v>5741</v>
      </c>
      <c r="C50" s="1">
        <v>32000</v>
      </c>
      <c r="D50" s="1">
        <v>32000</v>
      </c>
      <c r="E50" s="1" t="s">
        <v>211</v>
      </c>
      <c r="F50" s="1">
        <v>50437.704709999998</v>
      </c>
      <c r="G50" s="1" t="s">
        <v>3904</v>
      </c>
      <c r="H50" s="1" t="s">
        <v>6511</v>
      </c>
      <c r="I50" s="1" t="s">
        <v>922</v>
      </c>
      <c r="J50" s="1" t="str">
        <f>VLOOKUP(I50,tblCountries6[],2,FALSE)</f>
        <v>UK</v>
      </c>
      <c r="K50" s="1" t="s">
        <v>1240</v>
      </c>
      <c r="M50" s="2" t="str">
        <f t="shared" si="1"/>
        <v>uk</v>
      </c>
      <c r="N50" s="2" t="str">
        <f>VLOOKUP(M50,ClearingKeys!$A$2:$B$104,2,FALSE)</f>
        <v>EUROPE</v>
      </c>
      <c r="O50" s="2" t="str">
        <f t="shared" si="0"/>
        <v>na</v>
      </c>
      <c r="P50" t="str">
        <f t="shared" si="2"/>
        <v>UK</v>
      </c>
    </row>
    <row r="51" spans="1:16" ht="38.25" x14ac:dyDescent="0.2">
      <c r="A51" s="1" t="s">
        <v>4236</v>
      </c>
      <c r="B51" s="1" t="s">
        <v>5741</v>
      </c>
      <c r="C51" s="1">
        <v>1000</v>
      </c>
      <c r="D51" s="1">
        <v>12000</v>
      </c>
      <c r="E51" s="1" t="s">
        <v>2902</v>
      </c>
      <c r="F51" s="1">
        <v>12000</v>
      </c>
      <c r="G51" s="1" t="s">
        <v>6582</v>
      </c>
      <c r="H51" s="1" t="s">
        <v>5482</v>
      </c>
      <c r="I51" s="1" t="s">
        <v>2895</v>
      </c>
      <c r="J51" s="1" t="str">
        <f>VLOOKUP(I51,tblCountries6[],2,FALSE)</f>
        <v>USA</v>
      </c>
      <c r="K51" s="1" t="s">
        <v>5881</v>
      </c>
      <c r="M51" s="2" t="str">
        <f t="shared" si="1"/>
        <v>usa</v>
      </c>
      <c r="N51" s="2" t="str">
        <f>VLOOKUP(M51,ClearingKeys!$A$2:$B$104,2,FALSE)</f>
        <v>NA</v>
      </c>
      <c r="O51" s="2" t="str">
        <f t="shared" si="0"/>
        <v>na</v>
      </c>
      <c r="P51" t="str">
        <f t="shared" si="2"/>
        <v>USA</v>
      </c>
    </row>
    <row r="52" spans="1:16" ht="63.75" x14ac:dyDescent="0.2">
      <c r="A52" s="1" t="s">
        <v>4222</v>
      </c>
      <c r="B52" s="1" t="s">
        <v>581</v>
      </c>
      <c r="C52" s="1" t="s">
        <v>4968</v>
      </c>
      <c r="D52" s="1">
        <v>45000</v>
      </c>
      <c r="E52" s="1" t="s">
        <v>2896</v>
      </c>
      <c r="F52" s="1">
        <v>57167.974750000001</v>
      </c>
      <c r="G52" s="1" t="s">
        <v>5779</v>
      </c>
      <c r="H52" s="1" t="s">
        <v>3027</v>
      </c>
      <c r="I52" s="1" t="s">
        <v>914</v>
      </c>
      <c r="J52" s="1" t="str">
        <f>VLOOKUP(I52,tblCountries6[],2,FALSE)</f>
        <v>Netherlands</v>
      </c>
      <c r="K52" s="1" t="s">
        <v>1240</v>
      </c>
      <c r="M52" s="2" t="str">
        <f t="shared" si="1"/>
        <v>netherlands</v>
      </c>
      <c r="N52" s="2" t="str">
        <f>VLOOKUP(M52,ClearingKeys!$A$2:$B$104,2,FALSE)</f>
        <v>EUROPE</v>
      </c>
      <c r="O52" s="2" t="str">
        <f t="shared" si="0"/>
        <v>na</v>
      </c>
      <c r="P52" t="str">
        <f t="shared" si="2"/>
        <v>Netherlands</v>
      </c>
    </row>
    <row r="53" spans="1:16" ht="51" x14ac:dyDescent="0.2">
      <c r="A53" s="1" t="s">
        <v>4205</v>
      </c>
      <c r="B53" s="1" t="s">
        <v>581</v>
      </c>
      <c r="C53" s="1" t="s">
        <v>4071</v>
      </c>
      <c r="D53" s="1">
        <v>100000</v>
      </c>
      <c r="E53" s="1" t="s">
        <v>2902</v>
      </c>
      <c r="F53" s="1">
        <v>100000</v>
      </c>
      <c r="G53" s="1" t="s">
        <v>2756</v>
      </c>
      <c r="H53" s="1" t="s">
        <v>6511</v>
      </c>
      <c r="I53" s="1" t="s">
        <v>1939</v>
      </c>
      <c r="J53" s="1" t="str">
        <f>VLOOKUP(I53,tblCountries6[],2,FALSE)</f>
        <v>Germany</v>
      </c>
      <c r="K53" s="1" t="s">
        <v>2431</v>
      </c>
      <c r="M53" s="2" t="str">
        <f t="shared" si="1"/>
        <v>germany</v>
      </c>
      <c r="N53" s="2" t="str">
        <f>VLOOKUP(M53,ClearingKeys!$A$2:$B$104,2,FALSE)</f>
        <v>EUROPE</v>
      </c>
      <c r="O53" s="2" t="str">
        <f t="shared" si="0"/>
        <v>na</v>
      </c>
      <c r="P53" t="str">
        <f t="shared" si="2"/>
        <v>Germany</v>
      </c>
    </row>
    <row r="54" spans="1:16" ht="63.75" x14ac:dyDescent="0.2">
      <c r="A54" s="1" t="s">
        <v>4206</v>
      </c>
      <c r="B54" s="1" t="s">
        <v>5525</v>
      </c>
      <c r="C54" s="1">
        <v>57000</v>
      </c>
      <c r="D54" s="1">
        <v>57000</v>
      </c>
      <c r="E54" s="1" t="s">
        <v>2902</v>
      </c>
      <c r="F54" s="1">
        <v>57000</v>
      </c>
      <c r="G54" s="1" t="s">
        <v>2554</v>
      </c>
      <c r="H54" s="1" t="s">
        <v>519</v>
      </c>
      <c r="I54" s="1" t="s">
        <v>2895</v>
      </c>
      <c r="J54" s="1" t="str">
        <f>VLOOKUP(I54,tblCountries6[],2,FALSE)</f>
        <v>USA</v>
      </c>
      <c r="K54" s="1" t="s">
        <v>5350</v>
      </c>
      <c r="M54" s="2" t="str">
        <f t="shared" si="1"/>
        <v>usa</v>
      </c>
      <c r="N54" s="2" t="str">
        <f>VLOOKUP(M54,ClearingKeys!$A$2:$B$104,2,FALSE)</f>
        <v>NA</v>
      </c>
      <c r="O54" s="2" t="str">
        <f t="shared" si="0"/>
        <v>na</v>
      </c>
      <c r="P54" t="str">
        <f t="shared" si="2"/>
        <v>USA</v>
      </c>
    </row>
    <row r="55" spans="1:16" ht="38.25" x14ac:dyDescent="0.2">
      <c r="A55" s="1" t="s">
        <v>4218</v>
      </c>
      <c r="B55" s="1" t="s">
        <v>2301</v>
      </c>
      <c r="C55" s="1">
        <v>40000</v>
      </c>
      <c r="D55" s="1">
        <v>40000</v>
      </c>
      <c r="E55" s="1" t="s">
        <v>211</v>
      </c>
      <c r="F55" s="1">
        <v>63047.130879999997</v>
      </c>
      <c r="G55" s="1" t="s">
        <v>5500</v>
      </c>
      <c r="H55" s="1" t="s">
        <v>519</v>
      </c>
      <c r="I55" s="1" t="s">
        <v>922</v>
      </c>
      <c r="J55" s="1" t="str">
        <f>VLOOKUP(I55,tblCountries6[],2,FALSE)</f>
        <v>UK</v>
      </c>
      <c r="K55" s="1" t="s">
        <v>1240</v>
      </c>
      <c r="M55" s="2" t="str">
        <f t="shared" si="1"/>
        <v>uk</v>
      </c>
      <c r="N55" s="2" t="str">
        <f>VLOOKUP(M55,ClearingKeys!$A$2:$B$104,2,FALSE)</f>
        <v>EUROPE</v>
      </c>
      <c r="O55" s="2" t="str">
        <f t="shared" si="0"/>
        <v>na</v>
      </c>
      <c r="P55" t="str">
        <f t="shared" si="2"/>
        <v>UK</v>
      </c>
    </row>
    <row r="56" spans="1:16" ht="51" x14ac:dyDescent="0.2">
      <c r="A56" s="1" t="s">
        <v>4220</v>
      </c>
      <c r="B56" s="1" t="s">
        <v>2986</v>
      </c>
      <c r="C56" s="1" t="s">
        <v>3793</v>
      </c>
      <c r="D56" s="1">
        <v>24000</v>
      </c>
      <c r="E56" s="1" t="s">
        <v>2896</v>
      </c>
      <c r="F56" s="1">
        <v>30489.58654</v>
      </c>
      <c r="G56" s="1" t="s">
        <v>3829</v>
      </c>
      <c r="H56" s="1" t="s">
        <v>3027</v>
      </c>
      <c r="I56" s="1" t="s">
        <v>1939</v>
      </c>
      <c r="J56" s="1" t="str">
        <f>VLOOKUP(I56,tblCountries6[],2,FALSE)</f>
        <v>Germany</v>
      </c>
      <c r="K56" s="1" t="s">
        <v>2431</v>
      </c>
      <c r="M56" s="2" t="str">
        <f t="shared" si="1"/>
        <v>germany</v>
      </c>
      <c r="N56" s="2" t="str">
        <f>VLOOKUP(M56,ClearingKeys!$A$2:$B$104,2,FALSE)</f>
        <v>EUROPE</v>
      </c>
      <c r="O56" s="2" t="str">
        <f t="shared" si="0"/>
        <v>na</v>
      </c>
      <c r="P56" t="str">
        <f t="shared" si="2"/>
        <v>Germany</v>
      </c>
    </row>
    <row r="57" spans="1:16" ht="38.25" x14ac:dyDescent="0.2">
      <c r="A57" s="1" t="s">
        <v>4215</v>
      </c>
      <c r="B57" s="1" t="s">
        <v>4818</v>
      </c>
      <c r="C57" s="1">
        <v>4320</v>
      </c>
      <c r="D57" s="1">
        <v>4320</v>
      </c>
      <c r="E57" s="1" t="s">
        <v>2902</v>
      </c>
      <c r="F57" s="1">
        <v>4320</v>
      </c>
      <c r="G57" s="1" t="s">
        <v>1315</v>
      </c>
      <c r="H57" s="1" t="s">
        <v>519</v>
      </c>
      <c r="I57" s="1" t="s">
        <v>1241</v>
      </c>
      <c r="J57" s="1" t="str">
        <f>VLOOKUP(I57,tblCountries6[],2,FALSE)</f>
        <v>India</v>
      </c>
      <c r="K57" s="1" t="s">
        <v>5350</v>
      </c>
      <c r="M57" s="2" t="str">
        <f t="shared" si="1"/>
        <v>india</v>
      </c>
      <c r="N57" s="2" t="str">
        <f>VLOOKUP(M57,ClearingKeys!$A$2:$B$104,2,FALSE)</f>
        <v>ASIA</v>
      </c>
      <c r="O57" s="2" t="str">
        <f t="shared" si="0"/>
        <v>na</v>
      </c>
      <c r="P57" t="str">
        <f t="shared" si="2"/>
        <v>India</v>
      </c>
    </row>
    <row r="58" spans="1:16" ht="38.25" x14ac:dyDescent="0.2">
      <c r="A58" s="1" t="s">
        <v>4217</v>
      </c>
      <c r="B58" s="1" t="s">
        <v>2662</v>
      </c>
      <c r="C58" s="1">
        <v>62000</v>
      </c>
      <c r="D58" s="1">
        <v>62000</v>
      </c>
      <c r="E58" s="1" t="s">
        <v>2902</v>
      </c>
      <c r="F58" s="1">
        <v>62000</v>
      </c>
      <c r="G58" s="1" t="s">
        <v>6511</v>
      </c>
      <c r="H58" s="1" t="s">
        <v>6511</v>
      </c>
      <c r="I58" s="1" t="s">
        <v>2895</v>
      </c>
      <c r="J58" s="1" t="str">
        <f>VLOOKUP(I58,tblCountries6[],2,FALSE)</f>
        <v>USA</v>
      </c>
      <c r="K58" s="1" t="s">
        <v>1240</v>
      </c>
      <c r="M58" s="2" t="str">
        <f t="shared" si="1"/>
        <v>usa</v>
      </c>
      <c r="N58" s="2" t="str">
        <f>VLOOKUP(M58,ClearingKeys!$A$2:$B$104,2,FALSE)</f>
        <v>NA</v>
      </c>
      <c r="O58" s="2" t="str">
        <f t="shared" si="0"/>
        <v>na</v>
      </c>
      <c r="P58" t="str">
        <f t="shared" si="2"/>
        <v>USA</v>
      </c>
    </row>
    <row r="59" spans="1:16" ht="38.25" x14ac:dyDescent="0.2">
      <c r="A59" s="1" t="s">
        <v>4213</v>
      </c>
      <c r="B59" s="1" t="s">
        <v>1439</v>
      </c>
      <c r="C59" s="1">
        <v>7500</v>
      </c>
      <c r="D59" s="1">
        <v>7500</v>
      </c>
      <c r="E59" s="1" t="s">
        <v>2902</v>
      </c>
      <c r="F59" s="1">
        <v>7500</v>
      </c>
      <c r="G59" s="1" t="s">
        <v>6511</v>
      </c>
      <c r="H59" s="1" t="s">
        <v>6511</v>
      </c>
      <c r="I59" s="1" t="s">
        <v>1241</v>
      </c>
      <c r="J59" s="1" t="str">
        <f>VLOOKUP(I59,tblCountries6[],2,FALSE)</f>
        <v>India</v>
      </c>
      <c r="K59" s="1" t="s">
        <v>1240</v>
      </c>
      <c r="M59" s="2" t="str">
        <f t="shared" si="1"/>
        <v>india</v>
      </c>
      <c r="N59" s="2" t="str">
        <f>VLOOKUP(M59,ClearingKeys!$A$2:$B$104,2,FALSE)</f>
        <v>ASIA</v>
      </c>
      <c r="O59" s="2" t="str">
        <f t="shared" si="0"/>
        <v>na</v>
      </c>
      <c r="P59" t="str">
        <f t="shared" si="2"/>
        <v>India</v>
      </c>
    </row>
    <row r="60" spans="1:16" ht="89.25" x14ac:dyDescent="0.2">
      <c r="A60" s="1" t="s">
        <v>4214</v>
      </c>
      <c r="B60" s="1" t="s">
        <v>4693</v>
      </c>
      <c r="C60" s="1" t="s">
        <v>5795</v>
      </c>
      <c r="D60" s="1">
        <v>18000</v>
      </c>
      <c r="E60" s="1" t="s">
        <v>211</v>
      </c>
      <c r="F60" s="1">
        <v>28371.208900000001</v>
      </c>
      <c r="G60" s="1" t="s">
        <v>761</v>
      </c>
      <c r="H60" s="1" t="s">
        <v>3027</v>
      </c>
      <c r="I60" s="1" t="s">
        <v>922</v>
      </c>
      <c r="J60" s="1" t="str">
        <f>VLOOKUP(I60,tblCountries6[],2,FALSE)</f>
        <v>UK</v>
      </c>
      <c r="K60" s="1" t="s">
        <v>5881</v>
      </c>
      <c r="M60" s="2" t="str">
        <f t="shared" si="1"/>
        <v>uk</v>
      </c>
      <c r="N60" s="2" t="str">
        <f>VLOOKUP(M60,ClearingKeys!$A$2:$B$104,2,FALSE)</f>
        <v>EUROPE</v>
      </c>
      <c r="O60" s="2" t="str">
        <f t="shared" si="0"/>
        <v>na</v>
      </c>
      <c r="P60" t="str">
        <f t="shared" si="2"/>
        <v>UK</v>
      </c>
    </row>
    <row r="61" spans="1:16" ht="38.25" x14ac:dyDescent="0.2">
      <c r="A61" s="1" t="s">
        <v>4210</v>
      </c>
      <c r="B61" s="1" t="s">
        <v>2260</v>
      </c>
      <c r="C61" s="1">
        <v>49000</v>
      </c>
      <c r="D61" s="1">
        <v>49000</v>
      </c>
      <c r="E61" s="1" t="s">
        <v>2896</v>
      </c>
      <c r="F61" s="1">
        <v>62249.572509999998</v>
      </c>
      <c r="G61" s="1" t="s">
        <v>458</v>
      </c>
      <c r="H61" s="1" t="s">
        <v>3027</v>
      </c>
      <c r="I61" s="1" t="s">
        <v>3721</v>
      </c>
      <c r="J61" s="1" t="str">
        <f>VLOOKUP(I61,tblCountries6[],2,FALSE)</f>
        <v>France</v>
      </c>
      <c r="K61" s="1" t="s">
        <v>5350</v>
      </c>
      <c r="M61" s="2" t="str">
        <f t="shared" si="1"/>
        <v>france</v>
      </c>
      <c r="N61" s="2" t="str">
        <f>VLOOKUP(M61,ClearingKeys!$A$2:$B$104,2,FALSE)</f>
        <v>EUROPE</v>
      </c>
      <c r="O61" s="2" t="str">
        <f t="shared" si="0"/>
        <v>na</v>
      </c>
      <c r="P61" t="str">
        <f t="shared" si="2"/>
        <v>France</v>
      </c>
    </row>
    <row r="62" spans="1:16" ht="38.25" x14ac:dyDescent="0.2">
      <c r="A62" s="1" t="s">
        <v>4211</v>
      </c>
      <c r="B62" s="1" t="s">
        <v>6297</v>
      </c>
      <c r="C62" s="1">
        <v>38000</v>
      </c>
      <c r="D62" s="1">
        <v>38000</v>
      </c>
      <c r="E62" s="1" t="s">
        <v>2902</v>
      </c>
      <c r="F62" s="1">
        <v>38000</v>
      </c>
      <c r="G62" s="1" t="s">
        <v>966</v>
      </c>
      <c r="H62" s="1" t="s">
        <v>6511</v>
      </c>
      <c r="I62" s="1" t="s">
        <v>2895</v>
      </c>
      <c r="J62" s="1" t="str">
        <f>VLOOKUP(I62,tblCountries6[],2,FALSE)</f>
        <v>USA</v>
      </c>
      <c r="K62" s="1" t="s">
        <v>1240</v>
      </c>
      <c r="M62" s="2" t="str">
        <f t="shared" si="1"/>
        <v>usa</v>
      </c>
      <c r="N62" s="2" t="str">
        <f>VLOOKUP(M62,ClearingKeys!$A$2:$B$104,2,FALSE)</f>
        <v>NA</v>
      </c>
      <c r="O62" s="2" t="str">
        <f t="shared" si="0"/>
        <v>na</v>
      </c>
      <c r="P62" t="str">
        <f t="shared" si="2"/>
        <v>USA</v>
      </c>
    </row>
    <row r="63" spans="1:16" ht="38.25" x14ac:dyDescent="0.2">
      <c r="A63" s="1" t="s">
        <v>4267</v>
      </c>
      <c r="B63" s="1" t="s">
        <v>3863</v>
      </c>
      <c r="C63" s="1">
        <v>41000</v>
      </c>
      <c r="D63" s="1">
        <v>41000</v>
      </c>
      <c r="E63" s="1" t="s">
        <v>2902</v>
      </c>
      <c r="F63" s="1">
        <v>41000</v>
      </c>
      <c r="G63" s="1" t="s">
        <v>1409</v>
      </c>
      <c r="H63" s="1" t="s">
        <v>1409</v>
      </c>
      <c r="I63" s="1" t="s">
        <v>2895</v>
      </c>
      <c r="J63" s="1" t="str">
        <f>VLOOKUP(I63,tblCountries6[],2,FALSE)</f>
        <v>USA</v>
      </c>
      <c r="K63" s="1" t="s">
        <v>1240</v>
      </c>
      <c r="M63" s="2" t="str">
        <f t="shared" si="1"/>
        <v>usa</v>
      </c>
      <c r="N63" s="2" t="str">
        <f>VLOOKUP(M63,ClearingKeys!$A$2:$B$104,2,FALSE)</f>
        <v>NA</v>
      </c>
      <c r="O63" s="2" t="str">
        <f t="shared" si="0"/>
        <v>na</v>
      </c>
      <c r="P63" t="str">
        <f t="shared" si="2"/>
        <v>USA</v>
      </c>
    </row>
    <row r="64" spans="1:16" ht="51" x14ac:dyDescent="0.2">
      <c r="A64" s="1" t="s">
        <v>4268</v>
      </c>
      <c r="B64" s="1" t="s">
        <v>2840</v>
      </c>
      <c r="C64" s="1">
        <v>68000</v>
      </c>
      <c r="D64" s="1">
        <v>68000</v>
      </c>
      <c r="E64" s="1" t="s">
        <v>2902</v>
      </c>
      <c r="F64" s="1">
        <v>68000</v>
      </c>
      <c r="G64" s="1" t="s">
        <v>4332</v>
      </c>
      <c r="H64" s="1" t="s">
        <v>6511</v>
      </c>
      <c r="I64" s="1" t="s">
        <v>2895</v>
      </c>
      <c r="J64" s="1" t="str">
        <f>VLOOKUP(I64,tblCountries6[],2,FALSE)</f>
        <v>USA</v>
      </c>
      <c r="K64" s="1" t="s">
        <v>2431</v>
      </c>
      <c r="M64" s="2" t="str">
        <f t="shared" si="1"/>
        <v>usa</v>
      </c>
      <c r="N64" s="2" t="str">
        <f>VLOOKUP(M64,ClearingKeys!$A$2:$B$104,2,FALSE)</f>
        <v>NA</v>
      </c>
      <c r="O64" s="2" t="str">
        <f t="shared" si="0"/>
        <v>na</v>
      </c>
      <c r="P64" t="str">
        <f t="shared" si="2"/>
        <v>USA</v>
      </c>
    </row>
    <row r="65" spans="1:16" ht="51" x14ac:dyDescent="0.2">
      <c r="A65" s="1" t="s">
        <v>4270</v>
      </c>
      <c r="B65" s="1" t="s">
        <v>696</v>
      </c>
      <c r="C65" s="1">
        <v>56000</v>
      </c>
      <c r="D65" s="1">
        <v>56000</v>
      </c>
      <c r="E65" s="1" t="s">
        <v>1537</v>
      </c>
      <c r="F65" s="1">
        <v>55068.245289999999</v>
      </c>
      <c r="G65" s="1" t="s">
        <v>6432</v>
      </c>
      <c r="H65" s="1" t="s">
        <v>6511</v>
      </c>
      <c r="I65" s="1" t="s">
        <v>1305</v>
      </c>
      <c r="J65" s="1" t="str">
        <f>VLOOKUP(I65,tblCountries6[],2,FALSE)</f>
        <v>Canada</v>
      </c>
      <c r="K65" s="1" t="s">
        <v>2431</v>
      </c>
      <c r="M65" s="2" t="str">
        <f t="shared" si="1"/>
        <v>canada</v>
      </c>
      <c r="N65" s="2" t="str">
        <f>VLOOKUP(M65,ClearingKeys!$A$2:$B$104,2,FALSE)</f>
        <v>NA</v>
      </c>
      <c r="O65" s="2" t="str">
        <f t="shared" si="0"/>
        <v>na</v>
      </c>
      <c r="P65" t="str">
        <f t="shared" si="2"/>
        <v>Canada</v>
      </c>
    </row>
    <row r="66" spans="1:16" ht="63.75" x14ac:dyDescent="0.2">
      <c r="A66" s="1" t="s">
        <v>4271</v>
      </c>
      <c r="B66" s="1" t="s">
        <v>4785</v>
      </c>
      <c r="C66" s="1">
        <v>61000</v>
      </c>
      <c r="D66" s="1">
        <v>61000</v>
      </c>
      <c r="E66" s="1" t="s">
        <v>2902</v>
      </c>
      <c r="F66" s="1">
        <v>61000</v>
      </c>
      <c r="G66" s="1" t="s">
        <v>700</v>
      </c>
      <c r="H66" s="1" t="s">
        <v>3027</v>
      </c>
      <c r="I66" s="1" t="s">
        <v>146</v>
      </c>
      <c r="J66" s="1" t="str">
        <f>VLOOKUP(I66,tblCountries6[],2,FALSE)</f>
        <v>Brasil</v>
      </c>
      <c r="K66" s="1" t="s">
        <v>2431</v>
      </c>
      <c r="M66" s="2" t="str">
        <f t="shared" si="1"/>
        <v>brasil</v>
      </c>
      <c r="N66" s="2" t="str">
        <f>VLOOKUP(M66,ClearingKeys!$A$2:$B$104,2,FALSE)</f>
        <v>SA</v>
      </c>
      <c r="O66" s="2" t="str">
        <f t="shared" si="0"/>
        <v>na</v>
      </c>
      <c r="P66" t="str">
        <f t="shared" si="2"/>
        <v>Brasil</v>
      </c>
    </row>
    <row r="67" spans="1:16" ht="38.25" x14ac:dyDescent="0.2">
      <c r="A67" s="1" t="s">
        <v>4272</v>
      </c>
      <c r="B67" s="1" t="s">
        <v>5867</v>
      </c>
      <c r="C67" s="1">
        <v>43000</v>
      </c>
      <c r="D67" s="1">
        <v>43000</v>
      </c>
      <c r="E67" s="1" t="s">
        <v>2896</v>
      </c>
      <c r="F67" s="1">
        <v>54627.175880000003</v>
      </c>
      <c r="G67" s="1" t="s">
        <v>3737</v>
      </c>
      <c r="H67" s="1" t="s">
        <v>5482</v>
      </c>
      <c r="I67" s="1" t="s">
        <v>716</v>
      </c>
      <c r="J67" s="1" t="str">
        <f>VLOOKUP(I67,tblCountries6[],2,FALSE)</f>
        <v>France</v>
      </c>
      <c r="K67" s="1" t="s">
        <v>1240</v>
      </c>
      <c r="M67" s="2" t="str">
        <f t="shared" si="1"/>
        <v>france</v>
      </c>
      <c r="N67" s="2" t="str">
        <f>VLOOKUP(M67,ClearingKeys!$A$2:$B$104,2,FALSE)</f>
        <v>EUROPE</v>
      </c>
      <c r="O67" s="2" t="str">
        <f t="shared" si="0"/>
        <v>na</v>
      </c>
      <c r="P67" t="str">
        <f t="shared" si="2"/>
        <v>France</v>
      </c>
    </row>
    <row r="68" spans="1:16" ht="38.25" x14ac:dyDescent="0.2">
      <c r="A68" s="1" t="s">
        <v>4273</v>
      </c>
      <c r="B68" s="1" t="s">
        <v>350</v>
      </c>
      <c r="C68" s="1">
        <v>85000</v>
      </c>
      <c r="D68" s="1">
        <v>85000</v>
      </c>
      <c r="E68" s="1" t="s">
        <v>2902</v>
      </c>
      <c r="F68" s="1">
        <v>85000</v>
      </c>
      <c r="G68" s="1" t="s">
        <v>3027</v>
      </c>
      <c r="H68" s="1" t="s">
        <v>3027</v>
      </c>
      <c r="I68" s="1" t="s">
        <v>2895</v>
      </c>
      <c r="J68" s="1" t="str">
        <f>VLOOKUP(I68,tblCountries6[],2,FALSE)</f>
        <v>USA</v>
      </c>
      <c r="K68" s="1" t="s">
        <v>1240</v>
      </c>
      <c r="M68" s="2" t="str">
        <f t="shared" si="1"/>
        <v>usa</v>
      </c>
      <c r="N68" s="2" t="str">
        <f>VLOOKUP(M68,ClearingKeys!$A$2:$B$104,2,FALSE)</f>
        <v>NA</v>
      </c>
      <c r="O68" s="2" t="str">
        <f t="shared" si="0"/>
        <v>na</v>
      </c>
      <c r="P68" t="str">
        <f t="shared" si="2"/>
        <v>USA</v>
      </c>
    </row>
    <row r="69" spans="1:16" ht="38.25" x14ac:dyDescent="0.2">
      <c r="A69" s="1" t="s">
        <v>4274</v>
      </c>
      <c r="B69" s="1" t="s">
        <v>1088</v>
      </c>
      <c r="C69" s="1" t="s">
        <v>522</v>
      </c>
      <c r="D69" s="1">
        <v>38000</v>
      </c>
      <c r="E69" s="1" t="s">
        <v>2896</v>
      </c>
      <c r="F69" s="1">
        <v>48275.178679999997</v>
      </c>
      <c r="G69" s="1" t="s">
        <v>4054</v>
      </c>
      <c r="H69" s="1" t="s">
        <v>6511</v>
      </c>
      <c r="I69" s="1" t="s">
        <v>914</v>
      </c>
      <c r="J69" s="1" t="str">
        <f>VLOOKUP(I69,tblCountries6[],2,FALSE)</f>
        <v>Netherlands</v>
      </c>
      <c r="K69" s="1" t="s">
        <v>5881</v>
      </c>
      <c r="M69" s="2" t="str">
        <f t="shared" si="1"/>
        <v>netherlands</v>
      </c>
      <c r="N69" s="2" t="str">
        <f>VLOOKUP(M69,ClearingKeys!$A$2:$B$104,2,FALSE)</f>
        <v>EUROPE</v>
      </c>
      <c r="O69" s="2" t="str">
        <f t="shared" si="0"/>
        <v>na</v>
      </c>
      <c r="P69" t="str">
        <f t="shared" si="2"/>
        <v>Netherlands</v>
      </c>
    </row>
    <row r="70" spans="1:16" ht="38.25" x14ac:dyDescent="0.2">
      <c r="A70" s="1" t="s">
        <v>4275</v>
      </c>
      <c r="B70" s="1" t="s">
        <v>3762</v>
      </c>
      <c r="C70" s="1">
        <v>85000</v>
      </c>
      <c r="D70" s="1">
        <v>85000</v>
      </c>
      <c r="E70" s="1" t="s">
        <v>4998</v>
      </c>
      <c r="F70" s="1">
        <v>86692.320789999998</v>
      </c>
      <c r="G70" s="1" t="s">
        <v>6093</v>
      </c>
      <c r="H70" s="1" t="s">
        <v>2893</v>
      </c>
      <c r="I70" s="1" t="s">
        <v>2553</v>
      </c>
      <c r="J70" s="1" t="str">
        <f>VLOOKUP(I70,tblCountries6[],2,FALSE)</f>
        <v>Australia</v>
      </c>
      <c r="K70" s="1" t="s">
        <v>1240</v>
      </c>
      <c r="M70" s="2" t="str">
        <f t="shared" si="1"/>
        <v>australia</v>
      </c>
      <c r="N70" s="2" t="str">
        <f>VLOOKUP(M70,ClearingKeys!$A$2:$B$104,2,FALSE)</f>
        <v>OCEANIA</v>
      </c>
      <c r="O70" s="2" t="str">
        <f t="shared" ref="O70:O133" si="3">IF(ISBLANK(L70),"na",L70)</f>
        <v>na</v>
      </c>
      <c r="P70" t="str">
        <f t="shared" si="2"/>
        <v>Australia</v>
      </c>
    </row>
    <row r="71" spans="1:16" ht="38.25" x14ac:dyDescent="0.2">
      <c r="A71" s="1" t="s">
        <v>4276</v>
      </c>
      <c r="B71" s="1" t="s">
        <v>3258</v>
      </c>
      <c r="C71" s="1">
        <v>85087</v>
      </c>
      <c r="D71" s="1">
        <v>85087</v>
      </c>
      <c r="E71" s="1" t="s">
        <v>2902</v>
      </c>
      <c r="F71" s="1">
        <v>85087</v>
      </c>
      <c r="G71" s="1" t="s">
        <v>2432</v>
      </c>
      <c r="H71" s="1" t="s">
        <v>6511</v>
      </c>
      <c r="I71" s="1" t="s">
        <v>2895</v>
      </c>
      <c r="J71" s="1" t="str">
        <f>VLOOKUP(I71,tblCountries6[],2,FALSE)</f>
        <v>USA</v>
      </c>
      <c r="K71" s="1" t="s">
        <v>5350</v>
      </c>
      <c r="M71" s="2" t="str">
        <f t="shared" ref="M71:M134" si="4">TRIM(LOWER(J71))</f>
        <v>usa</v>
      </c>
      <c r="N71" s="2" t="str">
        <f>VLOOKUP(M71,ClearingKeys!$A$2:$B$104,2,FALSE)</f>
        <v>NA</v>
      </c>
      <c r="O71" s="2" t="str">
        <f t="shared" si="3"/>
        <v>na</v>
      </c>
      <c r="P71" t="str">
        <f t="shared" ref="P71:P134" si="5">IF(M71="usa","USA",IF(M71="UK","UK",PROPER(M71)))</f>
        <v>USA</v>
      </c>
    </row>
    <row r="72" spans="1:16" ht="51" x14ac:dyDescent="0.2">
      <c r="A72" s="1" t="s">
        <v>4277</v>
      </c>
      <c r="B72" s="1" t="s">
        <v>5393</v>
      </c>
      <c r="C72" s="1">
        <v>50000</v>
      </c>
      <c r="D72" s="1">
        <v>50000</v>
      </c>
      <c r="E72" s="1" t="s">
        <v>2902</v>
      </c>
      <c r="F72" s="1">
        <v>50000</v>
      </c>
      <c r="G72" s="1" t="s">
        <v>5036</v>
      </c>
      <c r="H72" s="1" t="s">
        <v>6511</v>
      </c>
      <c r="I72" s="1" t="s">
        <v>2895</v>
      </c>
      <c r="J72" s="1" t="str">
        <f>VLOOKUP(I72,tblCountries6[],2,FALSE)</f>
        <v>USA</v>
      </c>
      <c r="K72" s="1" t="s">
        <v>2431</v>
      </c>
      <c r="M72" s="2" t="str">
        <f t="shared" si="4"/>
        <v>usa</v>
      </c>
      <c r="N72" s="2" t="str">
        <f>VLOOKUP(M72,ClearingKeys!$A$2:$B$104,2,FALSE)</f>
        <v>NA</v>
      </c>
      <c r="O72" s="2" t="str">
        <f t="shared" si="3"/>
        <v>na</v>
      </c>
      <c r="P72" t="str">
        <f t="shared" si="5"/>
        <v>USA</v>
      </c>
    </row>
    <row r="73" spans="1:16" ht="38.25" x14ac:dyDescent="0.2">
      <c r="A73" s="1" t="s">
        <v>4251</v>
      </c>
      <c r="B73" s="1" t="s">
        <v>1045</v>
      </c>
      <c r="C73" s="1">
        <v>100000</v>
      </c>
      <c r="D73" s="1">
        <v>100000</v>
      </c>
      <c r="E73" s="1" t="s">
        <v>2902</v>
      </c>
      <c r="F73" s="1">
        <v>100000</v>
      </c>
      <c r="G73" s="1" t="s">
        <v>1842</v>
      </c>
      <c r="H73" s="1" t="s">
        <v>3027</v>
      </c>
      <c r="I73" s="1" t="s">
        <v>4891</v>
      </c>
      <c r="J73" s="1" t="str">
        <f>VLOOKUP(I73,tblCountries6[],2,FALSE)</f>
        <v>South Africa</v>
      </c>
      <c r="K73" s="1" t="s">
        <v>1240</v>
      </c>
      <c r="M73" s="2" t="str">
        <f t="shared" si="4"/>
        <v>south africa</v>
      </c>
      <c r="N73" s="2" t="str">
        <f>VLOOKUP(M73,ClearingKeys!$A$2:$B$104,2,FALSE)</f>
        <v>AFRICA</v>
      </c>
      <c r="O73" s="2" t="str">
        <f t="shared" si="3"/>
        <v>na</v>
      </c>
      <c r="P73" t="str">
        <f t="shared" si="5"/>
        <v>South Africa</v>
      </c>
    </row>
    <row r="74" spans="1:16" ht="38.25" x14ac:dyDescent="0.2">
      <c r="A74" s="1" t="s">
        <v>4252</v>
      </c>
      <c r="B74" s="1" t="s">
        <v>877</v>
      </c>
      <c r="C74" s="1">
        <v>57000</v>
      </c>
      <c r="D74" s="1">
        <v>57000</v>
      </c>
      <c r="E74" s="1" t="s">
        <v>2902</v>
      </c>
      <c r="F74" s="1">
        <v>57000</v>
      </c>
      <c r="G74" s="1" t="s">
        <v>6376</v>
      </c>
      <c r="H74" s="1" t="s">
        <v>6511</v>
      </c>
      <c r="I74" s="1" t="s">
        <v>2895</v>
      </c>
      <c r="J74" s="1" t="str">
        <f>VLOOKUP(I74,tblCountries6[],2,FALSE)</f>
        <v>USA</v>
      </c>
      <c r="K74" s="1" t="s">
        <v>1240</v>
      </c>
      <c r="M74" s="2" t="str">
        <f t="shared" si="4"/>
        <v>usa</v>
      </c>
      <c r="N74" s="2" t="str">
        <f>VLOOKUP(M74,ClearingKeys!$A$2:$B$104,2,FALSE)</f>
        <v>NA</v>
      </c>
      <c r="O74" s="2" t="str">
        <f t="shared" si="3"/>
        <v>na</v>
      </c>
      <c r="P74" t="str">
        <f t="shared" si="5"/>
        <v>USA</v>
      </c>
    </row>
    <row r="75" spans="1:16" ht="63.75" x14ac:dyDescent="0.2">
      <c r="A75" s="1" t="s">
        <v>4248</v>
      </c>
      <c r="B75" s="1" t="s">
        <v>2212</v>
      </c>
      <c r="C75" s="1">
        <v>75000</v>
      </c>
      <c r="D75" s="1">
        <v>75000</v>
      </c>
      <c r="E75" s="1" t="s">
        <v>2902</v>
      </c>
      <c r="F75" s="1">
        <v>75000</v>
      </c>
      <c r="G75" s="1" t="s">
        <v>2305</v>
      </c>
      <c r="H75" s="1" t="s">
        <v>3027</v>
      </c>
      <c r="I75" s="1" t="s">
        <v>2895</v>
      </c>
      <c r="J75" s="1" t="str">
        <f>VLOOKUP(I75,tblCountries6[],2,FALSE)</f>
        <v>USA</v>
      </c>
      <c r="K75" s="1" t="s">
        <v>2431</v>
      </c>
      <c r="M75" s="2" t="str">
        <f t="shared" si="4"/>
        <v>usa</v>
      </c>
      <c r="N75" s="2" t="str">
        <f>VLOOKUP(M75,ClearingKeys!$A$2:$B$104,2,FALSE)</f>
        <v>NA</v>
      </c>
      <c r="O75" s="2" t="str">
        <f t="shared" si="3"/>
        <v>na</v>
      </c>
      <c r="P75" t="str">
        <f t="shared" si="5"/>
        <v>USA</v>
      </c>
    </row>
    <row r="76" spans="1:16" ht="38.25" x14ac:dyDescent="0.2">
      <c r="A76" s="1" t="s">
        <v>4250</v>
      </c>
      <c r="B76" s="1" t="s">
        <v>3136</v>
      </c>
      <c r="C76" s="1" t="s">
        <v>4156</v>
      </c>
      <c r="D76" s="1">
        <v>100000</v>
      </c>
      <c r="E76" s="1" t="s">
        <v>4998</v>
      </c>
      <c r="F76" s="1">
        <v>101990.9656</v>
      </c>
      <c r="G76" s="1" t="s">
        <v>80</v>
      </c>
      <c r="H76" s="1" t="s">
        <v>3027</v>
      </c>
      <c r="I76" s="1" t="s">
        <v>2553</v>
      </c>
      <c r="J76" s="1" t="str">
        <f>VLOOKUP(I76,tblCountries6[],2,FALSE)</f>
        <v>Australia</v>
      </c>
      <c r="K76" s="1" t="s">
        <v>1240</v>
      </c>
      <c r="M76" s="2" t="str">
        <f t="shared" si="4"/>
        <v>australia</v>
      </c>
      <c r="N76" s="2" t="str">
        <f>VLOOKUP(M76,ClearingKeys!$A$2:$B$104,2,FALSE)</f>
        <v>OCEANIA</v>
      </c>
      <c r="O76" s="2" t="str">
        <f t="shared" si="3"/>
        <v>na</v>
      </c>
      <c r="P76" t="str">
        <f t="shared" si="5"/>
        <v>Australia</v>
      </c>
    </row>
    <row r="77" spans="1:16" ht="51" x14ac:dyDescent="0.2">
      <c r="A77" s="1" t="s">
        <v>4255</v>
      </c>
      <c r="B77" s="1" t="s">
        <v>3851</v>
      </c>
      <c r="C77" s="1">
        <v>2785</v>
      </c>
      <c r="D77" s="1">
        <v>33420</v>
      </c>
      <c r="E77" s="1" t="s">
        <v>2902</v>
      </c>
      <c r="F77" s="1">
        <v>33420</v>
      </c>
      <c r="G77" s="1" t="s">
        <v>5896</v>
      </c>
      <c r="H77" s="1" t="s">
        <v>3027</v>
      </c>
      <c r="I77" s="1" t="s">
        <v>4324</v>
      </c>
      <c r="J77" s="1" t="str">
        <f>VLOOKUP(I77,tblCountries6[],2,FALSE)</f>
        <v>UAE</v>
      </c>
      <c r="K77" s="1" t="s">
        <v>2431</v>
      </c>
      <c r="M77" s="2" t="str">
        <f t="shared" si="4"/>
        <v>uae</v>
      </c>
      <c r="N77" s="2" t="str">
        <f>VLOOKUP(M77,ClearingKeys!$A$2:$B$104,2,FALSE)</f>
        <v>ASIA</v>
      </c>
      <c r="O77" s="2" t="str">
        <f t="shared" si="3"/>
        <v>na</v>
      </c>
      <c r="P77" t="str">
        <f t="shared" si="5"/>
        <v>Uae</v>
      </c>
    </row>
    <row r="78" spans="1:16" ht="51" x14ac:dyDescent="0.2">
      <c r="A78" s="1" t="s">
        <v>4256</v>
      </c>
      <c r="B78" s="1" t="s">
        <v>5131</v>
      </c>
      <c r="C78" s="1">
        <v>59450</v>
      </c>
      <c r="D78" s="1">
        <v>59450</v>
      </c>
      <c r="E78" s="1" t="s">
        <v>1537</v>
      </c>
      <c r="F78" s="1">
        <v>58460.842539999998</v>
      </c>
      <c r="G78" s="1" t="s">
        <v>1219</v>
      </c>
      <c r="H78" s="1" t="s">
        <v>1409</v>
      </c>
      <c r="I78" s="1" t="s">
        <v>2732</v>
      </c>
      <c r="J78" s="1" t="str">
        <f>VLOOKUP(I78,tblCountries6[],2,FALSE)</f>
        <v>Canada</v>
      </c>
      <c r="K78" s="1" t="s">
        <v>2431</v>
      </c>
      <c r="M78" s="2" t="str">
        <f t="shared" si="4"/>
        <v>canada</v>
      </c>
      <c r="N78" s="2" t="str">
        <f>VLOOKUP(M78,ClearingKeys!$A$2:$B$104,2,FALSE)</f>
        <v>NA</v>
      </c>
      <c r="O78" s="2" t="str">
        <f t="shared" si="3"/>
        <v>na</v>
      </c>
      <c r="P78" t="str">
        <f t="shared" si="5"/>
        <v>Canada</v>
      </c>
    </row>
    <row r="79" spans="1:16" ht="63.75" x14ac:dyDescent="0.2">
      <c r="A79" s="1" t="s">
        <v>4253</v>
      </c>
      <c r="B79" s="1" t="s">
        <v>1520</v>
      </c>
      <c r="C79" s="1">
        <v>15000</v>
      </c>
      <c r="D79" s="1">
        <v>15000</v>
      </c>
      <c r="E79" s="1" t="s">
        <v>2902</v>
      </c>
      <c r="F79" s="1">
        <v>15000</v>
      </c>
      <c r="G79" s="1" t="s">
        <v>3211</v>
      </c>
      <c r="H79" s="1" t="s">
        <v>5482</v>
      </c>
      <c r="I79" s="1" t="s">
        <v>2895</v>
      </c>
      <c r="J79" s="1" t="str">
        <f>VLOOKUP(I79,tblCountries6[],2,FALSE)</f>
        <v>USA</v>
      </c>
      <c r="K79" s="1" t="s">
        <v>2431</v>
      </c>
      <c r="M79" s="2" t="str">
        <f t="shared" si="4"/>
        <v>usa</v>
      </c>
      <c r="N79" s="2" t="str">
        <f>VLOOKUP(M79,ClearingKeys!$A$2:$B$104,2,FALSE)</f>
        <v>NA</v>
      </c>
      <c r="O79" s="2" t="str">
        <f t="shared" si="3"/>
        <v>na</v>
      </c>
      <c r="P79" t="str">
        <f t="shared" si="5"/>
        <v>USA</v>
      </c>
    </row>
    <row r="80" spans="1:16" ht="38.25" x14ac:dyDescent="0.2">
      <c r="A80" s="1" t="s">
        <v>4254</v>
      </c>
      <c r="B80" s="1" t="s">
        <v>3754</v>
      </c>
      <c r="C80" s="1" t="s">
        <v>6229</v>
      </c>
      <c r="D80" s="1">
        <v>60000</v>
      </c>
      <c r="E80" s="1" t="s">
        <v>2902</v>
      </c>
      <c r="F80" s="1">
        <v>60000</v>
      </c>
      <c r="G80" s="1" t="s">
        <v>945</v>
      </c>
      <c r="H80" s="1" t="s">
        <v>6511</v>
      </c>
      <c r="I80" s="1" t="s">
        <v>2732</v>
      </c>
      <c r="J80" s="1" t="str">
        <f>VLOOKUP(I80,tblCountries6[],2,FALSE)</f>
        <v>Canada</v>
      </c>
      <c r="K80" s="1" t="s">
        <v>5881</v>
      </c>
      <c r="M80" s="2" t="str">
        <f t="shared" si="4"/>
        <v>canada</v>
      </c>
      <c r="N80" s="2" t="str">
        <f>VLOOKUP(M80,ClearingKeys!$A$2:$B$104,2,FALSE)</f>
        <v>NA</v>
      </c>
      <c r="O80" s="2" t="str">
        <f t="shared" si="3"/>
        <v>na</v>
      </c>
      <c r="P80" t="str">
        <f t="shared" si="5"/>
        <v>Canada</v>
      </c>
    </row>
    <row r="81" spans="1:16" ht="38.25" x14ac:dyDescent="0.2">
      <c r="A81" s="1" t="s">
        <v>4257</v>
      </c>
      <c r="B81" s="1" t="s">
        <v>6392</v>
      </c>
      <c r="C81" s="1">
        <v>100000</v>
      </c>
      <c r="D81" s="1">
        <v>100000</v>
      </c>
      <c r="E81" s="1" t="s">
        <v>211</v>
      </c>
      <c r="F81" s="1">
        <v>157617.8272</v>
      </c>
      <c r="G81" s="1" t="s">
        <v>6511</v>
      </c>
      <c r="H81" s="1" t="s">
        <v>6511</v>
      </c>
      <c r="I81" s="1" t="s">
        <v>922</v>
      </c>
      <c r="J81" s="1" t="str">
        <f>VLOOKUP(I81,tblCountries6[],2,FALSE)</f>
        <v>UK</v>
      </c>
      <c r="K81" s="1" t="s">
        <v>5350</v>
      </c>
      <c r="M81" s="2" t="str">
        <f t="shared" si="4"/>
        <v>uk</v>
      </c>
      <c r="N81" s="2" t="str">
        <f>VLOOKUP(M81,ClearingKeys!$A$2:$B$104,2,FALSE)</f>
        <v>EUROPE</v>
      </c>
      <c r="O81" s="2" t="str">
        <f t="shared" si="3"/>
        <v>na</v>
      </c>
      <c r="P81" t="str">
        <f t="shared" si="5"/>
        <v>UK</v>
      </c>
    </row>
    <row r="82" spans="1:16" ht="51" x14ac:dyDescent="0.2">
      <c r="A82" s="1" t="s">
        <v>4258</v>
      </c>
      <c r="B82" s="1" t="s">
        <v>3654</v>
      </c>
      <c r="C82" s="1" t="s">
        <v>5713</v>
      </c>
      <c r="D82" s="1">
        <v>18000</v>
      </c>
      <c r="E82" s="1" t="s">
        <v>2902</v>
      </c>
      <c r="F82" s="1">
        <v>18000</v>
      </c>
      <c r="G82" s="1" t="s">
        <v>1339</v>
      </c>
      <c r="H82" s="1" t="s">
        <v>6511</v>
      </c>
      <c r="I82" s="1" t="s">
        <v>4575</v>
      </c>
      <c r="J82" s="1" t="str">
        <f>VLOOKUP(I82,tblCountries6[],2,FALSE)</f>
        <v>Saudi Arabia</v>
      </c>
      <c r="K82" s="1" t="s">
        <v>2431</v>
      </c>
      <c r="M82" s="2" t="str">
        <f t="shared" si="4"/>
        <v>saudi arabia</v>
      </c>
      <c r="N82" s="2" t="str">
        <f>VLOOKUP(M82,ClearingKeys!$A$2:$B$104,2,FALSE)</f>
        <v>ASIA</v>
      </c>
      <c r="O82" s="2" t="str">
        <f t="shared" si="3"/>
        <v>na</v>
      </c>
      <c r="P82" t="str">
        <f t="shared" si="5"/>
        <v>Saudi Arabia</v>
      </c>
    </row>
    <row r="83" spans="1:16" ht="38.25" x14ac:dyDescent="0.2">
      <c r="A83" s="1" t="s">
        <v>4176</v>
      </c>
      <c r="B83" s="1" t="s">
        <v>2977</v>
      </c>
      <c r="C83" s="1">
        <v>50000</v>
      </c>
      <c r="D83" s="1">
        <v>50000</v>
      </c>
      <c r="E83" s="1" t="s">
        <v>2902</v>
      </c>
      <c r="F83" s="1">
        <v>50000</v>
      </c>
      <c r="G83" s="1" t="s">
        <v>6094</v>
      </c>
      <c r="H83" s="1" t="s">
        <v>3027</v>
      </c>
      <c r="I83" s="1" t="s">
        <v>2895</v>
      </c>
      <c r="J83" s="1" t="str">
        <f>VLOOKUP(I83,tblCountries6[],2,FALSE)</f>
        <v>USA</v>
      </c>
      <c r="K83" s="1" t="s">
        <v>5350</v>
      </c>
      <c r="M83" s="2" t="str">
        <f t="shared" si="4"/>
        <v>usa</v>
      </c>
      <c r="N83" s="2" t="str">
        <f>VLOOKUP(M83,ClearingKeys!$A$2:$B$104,2,FALSE)</f>
        <v>NA</v>
      </c>
      <c r="O83" s="2" t="str">
        <f t="shared" si="3"/>
        <v>na</v>
      </c>
      <c r="P83" t="str">
        <f t="shared" si="5"/>
        <v>USA</v>
      </c>
    </row>
    <row r="84" spans="1:16" ht="51" x14ac:dyDescent="0.2">
      <c r="A84" s="1" t="s">
        <v>4169</v>
      </c>
      <c r="B84" s="1" t="s">
        <v>1789</v>
      </c>
      <c r="C84" s="1">
        <v>26000</v>
      </c>
      <c r="D84" s="1">
        <v>26000</v>
      </c>
      <c r="E84" s="1" t="s">
        <v>2902</v>
      </c>
      <c r="F84" s="1">
        <v>26000</v>
      </c>
      <c r="G84" s="1" t="s">
        <v>3715</v>
      </c>
      <c r="H84" s="1" t="s">
        <v>6511</v>
      </c>
      <c r="I84" s="1" t="s">
        <v>2729</v>
      </c>
      <c r="J84" s="1" t="str">
        <f>VLOOKUP(I84,tblCountries6[],2,FALSE)</f>
        <v>Panama</v>
      </c>
      <c r="K84" s="1" t="s">
        <v>2431</v>
      </c>
      <c r="M84" s="2" t="str">
        <f t="shared" si="4"/>
        <v>panama</v>
      </c>
      <c r="N84" s="2" t="str">
        <f>VLOOKUP(M84,ClearingKeys!$A$2:$B$104,2,FALSE)</f>
        <v>NA</v>
      </c>
      <c r="O84" s="2" t="str">
        <f t="shared" si="3"/>
        <v>na</v>
      </c>
      <c r="P84" t="str">
        <f t="shared" si="5"/>
        <v>Panama</v>
      </c>
    </row>
    <row r="85" spans="1:16" ht="38.25" x14ac:dyDescent="0.2">
      <c r="A85" s="1" t="s">
        <v>4168</v>
      </c>
      <c r="B85" s="1" t="s">
        <v>2073</v>
      </c>
      <c r="C85" s="1" t="s">
        <v>1374</v>
      </c>
      <c r="D85" s="1">
        <v>30000</v>
      </c>
      <c r="E85" s="1" t="s">
        <v>211</v>
      </c>
      <c r="F85" s="1">
        <v>47285.348160000001</v>
      </c>
      <c r="G85" s="1" t="s">
        <v>1023</v>
      </c>
      <c r="H85" s="1" t="s">
        <v>3027</v>
      </c>
      <c r="I85" s="1" t="s">
        <v>922</v>
      </c>
      <c r="J85" s="1" t="str">
        <f>VLOOKUP(I85,tblCountries6[],2,FALSE)</f>
        <v>UK</v>
      </c>
      <c r="K85" s="1" t="s">
        <v>1240</v>
      </c>
      <c r="M85" s="2" t="str">
        <f t="shared" si="4"/>
        <v>uk</v>
      </c>
      <c r="N85" s="2" t="str">
        <f>VLOOKUP(M85,ClearingKeys!$A$2:$B$104,2,FALSE)</f>
        <v>EUROPE</v>
      </c>
      <c r="O85" s="2" t="str">
        <f t="shared" si="3"/>
        <v>na</v>
      </c>
      <c r="P85" t="str">
        <f t="shared" si="5"/>
        <v>UK</v>
      </c>
    </row>
    <row r="86" spans="1:16" ht="51" x14ac:dyDescent="0.2">
      <c r="A86" s="1" t="s">
        <v>4172</v>
      </c>
      <c r="B86" s="1" t="s">
        <v>3719</v>
      </c>
      <c r="C86" s="1">
        <v>150000</v>
      </c>
      <c r="D86" s="1">
        <v>150000</v>
      </c>
      <c r="E86" s="1" t="s">
        <v>2902</v>
      </c>
      <c r="F86" s="1">
        <v>150000</v>
      </c>
      <c r="G86" s="1" t="s">
        <v>1113</v>
      </c>
      <c r="H86" s="1" t="s">
        <v>2893</v>
      </c>
      <c r="I86" s="1" t="s">
        <v>2895</v>
      </c>
      <c r="J86" s="1" t="str">
        <f>VLOOKUP(I86,tblCountries6[],2,FALSE)</f>
        <v>USA</v>
      </c>
      <c r="K86" s="1" t="s">
        <v>2431</v>
      </c>
      <c r="M86" s="2" t="str">
        <f t="shared" si="4"/>
        <v>usa</v>
      </c>
      <c r="N86" s="2" t="str">
        <f>VLOOKUP(M86,ClearingKeys!$A$2:$B$104,2,FALSE)</f>
        <v>NA</v>
      </c>
      <c r="O86" s="2" t="str">
        <f t="shared" si="3"/>
        <v>na</v>
      </c>
      <c r="P86" t="str">
        <f t="shared" si="5"/>
        <v>USA</v>
      </c>
    </row>
    <row r="87" spans="1:16" ht="51" x14ac:dyDescent="0.2">
      <c r="A87" s="1" t="s">
        <v>4171</v>
      </c>
      <c r="B87" s="1" t="s">
        <v>6472</v>
      </c>
      <c r="C87" s="1">
        <v>120000</v>
      </c>
      <c r="D87" s="1">
        <v>120000</v>
      </c>
      <c r="E87" s="1" t="s">
        <v>2902</v>
      </c>
      <c r="F87" s="1">
        <v>120000</v>
      </c>
      <c r="G87" s="1" t="s">
        <v>5767</v>
      </c>
      <c r="H87" s="1" t="s">
        <v>3027</v>
      </c>
      <c r="I87" s="1" t="s">
        <v>2895</v>
      </c>
      <c r="J87" s="1" t="str">
        <f>VLOOKUP(I87,tblCountries6[],2,FALSE)</f>
        <v>USA</v>
      </c>
      <c r="K87" s="1" t="s">
        <v>1240</v>
      </c>
      <c r="M87" s="2" t="str">
        <f t="shared" si="4"/>
        <v>usa</v>
      </c>
      <c r="N87" s="2" t="str">
        <f>VLOOKUP(M87,ClearingKeys!$A$2:$B$104,2,FALSE)</f>
        <v>NA</v>
      </c>
      <c r="O87" s="2" t="str">
        <f t="shared" si="3"/>
        <v>na</v>
      </c>
      <c r="P87" t="str">
        <f t="shared" si="5"/>
        <v>USA</v>
      </c>
    </row>
    <row r="88" spans="1:16" ht="51" x14ac:dyDescent="0.2">
      <c r="A88" s="1" t="s">
        <v>4165</v>
      </c>
      <c r="B88" s="1" t="s">
        <v>166</v>
      </c>
      <c r="C88" s="1">
        <v>500000</v>
      </c>
      <c r="D88" s="1">
        <v>500000</v>
      </c>
      <c r="E88" s="1" t="s">
        <v>718</v>
      </c>
      <c r="F88" s="1">
        <v>8903.9583440000006</v>
      </c>
      <c r="G88" s="1" t="s">
        <v>5373</v>
      </c>
      <c r="H88" s="1" t="s">
        <v>5482</v>
      </c>
      <c r="I88" s="1" t="s">
        <v>1241</v>
      </c>
      <c r="J88" s="1" t="str">
        <f>VLOOKUP(I88,tblCountries6[],2,FALSE)</f>
        <v>India</v>
      </c>
      <c r="K88" s="1" t="s">
        <v>2431</v>
      </c>
      <c r="M88" s="2" t="str">
        <f t="shared" si="4"/>
        <v>india</v>
      </c>
      <c r="N88" s="2" t="str">
        <f>VLOOKUP(M88,ClearingKeys!$A$2:$B$104,2,FALSE)</f>
        <v>ASIA</v>
      </c>
      <c r="O88" s="2" t="str">
        <f t="shared" si="3"/>
        <v>na</v>
      </c>
      <c r="P88" t="str">
        <f t="shared" si="5"/>
        <v>India</v>
      </c>
    </row>
    <row r="89" spans="1:16" ht="51" x14ac:dyDescent="0.2">
      <c r="A89" s="1" t="s">
        <v>4163</v>
      </c>
      <c r="B89" s="1" t="s">
        <v>1912</v>
      </c>
      <c r="C89" s="1" t="s">
        <v>476</v>
      </c>
      <c r="D89" s="1">
        <v>31330</v>
      </c>
      <c r="E89" s="1" t="s">
        <v>2902</v>
      </c>
      <c r="F89" s="1">
        <v>31330</v>
      </c>
      <c r="G89" s="1" t="s">
        <v>712</v>
      </c>
      <c r="H89" s="1" t="s">
        <v>6511</v>
      </c>
      <c r="I89" s="1" t="s">
        <v>2543</v>
      </c>
      <c r="J89" s="1" t="str">
        <f>VLOOKUP(I89,tblCountries6[],2,FALSE)</f>
        <v>Brasil</v>
      </c>
      <c r="K89" s="1" t="s">
        <v>2431</v>
      </c>
      <c r="M89" s="2" t="str">
        <f t="shared" si="4"/>
        <v>brasil</v>
      </c>
      <c r="N89" s="2" t="str">
        <f>VLOOKUP(M89,ClearingKeys!$A$2:$B$104,2,FALSE)</f>
        <v>SA</v>
      </c>
      <c r="O89" s="2" t="str">
        <f t="shared" si="3"/>
        <v>na</v>
      </c>
      <c r="P89" t="str">
        <f t="shared" si="5"/>
        <v>Brasil</v>
      </c>
    </row>
    <row r="90" spans="1:16" ht="51" x14ac:dyDescent="0.2">
      <c r="A90" s="1" t="s">
        <v>4167</v>
      </c>
      <c r="B90" s="1" t="s">
        <v>3285</v>
      </c>
      <c r="C90" s="1">
        <v>110000</v>
      </c>
      <c r="D90" s="1">
        <v>110000</v>
      </c>
      <c r="E90" s="1" t="s">
        <v>2902</v>
      </c>
      <c r="F90" s="1">
        <v>110000</v>
      </c>
      <c r="G90" s="1" t="s">
        <v>168</v>
      </c>
      <c r="H90" s="1" t="s">
        <v>4092</v>
      </c>
      <c r="I90" s="1" t="s">
        <v>2895</v>
      </c>
      <c r="J90" s="1" t="str">
        <f>VLOOKUP(I90,tblCountries6[],2,FALSE)</f>
        <v>USA</v>
      </c>
      <c r="K90" s="1" t="s">
        <v>5350</v>
      </c>
      <c r="M90" s="2" t="str">
        <f t="shared" si="4"/>
        <v>usa</v>
      </c>
      <c r="N90" s="2" t="str">
        <f>VLOOKUP(M90,ClearingKeys!$A$2:$B$104,2,FALSE)</f>
        <v>NA</v>
      </c>
      <c r="O90" s="2" t="str">
        <f t="shared" si="3"/>
        <v>na</v>
      </c>
      <c r="P90" t="str">
        <f t="shared" si="5"/>
        <v>USA</v>
      </c>
    </row>
    <row r="91" spans="1:16" ht="38.25" x14ac:dyDescent="0.2">
      <c r="A91" s="1" t="s">
        <v>4166</v>
      </c>
      <c r="B91" s="1" t="s">
        <v>6190</v>
      </c>
      <c r="C91" s="1" t="s">
        <v>773</v>
      </c>
      <c r="D91" s="1">
        <v>81000</v>
      </c>
      <c r="E91" s="1" t="s">
        <v>2902</v>
      </c>
      <c r="F91" s="1">
        <v>81000</v>
      </c>
      <c r="G91" s="1" t="s">
        <v>4519</v>
      </c>
      <c r="H91" s="1" t="s">
        <v>5482</v>
      </c>
      <c r="I91" s="1" t="s">
        <v>922</v>
      </c>
      <c r="J91" s="1" t="str">
        <f>VLOOKUP(I91,tblCountries6[],2,FALSE)</f>
        <v>UK</v>
      </c>
      <c r="K91" s="1" t="s">
        <v>1240</v>
      </c>
      <c r="M91" s="2" t="str">
        <f t="shared" si="4"/>
        <v>uk</v>
      </c>
      <c r="N91" s="2" t="str">
        <f>VLOOKUP(M91,ClearingKeys!$A$2:$B$104,2,FALSE)</f>
        <v>EUROPE</v>
      </c>
      <c r="O91" s="2" t="str">
        <f t="shared" si="3"/>
        <v>na</v>
      </c>
      <c r="P91" t="str">
        <f t="shared" si="5"/>
        <v>UK</v>
      </c>
    </row>
    <row r="92" spans="1:16" ht="38.25" x14ac:dyDescent="0.2">
      <c r="A92" s="1" t="s">
        <v>4162</v>
      </c>
      <c r="B92" s="1" t="s">
        <v>162</v>
      </c>
      <c r="C92" s="1">
        <v>40000</v>
      </c>
      <c r="D92" s="1">
        <v>40000</v>
      </c>
      <c r="E92" s="1" t="s">
        <v>2902</v>
      </c>
      <c r="F92" s="1">
        <v>40000</v>
      </c>
      <c r="G92" s="1" t="s">
        <v>2526</v>
      </c>
      <c r="H92" s="1" t="s">
        <v>6511</v>
      </c>
      <c r="I92" s="1" t="s">
        <v>2895</v>
      </c>
      <c r="J92" s="1" t="str">
        <f>VLOOKUP(I92,tblCountries6[],2,FALSE)</f>
        <v>USA</v>
      </c>
      <c r="K92" s="1" t="s">
        <v>1240</v>
      </c>
      <c r="M92" s="2" t="str">
        <f t="shared" si="4"/>
        <v>usa</v>
      </c>
      <c r="N92" s="2" t="str">
        <f>VLOOKUP(M92,ClearingKeys!$A$2:$B$104,2,FALSE)</f>
        <v>NA</v>
      </c>
      <c r="O92" s="2" t="str">
        <f t="shared" si="3"/>
        <v>na</v>
      </c>
      <c r="P92" t="str">
        <f t="shared" si="5"/>
        <v>USA</v>
      </c>
    </row>
    <row r="93" spans="1:16" ht="38.25" x14ac:dyDescent="0.2">
      <c r="A93" s="1" t="s">
        <v>4155</v>
      </c>
      <c r="B93" s="1" t="s">
        <v>162</v>
      </c>
      <c r="C93" s="1">
        <v>42000</v>
      </c>
      <c r="D93" s="1">
        <v>42000</v>
      </c>
      <c r="E93" s="1" t="s">
        <v>1537</v>
      </c>
      <c r="F93" s="1">
        <v>41301.183969999998</v>
      </c>
      <c r="G93" s="1" t="s">
        <v>3729</v>
      </c>
      <c r="H93" s="1" t="s">
        <v>6511</v>
      </c>
      <c r="I93" s="1" t="s">
        <v>2732</v>
      </c>
      <c r="J93" s="1" t="str">
        <f>VLOOKUP(I93,tblCountries6[],2,FALSE)</f>
        <v>Canada</v>
      </c>
      <c r="K93" s="1" t="s">
        <v>1240</v>
      </c>
      <c r="M93" s="2" t="str">
        <f t="shared" si="4"/>
        <v>canada</v>
      </c>
      <c r="N93" s="2" t="str">
        <f>VLOOKUP(M93,ClearingKeys!$A$2:$B$104,2,FALSE)</f>
        <v>NA</v>
      </c>
      <c r="O93" s="2" t="str">
        <f t="shared" si="3"/>
        <v>na</v>
      </c>
      <c r="P93" t="str">
        <f t="shared" si="5"/>
        <v>Canada</v>
      </c>
    </row>
    <row r="94" spans="1:16" ht="38.25" x14ac:dyDescent="0.2">
      <c r="A94" s="1" t="s">
        <v>4154</v>
      </c>
      <c r="B94" s="1" t="s">
        <v>162</v>
      </c>
      <c r="C94" s="1">
        <v>125000</v>
      </c>
      <c r="D94" s="1">
        <v>125000</v>
      </c>
      <c r="E94" s="1" t="s">
        <v>2902</v>
      </c>
      <c r="F94" s="1">
        <v>125000</v>
      </c>
      <c r="G94" s="1" t="s">
        <v>6478</v>
      </c>
      <c r="H94" s="1" t="s">
        <v>2893</v>
      </c>
      <c r="I94" s="1" t="s">
        <v>2895</v>
      </c>
      <c r="J94" s="1" t="str">
        <f>VLOOKUP(I94,tblCountries6[],2,FALSE)</f>
        <v>USA</v>
      </c>
      <c r="K94" s="1" t="s">
        <v>1240</v>
      </c>
      <c r="M94" s="2" t="str">
        <f t="shared" si="4"/>
        <v>usa</v>
      </c>
      <c r="N94" s="2" t="str">
        <f>VLOOKUP(M94,ClearingKeys!$A$2:$B$104,2,FALSE)</f>
        <v>NA</v>
      </c>
      <c r="O94" s="2" t="str">
        <f t="shared" si="3"/>
        <v>na</v>
      </c>
      <c r="P94" t="str">
        <f t="shared" si="5"/>
        <v>USA</v>
      </c>
    </row>
    <row r="95" spans="1:16" ht="38.25" x14ac:dyDescent="0.2">
      <c r="A95" s="1" t="s">
        <v>4153</v>
      </c>
      <c r="B95" s="1" t="s">
        <v>162</v>
      </c>
      <c r="C95" s="1">
        <v>36000</v>
      </c>
      <c r="D95" s="1">
        <v>36000</v>
      </c>
      <c r="E95" s="1" t="s">
        <v>2902</v>
      </c>
      <c r="F95" s="1">
        <v>36000</v>
      </c>
      <c r="G95" s="1" t="s">
        <v>1151</v>
      </c>
      <c r="H95" s="1" t="s">
        <v>3027</v>
      </c>
      <c r="I95" s="1" t="s">
        <v>2895</v>
      </c>
      <c r="J95" s="1" t="str">
        <f>VLOOKUP(I95,tblCountries6[],2,FALSE)</f>
        <v>USA</v>
      </c>
      <c r="K95" s="1" t="s">
        <v>5350</v>
      </c>
      <c r="M95" s="2" t="str">
        <f t="shared" si="4"/>
        <v>usa</v>
      </c>
      <c r="N95" s="2" t="str">
        <f>VLOOKUP(M95,ClearingKeys!$A$2:$B$104,2,FALSE)</f>
        <v>NA</v>
      </c>
      <c r="O95" s="2" t="str">
        <f t="shared" si="3"/>
        <v>na</v>
      </c>
      <c r="P95" t="str">
        <f t="shared" si="5"/>
        <v>USA</v>
      </c>
    </row>
    <row r="96" spans="1:16" ht="38.25" x14ac:dyDescent="0.2">
      <c r="A96" s="1" t="s">
        <v>4150</v>
      </c>
      <c r="B96" s="1" t="s">
        <v>162</v>
      </c>
      <c r="C96" s="1" t="s">
        <v>1427</v>
      </c>
      <c r="D96" s="1">
        <v>144000</v>
      </c>
      <c r="E96" s="1" t="s">
        <v>718</v>
      </c>
      <c r="F96" s="1">
        <v>2564.3400029999998</v>
      </c>
      <c r="G96" s="1" t="s">
        <v>5912</v>
      </c>
      <c r="H96" s="1" t="s">
        <v>5482</v>
      </c>
      <c r="I96" s="1" t="s">
        <v>1241</v>
      </c>
      <c r="J96" s="1" t="str">
        <f>VLOOKUP(I96,tblCountries6[],2,FALSE)</f>
        <v>India</v>
      </c>
      <c r="K96" s="1" t="s">
        <v>5881</v>
      </c>
      <c r="M96" s="2" t="str">
        <f t="shared" si="4"/>
        <v>india</v>
      </c>
      <c r="N96" s="2" t="str">
        <f>VLOOKUP(M96,ClearingKeys!$A$2:$B$104,2,FALSE)</f>
        <v>ASIA</v>
      </c>
      <c r="O96" s="2" t="str">
        <f t="shared" si="3"/>
        <v>na</v>
      </c>
      <c r="P96" t="str">
        <f t="shared" si="5"/>
        <v>India</v>
      </c>
    </row>
    <row r="97" spans="1:16" ht="38.25" x14ac:dyDescent="0.2">
      <c r="A97" s="1" t="s">
        <v>4147</v>
      </c>
      <c r="B97" s="1" t="s">
        <v>2763</v>
      </c>
      <c r="C97" s="1">
        <v>75000</v>
      </c>
      <c r="D97" s="1">
        <v>75000</v>
      </c>
      <c r="E97" s="1" t="s">
        <v>2902</v>
      </c>
      <c r="F97" s="1">
        <v>75000</v>
      </c>
      <c r="G97" s="1" t="s">
        <v>5916</v>
      </c>
      <c r="H97" s="1" t="s">
        <v>6511</v>
      </c>
      <c r="I97" s="1" t="s">
        <v>2895</v>
      </c>
      <c r="J97" s="1" t="str">
        <f>VLOOKUP(I97,tblCountries6[],2,FALSE)</f>
        <v>USA</v>
      </c>
      <c r="K97" s="1" t="s">
        <v>5881</v>
      </c>
      <c r="M97" s="2" t="str">
        <f t="shared" si="4"/>
        <v>usa</v>
      </c>
      <c r="N97" s="2" t="str">
        <f>VLOOKUP(M97,ClearingKeys!$A$2:$B$104,2,FALSE)</f>
        <v>NA</v>
      </c>
      <c r="O97" s="2" t="str">
        <f t="shared" si="3"/>
        <v>na</v>
      </c>
      <c r="P97" t="str">
        <f t="shared" si="5"/>
        <v>USA</v>
      </c>
    </row>
    <row r="98" spans="1:16" ht="38.25" x14ac:dyDescent="0.2">
      <c r="A98" s="1" t="s">
        <v>4146</v>
      </c>
      <c r="B98" s="1" t="s">
        <v>2763</v>
      </c>
      <c r="C98" s="1">
        <v>95000</v>
      </c>
      <c r="D98" s="1">
        <v>95000</v>
      </c>
      <c r="E98" s="1" t="s">
        <v>2902</v>
      </c>
      <c r="F98" s="1">
        <v>95000</v>
      </c>
      <c r="G98" s="1" t="s">
        <v>1980</v>
      </c>
      <c r="H98" s="1" t="s">
        <v>2893</v>
      </c>
      <c r="I98" s="1" t="s">
        <v>2895</v>
      </c>
      <c r="J98" s="1" t="str">
        <f>VLOOKUP(I98,tblCountries6[],2,FALSE)</f>
        <v>USA</v>
      </c>
      <c r="K98" s="1" t="s">
        <v>1240</v>
      </c>
      <c r="M98" s="2" t="str">
        <f t="shared" si="4"/>
        <v>usa</v>
      </c>
      <c r="N98" s="2" t="str">
        <f>VLOOKUP(M98,ClearingKeys!$A$2:$B$104,2,FALSE)</f>
        <v>NA</v>
      </c>
      <c r="O98" s="2" t="str">
        <f t="shared" si="3"/>
        <v>na</v>
      </c>
      <c r="P98" t="str">
        <f t="shared" si="5"/>
        <v>USA</v>
      </c>
    </row>
    <row r="99" spans="1:16" ht="38.25" x14ac:dyDescent="0.2">
      <c r="A99" s="1" t="s">
        <v>4145</v>
      </c>
      <c r="B99" s="1" t="s">
        <v>2763</v>
      </c>
      <c r="C99" s="1">
        <v>24000</v>
      </c>
      <c r="D99" s="1">
        <v>24000</v>
      </c>
      <c r="E99" s="1" t="s">
        <v>2902</v>
      </c>
      <c r="F99" s="1">
        <v>24000</v>
      </c>
      <c r="G99" s="1" t="s">
        <v>4653</v>
      </c>
      <c r="H99" s="1" t="s">
        <v>3027</v>
      </c>
      <c r="I99" s="1" t="s">
        <v>2895</v>
      </c>
      <c r="J99" s="1" t="str">
        <f>VLOOKUP(I99,tblCountries6[],2,FALSE)</f>
        <v>USA</v>
      </c>
      <c r="K99" s="1" t="s">
        <v>5350</v>
      </c>
      <c r="M99" s="2" t="str">
        <f t="shared" si="4"/>
        <v>usa</v>
      </c>
      <c r="N99" s="2" t="str">
        <f>VLOOKUP(M99,ClearingKeys!$A$2:$B$104,2,FALSE)</f>
        <v>NA</v>
      </c>
      <c r="O99" s="2" t="str">
        <f t="shared" si="3"/>
        <v>na</v>
      </c>
      <c r="P99" t="str">
        <f t="shared" si="5"/>
        <v>USA</v>
      </c>
    </row>
    <row r="100" spans="1:16" ht="38.25" x14ac:dyDescent="0.2">
      <c r="A100" s="1" t="s">
        <v>4143</v>
      </c>
      <c r="B100" s="1" t="s">
        <v>2763</v>
      </c>
      <c r="C100" s="1" t="s">
        <v>450</v>
      </c>
      <c r="D100" s="1">
        <v>91000</v>
      </c>
      <c r="E100" s="1" t="s">
        <v>2902</v>
      </c>
      <c r="F100" s="1">
        <v>91000</v>
      </c>
      <c r="G100" s="1" t="s">
        <v>5407</v>
      </c>
      <c r="H100" s="1" t="s">
        <v>3027</v>
      </c>
      <c r="I100" s="1" t="s">
        <v>2895</v>
      </c>
      <c r="J100" s="1" t="str">
        <f>VLOOKUP(I100,tblCountries6[],2,FALSE)</f>
        <v>USA</v>
      </c>
      <c r="K100" s="1" t="s">
        <v>5881</v>
      </c>
      <c r="M100" s="2" t="str">
        <f t="shared" si="4"/>
        <v>usa</v>
      </c>
      <c r="N100" s="2" t="str">
        <f>VLOOKUP(M100,ClearingKeys!$A$2:$B$104,2,FALSE)</f>
        <v>NA</v>
      </c>
      <c r="O100" s="2" t="str">
        <f t="shared" si="3"/>
        <v>na</v>
      </c>
      <c r="P100" t="str">
        <f t="shared" si="5"/>
        <v>USA</v>
      </c>
    </row>
    <row r="101" spans="1:16" ht="51" x14ac:dyDescent="0.2">
      <c r="A101" s="1" t="s">
        <v>4142</v>
      </c>
      <c r="B101" s="1" t="s">
        <v>2763</v>
      </c>
      <c r="C101" s="1">
        <v>40000</v>
      </c>
      <c r="D101" s="1">
        <v>40000</v>
      </c>
      <c r="E101" s="1" t="s">
        <v>2902</v>
      </c>
      <c r="F101" s="1">
        <v>40000</v>
      </c>
      <c r="G101" s="1" t="s">
        <v>2612</v>
      </c>
      <c r="H101" s="1" t="s">
        <v>6511</v>
      </c>
      <c r="I101" s="1" t="s">
        <v>2895</v>
      </c>
      <c r="J101" s="1" t="str">
        <f>VLOOKUP(I101,tblCountries6[],2,FALSE)</f>
        <v>USA</v>
      </c>
      <c r="K101" s="1" t="s">
        <v>1240</v>
      </c>
      <c r="M101" s="2" t="str">
        <f t="shared" si="4"/>
        <v>usa</v>
      </c>
      <c r="N101" s="2" t="str">
        <f>VLOOKUP(M101,ClearingKeys!$A$2:$B$104,2,FALSE)</f>
        <v>NA</v>
      </c>
      <c r="O101" s="2" t="str">
        <f t="shared" si="3"/>
        <v>na</v>
      </c>
      <c r="P101" t="str">
        <f t="shared" si="5"/>
        <v>USA</v>
      </c>
    </row>
    <row r="102" spans="1:16" ht="51" x14ac:dyDescent="0.2">
      <c r="A102" s="1" t="s">
        <v>4141</v>
      </c>
      <c r="B102" s="1" t="s">
        <v>2763</v>
      </c>
      <c r="C102" s="1">
        <v>57000</v>
      </c>
      <c r="D102" s="1">
        <v>57000</v>
      </c>
      <c r="E102" s="1" t="s">
        <v>2902</v>
      </c>
      <c r="F102" s="1">
        <v>57000</v>
      </c>
      <c r="G102" s="1" t="s">
        <v>6440</v>
      </c>
      <c r="H102" s="1" t="s">
        <v>3027</v>
      </c>
      <c r="I102" s="1" t="s">
        <v>2895</v>
      </c>
      <c r="J102" s="1" t="str">
        <f>VLOOKUP(I102,tblCountries6[],2,FALSE)</f>
        <v>USA</v>
      </c>
      <c r="K102" s="1" t="s">
        <v>1240</v>
      </c>
      <c r="M102" s="2" t="str">
        <f t="shared" si="4"/>
        <v>usa</v>
      </c>
      <c r="N102" s="2" t="str">
        <f>VLOOKUP(M102,ClearingKeys!$A$2:$B$104,2,FALSE)</f>
        <v>NA</v>
      </c>
      <c r="O102" s="2" t="str">
        <f t="shared" si="3"/>
        <v>na</v>
      </c>
      <c r="P102" t="str">
        <f t="shared" si="5"/>
        <v>USA</v>
      </c>
    </row>
    <row r="103" spans="1:16" ht="38.25" x14ac:dyDescent="0.2">
      <c r="A103" s="1" t="s">
        <v>4113</v>
      </c>
      <c r="B103" s="1" t="s">
        <v>2763</v>
      </c>
      <c r="C103" s="1">
        <v>74000</v>
      </c>
      <c r="D103" s="1">
        <v>74000</v>
      </c>
      <c r="E103" s="1" t="s">
        <v>2902</v>
      </c>
      <c r="F103" s="1">
        <v>74000</v>
      </c>
      <c r="G103" s="1" t="s">
        <v>5373</v>
      </c>
      <c r="H103" s="1" t="s">
        <v>5482</v>
      </c>
      <c r="I103" s="1" t="s">
        <v>2895</v>
      </c>
      <c r="J103" s="1" t="str">
        <f>VLOOKUP(I103,tblCountries6[],2,FALSE)</f>
        <v>USA</v>
      </c>
      <c r="K103" s="1" t="s">
        <v>1240</v>
      </c>
      <c r="M103" s="2" t="str">
        <f t="shared" si="4"/>
        <v>usa</v>
      </c>
      <c r="N103" s="2" t="str">
        <f>VLOOKUP(M103,ClearingKeys!$A$2:$B$104,2,FALSE)</f>
        <v>NA</v>
      </c>
      <c r="O103" s="2" t="str">
        <f t="shared" si="3"/>
        <v>na</v>
      </c>
      <c r="P103" t="str">
        <f t="shared" si="5"/>
        <v>USA</v>
      </c>
    </row>
    <row r="104" spans="1:16" ht="38.25" x14ac:dyDescent="0.2">
      <c r="A104" s="1" t="s">
        <v>4116</v>
      </c>
      <c r="B104" s="1" t="s">
        <v>2763</v>
      </c>
      <c r="C104" s="1" t="s">
        <v>1818</v>
      </c>
      <c r="D104" s="1">
        <v>80000</v>
      </c>
      <c r="E104" s="1" t="s">
        <v>2902</v>
      </c>
      <c r="F104" s="1">
        <v>80000</v>
      </c>
      <c r="G104" s="1" t="s">
        <v>5504</v>
      </c>
      <c r="H104" s="1" t="s">
        <v>6511</v>
      </c>
      <c r="I104" s="1" t="s">
        <v>2895</v>
      </c>
      <c r="J104" s="1" t="str">
        <f>VLOOKUP(I104,tblCountries6[],2,FALSE)</f>
        <v>USA</v>
      </c>
      <c r="K104" s="1" t="s">
        <v>1240</v>
      </c>
      <c r="M104" s="2" t="str">
        <f t="shared" si="4"/>
        <v>usa</v>
      </c>
      <c r="N104" s="2" t="str">
        <f>VLOOKUP(M104,ClearingKeys!$A$2:$B$104,2,FALSE)</f>
        <v>NA</v>
      </c>
      <c r="O104" s="2" t="str">
        <f t="shared" si="3"/>
        <v>na</v>
      </c>
      <c r="P104" t="str">
        <f t="shared" si="5"/>
        <v>USA</v>
      </c>
    </row>
    <row r="105" spans="1:16" ht="38.25" x14ac:dyDescent="0.2">
      <c r="A105" s="1" t="s">
        <v>4111</v>
      </c>
      <c r="B105" s="1" t="s">
        <v>2763</v>
      </c>
      <c r="C105" s="1">
        <v>90000</v>
      </c>
      <c r="D105" s="1">
        <v>90000</v>
      </c>
      <c r="E105" s="1" t="s">
        <v>2902</v>
      </c>
      <c r="F105" s="1">
        <v>90000</v>
      </c>
      <c r="G105" s="1" t="s">
        <v>5073</v>
      </c>
      <c r="H105" s="1" t="s">
        <v>1409</v>
      </c>
      <c r="I105" s="1" t="s">
        <v>2895</v>
      </c>
      <c r="J105" s="1" t="str">
        <f>VLOOKUP(I105,tblCountries6[],2,FALSE)</f>
        <v>USA</v>
      </c>
      <c r="K105" s="1" t="s">
        <v>1240</v>
      </c>
      <c r="M105" s="2" t="str">
        <f t="shared" si="4"/>
        <v>usa</v>
      </c>
      <c r="N105" s="2" t="str">
        <f>VLOOKUP(M105,ClearingKeys!$A$2:$B$104,2,FALSE)</f>
        <v>NA</v>
      </c>
      <c r="O105" s="2" t="str">
        <f t="shared" si="3"/>
        <v>na</v>
      </c>
      <c r="P105" t="str">
        <f t="shared" si="5"/>
        <v>USA</v>
      </c>
    </row>
    <row r="106" spans="1:16" ht="38.25" x14ac:dyDescent="0.2">
      <c r="A106" s="1" t="s">
        <v>4112</v>
      </c>
      <c r="B106" s="1" t="s">
        <v>2763</v>
      </c>
      <c r="C106" s="1">
        <v>21000</v>
      </c>
      <c r="D106" s="1">
        <v>21000</v>
      </c>
      <c r="E106" s="1" t="s">
        <v>2902</v>
      </c>
      <c r="F106" s="1">
        <v>21000</v>
      </c>
      <c r="G106" s="1" t="s">
        <v>4311</v>
      </c>
      <c r="H106" s="1" t="s">
        <v>6511</v>
      </c>
      <c r="I106" s="1" t="s">
        <v>2092</v>
      </c>
      <c r="J106" s="1" t="str">
        <f>VLOOKUP(I106,tblCountries6[],2,FALSE)</f>
        <v>arabian Gulf</v>
      </c>
      <c r="K106" s="1" t="s">
        <v>5881</v>
      </c>
      <c r="M106" s="2" t="str">
        <f t="shared" si="4"/>
        <v>arabian gulf</v>
      </c>
      <c r="N106" s="2" t="str">
        <f>VLOOKUP(M106,ClearingKeys!$A$2:$B$104,2,FALSE)</f>
        <v>ASIA</v>
      </c>
      <c r="O106" s="2" t="str">
        <f t="shared" si="3"/>
        <v>na</v>
      </c>
      <c r="P106" t="str">
        <f t="shared" si="5"/>
        <v>Arabian Gulf</v>
      </c>
    </row>
    <row r="107" spans="1:16" ht="51" x14ac:dyDescent="0.2">
      <c r="A107" s="1" t="s">
        <v>4120</v>
      </c>
      <c r="B107" s="1" t="s">
        <v>2763</v>
      </c>
      <c r="C107" s="1">
        <v>52000</v>
      </c>
      <c r="D107" s="1">
        <v>52000</v>
      </c>
      <c r="E107" s="1" t="s">
        <v>2902</v>
      </c>
      <c r="F107" s="1">
        <v>52000</v>
      </c>
      <c r="G107" s="1" t="s">
        <v>3269</v>
      </c>
      <c r="H107" s="1" t="s">
        <v>3027</v>
      </c>
      <c r="I107" s="1" t="s">
        <v>2895</v>
      </c>
      <c r="J107" s="1" t="str">
        <f>VLOOKUP(I107,tblCountries6[],2,FALSE)</f>
        <v>USA</v>
      </c>
      <c r="K107" s="1" t="s">
        <v>1240</v>
      </c>
      <c r="M107" s="2" t="str">
        <f t="shared" si="4"/>
        <v>usa</v>
      </c>
      <c r="N107" s="2" t="str">
        <f>VLOOKUP(M107,ClearingKeys!$A$2:$B$104,2,FALSE)</f>
        <v>NA</v>
      </c>
      <c r="O107" s="2" t="str">
        <f t="shared" si="3"/>
        <v>na</v>
      </c>
      <c r="P107" t="str">
        <f t="shared" si="5"/>
        <v>USA</v>
      </c>
    </row>
    <row r="108" spans="1:16" ht="51" x14ac:dyDescent="0.2">
      <c r="A108" s="1" t="s">
        <v>4119</v>
      </c>
      <c r="B108" s="1" t="s">
        <v>2763</v>
      </c>
      <c r="C108" s="1">
        <v>19200</v>
      </c>
      <c r="D108" s="1">
        <v>19200</v>
      </c>
      <c r="E108" s="1" t="s">
        <v>2902</v>
      </c>
      <c r="F108" s="1">
        <v>19200</v>
      </c>
      <c r="G108" s="1" t="s">
        <v>4595</v>
      </c>
      <c r="H108" s="1" t="s">
        <v>6511</v>
      </c>
      <c r="I108" s="1" t="s">
        <v>260</v>
      </c>
      <c r="J108" s="1" t="str">
        <f>VLOOKUP(I108,tblCountries6[],2,FALSE)</f>
        <v>Mexico</v>
      </c>
      <c r="K108" s="1" t="s">
        <v>1240</v>
      </c>
      <c r="M108" s="2" t="str">
        <f t="shared" si="4"/>
        <v>mexico</v>
      </c>
      <c r="N108" s="2" t="str">
        <f>VLOOKUP(M108,ClearingKeys!$A$2:$B$104,2,FALSE)</f>
        <v>NA</v>
      </c>
      <c r="O108" s="2" t="str">
        <f t="shared" si="3"/>
        <v>na</v>
      </c>
      <c r="P108" t="str">
        <f t="shared" si="5"/>
        <v>Mexico</v>
      </c>
    </row>
    <row r="109" spans="1:16" ht="38.25" x14ac:dyDescent="0.2">
      <c r="A109" s="1" t="s">
        <v>4123</v>
      </c>
      <c r="B109" s="1" t="s">
        <v>2763</v>
      </c>
      <c r="C109" s="1">
        <v>36000</v>
      </c>
      <c r="D109" s="1">
        <v>36000</v>
      </c>
      <c r="E109" s="1" t="s">
        <v>2902</v>
      </c>
      <c r="F109" s="1">
        <v>36000</v>
      </c>
      <c r="G109" s="1" t="s">
        <v>6511</v>
      </c>
      <c r="H109" s="1" t="s">
        <v>6511</v>
      </c>
      <c r="I109" s="1" t="s">
        <v>2895</v>
      </c>
      <c r="J109" s="1" t="str">
        <f>VLOOKUP(I109,tblCountries6[],2,FALSE)</f>
        <v>USA</v>
      </c>
      <c r="K109" s="1" t="s">
        <v>1240</v>
      </c>
      <c r="M109" s="2" t="str">
        <f t="shared" si="4"/>
        <v>usa</v>
      </c>
      <c r="N109" s="2" t="str">
        <f>VLOOKUP(M109,ClearingKeys!$A$2:$B$104,2,FALSE)</f>
        <v>NA</v>
      </c>
      <c r="O109" s="2" t="str">
        <f t="shared" si="3"/>
        <v>na</v>
      </c>
      <c r="P109" t="str">
        <f t="shared" si="5"/>
        <v>USA</v>
      </c>
    </row>
    <row r="110" spans="1:16" ht="38.25" x14ac:dyDescent="0.2">
      <c r="A110" s="1" t="s">
        <v>4121</v>
      </c>
      <c r="B110" s="1" t="s">
        <v>2421</v>
      </c>
      <c r="C110" s="1">
        <v>57400</v>
      </c>
      <c r="D110" s="1">
        <v>57400</v>
      </c>
      <c r="E110" s="1" t="s">
        <v>2902</v>
      </c>
      <c r="F110" s="1">
        <v>57400</v>
      </c>
      <c r="G110" s="1" t="s">
        <v>5351</v>
      </c>
      <c r="H110" s="1" t="s">
        <v>6511</v>
      </c>
      <c r="I110" s="1" t="s">
        <v>2895</v>
      </c>
      <c r="J110" s="1" t="str">
        <f>VLOOKUP(I110,tblCountries6[],2,FALSE)</f>
        <v>USA</v>
      </c>
      <c r="K110" s="1" t="s">
        <v>1240</v>
      </c>
      <c r="M110" s="2" t="str">
        <f t="shared" si="4"/>
        <v>usa</v>
      </c>
      <c r="N110" s="2" t="str">
        <f>VLOOKUP(M110,ClearingKeys!$A$2:$B$104,2,FALSE)</f>
        <v>NA</v>
      </c>
      <c r="O110" s="2" t="str">
        <f t="shared" si="3"/>
        <v>na</v>
      </c>
      <c r="P110" t="str">
        <f t="shared" si="5"/>
        <v>USA</v>
      </c>
    </row>
    <row r="111" spans="1:16" ht="38.25" x14ac:dyDescent="0.2">
      <c r="A111" s="1" t="s">
        <v>4118</v>
      </c>
      <c r="B111" s="1" t="s">
        <v>2421</v>
      </c>
      <c r="C111" s="1">
        <v>66000</v>
      </c>
      <c r="D111" s="1">
        <v>66000</v>
      </c>
      <c r="E111" s="1" t="s">
        <v>2902</v>
      </c>
      <c r="F111" s="1">
        <v>66000</v>
      </c>
      <c r="G111" s="1" t="s">
        <v>6511</v>
      </c>
      <c r="H111" s="1" t="s">
        <v>6511</v>
      </c>
      <c r="I111" s="1" t="s">
        <v>2895</v>
      </c>
      <c r="J111" s="1" t="str">
        <f>VLOOKUP(I111,tblCountries6[],2,FALSE)</f>
        <v>USA</v>
      </c>
      <c r="K111" s="1" t="s">
        <v>5350</v>
      </c>
      <c r="M111" s="2" t="str">
        <f t="shared" si="4"/>
        <v>usa</v>
      </c>
      <c r="N111" s="2" t="str">
        <f>VLOOKUP(M111,ClearingKeys!$A$2:$B$104,2,FALSE)</f>
        <v>NA</v>
      </c>
      <c r="O111" s="2" t="str">
        <f t="shared" si="3"/>
        <v>na</v>
      </c>
      <c r="P111" t="str">
        <f t="shared" si="5"/>
        <v>USA</v>
      </c>
    </row>
    <row r="112" spans="1:16" ht="38.25" x14ac:dyDescent="0.2">
      <c r="A112" s="1" t="s">
        <v>4117</v>
      </c>
      <c r="B112" s="1" t="s">
        <v>2421</v>
      </c>
      <c r="C112" s="1">
        <v>35000</v>
      </c>
      <c r="D112" s="1">
        <v>35000</v>
      </c>
      <c r="E112" s="1" t="s">
        <v>2896</v>
      </c>
      <c r="F112" s="1">
        <v>44463.980360000001</v>
      </c>
      <c r="G112" s="1" t="s">
        <v>3251</v>
      </c>
      <c r="H112" s="1" t="s">
        <v>3027</v>
      </c>
      <c r="I112" s="1" t="s">
        <v>2017</v>
      </c>
      <c r="J112" s="1" t="str">
        <f>VLOOKUP(I112,tblCountries6[],2,FALSE)</f>
        <v>Greece</v>
      </c>
      <c r="K112" s="1" t="s">
        <v>1240</v>
      </c>
      <c r="M112" s="2" t="str">
        <f t="shared" si="4"/>
        <v>greece</v>
      </c>
      <c r="N112" s="2" t="str">
        <f>VLOOKUP(M112,ClearingKeys!$A$2:$B$104,2,FALSE)</f>
        <v>EUROPE</v>
      </c>
      <c r="O112" s="2" t="str">
        <f t="shared" si="3"/>
        <v>na</v>
      </c>
      <c r="P112" t="str">
        <f t="shared" si="5"/>
        <v>Greece</v>
      </c>
    </row>
    <row r="113" spans="1:16" ht="38.25" x14ac:dyDescent="0.2">
      <c r="A113" s="1" t="s">
        <v>4128</v>
      </c>
      <c r="B113" s="1" t="s">
        <v>2421</v>
      </c>
      <c r="C113" s="1" t="s">
        <v>2036</v>
      </c>
      <c r="D113" s="1">
        <v>85000</v>
      </c>
      <c r="E113" s="1" t="s">
        <v>2902</v>
      </c>
      <c r="F113" s="1">
        <v>85000</v>
      </c>
      <c r="G113" s="1" t="s">
        <v>4952</v>
      </c>
      <c r="H113" s="1" t="s">
        <v>6511</v>
      </c>
      <c r="I113" s="1" t="s">
        <v>2895</v>
      </c>
      <c r="J113" s="1" t="str">
        <f>VLOOKUP(I113,tblCountries6[],2,FALSE)</f>
        <v>USA</v>
      </c>
      <c r="K113" s="1" t="s">
        <v>1240</v>
      </c>
      <c r="M113" s="2" t="str">
        <f t="shared" si="4"/>
        <v>usa</v>
      </c>
      <c r="N113" s="2" t="str">
        <f>VLOOKUP(M113,ClearingKeys!$A$2:$B$104,2,FALSE)</f>
        <v>NA</v>
      </c>
      <c r="O113" s="2" t="str">
        <f t="shared" si="3"/>
        <v>na</v>
      </c>
      <c r="P113" t="str">
        <f t="shared" si="5"/>
        <v>USA</v>
      </c>
    </row>
    <row r="114" spans="1:16" ht="38.25" x14ac:dyDescent="0.2">
      <c r="A114" s="1" t="s">
        <v>4130</v>
      </c>
      <c r="B114" s="1" t="s">
        <v>2421</v>
      </c>
      <c r="C114" s="1">
        <v>50000</v>
      </c>
      <c r="D114" s="1">
        <v>50000</v>
      </c>
      <c r="E114" s="1" t="s">
        <v>2902</v>
      </c>
      <c r="F114" s="1">
        <v>50000</v>
      </c>
      <c r="G114" s="1" t="s">
        <v>5613</v>
      </c>
      <c r="H114" s="1" t="s">
        <v>1409</v>
      </c>
      <c r="I114" s="1" t="s">
        <v>2895</v>
      </c>
      <c r="J114" s="1" t="str">
        <f>VLOOKUP(I114,tblCountries6[],2,FALSE)</f>
        <v>USA</v>
      </c>
      <c r="K114" s="1" t="s">
        <v>1240</v>
      </c>
      <c r="M114" s="2" t="str">
        <f t="shared" si="4"/>
        <v>usa</v>
      </c>
      <c r="N114" s="2" t="str">
        <f>VLOOKUP(M114,ClearingKeys!$A$2:$B$104,2,FALSE)</f>
        <v>NA</v>
      </c>
      <c r="O114" s="2" t="str">
        <f t="shared" si="3"/>
        <v>na</v>
      </c>
      <c r="P114" t="str">
        <f t="shared" si="5"/>
        <v>USA</v>
      </c>
    </row>
    <row r="115" spans="1:16" ht="51" x14ac:dyDescent="0.2">
      <c r="A115" s="1" t="s">
        <v>4131</v>
      </c>
      <c r="B115" s="1" t="s">
        <v>2421</v>
      </c>
      <c r="C115" s="1" t="s">
        <v>6499</v>
      </c>
      <c r="D115" s="1">
        <v>58000</v>
      </c>
      <c r="E115" s="1" t="s">
        <v>2902</v>
      </c>
      <c r="F115" s="1">
        <v>58000</v>
      </c>
      <c r="G115" s="1" t="s">
        <v>2851</v>
      </c>
      <c r="H115" s="1" t="s">
        <v>3027</v>
      </c>
      <c r="I115" s="1" t="s">
        <v>2895</v>
      </c>
      <c r="J115" s="1" t="str">
        <f>VLOOKUP(I115,tblCountries6[],2,FALSE)</f>
        <v>USA</v>
      </c>
      <c r="K115" s="1" t="s">
        <v>1240</v>
      </c>
      <c r="M115" s="2" t="str">
        <f t="shared" si="4"/>
        <v>usa</v>
      </c>
      <c r="N115" s="2" t="str">
        <f>VLOOKUP(M115,ClearingKeys!$A$2:$B$104,2,FALSE)</f>
        <v>NA</v>
      </c>
      <c r="O115" s="2" t="str">
        <f t="shared" si="3"/>
        <v>na</v>
      </c>
      <c r="P115" t="str">
        <f t="shared" si="5"/>
        <v>USA</v>
      </c>
    </row>
    <row r="116" spans="1:16" ht="51" x14ac:dyDescent="0.2">
      <c r="A116" s="1" t="s">
        <v>4134</v>
      </c>
      <c r="B116" s="1" t="s">
        <v>2421</v>
      </c>
      <c r="C116" s="1">
        <v>37900</v>
      </c>
      <c r="D116" s="1">
        <v>37900</v>
      </c>
      <c r="E116" s="1" t="s">
        <v>2902</v>
      </c>
      <c r="F116" s="1">
        <v>37900</v>
      </c>
      <c r="G116" s="1" t="s">
        <v>4026</v>
      </c>
      <c r="H116" s="1" t="s">
        <v>519</v>
      </c>
      <c r="I116" s="1" t="s">
        <v>2895</v>
      </c>
      <c r="J116" s="1" t="str">
        <f>VLOOKUP(I116,tblCountries6[],2,FALSE)</f>
        <v>USA</v>
      </c>
      <c r="K116" s="1" t="s">
        <v>2431</v>
      </c>
      <c r="M116" s="2" t="str">
        <f t="shared" si="4"/>
        <v>usa</v>
      </c>
      <c r="N116" s="2" t="str">
        <f>VLOOKUP(M116,ClearingKeys!$A$2:$B$104,2,FALSE)</f>
        <v>NA</v>
      </c>
      <c r="O116" s="2" t="str">
        <f t="shared" si="3"/>
        <v>na</v>
      </c>
      <c r="P116" t="str">
        <f t="shared" si="5"/>
        <v>USA</v>
      </c>
    </row>
    <row r="117" spans="1:16" ht="38.25" x14ac:dyDescent="0.2">
      <c r="A117" s="1" t="s">
        <v>4021</v>
      </c>
      <c r="B117" s="1" t="s">
        <v>2421</v>
      </c>
      <c r="C117" s="1">
        <v>4000</v>
      </c>
      <c r="D117" s="1">
        <v>48000</v>
      </c>
      <c r="E117" s="1" t="s">
        <v>2902</v>
      </c>
      <c r="F117" s="1">
        <v>48000</v>
      </c>
      <c r="G117" s="1" t="s">
        <v>4711</v>
      </c>
      <c r="H117" s="1" t="s">
        <v>3027</v>
      </c>
      <c r="I117" s="1" t="s">
        <v>1551</v>
      </c>
      <c r="J117" s="1" t="str">
        <f>VLOOKUP(I117,tblCountries6[],2,FALSE)</f>
        <v>UAE</v>
      </c>
      <c r="K117" s="1" t="s">
        <v>5350</v>
      </c>
      <c r="M117" s="2" t="str">
        <f t="shared" si="4"/>
        <v>uae</v>
      </c>
      <c r="N117" s="2" t="str">
        <f>VLOOKUP(M117,ClearingKeys!$A$2:$B$104,2,FALSE)</f>
        <v>ASIA</v>
      </c>
      <c r="O117" s="2" t="str">
        <f t="shared" si="3"/>
        <v>na</v>
      </c>
      <c r="P117" t="str">
        <f t="shared" si="5"/>
        <v>Uae</v>
      </c>
    </row>
    <row r="118" spans="1:16" ht="38.25" x14ac:dyDescent="0.2">
      <c r="A118" s="1" t="s">
        <v>4022</v>
      </c>
      <c r="B118" s="1" t="s">
        <v>2421</v>
      </c>
      <c r="C118" s="1">
        <v>67000</v>
      </c>
      <c r="D118" s="1">
        <v>67000</v>
      </c>
      <c r="E118" s="1" t="s">
        <v>2902</v>
      </c>
      <c r="F118" s="1">
        <v>67000</v>
      </c>
      <c r="G118" s="1" t="s">
        <v>3029</v>
      </c>
      <c r="H118" s="1" t="s">
        <v>6511</v>
      </c>
      <c r="I118" s="1" t="s">
        <v>2895</v>
      </c>
      <c r="J118" s="1" t="str">
        <f>VLOOKUP(I118,tblCountries6[],2,FALSE)</f>
        <v>USA</v>
      </c>
      <c r="K118" s="1" t="s">
        <v>1240</v>
      </c>
      <c r="M118" s="2" t="str">
        <f t="shared" si="4"/>
        <v>usa</v>
      </c>
      <c r="N118" s="2" t="str">
        <f>VLOOKUP(M118,ClearingKeys!$A$2:$B$104,2,FALSE)</f>
        <v>NA</v>
      </c>
      <c r="O118" s="2" t="str">
        <f t="shared" si="3"/>
        <v>na</v>
      </c>
      <c r="P118" t="str">
        <f t="shared" si="5"/>
        <v>USA</v>
      </c>
    </row>
    <row r="119" spans="1:16" ht="38.25" x14ac:dyDescent="0.2">
      <c r="A119" s="1" t="s">
        <v>4018</v>
      </c>
      <c r="B119" s="1" t="s">
        <v>2421</v>
      </c>
      <c r="C119" s="1">
        <v>85000</v>
      </c>
      <c r="D119" s="1">
        <v>85000</v>
      </c>
      <c r="E119" s="1" t="s">
        <v>2902</v>
      </c>
      <c r="F119" s="1">
        <v>85000</v>
      </c>
      <c r="G119" s="1" t="s">
        <v>6352</v>
      </c>
      <c r="H119" s="1" t="s">
        <v>2089</v>
      </c>
      <c r="I119" s="1" t="s">
        <v>1551</v>
      </c>
      <c r="J119" s="1" t="str">
        <f>VLOOKUP(I119,tblCountries6[],2,FALSE)</f>
        <v>UAE</v>
      </c>
      <c r="K119" s="1" t="s">
        <v>1240</v>
      </c>
      <c r="M119" s="2" t="str">
        <f t="shared" si="4"/>
        <v>uae</v>
      </c>
      <c r="N119" s="2" t="str">
        <f>VLOOKUP(M119,ClearingKeys!$A$2:$B$104,2,FALSE)</f>
        <v>ASIA</v>
      </c>
      <c r="O119" s="2" t="str">
        <f t="shared" si="3"/>
        <v>na</v>
      </c>
      <c r="P119" t="str">
        <f t="shared" si="5"/>
        <v>Uae</v>
      </c>
    </row>
    <row r="120" spans="1:16" ht="38.25" x14ac:dyDescent="0.2">
      <c r="A120" s="1" t="s">
        <v>4020</v>
      </c>
      <c r="B120" s="1" t="s">
        <v>2421</v>
      </c>
      <c r="C120" s="1">
        <v>56160</v>
      </c>
      <c r="D120" s="1">
        <v>56160</v>
      </c>
      <c r="E120" s="1" t="s">
        <v>2902</v>
      </c>
      <c r="F120" s="1">
        <v>56160</v>
      </c>
      <c r="G120" s="1" t="s">
        <v>2042</v>
      </c>
      <c r="H120" s="1" t="s">
        <v>6511</v>
      </c>
      <c r="I120" s="1" t="s">
        <v>2895</v>
      </c>
      <c r="J120" s="1" t="str">
        <f>VLOOKUP(I120,tblCountries6[],2,FALSE)</f>
        <v>USA</v>
      </c>
      <c r="K120" s="1" t="s">
        <v>1240</v>
      </c>
      <c r="M120" s="2" t="str">
        <f t="shared" si="4"/>
        <v>usa</v>
      </c>
      <c r="N120" s="2" t="str">
        <f>VLOOKUP(M120,ClearingKeys!$A$2:$B$104,2,FALSE)</f>
        <v>NA</v>
      </c>
      <c r="O120" s="2" t="str">
        <f t="shared" si="3"/>
        <v>na</v>
      </c>
      <c r="P120" t="str">
        <f t="shared" si="5"/>
        <v>USA</v>
      </c>
    </row>
    <row r="121" spans="1:16" ht="51" x14ac:dyDescent="0.2">
      <c r="A121" s="1" t="s">
        <v>4025</v>
      </c>
      <c r="B121" s="1" t="s">
        <v>2421</v>
      </c>
      <c r="C121" s="1">
        <v>2000</v>
      </c>
      <c r="D121" s="1">
        <v>24000</v>
      </c>
      <c r="E121" s="1" t="s">
        <v>2902</v>
      </c>
      <c r="F121" s="1">
        <v>24000</v>
      </c>
      <c r="G121" s="1" t="s">
        <v>2460</v>
      </c>
      <c r="H121" s="1" t="s">
        <v>3027</v>
      </c>
      <c r="I121" s="1" t="s">
        <v>1044</v>
      </c>
      <c r="J121" s="1" t="str">
        <f>VLOOKUP(I121,tblCountries6[],2,FALSE)</f>
        <v>Colombia</v>
      </c>
      <c r="K121" s="1" t="s">
        <v>2431</v>
      </c>
      <c r="M121" s="2" t="str">
        <f t="shared" si="4"/>
        <v>colombia</v>
      </c>
      <c r="N121" s="2" t="str">
        <f>VLOOKUP(M121,ClearingKeys!$A$2:$B$104,2,FALSE)</f>
        <v>SA</v>
      </c>
      <c r="O121" s="2" t="str">
        <f t="shared" si="3"/>
        <v>na</v>
      </c>
      <c r="P121" t="str">
        <f t="shared" si="5"/>
        <v>Colombia</v>
      </c>
    </row>
    <row r="122" spans="1:16" ht="38.25" hidden="1" x14ac:dyDescent="0.2">
      <c r="A122" s="1" t="s">
        <v>4028</v>
      </c>
      <c r="B122" s="1" t="s">
        <v>2421</v>
      </c>
      <c r="C122" s="1">
        <v>52000</v>
      </c>
      <c r="D122" s="1">
        <v>52000</v>
      </c>
      <c r="E122" s="1" t="s">
        <v>2902</v>
      </c>
      <c r="F122" s="1">
        <v>52000</v>
      </c>
      <c r="G122" s="1" t="s">
        <v>1283</v>
      </c>
      <c r="H122" s="1" t="s">
        <v>6511</v>
      </c>
      <c r="I122" s="1" t="s">
        <v>2895</v>
      </c>
      <c r="J122" s="1" t="str">
        <f>VLOOKUP(I122,tblCountries6[],2,FALSE)</f>
        <v>USA</v>
      </c>
      <c r="K122" s="1" t="s">
        <v>422</v>
      </c>
      <c r="M122" s="2" t="str">
        <f t="shared" si="4"/>
        <v>usa</v>
      </c>
      <c r="N122" s="2" t="str">
        <f>VLOOKUP(M122,ClearingKeys!$A$2:$B$104,2,FALSE)</f>
        <v>NA</v>
      </c>
      <c r="O122" s="2" t="str">
        <f t="shared" si="3"/>
        <v>na</v>
      </c>
      <c r="P122" t="str">
        <f t="shared" si="5"/>
        <v>USA</v>
      </c>
    </row>
    <row r="123" spans="1:16" ht="38.25" hidden="1" x14ac:dyDescent="0.2">
      <c r="A123" s="1" t="s">
        <v>4027</v>
      </c>
      <c r="B123" s="1" t="s">
        <v>2421</v>
      </c>
      <c r="C123" s="1">
        <v>60000</v>
      </c>
      <c r="D123" s="1">
        <v>60000</v>
      </c>
      <c r="E123" s="1" t="s">
        <v>1537</v>
      </c>
      <c r="F123" s="1">
        <v>59001.691379999997</v>
      </c>
      <c r="G123" s="1" t="s">
        <v>5499</v>
      </c>
      <c r="H123" s="1" t="s">
        <v>6511</v>
      </c>
      <c r="I123" s="1" t="s">
        <v>2732</v>
      </c>
      <c r="J123" s="1" t="str">
        <f>VLOOKUP(I123,tblCountries6[],2,FALSE)</f>
        <v>Canada</v>
      </c>
      <c r="K123" s="1" t="s">
        <v>422</v>
      </c>
      <c r="M123" s="2" t="str">
        <f t="shared" si="4"/>
        <v>canada</v>
      </c>
      <c r="N123" s="2" t="str">
        <f>VLOOKUP(M123,ClearingKeys!$A$2:$B$104,2,FALSE)</f>
        <v>NA</v>
      </c>
      <c r="O123" s="2" t="str">
        <f t="shared" si="3"/>
        <v>na</v>
      </c>
      <c r="P123" t="str">
        <f t="shared" si="5"/>
        <v>Canada</v>
      </c>
    </row>
    <row r="124" spans="1:16" ht="51" x14ac:dyDescent="0.2">
      <c r="A124" s="1" t="s">
        <v>4035</v>
      </c>
      <c r="B124" s="1" t="s">
        <v>2421</v>
      </c>
      <c r="C124" s="1">
        <v>70000</v>
      </c>
      <c r="D124" s="1">
        <v>70000</v>
      </c>
      <c r="E124" s="1" t="s">
        <v>2902</v>
      </c>
      <c r="F124" s="1">
        <v>70000</v>
      </c>
      <c r="G124" s="1" t="s">
        <v>2929</v>
      </c>
      <c r="H124" s="1" t="s">
        <v>519</v>
      </c>
      <c r="I124" s="1" t="s">
        <v>2895</v>
      </c>
      <c r="J124" s="1" t="str">
        <f>VLOOKUP(I124,tblCountries6[],2,FALSE)</f>
        <v>USA</v>
      </c>
      <c r="K124" s="1" t="s">
        <v>2431</v>
      </c>
      <c r="M124" s="2" t="str">
        <f t="shared" si="4"/>
        <v>usa</v>
      </c>
      <c r="N124" s="2" t="str">
        <f>VLOOKUP(M124,ClearingKeys!$A$2:$B$104,2,FALSE)</f>
        <v>NA</v>
      </c>
      <c r="O124" s="2" t="str">
        <f t="shared" si="3"/>
        <v>na</v>
      </c>
      <c r="P124" t="str">
        <f t="shared" si="5"/>
        <v>USA</v>
      </c>
    </row>
    <row r="125" spans="1:16" ht="51" x14ac:dyDescent="0.2">
      <c r="A125" s="1" t="s">
        <v>4034</v>
      </c>
      <c r="B125" s="1" t="s">
        <v>2421</v>
      </c>
      <c r="C125" s="1">
        <v>50000</v>
      </c>
      <c r="D125" s="1">
        <v>50000</v>
      </c>
      <c r="E125" s="1" t="s">
        <v>2902</v>
      </c>
      <c r="F125" s="1">
        <v>50000</v>
      </c>
      <c r="G125" s="1" t="s">
        <v>5277</v>
      </c>
      <c r="H125" s="1" t="s">
        <v>1409</v>
      </c>
      <c r="I125" s="1" t="s">
        <v>2895</v>
      </c>
      <c r="J125" s="1" t="str">
        <f>VLOOKUP(I125,tblCountries6[],2,FALSE)</f>
        <v>USA</v>
      </c>
      <c r="K125" s="1" t="s">
        <v>1240</v>
      </c>
      <c r="M125" s="2" t="str">
        <f t="shared" si="4"/>
        <v>usa</v>
      </c>
      <c r="N125" s="2" t="str">
        <f>VLOOKUP(M125,ClearingKeys!$A$2:$B$104,2,FALSE)</f>
        <v>NA</v>
      </c>
      <c r="O125" s="2" t="str">
        <f t="shared" si="3"/>
        <v>na</v>
      </c>
      <c r="P125" t="str">
        <f t="shared" si="5"/>
        <v>USA</v>
      </c>
    </row>
    <row r="126" spans="1:16" ht="38.25" x14ac:dyDescent="0.2">
      <c r="A126" s="1" t="s">
        <v>4032</v>
      </c>
      <c r="B126" s="1" t="s">
        <v>2421</v>
      </c>
      <c r="C126" s="1">
        <v>2300000</v>
      </c>
      <c r="D126" s="1">
        <v>2300000</v>
      </c>
      <c r="E126" s="1" t="s">
        <v>718</v>
      </c>
      <c r="F126" s="1">
        <v>40958.208379999996</v>
      </c>
      <c r="G126" s="1" t="s">
        <v>5508</v>
      </c>
      <c r="H126" s="1" t="s">
        <v>6511</v>
      </c>
      <c r="I126" s="1" t="s">
        <v>1241</v>
      </c>
      <c r="J126" s="1" t="str">
        <f>VLOOKUP(I126,tblCountries6[],2,FALSE)</f>
        <v>India</v>
      </c>
      <c r="K126" s="1" t="s">
        <v>5881</v>
      </c>
      <c r="M126" s="2" t="str">
        <f t="shared" si="4"/>
        <v>india</v>
      </c>
      <c r="N126" s="2" t="str">
        <f>VLOOKUP(M126,ClearingKeys!$A$2:$B$104,2,FALSE)</f>
        <v>ASIA</v>
      </c>
      <c r="O126" s="2" t="str">
        <f t="shared" si="3"/>
        <v>na</v>
      </c>
      <c r="P126" t="str">
        <f t="shared" si="5"/>
        <v>India</v>
      </c>
    </row>
    <row r="127" spans="1:16" ht="38.25" x14ac:dyDescent="0.2">
      <c r="A127" s="1" t="s">
        <v>4030</v>
      </c>
      <c r="B127" s="1" t="s">
        <v>4984</v>
      </c>
      <c r="C127" s="1">
        <v>80000</v>
      </c>
      <c r="D127" s="1">
        <v>80000</v>
      </c>
      <c r="E127" s="1" t="s">
        <v>2902</v>
      </c>
      <c r="F127" s="1">
        <v>80000</v>
      </c>
      <c r="G127" s="1" t="s">
        <v>2972</v>
      </c>
      <c r="H127" s="1" t="s">
        <v>6511</v>
      </c>
      <c r="I127" s="1" t="s">
        <v>2895</v>
      </c>
      <c r="J127" s="1" t="str">
        <f>VLOOKUP(I127,tblCountries6[],2,FALSE)</f>
        <v>USA</v>
      </c>
      <c r="K127" s="1" t="s">
        <v>1240</v>
      </c>
      <c r="M127" s="2" t="str">
        <f t="shared" si="4"/>
        <v>usa</v>
      </c>
      <c r="N127" s="2" t="str">
        <f>VLOOKUP(M127,ClearingKeys!$A$2:$B$104,2,FALSE)</f>
        <v>NA</v>
      </c>
      <c r="O127" s="2" t="str">
        <f t="shared" si="3"/>
        <v>na</v>
      </c>
      <c r="P127" t="str">
        <f t="shared" si="5"/>
        <v>USA</v>
      </c>
    </row>
    <row r="128" spans="1:16" ht="51" x14ac:dyDescent="0.2">
      <c r="A128" s="1" t="s">
        <v>4040</v>
      </c>
      <c r="B128" s="1" t="s">
        <v>4984</v>
      </c>
      <c r="C128" s="1">
        <v>128000</v>
      </c>
      <c r="D128" s="1">
        <v>128000</v>
      </c>
      <c r="E128" s="1" t="s">
        <v>2902</v>
      </c>
      <c r="F128" s="1">
        <v>128000</v>
      </c>
      <c r="G128" s="1" t="s">
        <v>6514</v>
      </c>
      <c r="H128" s="1" t="s">
        <v>3027</v>
      </c>
      <c r="I128" s="1" t="s">
        <v>2895</v>
      </c>
      <c r="J128" s="1" t="str">
        <f>VLOOKUP(I128,tblCountries6[],2,FALSE)</f>
        <v>USA</v>
      </c>
      <c r="K128" s="1" t="s">
        <v>2431</v>
      </c>
      <c r="M128" s="2" t="str">
        <f t="shared" si="4"/>
        <v>usa</v>
      </c>
      <c r="N128" s="2" t="str">
        <f>VLOOKUP(M128,ClearingKeys!$A$2:$B$104,2,FALSE)</f>
        <v>NA</v>
      </c>
      <c r="O128" s="2" t="str">
        <f t="shared" si="3"/>
        <v>na</v>
      </c>
      <c r="P128" t="str">
        <f t="shared" si="5"/>
        <v>USA</v>
      </c>
    </row>
    <row r="129" spans="1:16" ht="51" x14ac:dyDescent="0.2">
      <c r="A129" s="1" t="s">
        <v>4041</v>
      </c>
      <c r="B129" s="1" t="s">
        <v>4984</v>
      </c>
      <c r="C129" s="1" t="s">
        <v>3116</v>
      </c>
      <c r="D129" s="1">
        <v>44000</v>
      </c>
      <c r="E129" s="1" t="s">
        <v>2902</v>
      </c>
      <c r="F129" s="1">
        <v>44000</v>
      </c>
      <c r="G129" s="1" t="s">
        <v>2823</v>
      </c>
      <c r="H129" s="1" t="s">
        <v>3027</v>
      </c>
      <c r="I129" s="1" t="s">
        <v>2895</v>
      </c>
      <c r="J129" s="1" t="str">
        <f>VLOOKUP(I129,tblCountries6[],2,FALSE)</f>
        <v>USA</v>
      </c>
      <c r="K129" s="1" t="s">
        <v>5881</v>
      </c>
      <c r="M129" s="2" t="str">
        <f t="shared" si="4"/>
        <v>usa</v>
      </c>
      <c r="N129" s="2" t="str">
        <f>VLOOKUP(M129,ClearingKeys!$A$2:$B$104,2,FALSE)</f>
        <v>NA</v>
      </c>
      <c r="O129" s="2" t="str">
        <f t="shared" si="3"/>
        <v>na</v>
      </c>
      <c r="P129" t="str">
        <f t="shared" si="5"/>
        <v>USA</v>
      </c>
    </row>
    <row r="130" spans="1:16" ht="51" x14ac:dyDescent="0.2">
      <c r="A130" s="1" t="s">
        <v>4042</v>
      </c>
      <c r="B130" s="1" t="s">
        <v>4984</v>
      </c>
      <c r="C130" s="1">
        <v>65000</v>
      </c>
      <c r="D130" s="1">
        <v>65000</v>
      </c>
      <c r="E130" s="1" t="s">
        <v>2902</v>
      </c>
      <c r="F130" s="1">
        <v>65000</v>
      </c>
      <c r="G130" s="1" t="s">
        <v>1461</v>
      </c>
      <c r="H130" s="1" t="s">
        <v>519</v>
      </c>
      <c r="I130" s="1" t="s">
        <v>2895</v>
      </c>
      <c r="J130" s="1" t="str">
        <f>VLOOKUP(I130,tblCountries6[],2,FALSE)</f>
        <v>USA</v>
      </c>
      <c r="K130" s="1" t="s">
        <v>2431</v>
      </c>
      <c r="M130" s="2" t="str">
        <f t="shared" si="4"/>
        <v>usa</v>
      </c>
      <c r="N130" s="2" t="str">
        <f>VLOOKUP(M130,ClearingKeys!$A$2:$B$104,2,FALSE)</f>
        <v>NA</v>
      </c>
      <c r="O130" s="2" t="str">
        <f t="shared" si="3"/>
        <v>na</v>
      </c>
      <c r="P130" t="str">
        <f t="shared" si="5"/>
        <v>USA</v>
      </c>
    </row>
    <row r="131" spans="1:16" ht="38.25" x14ac:dyDescent="0.2">
      <c r="A131" s="1" t="s">
        <v>4043</v>
      </c>
      <c r="B131" s="1" t="s">
        <v>4984</v>
      </c>
      <c r="C131" s="1" t="s">
        <v>5177</v>
      </c>
      <c r="D131" s="1">
        <v>36000</v>
      </c>
      <c r="E131" s="1" t="s">
        <v>2902</v>
      </c>
      <c r="F131" s="1">
        <v>36000</v>
      </c>
      <c r="G131" s="1" t="s">
        <v>1801</v>
      </c>
      <c r="H131" s="1" t="s">
        <v>519</v>
      </c>
      <c r="I131" s="1" t="s">
        <v>6284</v>
      </c>
      <c r="J131" s="1" t="str">
        <f>VLOOKUP(I131,tblCountries6[],2,FALSE)</f>
        <v>Turkey</v>
      </c>
      <c r="K131" s="1" t="s">
        <v>1240</v>
      </c>
      <c r="M131" s="2" t="str">
        <f t="shared" si="4"/>
        <v>turkey</v>
      </c>
      <c r="N131" s="2" t="str">
        <f>VLOOKUP(M131,ClearingKeys!$A$2:$B$104,2,FALSE)</f>
        <v>EUROPE</v>
      </c>
      <c r="O131" s="2" t="str">
        <f t="shared" si="3"/>
        <v>na</v>
      </c>
      <c r="P131" t="str">
        <f t="shared" si="5"/>
        <v>Turkey</v>
      </c>
    </row>
    <row r="132" spans="1:16" ht="38.25" x14ac:dyDescent="0.2">
      <c r="A132" s="1" t="s">
        <v>4044</v>
      </c>
      <c r="B132" s="1" t="s">
        <v>4984</v>
      </c>
      <c r="C132" s="1">
        <v>1000</v>
      </c>
      <c r="D132" s="1">
        <v>12000</v>
      </c>
      <c r="E132" s="1" t="s">
        <v>2902</v>
      </c>
      <c r="F132" s="1">
        <v>12000</v>
      </c>
      <c r="G132" s="1" t="s">
        <v>1794</v>
      </c>
      <c r="H132" s="1" t="s">
        <v>5482</v>
      </c>
      <c r="I132" s="1" t="s">
        <v>288</v>
      </c>
      <c r="J132" s="1" t="str">
        <f>VLOOKUP(I132,tblCountries6[],2,FALSE)</f>
        <v>Pakistan</v>
      </c>
      <c r="K132" s="1" t="s">
        <v>5881</v>
      </c>
      <c r="M132" s="2" t="str">
        <f t="shared" si="4"/>
        <v>pakistan</v>
      </c>
      <c r="N132" s="2" t="str">
        <f>VLOOKUP(M132,ClearingKeys!$A$2:$B$104,2,FALSE)</f>
        <v>ASIA</v>
      </c>
      <c r="O132" s="2" t="str">
        <f t="shared" si="3"/>
        <v>na</v>
      </c>
      <c r="P132" t="str">
        <f t="shared" si="5"/>
        <v>Pakistan</v>
      </c>
    </row>
    <row r="133" spans="1:16" ht="51" x14ac:dyDescent="0.2">
      <c r="A133" s="1" t="s">
        <v>4047</v>
      </c>
      <c r="B133" s="1" t="s">
        <v>4984</v>
      </c>
      <c r="C133" s="1">
        <v>28159.200000000001</v>
      </c>
      <c r="D133" s="1">
        <v>28159</v>
      </c>
      <c r="E133" s="1" t="s">
        <v>211</v>
      </c>
      <c r="F133" s="1">
        <v>44383.60396</v>
      </c>
      <c r="G133" s="1" t="s">
        <v>5916</v>
      </c>
      <c r="H133" s="1" t="s">
        <v>6511</v>
      </c>
      <c r="I133" s="1" t="s">
        <v>922</v>
      </c>
      <c r="J133" s="1" t="str">
        <f>VLOOKUP(I133,tblCountries6[],2,FALSE)</f>
        <v>UK</v>
      </c>
      <c r="K133" s="1" t="s">
        <v>2431</v>
      </c>
      <c r="M133" s="2" t="str">
        <f t="shared" si="4"/>
        <v>uk</v>
      </c>
      <c r="N133" s="2" t="str">
        <f>VLOOKUP(M133,ClearingKeys!$A$2:$B$104,2,FALSE)</f>
        <v>EUROPE</v>
      </c>
      <c r="O133" s="2" t="str">
        <f t="shared" si="3"/>
        <v>na</v>
      </c>
      <c r="P133" t="str">
        <f t="shared" si="5"/>
        <v>UK</v>
      </c>
    </row>
    <row r="134" spans="1:16" ht="38.25" x14ac:dyDescent="0.2">
      <c r="A134" s="1" t="s">
        <v>4045</v>
      </c>
      <c r="B134" s="1" t="s">
        <v>4984</v>
      </c>
      <c r="C134" s="1">
        <v>45000</v>
      </c>
      <c r="D134" s="1">
        <v>45000</v>
      </c>
      <c r="E134" s="1" t="s">
        <v>2902</v>
      </c>
      <c r="F134" s="1">
        <v>45000</v>
      </c>
      <c r="G134" s="1" t="s">
        <v>1969</v>
      </c>
      <c r="H134" s="1" t="s">
        <v>6511</v>
      </c>
      <c r="I134" s="1" t="s">
        <v>2895</v>
      </c>
      <c r="J134" s="1" t="str">
        <f>VLOOKUP(I134,tblCountries6[],2,FALSE)</f>
        <v>USA</v>
      </c>
      <c r="K134" s="1" t="s">
        <v>1240</v>
      </c>
      <c r="M134" s="2" t="str">
        <f t="shared" si="4"/>
        <v>usa</v>
      </c>
      <c r="N134" s="2" t="str">
        <f>VLOOKUP(M134,ClearingKeys!$A$2:$B$104,2,FALSE)</f>
        <v>NA</v>
      </c>
      <c r="O134" s="2" t="str">
        <f t="shared" ref="O134:O197" si="6">IF(ISBLANK(L134),"na",L134)</f>
        <v>na</v>
      </c>
      <c r="P134" t="str">
        <f t="shared" si="5"/>
        <v>USA</v>
      </c>
    </row>
    <row r="135" spans="1:16" ht="38.25" x14ac:dyDescent="0.2">
      <c r="A135" s="1" t="s">
        <v>4049</v>
      </c>
      <c r="B135" s="1" t="s">
        <v>4984</v>
      </c>
      <c r="C135" s="1">
        <v>54000</v>
      </c>
      <c r="D135" s="1">
        <v>54000</v>
      </c>
      <c r="E135" s="1" t="s">
        <v>2902</v>
      </c>
      <c r="F135" s="1">
        <v>54000</v>
      </c>
      <c r="G135" s="1" t="s">
        <v>4149</v>
      </c>
      <c r="H135" s="1" t="s">
        <v>6511</v>
      </c>
      <c r="I135" s="1" t="s">
        <v>2895</v>
      </c>
      <c r="J135" s="1" t="str">
        <f>VLOOKUP(I135,tblCountries6[],2,FALSE)</f>
        <v>USA</v>
      </c>
      <c r="K135" s="1" t="s">
        <v>5350</v>
      </c>
      <c r="M135" s="2" t="str">
        <f t="shared" ref="M135:M198" si="7">TRIM(LOWER(J135))</f>
        <v>usa</v>
      </c>
      <c r="N135" s="2" t="str">
        <f>VLOOKUP(M135,ClearingKeys!$A$2:$B$104,2,FALSE)</f>
        <v>NA</v>
      </c>
      <c r="O135" s="2" t="str">
        <f t="shared" si="6"/>
        <v>na</v>
      </c>
      <c r="P135" t="str">
        <f t="shared" ref="P135:P198" si="8">IF(M135="usa","USA",IF(M135="UK","UK",PROPER(M135)))</f>
        <v>USA</v>
      </c>
    </row>
    <row r="136" spans="1:16" ht="38.25" x14ac:dyDescent="0.2">
      <c r="A136" s="1" t="s">
        <v>4048</v>
      </c>
      <c r="B136" s="1" t="s">
        <v>585</v>
      </c>
      <c r="C136" s="1">
        <v>70000</v>
      </c>
      <c r="D136" s="1">
        <v>70000</v>
      </c>
      <c r="E136" s="1" t="s">
        <v>211</v>
      </c>
      <c r="F136" s="1">
        <v>110332.47900000001</v>
      </c>
      <c r="G136" s="1" t="s">
        <v>2307</v>
      </c>
      <c r="H136" s="1" t="s">
        <v>3027</v>
      </c>
      <c r="I136" s="1" t="s">
        <v>922</v>
      </c>
      <c r="J136" s="1" t="str">
        <f>VLOOKUP(I136,tblCountries6[],2,FALSE)</f>
        <v>UK</v>
      </c>
      <c r="K136" s="1" t="s">
        <v>5350</v>
      </c>
      <c r="M136" s="2" t="str">
        <f t="shared" si="7"/>
        <v>uk</v>
      </c>
      <c r="N136" s="2" t="str">
        <f>VLOOKUP(M136,ClearingKeys!$A$2:$B$104,2,FALSE)</f>
        <v>EUROPE</v>
      </c>
      <c r="O136" s="2" t="str">
        <f t="shared" si="6"/>
        <v>na</v>
      </c>
      <c r="P136" t="str">
        <f t="shared" si="8"/>
        <v>UK</v>
      </c>
    </row>
    <row r="137" spans="1:16" ht="38.25" x14ac:dyDescent="0.2">
      <c r="A137" s="1" t="s">
        <v>4051</v>
      </c>
      <c r="B137" s="1" t="s">
        <v>585</v>
      </c>
      <c r="C137" s="1">
        <v>71000</v>
      </c>
      <c r="D137" s="1">
        <v>71000</v>
      </c>
      <c r="E137" s="1" t="s">
        <v>2902</v>
      </c>
      <c r="F137" s="1">
        <v>71000</v>
      </c>
      <c r="G137" s="1" t="s">
        <v>1712</v>
      </c>
      <c r="H137" s="1" t="s">
        <v>6511</v>
      </c>
      <c r="I137" s="1" t="s">
        <v>2895</v>
      </c>
      <c r="J137" s="1" t="str">
        <f>VLOOKUP(I137,tblCountries6[],2,FALSE)</f>
        <v>USA</v>
      </c>
      <c r="K137" s="1" t="s">
        <v>1240</v>
      </c>
      <c r="M137" s="2" t="str">
        <f t="shared" si="7"/>
        <v>usa</v>
      </c>
      <c r="N137" s="2" t="str">
        <f>VLOOKUP(M137,ClearingKeys!$A$2:$B$104,2,FALSE)</f>
        <v>NA</v>
      </c>
      <c r="O137" s="2" t="str">
        <f t="shared" si="6"/>
        <v>na</v>
      </c>
      <c r="P137" t="str">
        <f t="shared" si="8"/>
        <v>USA</v>
      </c>
    </row>
    <row r="138" spans="1:16" ht="38.25" x14ac:dyDescent="0.2">
      <c r="A138" s="1" t="s">
        <v>4050</v>
      </c>
      <c r="B138" s="1" t="s">
        <v>585</v>
      </c>
      <c r="C138" s="1">
        <v>800000</v>
      </c>
      <c r="D138" s="1">
        <v>800000</v>
      </c>
      <c r="E138" s="1" t="s">
        <v>718</v>
      </c>
      <c r="F138" s="1">
        <v>14246.333350000001</v>
      </c>
      <c r="G138" s="1" t="s">
        <v>329</v>
      </c>
      <c r="H138" s="1" t="s">
        <v>3027</v>
      </c>
      <c r="I138" s="1" t="s">
        <v>1241</v>
      </c>
      <c r="J138" s="1" t="str">
        <f>VLOOKUP(I138,tblCountries6[],2,FALSE)</f>
        <v>India</v>
      </c>
      <c r="K138" s="1" t="s">
        <v>5350</v>
      </c>
      <c r="M138" s="2" t="str">
        <f t="shared" si="7"/>
        <v>india</v>
      </c>
      <c r="N138" s="2" t="str">
        <f>VLOOKUP(M138,ClearingKeys!$A$2:$B$104,2,FALSE)</f>
        <v>ASIA</v>
      </c>
      <c r="O138" s="2" t="str">
        <f t="shared" si="6"/>
        <v>na</v>
      </c>
      <c r="P138" t="str">
        <f t="shared" si="8"/>
        <v>India</v>
      </c>
    </row>
    <row r="139" spans="1:16" ht="38.25" x14ac:dyDescent="0.2">
      <c r="A139" s="1" t="s">
        <v>4057</v>
      </c>
      <c r="B139" s="1" t="s">
        <v>585</v>
      </c>
      <c r="C139" s="1">
        <v>70000</v>
      </c>
      <c r="D139" s="1">
        <v>70000</v>
      </c>
      <c r="E139" s="1" t="s">
        <v>1537</v>
      </c>
      <c r="F139" s="1">
        <v>68835.30661</v>
      </c>
      <c r="G139" s="1" t="s">
        <v>6360</v>
      </c>
      <c r="H139" s="1" t="s">
        <v>3027</v>
      </c>
      <c r="I139" s="1" t="s">
        <v>3760</v>
      </c>
      <c r="J139" s="1" t="str">
        <f>VLOOKUP(I139,tblCountries6[],2,FALSE)</f>
        <v>Canada</v>
      </c>
      <c r="K139" s="1" t="s">
        <v>1240</v>
      </c>
      <c r="M139" s="2" t="str">
        <f t="shared" si="7"/>
        <v>canada</v>
      </c>
      <c r="N139" s="2" t="str">
        <f>VLOOKUP(M139,ClearingKeys!$A$2:$B$104,2,FALSE)</f>
        <v>NA</v>
      </c>
      <c r="O139" s="2" t="str">
        <f t="shared" si="6"/>
        <v>na</v>
      </c>
      <c r="P139" t="str">
        <f t="shared" si="8"/>
        <v>Canada</v>
      </c>
    </row>
    <row r="140" spans="1:16" ht="38.25" x14ac:dyDescent="0.2">
      <c r="A140" s="1" t="s">
        <v>4058</v>
      </c>
      <c r="B140" s="1" t="s">
        <v>585</v>
      </c>
      <c r="C140" s="1">
        <v>50000</v>
      </c>
      <c r="D140" s="1">
        <v>50000</v>
      </c>
      <c r="E140" s="1" t="s">
        <v>1537</v>
      </c>
      <c r="F140" s="1">
        <v>49168.076150000001</v>
      </c>
      <c r="G140" s="1" t="s">
        <v>2495</v>
      </c>
      <c r="H140" s="1" t="s">
        <v>3027</v>
      </c>
      <c r="I140" s="1" t="s">
        <v>2732</v>
      </c>
      <c r="J140" s="1" t="str">
        <f>VLOOKUP(I140,tblCountries6[],2,FALSE)</f>
        <v>Canada</v>
      </c>
      <c r="K140" s="1" t="s">
        <v>1240</v>
      </c>
      <c r="M140" s="2" t="str">
        <f t="shared" si="7"/>
        <v>canada</v>
      </c>
      <c r="N140" s="2" t="str">
        <f>VLOOKUP(M140,ClearingKeys!$A$2:$B$104,2,FALSE)</f>
        <v>NA</v>
      </c>
      <c r="O140" s="2" t="str">
        <f t="shared" si="6"/>
        <v>na</v>
      </c>
      <c r="P140" t="str">
        <f t="shared" si="8"/>
        <v>Canada</v>
      </c>
    </row>
    <row r="141" spans="1:16" ht="38.25" x14ac:dyDescent="0.2">
      <c r="A141" s="1" t="s">
        <v>4056</v>
      </c>
      <c r="B141" s="1" t="s">
        <v>585</v>
      </c>
      <c r="C141" s="1">
        <v>40000</v>
      </c>
      <c r="D141" s="1">
        <v>40000</v>
      </c>
      <c r="E141" s="1" t="s">
        <v>2902</v>
      </c>
      <c r="F141" s="1">
        <v>40000</v>
      </c>
      <c r="G141" s="1" t="s">
        <v>1604</v>
      </c>
      <c r="H141" s="1" t="s">
        <v>6511</v>
      </c>
      <c r="I141" s="1" t="s">
        <v>2895</v>
      </c>
      <c r="J141" s="1" t="str">
        <f>VLOOKUP(I141,tblCountries6[],2,FALSE)</f>
        <v>USA</v>
      </c>
      <c r="K141" s="1" t="s">
        <v>1240</v>
      </c>
      <c r="M141" s="2" t="str">
        <f t="shared" si="7"/>
        <v>usa</v>
      </c>
      <c r="N141" s="2" t="str">
        <f>VLOOKUP(M141,ClearingKeys!$A$2:$B$104,2,FALSE)</f>
        <v>NA</v>
      </c>
      <c r="O141" s="2" t="str">
        <f t="shared" si="6"/>
        <v>na</v>
      </c>
      <c r="P141" t="str">
        <f t="shared" si="8"/>
        <v>USA</v>
      </c>
    </row>
    <row r="142" spans="1:16" ht="38.25" x14ac:dyDescent="0.2">
      <c r="A142" s="1" t="s">
        <v>4070</v>
      </c>
      <c r="B142" s="1" t="s">
        <v>585</v>
      </c>
      <c r="C142" s="1" t="s">
        <v>5103</v>
      </c>
      <c r="D142" s="1">
        <v>62000</v>
      </c>
      <c r="E142" s="1" t="s">
        <v>1537</v>
      </c>
      <c r="F142" s="1">
        <v>60968.414429999997</v>
      </c>
      <c r="G142" s="1" t="s">
        <v>5975</v>
      </c>
      <c r="H142" s="1" t="s">
        <v>6511</v>
      </c>
      <c r="I142" s="1" t="s">
        <v>2732</v>
      </c>
      <c r="J142" s="1" t="str">
        <f>VLOOKUP(I142,tblCountries6[],2,FALSE)</f>
        <v>Canada</v>
      </c>
      <c r="K142" s="1" t="s">
        <v>5350</v>
      </c>
      <c r="M142" s="2" t="str">
        <f t="shared" si="7"/>
        <v>canada</v>
      </c>
      <c r="N142" s="2" t="str">
        <f>VLOOKUP(M142,ClearingKeys!$A$2:$B$104,2,FALSE)</f>
        <v>NA</v>
      </c>
      <c r="O142" s="2" t="str">
        <f t="shared" si="6"/>
        <v>na</v>
      </c>
      <c r="P142" t="str">
        <f t="shared" si="8"/>
        <v>Canada</v>
      </c>
    </row>
    <row r="143" spans="1:16" ht="38.25" x14ac:dyDescent="0.2">
      <c r="A143" s="1" t="s">
        <v>4068</v>
      </c>
      <c r="B143" s="1" t="s">
        <v>585</v>
      </c>
      <c r="C143" s="1" t="s">
        <v>5331</v>
      </c>
      <c r="D143" s="1">
        <v>336000</v>
      </c>
      <c r="E143" s="1" t="s">
        <v>718</v>
      </c>
      <c r="F143" s="1">
        <v>5983.4600069999997</v>
      </c>
      <c r="G143" s="1" t="s">
        <v>2748</v>
      </c>
      <c r="H143" s="1" t="s">
        <v>381</v>
      </c>
      <c r="I143" s="1" t="s">
        <v>1241</v>
      </c>
      <c r="J143" s="1" t="str">
        <f>VLOOKUP(I143,tblCountries6[],2,FALSE)</f>
        <v>India</v>
      </c>
      <c r="K143" s="1" t="s">
        <v>1240</v>
      </c>
      <c r="M143" s="2" t="str">
        <f t="shared" si="7"/>
        <v>india</v>
      </c>
      <c r="N143" s="2" t="str">
        <f>VLOOKUP(M143,ClearingKeys!$A$2:$B$104,2,FALSE)</f>
        <v>ASIA</v>
      </c>
      <c r="O143" s="2" t="str">
        <f t="shared" si="6"/>
        <v>na</v>
      </c>
      <c r="P143" t="str">
        <f t="shared" si="8"/>
        <v>India</v>
      </c>
    </row>
    <row r="144" spans="1:16" ht="38.25" x14ac:dyDescent="0.2">
      <c r="A144" s="1" t="s">
        <v>4066</v>
      </c>
      <c r="B144" s="1" t="s">
        <v>585</v>
      </c>
      <c r="C144" s="1">
        <v>53000</v>
      </c>
      <c r="D144" s="1">
        <v>53000</v>
      </c>
      <c r="E144" s="1" t="s">
        <v>2902</v>
      </c>
      <c r="F144" s="1">
        <v>53000</v>
      </c>
      <c r="G144" s="1" t="s">
        <v>5916</v>
      </c>
      <c r="H144" s="1" t="s">
        <v>6511</v>
      </c>
      <c r="I144" s="1" t="s">
        <v>2895</v>
      </c>
      <c r="J144" s="1" t="str">
        <f>VLOOKUP(I144,tblCountries6[],2,FALSE)</f>
        <v>USA</v>
      </c>
      <c r="K144" s="1" t="s">
        <v>1240</v>
      </c>
      <c r="M144" s="2" t="str">
        <f t="shared" si="7"/>
        <v>usa</v>
      </c>
      <c r="N144" s="2" t="str">
        <f>VLOOKUP(M144,ClearingKeys!$A$2:$B$104,2,FALSE)</f>
        <v>NA</v>
      </c>
      <c r="O144" s="2" t="str">
        <f t="shared" si="6"/>
        <v>na</v>
      </c>
      <c r="P144" t="str">
        <f t="shared" si="8"/>
        <v>USA</v>
      </c>
    </row>
    <row r="145" spans="1:16" ht="38.25" x14ac:dyDescent="0.2">
      <c r="A145" s="1" t="s">
        <v>4065</v>
      </c>
      <c r="B145" s="1" t="s">
        <v>585</v>
      </c>
      <c r="C145" s="1">
        <v>104000</v>
      </c>
      <c r="D145" s="1">
        <v>104000</v>
      </c>
      <c r="E145" s="1" t="s">
        <v>2902</v>
      </c>
      <c r="F145" s="1">
        <v>104000</v>
      </c>
      <c r="G145" s="1" t="s">
        <v>2849</v>
      </c>
      <c r="H145" s="1" t="s">
        <v>2893</v>
      </c>
      <c r="I145" s="1" t="s">
        <v>2895</v>
      </c>
      <c r="J145" s="1" t="str">
        <f>VLOOKUP(I145,tblCountries6[],2,FALSE)</f>
        <v>USA</v>
      </c>
      <c r="K145" s="1" t="s">
        <v>5350</v>
      </c>
      <c r="M145" s="2" t="str">
        <f t="shared" si="7"/>
        <v>usa</v>
      </c>
      <c r="N145" s="2" t="str">
        <f>VLOOKUP(M145,ClearingKeys!$A$2:$B$104,2,FALSE)</f>
        <v>NA</v>
      </c>
      <c r="O145" s="2" t="str">
        <f t="shared" si="6"/>
        <v>na</v>
      </c>
      <c r="P145" t="str">
        <f t="shared" si="8"/>
        <v>USA</v>
      </c>
    </row>
    <row r="146" spans="1:16" ht="38.25" x14ac:dyDescent="0.2">
      <c r="A146" s="1" t="s">
        <v>4063</v>
      </c>
      <c r="B146" s="1" t="s">
        <v>1052</v>
      </c>
      <c r="C146" s="1">
        <v>57000</v>
      </c>
      <c r="D146" s="1">
        <v>57000</v>
      </c>
      <c r="E146" s="1" t="s">
        <v>2902</v>
      </c>
      <c r="F146" s="1">
        <v>57000</v>
      </c>
      <c r="G146" s="1" t="s">
        <v>687</v>
      </c>
      <c r="H146" s="1" t="s">
        <v>4092</v>
      </c>
      <c r="I146" s="1" t="s">
        <v>2895</v>
      </c>
      <c r="J146" s="1" t="str">
        <f>VLOOKUP(I146,tblCountries6[],2,FALSE)</f>
        <v>USA</v>
      </c>
      <c r="K146" s="1" t="s">
        <v>1240</v>
      </c>
      <c r="M146" s="2" t="str">
        <f t="shared" si="7"/>
        <v>usa</v>
      </c>
      <c r="N146" s="2" t="str">
        <f>VLOOKUP(M146,ClearingKeys!$A$2:$B$104,2,FALSE)</f>
        <v>NA</v>
      </c>
      <c r="O146" s="2" t="str">
        <f t="shared" si="6"/>
        <v>na</v>
      </c>
      <c r="P146" t="str">
        <f t="shared" si="8"/>
        <v>USA</v>
      </c>
    </row>
    <row r="147" spans="1:16" ht="38.25" x14ac:dyDescent="0.2">
      <c r="A147" s="1" t="s">
        <v>4061</v>
      </c>
      <c r="B147" s="1" t="s">
        <v>1052</v>
      </c>
      <c r="C147" s="1">
        <v>45000</v>
      </c>
      <c r="D147" s="1">
        <v>45000</v>
      </c>
      <c r="E147" s="1" t="s">
        <v>2902</v>
      </c>
      <c r="F147" s="1">
        <v>45000</v>
      </c>
      <c r="G147" s="1" t="s">
        <v>2584</v>
      </c>
      <c r="H147" s="1" t="s">
        <v>6511</v>
      </c>
      <c r="I147" s="1" t="s">
        <v>2895</v>
      </c>
      <c r="J147" s="1" t="str">
        <f>VLOOKUP(I147,tblCountries6[],2,FALSE)</f>
        <v>USA</v>
      </c>
      <c r="K147" s="1" t="s">
        <v>5350</v>
      </c>
      <c r="M147" s="2" t="str">
        <f t="shared" si="7"/>
        <v>usa</v>
      </c>
      <c r="N147" s="2" t="str">
        <f>VLOOKUP(M147,ClearingKeys!$A$2:$B$104,2,FALSE)</f>
        <v>NA</v>
      </c>
      <c r="O147" s="2" t="str">
        <f t="shared" si="6"/>
        <v>na</v>
      </c>
      <c r="P147" t="str">
        <f t="shared" si="8"/>
        <v>USA</v>
      </c>
    </row>
    <row r="148" spans="1:16" ht="63.75" x14ac:dyDescent="0.2">
      <c r="A148" s="1" t="s">
        <v>4060</v>
      </c>
      <c r="B148" s="1" t="s">
        <v>1052</v>
      </c>
      <c r="C148" s="1">
        <v>92000</v>
      </c>
      <c r="D148" s="1">
        <v>92000</v>
      </c>
      <c r="E148" s="1" t="s">
        <v>2902</v>
      </c>
      <c r="F148" s="1">
        <v>92000</v>
      </c>
      <c r="G148" s="1" t="s">
        <v>4624</v>
      </c>
      <c r="H148" s="1" t="s">
        <v>6511</v>
      </c>
      <c r="I148" s="1" t="s">
        <v>2895</v>
      </c>
      <c r="J148" s="1" t="str">
        <f>VLOOKUP(I148,tblCountries6[],2,FALSE)</f>
        <v>USA</v>
      </c>
      <c r="K148" s="1" t="s">
        <v>1240</v>
      </c>
      <c r="M148" s="2" t="str">
        <f t="shared" si="7"/>
        <v>usa</v>
      </c>
      <c r="N148" s="2" t="str">
        <f>VLOOKUP(M148,ClearingKeys!$A$2:$B$104,2,FALSE)</f>
        <v>NA</v>
      </c>
      <c r="O148" s="2" t="str">
        <f t="shared" si="6"/>
        <v>na</v>
      </c>
      <c r="P148" t="str">
        <f t="shared" si="8"/>
        <v>USA</v>
      </c>
    </row>
    <row r="149" spans="1:16" ht="38.25" x14ac:dyDescent="0.2">
      <c r="A149" s="1" t="s">
        <v>4059</v>
      </c>
      <c r="B149" s="1" t="s">
        <v>1052</v>
      </c>
      <c r="C149" s="1">
        <v>88000</v>
      </c>
      <c r="D149" s="1">
        <v>88000</v>
      </c>
      <c r="E149" s="1" t="s">
        <v>2902</v>
      </c>
      <c r="F149" s="1">
        <v>88000</v>
      </c>
      <c r="G149" s="1" t="s">
        <v>6053</v>
      </c>
      <c r="H149" s="1" t="s">
        <v>3027</v>
      </c>
      <c r="I149" s="1" t="s">
        <v>2895</v>
      </c>
      <c r="J149" s="1" t="str">
        <f>VLOOKUP(I149,tblCountries6[],2,FALSE)</f>
        <v>USA</v>
      </c>
      <c r="K149" s="1" t="s">
        <v>1240</v>
      </c>
      <c r="M149" s="2" t="str">
        <f t="shared" si="7"/>
        <v>usa</v>
      </c>
      <c r="N149" s="2" t="str">
        <f>VLOOKUP(M149,ClearingKeys!$A$2:$B$104,2,FALSE)</f>
        <v>NA</v>
      </c>
      <c r="O149" s="2" t="str">
        <f t="shared" si="6"/>
        <v>na</v>
      </c>
      <c r="P149" t="str">
        <f t="shared" si="8"/>
        <v>USA</v>
      </c>
    </row>
    <row r="150" spans="1:16" ht="51" x14ac:dyDescent="0.2">
      <c r="A150" s="1" t="s">
        <v>4075</v>
      </c>
      <c r="B150" s="1" t="s">
        <v>1052</v>
      </c>
      <c r="C150" s="1">
        <v>80000</v>
      </c>
      <c r="D150" s="1">
        <v>80000</v>
      </c>
      <c r="E150" s="1" t="s">
        <v>2902</v>
      </c>
      <c r="F150" s="1">
        <v>80000</v>
      </c>
      <c r="G150" s="1" t="s">
        <v>2223</v>
      </c>
      <c r="H150" s="1" t="s">
        <v>6511</v>
      </c>
      <c r="I150" s="1" t="s">
        <v>2895</v>
      </c>
      <c r="J150" s="1" t="str">
        <f>VLOOKUP(I150,tblCountries6[],2,FALSE)</f>
        <v>USA</v>
      </c>
      <c r="K150" s="1" t="s">
        <v>5350</v>
      </c>
      <c r="M150" s="2" t="str">
        <f t="shared" si="7"/>
        <v>usa</v>
      </c>
      <c r="N150" s="2" t="str">
        <f>VLOOKUP(M150,ClearingKeys!$A$2:$B$104,2,FALSE)</f>
        <v>NA</v>
      </c>
      <c r="O150" s="2" t="str">
        <f t="shared" si="6"/>
        <v>na</v>
      </c>
      <c r="P150" t="str">
        <f t="shared" si="8"/>
        <v>USA</v>
      </c>
    </row>
    <row r="151" spans="1:16" ht="51" x14ac:dyDescent="0.2">
      <c r="A151" s="1" t="s">
        <v>4077</v>
      </c>
      <c r="B151" s="1" t="s">
        <v>1052</v>
      </c>
      <c r="C151" s="1">
        <v>69000</v>
      </c>
      <c r="D151" s="1">
        <v>69000</v>
      </c>
      <c r="E151" s="1" t="s">
        <v>2902</v>
      </c>
      <c r="F151" s="1">
        <v>69000</v>
      </c>
      <c r="G151" s="1" t="s">
        <v>5883</v>
      </c>
      <c r="H151" s="1" t="s">
        <v>5482</v>
      </c>
      <c r="I151" s="1" t="s">
        <v>2895</v>
      </c>
      <c r="J151" s="1" t="str">
        <f>VLOOKUP(I151,tblCountries6[],2,FALSE)</f>
        <v>USA</v>
      </c>
      <c r="K151" s="1" t="s">
        <v>1240</v>
      </c>
      <c r="M151" s="2" t="str">
        <f t="shared" si="7"/>
        <v>usa</v>
      </c>
      <c r="N151" s="2" t="str">
        <f>VLOOKUP(M151,ClearingKeys!$A$2:$B$104,2,FALSE)</f>
        <v>NA</v>
      </c>
      <c r="O151" s="2" t="str">
        <f t="shared" si="6"/>
        <v>na</v>
      </c>
      <c r="P151" t="str">
        <f t="shared" si="8"/>
        <v>USA</v>
      </c>
    </row>
    <row r="152" spans="1:16" ht="63.75" x14ac:dyDescent="0.2">
      <c r="A152" s="1" t="s">
        <v>4088</v>
      </c>
      <c r="B152" s="1" t="s">
        <v>1052</v>
      </c>
      <c r="C152" s="1">
        <v>50000</v>
      </c>
      <c r="D152" s="1">
        <v>50000</v>
      </c>
      <c r="E152" s="1" t="s">
        <v>2902</v>
      </c>
      <c r="F152" s="1">
        <v>50000</v>
      </c>
      <c r="G152" s="1" t="s">
        <v>4758</v>
      </c>
      <c r="H152" s="1" t="s">
        <v>6511</v>
      </c>
      <c r="I152" s="1" t="s">
        <v>260</v>
      </c>
      <c r="J152" s="1" t="str">
        <f>VLOOKUP(I152,tblCountries6[],2,FALSE)</f>
        <v>Mexico</v>
      </c>
      <c r="K152" s="1" t="s">
        <v>2431</v>
      </c>
      <c r="M152" s="2" t="str">
        <f t="shared" si="7"/>
        <v>mexico</v>
      </c>
      <c r="N152" s="2" t="str">
        <f>VLOOKUP(M152,ClearingKeys!$A$2:$B$104,2,FALSE)</f>
        <v>NA</v>
      </c>
      <c r="O152" s="2" t="str">
        <f t="shared" si="6"/>
        <v>na</v>
      </c>
      <c r="P152" t="str">
        <f t="shared" si="8"/>
        <v>Mexico</v>
      </c>
    </row>
    <row r="153" spans="1:16" ht="51" x14ac:dyDescent="0.2">
      <c r="A153" s="1" t="s">
        <v>4084</v>
      </c>
      <c r="B153" s="1" t="s">
        <v>1052</v>
      </c>
      <c r="C153" s="1">
        <v>35000</v>
      </c>
      <c r="D153" s="1">
        <v>35000</v>
      </c>
      <c r="E153" s="1" t="s">
        <v>2902</v>
      </c>
      <c r="F153" s="1">
        <v>35000</v>
      </c>
      <c r="G153" s="1" t="s">
        <v>3797</v>
      </c>
      <c r="H153" s="1" t="s">
        <v>3027</v>
      </c>
      <c r="I153" s="1" t="s">
        <v>2895</v>
      </c>
      <c r="J153" s="1" t="str">
        <f>VLOOKUP(I153,tblCountries6[],2,FALSE)</f>
        <v>USA</v>
      </c>
      <c r="K153" s="1" t="s">
        <v>5350</v>
      </c>
      <c r="M153" s="2" t="str">
        <f t="shared" si="7"/>
        <v>usa</v>
      </c>
      <c r="N153" s="2" t="str">
        <f>VLOOKUP(M153,ClearingKeys!$A$2:$B$104,2,FALSE)</f>
        <v>NA</v>
      </c>
      <c r="O153" s="2" t="str">
        <f t="shared" si="6"/>
        <v>na</v>
      </c>
      <c r="P153" t="str">
        <f t="shared" si="8"/>
        <v>USA</v>
      </c>
    </row>
    <row r="154" spans="1:16" ht="63.75" x14ac:dyDescent="0.2">
      <c r="A154" s="1" t="s">
        <v>4082</v>
      </c>
      <c r="B154" s="1" t="s">
        <v>1052</v>
      </c>
      <c r="C154" s="1">
        <v>96000</v>
      </c>
      <c r="D154" s="1">
        <v>96000</v>
      </c>
      <c r="E154" s="1" t="s">
        <v>2902</v>
      </c>
      <c r="F154" s="1">
        <v>96000</v>
      </c>
      <c r="G154" s="1" t="s">
        <v>1323</v>
      </c>
      <c r="H154" s="1" t="s">
        <v>6511</v>
      </c>
      <c r="I154" s="1" t="s">
        <v>2895</v>
      </c>
      <c r="J154" s="1" t="str">
        <f>VLOOKUP(I154,tblCountries6[],2,FALSE)</f>
        <v>USA</v>
      </c>
      <c r="K154" s="1" t="s">
        <v>1240</v>
      </c>
      <c r="M154" s="2" t="str">
        <f t="shared" si="7"/>
        <v>usa</v>
      </c>
      <c r="N154" s="2" t="str">
        <f>VLOOKUP(M154,ClearingKeys!$A$2:$B$104,2,FALSE)</f>
        <v>NA</v>
      </c>
      <c r="O154" s="2" t="str">
        <f t="shared" si="6"/>
        <v>na</v>
      </c>
      <c r="P154" t="str">
        <f t="shared" si="8"/>
        <v>USA</v>
      </c>
    </row>
    <row r="155" spans="1:16" ht="51" x14ac:dyDescent="0.2">
      <c r="A155" s="1" t="s">
        <v>4087</v>
      </c>
      <c r="B155" s="1" t="s">
        <v>1309</v>
      </c>
      <c r="C155" s="1">
        <v>65000</v>
      </c>
      <c r="D155" s="1">
        <v>65000</v>
      </c>
      <c r="E155" s="1" t="s">
        <v>2902</v>
      </c>
      <c r="F155" s="1">
        <v>65000</v>
      </c>
      <c r="G155" s="1" t="s">
        <v>2313</v>
      </c>
      <c r="H155" s="1" t="s">
        <v>519</v>
      </c>
      <c r="I155" s="1" t="s">
        <v>2895</v>
      </c>
      <c r="J155" s="1" t="str">
        <f>VLOOKUP(I155,tblCountries6[],2,FALSE)</f>
        <v>USA</v>
      </c>
      <c r="K155" s="1" t="s">
        <v>2431</v>
      </c>
      <c r="M155" s="2" t="str">
        <f t="shared" si="7"/>
        <v>usa</v>
      </c>
      <c r="N155" s="2" t="str">
        <f>VLOOKUP(M155,ClearingKeys!$A$2:$B$104,2,FALSE)</f>
        <v>NA</v>
      </c>
      <c r="O155" s="2" t="str">
        <f t="shared" si="6"/>
        <v>na</v>
      </c>
      <c r="P155" t="str">
        <f t="shared" si="8"/>
        <v>USA</v>
      </c>
    </row>
    <row r="156" spans="1:16" ht="51" x14ac:dyDescent="0.2">
      <c r="A156" s="1" t="s">
        <v>4085</v>
      </c>
      <c r="B156" s="1" t="s">
        <v>1309</v>
      </c>
      <c r="C156" s="1">
        <v>37440</v>
      </c>
      <c r="D156" s="1">
        <v>37440</v>
      </c>
      <c r="E156" s="1" t="s">
        <v>2902</v>
      </c>
      <c r="F156" s="1">
        <v>37440</v>
      </c>
      <c r="G156" s="1" t="s">
        <v>6376</v>
      </c>
      <c r="H156" s="1" t="s">
        <v>6511</v>
      </c>
      <c r="I156" s="1" t="s">
        <v>2895</v>
      </c>
      <c r="J156" s="1" t="str">
        <f>VLOOKUP(I156,tblCountries6[],2,FALSE)</f>
        <v>USA</v>
      </c>
      <c r="K156" s="1" t="s">
        <v>2431</v>
      </c>
      <c r="M156" s="2" t="str">
        <f t="shared" si="7"/>
        <v>usa</v>
      </c>
      <c r="N156" s="2" t="str">
        <f>VLOOKUP(M156,ClearingKeys!$A$2:$B$104,2,FALSE)</f>
        <v>NA</v>
      </c>
      <c r="O156" s="2" t="str">
        <f t="shared" si="6"/>
        <v>na</v>
      </c>
      <c r="P156" t="str">
        <f t="shared" si="8"/>
        <v>USA</v>
      </c>
    </row>
    <row r="157" spans="1:16" ht="51" x14ac:dyDescent="0.2">
      <c r="A157" s="1" t="s">
        <v>4079</v>
      </c>
      <c r="B157" s="1" t="s">
        <v>1309</v>
      </c>
      <c r="C157" s="1">
        <v>15500</v>
      </c>
      <c r="D157" s="1">
        <v>15500</v>
      </c>
      <c r="E157" s="1" t="s">
        <v>2902</v>
      </c>
      <c r="F157" s="1">
        <v>15500</v>
      </c>
      <c r="G157" s="1" t="s">
        <v>744</v>
      </c>
      <c r="H157" s="1" t="s">
        <v>519</v>
      </c>
      <c r="I157" s="1" t="s">
        <v>260</v>
      </c>
      <c r="J157" s="1" t="str">
        <f>VLOOKUP(I157,tblCountries6[],2,FALSE)</f>
        <v>Mexico</v>
      </c>
      <c r="K157" s="1" t="s">
        <v>2431</v>
      </c>
      <c r="M157" s="2" t="str">
        <f t="shared" si="7"/>
        <v>mexico</v>
      </c>
      <c r="N157" s="2" t="str">
        <f>VLOOKUP(M157,ClearingKeys!$A$2:$B$104,2,FALSE)</f>
        <v>NA</v>
      </c>
      <c r="O157" s="2" t="str">
        <f t="shared" si="6"/>
        <v>na</v>
      </c>
      <c r="P157" t="str">
        <f t="shared" si="8"/>
        <v>Mexico</v>
      </c>
    </row>
    <row r="158" spans="1:16" ht="51" x14ac:dyDescent="0.2">
      <c r="A158" s="1" t="s">
        <v>4078</v>
      </c>
      <c r="B158" s="1" t="s">
        <v>1309</v>
      </c>
      <c r="C158" s="1" t="s">
        <v>241</v>
      </c>
      <c r="D158" s="1">
        <v>90000</v>
      </c>
      <c r="E158" s="1" t="s">
        <v>2902</v>
      </c>
      <c r="F158" s="1">
        <v>90000</v>
      </c>
      <c r="G158" s="1" t="s">
        <v>2334</v>
      </c>
      <c r="H158" s="1" t="s">
        <v>6511</v>
      </c>
      <c r="I158" s="1" t="s">
        <v>2895</v>
      </c>
      <c r="J158" s="1" t="str">
        <f>VLOOKUP(I158,tblCountries6[],2,FALSE)</f>
        <v>USA</v>
      </c>
      <c r="K158" s="1" t="s">
        <v>5350</v>
      </c>
      <c r="M158" s="2" t="str">
        <f t="shared" si="7"/>
        <v>usa</v>
      </c>
      <c r="N158" s="2" t="str">
        <f>VLOOKUP(M158,ClearingKeys!$A$2:$B$104,2,FALSE)</f>
        <v>NA</v>
      </c>
      <c r="O158" s="2" t="str">
        <f t="shared" si="6"/>
        <v>na</v>
      </c>
      <c r="P158" t="str">
        <f t="shared" si="8"/>
        <v>USA</v>
      </c>
    </row>
    <row r="159" spans="1:16" ht="51" x14ac:dyDescent="0.2">
      <c r="A159" s="1" t="s">
        <v>4081</v>
      </c>
      <c r="B159" s="1" t="s">
        <v>1309</v>
      </c>
      <c r="C159" s="1">
        <v>66500</v>
      </c>
      <c r="D159" s="1">
        <v>66500</v>
      </c>
      <c r="E159" s="1" t="s">
        <v>2902</v>
      </c>
      <c r="F159" s="1">
        <v>66500</v>
      </c>
      <c r="G159" s="1" t="s">
        <v>2319</v>
      </c>
      <c r="H159" s="1" t="s">
        <v>6511</v>
      </c>
      <c r="I159" s="1" t="s">
        <v>2895</v>
      </c>
      <c r="J159" s="1" t="str">
        <f>VLOOKUP(I159,tblCountries6[],2,FALSE)</f>
        <v>USA</v>
      </c>
      <c r="K159" s="1" t="s">
        <v>2431</v>
      </c>
      <c r="M159" s="2" t="str">
        <f t="shared" si="7"/>
        <v>usa</v>
      </c>
      <c r="N159" s="2" t="str">
        <f>VLOOKUP(M159,ClearingKeys!$A$2:$B$104,2,FALSE)</f>
        <v>NA</v>
      </c>
      <c r="O159" s="2" t="str">
        <f t="shared" si="6"/>
        <v>na</v>
      </c>
      <c r="P159" t="str">
        <f t="shared" si="8"/>
        <v>USA</v>
      </c>
    </row>
    <row r="160" spans="1:16" ht="51" x14ac:dyDescent="0.2">
      <c r="A160" s="1" t="s">
        <v>4080</v>
      </c>
      <c r="B160" s="1" t="s">
        <v>1309</v>
      </c>
      <c r="C160" s="1">
        <v>100000</v>
      </c>
      <c r="D160" s="1">
        <v>100000</v>
      </c>
      <c r="E160" s="1" t="s">
        <v>2902</v>
      </c>
      <c r="F160" s="1">
        <v>100000</v>
      </c>
      <c r="G160" s="1" t="s">
        <v>1660</v>
      </c>
      <c r="H160" s="1" t="s">
        <v>519</v>
      </c>
      <c r="I160" s="1" t="s">
        <v>2895</v>
      </c>
      <c r="J160" s="1" t="str">
        <f>VLOOKUP(I160,tblCountries6[],2,FALSE)</f>
        <v>USA</v>
      </c>
      <c r="K160" s="1" t="s">
        <v>2431</v>
      </c>
      <c r="M160" s="2" t="str">
        <f t="shared" si="7"/>
        <v>usa</v>
      </c>
      <c r="N160" s="2" t="str">
        <f>VLOOKUP(M160,ClearingKeys!$A$2:$B$104,2,FALSE)</f>
        <v>NA</v>
      </c>
      <c r="O160" s="2" t="str">
        <f t="shared" si="6"/>
        <v>na</v>
      </c>
      <c r="P160" t="str">
        <f t="shared" si="8"/>
        <v>USA</v>
      </c>
    </row>
    <row r="161" spans="1:16" ht="38.25" x14ac:dyDescent="0.2">
      <c r="A161" s="1" t="s">
        <v>4809</v>
      </c>
      <c r="B161" s="1" t="s">
        <v>1309</v>
      </c>
      <c r="C161" s="1" t="s">
        <v>5664</v>
      </c>
      <c r="D161" s="1">
        <v>32250</v>
      </c>
      <c r="E161" s="1" t="s">
        <v>211</v>
      </c>
      <c r="F161" s="1">
        <v>50831.74927</v>
      </c>
      <c r="G161" s="1" t="s">
        <v>4230</v>
      </c>
      <c r="H161" s="1" t="s">
        <v>3027</v>
      </c>
      <c r="I161" s="1" t="s">
        <v>922</v>
      </c>
      <c r="J161" s="1" t="str">
        <f>VLOOKUP(I161,tblCountries6[],2,FALSE)</f>
        <v>UK</v>
      </c>
      <c r="K161" s="1" t="s">
        <v>1240</v>
      </c>
      <c r="M161" s="2" t="str">
        <f t="shared" si="7"/>
        <v>uk</v>
      </c>
      <c r="N161" s="2" t="str">
        <f>VLOOKUP(M161,ClearingKeys!$A$2:$B$104,2,FALSE)</f>
        <v>EUROPE</v>
      </c>
      <c r="O161" s="2" t="str">
        <f t="shared" si="6"/>
        <v>na</v>
      </c>
      <c r="P161" t="str">
        <f t="shared" si="8"/>
        <v>UK</v>
      </c>
    </row>
    <row r="162" spans="1:16" ht="38.25" x14ac:dyDescent="0.2">
      <c r="A162" s="1" t="s">
        <v>4800</v>
      </c>
      <c r="B162" s="1" t="s">
        <v>1309</v>
      </c>
      <c r="C162" s="1">
        <v>420000</v>
      </c>
      <c r="D162" s="1">
        <v>420000</v>
      </c>
      <c r="E162" s="1" t="s">
        <v>718</v>
      </c>
      <c r="F162" s="1">
        <v>7479.3250090000001</v>
      </c>
      <c r="G162" s="1" t="s">
        <v>5272</v>
      </c>
      <c r="H162" s="1" t="s">
        <v>3027</v>
      </c>
      <c r="I162" s="1" t="s">
        <v>1241</v>
      </c>
      <c r="J162" s="1" t="str">
        <f>VLOOKUP(I162,tblCountries6[],2,FALSE)</f>
        <v>India</v>
      </c>
      <c r="K162" s="1" t="s">
        <v>5881</v>
      </c>
      <c r="M162" s="2" t="str">
        <f t="shared" si="7"/>
        <v>india</v>
      </c>
      <c r="N162" s="2" t="str">
        <f>VLOOKUP(M162,ClearingKeys!$A$2:$B$104,2,FALSE)</f>
        <v>ASIA</v>
      </c>
      <c r="O162" s="2" t="str">
        <f t="shared" si="6"/>
        <v>na</v>
      </c>
      <c r="P162" t="str">
        <f t="shared" si="8"/>
        <v>India</v>
      </c>
    </row>
    <row r="163" spans="1:16" ht="38.25" x14ac:dyDescent="0.2">
      <c r="A163" s="1" t="s">
        <v>4801</v>
      </c>
      <c r="B163" s="1" t="s">
        <v>2520</v>
      </c>
      <c r="C163" s="1">
        <v>75000</v>
      </c>
      <c r="D163" s="1">
        <v>75000</v>
      </c>
      <c r="E163" s="1" t="s">
        <v>2902</v>
      </c>
      <c r="F163" s="1">
        <v>75000</v>
      </c>
      <c r="G163" s="1" t="s">
        <v>4038</v>
      </c>
      <c r="H163" s="1" t="s">
        <v>6511</v>
      </c>
      <c r="I163" s="1" t="s">
        <v>2895</v>
      </c>
      <c r="J163" s="1" t="str">
        <f>VLOOKUP(I163,tblCountries6[],2,FALSE)</f>
        <v>USA</v>
      </c>
      <c r="K163" s="1" t="s">
        <v>5881</v>
      </c>
      <c r="M163" s="2" t="str">
        <f t="shared" si="7"/>
        <v>usa</v>
      </c>
      <c r="N163" s="2" t="str">
        <f>VLOOKUP(M163,ClearingKeys!$A$2:$B$104,2,FALSE)</f>
        <v>NA</v>
      </c>
      <c r="O163" s="2" t="str">
        <f t="shared" si="6"/>
        <v>na</v>
      </c>
      <c r="P163" t="str">
        <f t="shared" si="8"/>
        <v>USA</v>
      </c>
    </row>
    <row r="164" spans="1:16" ht="63.75" x14ac:dyDescent="0.2">
      <c r="A164" s="1" t="s">
        <v>4794</v>
      </c>
      <c r="B164" s="1" t="s">
        <v>2520</v>
      </c>
      <c r="C164" s="1">
        <v>58</v>
      </c>
      <c r="D164" s="1">
        <v>58000</v>
      </c>
      <c r="E164" s="1" t="s">
        <v>2902</v>
      </c>
      <c r="F164" s="1">
        <v>58000</v>
      </c>
      <c r="G164" s="1" t="s">
        <v>5909</v>
      </c>
      <c r="H164" s="1" t="s">
        <v>3027</v>
      </c>
      <c r="I164" s="1" t="s">
        <v>2732</v>
      </c>
      <c r="J164" s="1" t="str">
        <f>VLOOKUP(I164,tblCountries6[],2,FALSE)</f>
        <v>Canada</v>
      </c>
      <c r="K164" s="1" t="s">
        <v>5881</v>
      </c>
      <c r="M164" s="2" t="str">
        <f t="shared" si="7"/>
        <v>canada</v>
      </c>
      <c r="N164" s="2" t="str">
        <f>VLOOKUP(M164,ClearingKeys!$A$2:$B$104,2,FALSE)</f>
        <v>NA</v>
      </c>
      <c r="O164" s="2" t="str">
        <f t="shared" si="6"/>
        <v>na</v>
      </c>
      <c r="P164" t="str">
        <f t="shared" si="8"/>
        <v>Canada</v>
      </c>
    </row>
    <row r="165" spans="1:16" ht="38.25" x14ac:dyDescent="0.2">
      <c r="A165" s="1" t="s">
        <v>4795</v>
      </c>
      <c r="B165" s="1" t="s">
        <v>2520</v>
      </c>
      <c r="C165" s="1">
        <v>55000</v>
      </c>
      <c r="D165" s="1">
        <v>55000</v>
      </c>
      <c r="E165" s="1" t="s">
        <v>2902</v>
      </c>
      <c r="F165" s="1">
        <v>55000</v>
      </c>
      <c r="G165" s="1" t="s">
        <v>4612</v>
      </c>
      <c r="H165" s="1" t="s">
        <v>3027</v>
      </c>
      <c r="I165" s="1" t="s">
        <v>2895</v>
      </c>
      <c r="J165" s="1" t="str">
        <f>VLOOKUP(I165,tblCountries6[],2,FALSE)</f>
        <v>USA</v>
      </c>
      <c r="K165" s="1" t="s">
        <v>5350</v>
      </c>
      <c r="M165" s="2" t="str">
        <f t="shared" si="7"/>
        <v>usa</v>
      </c>
      <c r="N165" s="2" t="str">
        <f>VLOOKUP(M165,ClearingKeys!$A$2:$B$104,2,FALSE)</f>
        <v>NA</v>
      </c>
      <c r="O165" s="2" t="str">
        <f t="shared" si="6"/>
        <v>na</v>
      </c>
      <c r="P165" t="str">
        <f t="shared" si="8"/>
        <v>USA</v>
      </c>
    </row>
    <row r="166" spans="1:16" ht="38.25" x14ac:dyDescent="0.2">
      <c r="A166" s="1" t="s">
        <v>4797</v>
      </c>
      <c r="B166" s="1" t="s">
        <v>1362</v>
      </c>
      <c r="C166" s="1">
        <v>60000</v>
      </c>
      <c r="D166" s="1">
        <v>60000</v>
      </c>
      <c r="E166" s="1" t="s">
        <v>2902</v>
      </c>
      <c r="F166" s="1">
        <v>60000</v>
      </c>
      <c r="G166" s="1" t="s">
        <v>401</v>
      </c>
      <c r="H166" s="1" t="s">
        <v>6511</v>
      </c>
      <c r="I166" s="1" t="s">
        <v>2895</v>
      </c>
      <c r="J166" s="1" t="str">
        <f>VLOOKUP(I166,tblCountries6[],2,FALSE)</f>
        <v>USA</v>
      </c>
      <c r="K166" s="1" t="s">
        <v>1240</v>
      </c>
      <c r="M166" s="2" t="str">
        <f t="shared" si="7"/>
        <v>usa</v>
      </c>
      <c r="N166" s="2" t="str">
        <f>VLOOKUP(M166,ClearingKeys!$A$2:$B$104,2,FALSE)</f>
        <v>NA</v>
      </c>
      <c r="O166" s="2" t="str">
        <f t="shared" si="6"/>
        <v>na</v>
      </c>
      <c r="P166" t="str">
        <f t="shared" si="8"/>
        <v>USA</v>
      </c>
    </row>
    <row r="167" spans="1:16" ht="38.25" x14ac:dyDescent="0.2">
      <c r="A167" s="1" t="s">
        <v>4799</v>
      </c>
      <c r="B167" s="1" t="s">
        <v>1362</v>
      </c>
      <c r="C167" s="1">
        <v>1300000</v>
      </c>
      <c r="D167" s="1">
        <v>1300000</v>
      </c>
      <c r="E167" s="1" t="s">
        <v>718</v>
      </c>
      <c r="F167" s="1">
        <v>23150.291689999998</v>
      </c>
      <c r="G167" s="1" t="s">
        <v>3027</v>
      </c>
      <c r="H167" s="1" t="s">
        <v>3027</v>
      </c>
      <c r="I167" s="1" t="s">
        <v>1241</v>
      </c>
      <c r="J167" s="1" t="str">
        <f>VLOOKUP(I167,tblCountries6[],2,FALSE)</f>
        <v>India</v>
      </c>
      <c r="K167" s="1" t="s">
        <v>1240</v>
      </c>
      <c r="M167" s="2" t="str">
        <f t="shared" si="7"/>
        <v>india</v>
      </c>
      <c r="N167" s="2" t="str">
        <f>VLOOKUP(M167,ClearingKeys!$A$2:$B$104,2,FALSE)</f>
        <v>ASIA</v>
      </c>
      <c r="O167" s="2" t="str">
        <f t="shared" si="6"/>
        <v>na</v>
      </c>
      <c r="P167" t="str">
        <f t="shared" si="8"/>
        <v>India</v>
      </c>
    </row>
    <row r="168" spans="1:16" ht="51" x14ac:dyDescent="0.2">
      <c r="A168" s="1" t="s">
        <v>4788</v>
      </c>
      <c r="B168" s="1" t="s">
        <v>1362</v>
      </c>
      <c r="C168" s="1">
        <v>107000</v>
      </c>
      <c r="D168" s="1">
        <v>107000</v>
      </c>
      <c r="E168" s="1" t="s">
        <v>1537</v>
      </c>
      <c r="F168" s="1">
        <v>105219.683</v>
      </c>
      <c r="G168" s="1" t="s">
        <v>1831</v>
      </c>
      <c r="H168" s="1" t="s">
        <v>3027</v>
      </c>
      <c r="I168" s="1" t="s">
        <v>2732</v>
      </c>
      <c r="J168" s="1" t="str">
        <f>VLOOKUP(I168,tblCountries6[],2,FALSE)</f>
        <v>Canada</v>
      </c>
      <c r="K168" s="1" t="s">
        <v>5350</v>
      </c>
      <c r="M168" s="2" t="str">
        <f t="shared" si="7"/>
        <v>canada</v>
      </c>
      <c r="N168" s="2" t="str">
        <f>VLOOKUP(M168,ClearingKeys!$A$2:$B$104,2,FALSE)</f>
        <v>NA</v>
      </c>
      <c r="O168" s="2" t="str">
        <f t="shared" si="6"/>
        <v>na</v>
      </c>
      <c r="P168" t="str">
        <f t="shared" si="8"/>
        <v>Canada</v>
      </c>
    </row>
    <row r="169" spans="1:16" ht="51" x14ac:dyDescent="0.2">
      <c r="A169" s="1" t="s">
        <v>4790</v>
      </c>
      <c r="B169" s="1" t="s">
        <v>1362</v>
      </c>
      <c r="C169" s="1">
        <v>145000</v>
      </c>
      <c r="D169" s="1">
        <v>145000</v>
      </c>
      <c r="E169" s="1" t="s">
        <v>2902</v>
      </c>
      <c r="F169" s="1">
        <v>145000</v>
      </c>
      <c r="G169" s="1" t="s">
        <v>1779</v>
      </c>
      <c r="H169" s="1" t="s">
        <v>2089</v>
      </c>
      <c r="I169" s="1" t="s">
        <v>5737</v>
      </c>
      <c r="J169" s="1" t="str">
        <f>VLOOKUP(I169,tblCountries6[],2,FALSE)</f>
        <v>Switzerland</v>
      </c>
      <c r="K169" s="1" t="s">
        <v>2431</v>
      </c>
      <c r="M169" s="2" t="str">
        <f t="shared" si="7"/>
        <v>switzerland</v>
      </c>
      <c r="N169" s="2" t="str">
        <f>VLOOKUP(M169,ClearingKeys!$A$2:$B$104,2,FALSE)</f>
        <v>EUROPE</v>
      </c>
      <c r="O169" s="2" t="str">
        <f t="shared" si="6"/>
        <v>na</v>
      </c>
      <c r="P169" t="str">
        <f t="shared" si="8"/>
        <v>Switzerland</v>
      </c>
    </row>
    <row r="170" spans="1:16" ht="38.25" x14ac:dyDescent="0.2">
      <c r="A170" s="1" t="s">
        <v>4791</v>
      </c>
      <c r="B170" s="1" t="s">
        <v>3319</v>
      </c>
      <c r="C170" s="1">
        <v>22880</v>
      </c>
      <c r="D170" s="1">
        <v>22880</v>
      </c>
      <c r="E170" s="1" t="s">
        <v>2902</v>
      </c>
      <c r="F170" s="1">
        <v>22880</v>
      </c>
      <c r="G170" s="1" t="s">
        <v>2355</v>
      </c>
      <c r="H170" s="1" t="s">
        <v>519</v>
      </c>
      <c r="I170" s="1" t="s">
        <v>2895</v>
      </c>
      <c r="J170" s="1" t="str">
        <f>VLOOKUP(I170,tblCountries6[],2,FALSE)</f>
        <v>USA</v>
      </c>
      <c r="K170" s="1" t="s">
        <v>1240</v>
      </c>
      <c r="M170" s="2" t="str">
        <f t="shared" si="7"/>
        <v>usa</v>
      </c>
      <c r="N170" s="2" t="str">
        <f>VLOOKUP(M170,ClearingKeys!$A$2:$B$104,2,FALSE)</f>
        <v>NA</v>
      </c>
      <c r="O170" s="2" t="str">
        <f t="shared" si="6"/>
        <v>na</v>
      </c>
      <c r="P170" t="str">
        <f t="shared" si="8"/>
        <v>USA</v>
      </c>
    </row>
    <row r="171" spans="1:16" ht="76.5" x14ac:dyDescent="0.2">
      <c r="A171" s="1" t="s">
        <v>4793</v>
      </c>
      <c r="B171" s="1" t="s">
        <v>3319</v>
      </c>
      <c r="C171" s="1">
        <v>80000</v>
      </c>
      <c r="D171" s="1">
        <v>80000</v>
      </c>
      <c r="E171" s="1" t="s">
        <v>2902</v>
      </c>
      <c r="F171" s="1">
        <v>80000</v>
      </c>
      <c r="G171" s="1" t="s">
        <v>1834</v>
      </c>
      <c r="H171" s="1" t="s">
        <v>5482</v>
      </c>
      <c r="I171" s="1" t="s">
        <v>2895</v>
      </c>
      <c r="J171" s="1" t="str">
        <f>VLOOKUP(I171,tblCountries6[],2,FALSE)</f>
        <v>USA</v>
      </c>
      <c r="K171" s="1" t="s">
        <v>1240</v>
      </c>
      <c r="M171" s="2" t="str">
        <f t="shared" si="7"/>
        <v>usa</v>
      </c>
      <c r="N171" s="2" t="str">
        <f>VLOOKUP(M171,ClearingKeys!$A$2:$B$104,2,FALSE)</f>
        <v>NA</v>
      </c>
      <c r="O171" s="2" t="str">
        <f t="shared" si="6"/>
        <v>na</v>
      </c>
      <c r="P171" t="str">
        <f t="shared" si="8"/>
        <v>USA</v>
      </c>
    </row>
    <row r="172" spans="1:16" ht="38.25" x14ac:dyDescent="0.2">
      <c r="A172" s="1" t="s">
        <v>4780</v>
      </c>
      <c r="B172" s="1" t="s">
        <v>3319</v>
      </c>
      <c r="C172" s="1" t="s">
        <v>1196</v>
      </c>
      <c r="D172" s="1">
        <v>500000</v>
      </c>
      <c r="E172" s="1" t="s">
        <v>718</v>
      </c>
      <c r="F172" s="1">
        <v>8903.9583440000006</v>
      </c>
      <c r="G172" s="1" t="s">
        <v>3857</v>
      </c>
      <c r="H172" s="1" t="s">
        <v>6511</v>
      </c>
      <c r="I172" s="1" t="s">
        <v>1241</v>
      </c>
      <c r="J172" s="1" t="str">
        <f>VLOOKUP(I172,tblCountries6[],2,FALSE)</f>
        <v>India</v>
      </c>
      <c r="K172" s="1" t="s">
        <v>5350</v>
      </c>
      <c r="M172" s="2" t="str">
        <f t="shared" si="7"/>
        <v>india</v>
      </c>
      <c r="N172" s="2" t="str">
        <f>VLOOKUP(M172,ClearingKeys!$A$2:$B$104,2,FALSE)</f>
        <v>ASIA</v>
      </c>
      <c r="O172" s="2" t="str">
        <f t="shared" si="6"/>
        <v>na</v>
      </c>
      <c r="P172" t="str">
        <f t="shared" si="8"/>
        <v>India</v>
      </c>
    </row>
    <row r="173" spans="1:16" ht="38.25" x14ac:dyDescent="0.2">
      <c r="A173" s="1" t="s">
        <v>4778</v>
      </c>
      <c r="B173" s="1" t="s">
        <v>3319</v>
      </c>
      <c r="C173" s="1">
        <v>90000</v>
      </c>
      <c r="D173" s="1">
        <v>90000</v>
      </c>
      <c r="E173" s="1" t="s">
        <v>1537</v>
      </c>
      <c r="F173" s="1">
        <v>88502.537070000006</v>
      </c>
      <c r="G173" s="1" t="s">
        <v>2247</v>
      </c>
      <c r="H173" s="1" t="s">
        <v>6511</v>
      </c>
      <c r="I173" s="1" t="s">
        <v>2732</v>
      </c>
      <c r="J173" s="1" t="str">
        <f>VLOOKUP(I173,tblCountries6[],2,FALSE)</f>
        <v>Canada</v>
      </c>
      <c r="K173" s="1" t="s">
        <v>1240</v>
      </c>
      <c r="M173" s="2" t="str">
        <f t="shared" si="7"/>
        <v>canada</v>
      </c>
      <c r="N173" s="2" t="str">
        <f>VLOOKUP(M173,ClearingKeys!$A$2:$B$104,2,FALSE)</f>
        <v>NA</v>
      </c>
      <c r="O173" s="2" t="str">
        <f t="shared" si="6"/>
        <v>na</v>
      </c>
      <c r="P173" t="str">
        <f t="shared" si="8"/>
        <v>Canada</v>
      </c>
    </row>
    <row r="174" spans="1:16" ht="38.25" x14ac:dyDescent="0.2">
      <c r="A174" s="1" t="s">
        <v>4779</v>
      </c>
      <c r="B174" s="1" t="s">
        <v>3319</v>
      </c>
      <c r="C174" s="1">
        <v>180000</v>
      </c>
      <c r="D174" s="1">
        <v>180000</v>
      </c>
      <c r="E174" s="1" t="s">
        <v>718</v>
      </c>
      <c r="F174" s="1">
        <v>3205.4250040000002</v>
      </c>
      <c r="G174" s="1" t="s">
        <v>1567</v>
      </c>
      <c r="H174" s="1" t="s">
        <v>6511</v>
      </c>
      <c r="I174" s="1" t="s">
        <v>1241</v>
      </c>
      <c r="J174" s="1" t="str">
        <f>VLOOKUP(I174,tblCountries6[],2,FALSE)</f>
        <v>India</v>
      </c>
      <c r="K174" s="1" t="s">
        <v>1240</v>
      </c>
      <c r="M174" s="2" t="str">
        <f t="shared" si="7"/>
        <v>india</v>
      </c>
      <c r="N174" s="2" t="str">
        <f>VLOOKUP(M174,ClearingKeys!$A$2:$B$104,2,FALSE)</f>
        <v>ASIA</v>
      </c>
      <c r="O174" s="2" t="str">
        <f t="shared" si="6"/>
        <v>na</v>
      </c>
      <c r="P174" t="str">
        <f t="shared" si="8"/>
        <v>India</v>
      </c>
    </row>
    <row r="175" spans="1:16" ht="38.25" x14ac:dyDescent="0.2">
      <c r="A175" s="1" t="s">
        <v>4775</v>
      </c>
      <c r="B175" s="1" t="s">
        <v>3319</v>
      </c>
      <c r="C175" s="1">
        <v>46584</v>
      </c>
      <c r="D175" s="1">
        <v>46584</v>
      </c>
      <c r="E175" s="1" t="s">
        <v>2902</v>
      </c>
      <c r="F175" s="1">
        <v>46584</v>
      </c>
      <c r="G175" s="1" t="s">
        <v>3728</v>
      </c>
      <c r="H175" s="1" t="s">
        <v>6511</v>
      </c>
      <c r="I175" s="1" t="s">
        <v>2895</v>
      </c>
      <c r="J175" s="1" t="str">
        <f>VLOOKUP(I175,tblCountries6[],2,FALSE)</f>
        <v>USA</v>
      </c>
      <c r="K175" s="1" t="s">
        <v>1240</v>
      </c>
      <c r="M175" s="2" t="str">
        <f t="shared" si="7"/>
        <v>usa</v>
      </c>
      <c r="N175" s="2" t="str">
        <f>VLOOKUP(M175,ClearingKeys!$A$2:$B$104,2,FALSE)</f>
        <v>NA</v>
      </c>
      <c r="O175" s="2" t="str">
        <f t="shared" si="6"/>
        <v>na</v>
      </c>
      <c r="P175" t="str">
        <f t="shared" si="8"/>
        <v>USA</v>
      </c>
    </row>
    <row r="176" spans="1:16" ht="38.25" x14ac:dyDescent="0.2">
      <c r="A176" s="1" t="s">
        <v>4776</v>
      </c>
      <c r="B176" s="1" t="s">
        <v>3319</v>
      </c>
      <c r="C176" s="1">
        <v>67000</v>
      </c>
      <c r="D176" s="1">
        <v>67000</v>
      </c>
      <c r="E176" s="1" t="s">
        <v>2902</v>
      </c>
      <c r="F176" s="1">
        <v>67000</v>
      </c>
      <c r="G176" s="1" t="s">
        <v>2093</v>
      </c>
      <c r="H176" s="1" t="s">
        <v>6511</v>
      </c>
      <c r="I176" s="1" t="s">
        <v>2895</v>
      </c>
      <c r="J176" s="1" t="str">
        <f>VLOOKUP(I176,tblCountries6[],2,FALSE)</f>
        <v>USA</v>
      </c>
      <c r="K176" s="1" t="s">
        <v>1240</v>
      </c>
      <c r="M176" s="2" t="str">
        <f t="shared" si="7"/>
        <v>usa</v>
      </c>
      <c r="N176" s="2" t="str">
        <f>VLOOKUP(M176,ClearingKeys!$A$2:$B$104,2,FALSE)</f>
        <v>NA</v>
      </c>
      <c r="O176" s="2" t="str">
        <f t="shared" si="6"/>
        <v>na</v>
      </c>
      <c r="P176" t="str">
        <f t="shared" si="8"/>
        <v>USA</v>
      </c>
    </row>
    <row r="177" spans="1:16" ht="89.25" x14ac:dyDescent="0.2">
      <c r="A177" s="1" t="s">
        <v>4773</v>
      </c>
      <c r="B177" s="1" t="s">
        <v>3319</v>
      </c>
      <c r="C177" s="1" t="s">
        <v>253</v>
      </c>
      <c r="D177" s="1">
        <v>1100000</v>
      </c>
      <c r="E177" s="1" t="s">
        <v>718</v>
      </c>
      <c r="F177" s="1">
        <v>19588.708360000001</v>
      </c>
      <c r="G177" s="1" t="s">
        <v>3926</v>
      </c>
      <c r="H177" s="1" t="s">
        <v>3027</v>
      </c>
      <c r="I177" s="1" t="s">
        <v>1241</v>
      </c>
      <c r="J177" s="1" t="str">
        <f>VLOOKUP(I177,tblCountries6[],2,FALSE)</f>
        <v>India</v>
      </c>
      <c r="K177" s="1" t="s">
        <v>1240</v>
      </c>
      <c r="M177" s="2" t="str">
        <f t="shared" si="7"/>
        <v>india</v>
      </c>
      <c r="N177" s="2" t="str">
        <f>VLOOKUP(M177,ClearingKeys!$A$2:$B$104,2,FALSE)</f>
        <v>ASIA</v>
      </c>
      <c r="O177" s="2" t="str">
        <f t="shared" si="6"/>
        <v>na</v>
      </c>
      <c r="P177" t="str">
        <f t="shared" si="8"/>
        <v>India</v>
      </c>
    </row>
    <row r="178" spans="1:16" ht="38.25" x14ac:dyDescent="0.2">
      <c r="A178" s="1" t="s">
        <v>4774</v>
      </c>
      <c r="B178" s="1" t="s">
        <v>3166</v>
      </c>
      <c r="C178" s="1">
        <v>92000</v>
      </c>
      <c r="D178" s="1">
        <v>92000</v>
      </c>
      <c r="E178" s="1" t="s">
        <v>2902</v>
      </c>
      <c r="F178" s="1">
        <v>92000</v>
      </c>
      <c r="G178" s="1" t="s">
        <v>735</v>
      </c>
      <c r="H178" s="1" t="s">
        <v>4092</v>
      </c>
      <c r="I178" s="1" t="s">
        <v>2895</v>
      </c>
      <c r="J178" s="1" t="str">
        <f>VLOOKUP(I178,tblCountries6[],2,FALSE)</f>
        <v>USA</v>
      </c>
      <c r="K178" s="1" t="s">
        <v>1240</v>
      </c>
      <c r="M178" s="2" t="str">
        <f t="shared" si="7"/>
        <v>usa</v>
      </c>
      <c r="N178" s="2" t="str">
        <f>VLOOKUP(M178,ClearingKeys!$A$2:$B$104,2,FALSE)</f>
        <v>NA</v>
      </c>
      <c r="O178" s="2" t="str">
        <f t="shared" si="6"/>
        <v>na</v>
      </c>
      <c r="P178" t="str">
        <f t="shared" si="8"/>
        <v>USA</v>
      </c>
    </row>
    <row r="179" spans="1:16" ht="51" x14ac:dyDescent="0.2">
      <c r="A179" s="1" t="s">
        <v>4769</v>
      </c>
      <c r="B179" s="1" t="s">
        <v>3166</v>
      </c>
      <c r="C179" s="1">
        <v>75000</v>
      </c>
      <c r="D179" s="1">
        <v>75000</v>
      </c>
      <c r="E179" s="1" t="s">
        <v>2902</v>
      </c>
      <c r="F179" s="1">
        <v>75000</v>
      </c>
      <c r="G179" s="1" t="s">
        <v>4133</v>
      </c>
      <c r="H179" s="1" t="s">
        <v>1409</v>
      </c>
      <c r="I179" s="1" t="s">
        <v>2895</v>
      </c>
      <c r="J179" s="1" t="str">
        <f>VLOOKUP(I179,tblCountries6[],2,FALSE)</f>
        <v>USA</v>
      </c>
      <c r="K179" s="1" t="s">
        <v>2431</v>
      </c>
      <c r="M179" s="2" t="str">
        <f t="shared" si="7"/>
        <v>usa</v>
      </c>
      <c r="N179" s="2" t="str">
        <f>VLOOKUP(M179,ClearingKeys!$A$2:$B$104,2,FALSE)</f>
        <v>NA</v>
      </c>
      <c r="O179" s="2" t="str">
        <f t="shared" si="6"/>
        <v>na</v>
      </c>
      <c r="P179" t="str">
        <f t="shared" si="8"/>
        <v>USA</v>
      </c>
    </row>
    <row r="180" spans="1:16" ht="38.25" x14ac:dyDescent="0.2">
      <c r="A180" s="1" t="s">
        <v>4771</v>
      </c>
      <c r="B180" s="1" t="s">
        <v>3166</v>
      </c>
      <c r="C180" s="1">
        <v>180000</v>
      </c>
      <c r="D180" s="1">
        <v>180000</v>
      </c>
      <c r="E180" s="1" t="s">
        <v>718</v>
      </c>
      <c r="F180" s="1">
        <v>3205.4250040000002</v>
      </c>
      <c r="G180" s="1" t="s">
        <v>1567</v>
      </c>
      <c r="H180" s="1" t="s">
        <v>6511</v>
      </c>
      <c r="I180" s="1" t="s">
        <v>1241</v>
      </c>
      <c r="J180" s="1" t="str">
        <f>VLOOKUP(I180,tblCountries6[],2,FALSE)</f>
        <v>India</v>
      </c>
      <c r="K180" s="1" t="s">
        <v>1240</v>
      </c>
      <c r="M180" s="2" t="str">
        <f t="shared" si="7"/>
        <v>india</v>
      </c>
      <c r="N180" s="2" t="str">
        <f>VLOOKUP(M180,ClearingKeys!$A$2:$B$104,2,FALSE)</f>
        <v>ASIA</v>
      </c>
      <c r="O180" s="2" t="str">
        <f t="shared" si="6"/>
        <v>na</v>
      </c>
      <c r="P180" t="str">
        <f t="shared" si="8"/>
        <v>India</v>
      </c>
    </row>
    <row r="181" spans="1:16" ht="63.75" x14ac:dyDescent="0.2">
      <c r="A181" s="1" t="s">
        <v>4766</v>
      </c>
      <c r="B181" s="1" t="s">
        <v>3166</v>
      </c>
      <c r="C181" s="1">
        <v>18500</v>
      </c>
      <c r="D181" s="1">
        <v>18500</v>
      </c>
      <c r="E181" s="1" t="s">
        <v>211</v>
      </c>
      <c r="F181" s="1">
        <v>29159.298030000002</v>
      </c>
      <c r="G181" s="1" t="s">
        <v>13</v>
      </c>
      <c r="H181" s="1" t="s">
        <v>3027</v>
      </c>
      <c r="I181" s="1" t="s">
        <v>922</v>
      </c>
      <c r="J181" s="1" t="str">
        <f>VLOOKUP(I181,tblCountries6[],2,FALSE)</f>
        <v>UK</v>
      </c>
      <c r="K181" s="1" t="s">
        <v>2431</v>
      </c>
      <c r="M181" s="2" t="str">
        <f t="shared" si="7"/>
        <v>uk</v>
      </c>
      <c r="N181" s="2" t="str">
        <f>VLOOKUP(M181,ClearingKeys!$A$2:$B$104,2,FALSE)</f>
        <v>EUROPE</v>
      </c>
      <c r="O181" s="2" t="str">
        <f t="shared" si="6"/>
        <v>na</v>
      </c>
      <c r="P181" t="str">
        <f t="shared" si="8"/>
        <v>UK</v>
      </c>
    </row>
    <row r="182" spans="1:16" ht="51" x14ac:dyDescent="0.2">
      <c r="A182" s="1" t="s">
        <v>4757</v>
      </c>
      <c r="B182" s="1" t="s">
        <v>3166</v>
      </c>
      <c r="C182" s="1">
        <v>40000</v>
      </c>
      <c r="D182" s="1">
        <v>40000</v>
      </c>
      <c r="E182" s="1" t="s">
        <v>2902</v>
      </c>
      <c r="F182" s="1">
        <v>40000</v>
      </c>
      <c r="G182" s="1" t="s">
        <v>4561</v>
      </c>
      <c r="H182" s="1" t="s">
        <v>6511</v>
      </c>
      <c r="I182" s="1" t="s">
        <v>2895</v>
      </c>
      <c r="J182" s="1" t="str">
        <f>VLOOKUP(I182,tblCountries6[],2,FALSE)</f>
        <v>USA</v>
      </c>
      <c r="K182" s="1" t="s">
        <v>2431</v>
      </c>
      <c r="M182" s="2" t="str">
        <f t="shared" si="7"/>
        <v>usa</v>
      </c>
      <c r="N182" s="2" t="str">
        <f>VLOOKUP(M182,ClearingKeys!$A$2:$B$104,2,FALSE)</f>
        <v>NA</v>
      </c>
      <c r="O182" s="2" t="str">
        <f t="shared" si="6"/>
        <v>na</v>
      </c>
      <c r="P182" t="str">
        <f t="shared" si="8"/>
        <v>USA</v>
      </c>
    </row>
    <row r="183" spans="1:16" ht="38.25" x14ac:dyDescent="0.2">
      <c r="A183" s="1" t="s">
        <v>4759</v>
      </c>
      <c r="B183" s="1" t="s">
        <v>3166</v>
      </c>
      <c r="C183" s="1">
        <v>111680</v>
      </c>
      <c r="D183" s="1">
        <v>111680</v>
      </c>
      <c r="E183" s="1" t="s">
        <v>2902</v>
      </c>
      <c r="F183" s="1">
        <v>111680</v>
      </c>
      <c r="G183" s="1" t="s">
        <v>1791</v>
      </c>
      <c r="H183" s="1" t="s">
        <v>6511</v>
      </c>
      <c r="I183" s="1" t="s">
        <v>2895</v>
      </c>
      <c r="J183" s="1" t="str">
        <f>VLOOKUP(I183,tblCountries6[],2,FALSE)</f>
        <v>USA</v>
      </c>
      <c r="K183" s="1" t="s">
        <v>5350</v>
      </c>
      <c r="M183" s="2" t="str">
        <f t="shared" si="7"/>
        <v>usa</v>
      </c>
      <c r="N183" s="2" t="str">
        <f>VLOOKUP(M183,ClearingKeys!$A$2:$B$104,2,FALSE)</f>
        <v>NA</v>
      </c>
      <c r="O183" s="2" t="str">
        <f t="shared" si="6"/>
        <v>na</v>
      </c>
      <c r="P183" t="str">
        <f t="shared" si="8"/>
        <v>USA</v>
      </c>
    </row>
    <row r="184" spans="1:16" ht="38.25" x14ac:dyDescent="0.2">
      <c r="A184" s="1" t="s">
        <v>4761</v>
      </c>
      <c r="B184" s="1" t="s">
        <v>5392</v>
      </c>
      <c r="C184" s="1">
        <v>41.405999999999999</v>
      </c>
      <c r="D184" s="1">
        <v>41406</v>
      </c>
      <c r="E184" s="1" t="s">
        <v>2902</v>
      </c>
      <c r="F184" s="1">
        <v>41406</v>
      </c>
      <c r="G184" s="1" t="s">
        <v>1223</v>
      </c>
      <c r="H184" s="1" t="s">
        <v>6511</v>
      </c>
      <c r="I184" s="1" t="s">
        <v>2732</v>
      </c>
      <c r="J184" s="1" t="str">
        <f>VLOOKUP(I184,tblCountries6[],2,FALSE)</f>
        <v>Canada</v>
      </c>
      <c r="K184" s="1" t="s">
        <v>5881</v>
      </c>
      <c r="M184" s="2" t="str">
        <f t="shared" si="7"/>
        <v>canada</v>
      </c>
      <c r="N184" s="2" t="str">
        <f>VLOOKUP(M184,ClearingKeys!$A$2:$B$104,2,FALSE)</f>
        <v>NA</v>
      </c>
      <c r="O184" s="2" t="str">
        <f t="shared" si="6"/>
        <v>na</v>
      </c>
      <c r="P184" t="str">
        <f t="shared" si="8"/>
        <v>Canada</v>
      </c>
    </row>
    <row r="185" spans="1:16" ht="38.25" x14ac:dyDescent="0.2">
      <c r="A185" s="1" t="s">
        <v>4762</v>
      </c>
      <c r="B185" s="1" t="s">
        <v>5392</v>
      </c>
      <c r="C185" s="1">
        <v>70000</v>
      </c>
      <c r="D185" s="1">
        <v>70000</v>
      </c>
      <c r="E185" s="1" t="s">
        <v>2902</v>
      </c>
      <c r="F185" s="1">
        <v>70000</v>
      </c>
      <c r="G185" s="1" t="s">
        <v>1964</v>
      </c>
      <c r="H185" s="1" t="s">
        <v>3027</v>
      </c>
      <c r="I185" s="1" t="s">
        <v>2895</v>
      </c>
      <c r="J185" s="1" t="str">
        <f>VLOOKUP(I185,tblCountries6[],2,FALSE)</f>
        <v>USA</v>
      </c>
      <c r="K185" s="1" t="s">
        <v>1240</v>
      </c>
      <c r="M185" s="2" t="str">
        <f t="shared" si="7"/>
        <v>usa</v>
      </c>
      <c r="N185" s="2" t="str">
        <f>VLOOKUP(M185,ClearingKeys!$A$2:$B$104,2,FALSE)</f>
        <v>NA</v>
      </c>
      <c r="O185" s="2" t="str">
        <f t="shared" si="6"/>
        <v>na</v>
      </c>
      <c r="P185" t="str">
        <f t="shared" si="8"/>
        <v>USA</v>
      </c>
    </row>
    <row r="186" spans="1:16" ht="63.75" x14ac:dyDescent="0.2">
      <c r="A186" s="1" t="s">
        <v>4747</v>
      </c>
      <c r="B186" s="1" t="s">
        <v>5392</v>
      </c>
      <c r="C186" s="1">
        <v>40700</v>
      </c>
      <c r="D186" s="1">
        <v>40700</v>
      </c>
      <c r="E186" s="1" t="s">
        <v>2902</v>
      </c>
      <c r="F186" s="1">
        <v>40700</v>
      </c>
      <c r="G186" s="1" t="s">
        <v>267</v>
      </c>
      <c r="H186" s="1" t="s">
        <v>6511</v>
      </c>
      <c r="I186" s="1" t="s">
        <v>2895</v>
      </c>
      <c r="J186" s="1" t="str">
        <f>VLOOKUP(I186,tblCountries6[],2,FALSE)</f>
        <v>USA</v>
      </c>
      <c r="K186" s="1" t="s">
        <v>5881</v>
      </c>
      <c r="M186" s="2" t="str">
        <f t="shared" si="7"/>
        <v>usa</v>
      </c>
      <c r="N186" s="2" t="str">
        <f>VLOOKUP(M186,ClearingKeys!$A$2:$B$104,2,FALSE)</f>
        <v>NA</v>
      </c>
      <c r="O186" s="2" t="str">
        <f t="shared" si="6"/>
        <v>na</v>
      </c>
      <c r="P186" t="str">
        <f t="shared" si="8"/>
        <v>USA</v>
      </c>
    </row>
    <row r="187" spans="1:16" ht="38.25" x14ac:dyDescent="0.2">
      <c r="A187" s="1" t="s">
        <v>4748</v>
      </c>
      <c r="B187" s="1" t="s">
        <v>5392</v>
      </c>
      <c r="C187" s="1">
        <v>40000</v>
      </c>
      <c r="D187" s="1">
        <v>40000</v>
      </c>
      <c r="E187" s="1" t="s">
        <v>2902</v>
      </c>
      <c r="F187" s="1">
        <v>40000</v>
      </c>
      <c r="G187" s="1" t="s">
        <v>202</v>
      </c>
      <c r="H187" s="1" t="s">
        <v>6511</v>
      </c>
      <c r="I187" s="1" t="s">
        <v>2895</v>
      </c>
      <c r="J187" s="1" t="str">
        <f>VLOOKUP(I187,tblCountries6[],2,FALSE)</f>
        <v>USA</v>
      </c>
      <c r="K187" s="1" t="s">
        <v>1240</v>
      </c>
      <c r="M187" s="2" t="str">
        <f t="shared" si="7"/>
        <v>usa</v>
      </c>
      <c r="N187" s="2" t="str">
        <f>VLOOKUP(M187,ClearingKeys!$A$2:$B$104,2,FALSE)</f>
        <v>NA</v>
      </c>
      <c r="O187" s="2" t="str">
        <f t="shared" si="6"/>
        <v>na</v>
      </c>
      <c r="P187" t="str">
        <f t="shared" si="8"/>
        <v>USA</v>
      </c>
    </row>
    <row r="188" spans="1:16" ht="51" x14ac:dyDescent="0.2">
      <c r="A188" s="1" t="s">
        <v>4749</v>
      </c>
      <c r="B188" s="1" t="s">
        <v>5392</v>
      </c>
      <c r="C188" s="1">
        <v>60000</v>
      </c>
      <c r="D188" s="1">
        <v>60000</v>
      </c>
      <c r="E188" s="1" t="s">
        <v>2902</v>
      </c>
      <c r="F188" s="1">
        <v>60000</v>
      </c>
      <c r="G188" s="1" t="s">
        <v>2643</v>
      </c>
      <c r="H188" s="1" t="s">
        <v>519</v>
      </c>
      <c r="I188" s="1" t="s">
        <v>2895</v>
      </c>
      <c r="J188" s="1" t="str">
        <f>VLOOKUP(I188,tblCountries6[],2,FALSE)</f>
        <v>USA</v>
      </c>
      <c r="K188" s="1" t="s">
        <v>1240</v>
      </c>
      <c r="M188" s="2" t="str">
        <f t="shared" si="7"/>
        <v>usa</v>
      </c>
      <c r="N188" s="2" t="str">
        <f>VLOOKUP(M188,ClearingKeys!$A$2:$B$104,2,FALSE)</f>
        <v>NA</v>
      </c>
      <c r="O188" s="2" t="str">
        <f t="shared" si="6"/>
        <v>na</v>
      </c>
      <c r="P188" t="str">
        <f t="shared" si="8"/>
        <v>USA</v>
      </c>
    </row>
    <row r="189" spans="1:16" ht="51" x14ac:dyDescent="0.2">
      <c r="A189" s="1" t="s">
        <v>4750</v>
      </c>
      <c r="B189" s="1" t="s">
        <v>5392</v>
      </c>
      <c r="C189" s="1">
        <v>92000</v>
      </c>
      <c r="D189" s="1">
        <v>92000</v>
      </c>
      <c r="E189" s="1" t="s">
        <v>1537</v>
      </c>
      <c r="F189" s="1">
        <v>90469.260120000006</v>
      </c>
      <c r="G189" s="1" t="s">
        <v>5324</v>
      </c>
      <c r="H189" s="1" t="s">
        <v>5482</v>
      </c>
      <c r="I189" s="1" t="s">
        <v>2732</v>
      </c>
      <c r="J189" s="1" t="str">
        <f>VLOOKUP(I189,tblCountries6[],2,FALSE)</f>
        <v>Canada</v>
      </c>
      <c r="K189" s="1" t="s">
        <v>2431</v>
      </c>
      <c r="M189" s="2" t="str">
        <f t="shared" si="7"/>
        <v>canada</v>
      </c>
      <c r="N189" s="2" t="str">
        <f>VLOOKUP(M189,ClearingKeys!$A$2:$B$104,2,FALSE)</f>
        <v>NA</v>
      </c>
      <c r="O189" s="2" t="str">
        <f t="shared" si="6"/>
        <v>na</v>
      </c>
      <c r="P189" t="str">
        <f t="shared" si="8"/>
        <v>Canada</v>
      </c>
    </row>
    <row r="190" spans="1:16" ht="51" x14ac:dyDescent="0.2">
      <c r="A190" s="1" t="s">
        <v>4753</v>
      </c>
      <c r="B190" s="1" t="s">
        <v>5392</v>
      </c>
      <c r="C190" s="1">
        <v>13636.36</v>
      </c>
      <c r="D190" s="1">
        <v>13636</v>
      </c>
      <c r="E190" s="1" t="s">
        <v>2902</v>
      </c>
      <c r="F190" s="1">
        <v>13636</v>
      </c>
      <c r="G190" s="1" t="s">
        <v>3664</v>
      </c>
      <c r="H190" s="1" t="s">
        <v>3027</v>
      </c>
      <c r="I190" s="1" t="s">
        <v>1241</v>
      </c>
      <c r="J190" s="1" t="str">
        <f>VLOOKUP(I190,tblCountries6[],2,FALSE)</f>
        <v>India</v>
      </c>
      <c r="K190" s="1" t="s">
        <v>2431</v>
      </c>
      <c r="M190" s="2" t="str">
        <f t="shared" si="7"/>
        <v>india</v>
      </c>
      <c r="N190" s="2" t="str">
        <f>VLOOKUP(M190,ClearingKeys!$A$2:$B$104,2,FALSE)</f>
        <v>ASIA</v>
      </c>
      <c r="O190" s="2" t="str">
        <f t="shared" si="6"/>
        <v>na</v>
      </c>
      <c r="P190" t="str">
        <f t="shared" si="8"/>
        <v>India</v>
      </c>
    </row>
    <row r="191" spans="1:16" ht="51" x14ac:dyDescent="0.2">
      <c r="A191" s="1" t="s">
        <v>4754</v>
      </c>
      <c r="B191" s="1" t="s">
        <v>5392</v>
      </c>
      <c r="C191" s="1">
        <v>80000</v>
      </c>
      <c r="D191" s="1">
        <v>80000</v>
      </c>
      <c r="E191" s="1" t="s">
        <v>2902</v>
      </c>
      <c r="F191" s="1">
        <v>80000</v>
      </c>
      <c r="G191" s="1" t="s">
        <v>1936</v>
      </c>
      <c r="H191" s="1" t="s">
        <v>3027</v>
      </c>
      <c r="I191" s="1" t="s">
        <v>2895</v>
      </c>
      <c r="J191" s="1" t="str">
        <f>VLOOKUP(I191,tblCountries6[],2,FALSE)</f>
        <v>USA</v>
      </c>
      <c r="K191" s="1" t="s">
        <v>5350</v>
      </c>
      <c r="M191" s="2" t="str">
        <f t="shared" si="7"/>
        <v>usa</v>
      </c>
      <c r="N191" s="2" t="str">
        <f>VLOOKUP(M191,ClearingKeys!$A$2:$B$104,2,FALSE)</f>
        <v>NA</v>
      </c>
      <c r="O191" s="2" t="str">
        <f t="shared" si="6"/>
        <v>na</v>
      </c>
      <c r="P191" t="str">
        <f t="shared" si="8"/>
        <v>USA</v>
      </c>
    </row>
    <row r="192" spans="1:16" ht="38.25" x14ac:dyDescent="0.2">
      <c r="A192" s="1" t="s">
        <v>4740</v>
      </c>
      <c r="B192" s="1" t="s">
        <v>2716</v>
      </c>
      <c r="C192" s="1" t="s">
        <v>5402</v>
      </c>
      <c r="D192" s="1">
        <v>60000</v>
      </c>
      <c r="E192" s="1" t="s">
        <v>1537</v>
      </c>
      <c r="F192" s="1">
        <v>59001.691379999997</v>
      </c>
      <c r="G192" s="1" t="s">
        <v>4003</v>
      </c>
      <c r="H192" s="1" t="s">
        <v>6511</v>
      </c>
      <c r="I192" s="1" t="s">
        <v>2732</v>
      </c>
      <c r="J192" s="1" t="str">
        <f>VLOOKUP(I192,tblCountries6[],2,FALSE)</f>
        <v>Canada</v>
      </c>
      <c r="K192" s="1" t="s">
        <v>5350</v>
      </c>
      <c r="M192" s="2" t="str">
        <f t="shared" si="7"/>
        <v>canada</v>
      </c>
      <c r="N192" s="2" t="str">
        <f>VLOOKUP(M192,ClearingKeys!$A$2:$B$104,2,FALSE)</f>
        <v>NA</v>
      </c>
      <c r="O192" s="2" t="str">
        <f t="shared" si="6"/>
        <v>na</v>
      </c>
      <c r="P192" t="str">
        <f t="shared" si="8"/>
        <v>Canada</v>
      </c>
    </row>
    <row r="193" spans="1:16" ht="38.25" x14ac:dyDescent="0.2">
      <c r="A193" s="1" t="s">
        <v>4744</v>
      </c>
      <c r="B193" s="1" t="s">
        <v>2716</v>
      </c>
      <c r="C193" s="1">
        <v>28000</v>
      </c>
      <c r="D193" s="1">
        <v>28000</v>
      </c>
      <c r="E193" s="1" t="s">
        <v>2902</v>
      </c>
      <c r="F193" s="1">
        <v>28000</v>
      </c>
      <c r="G193" s="1" t="s">
        <v>6343</v>
      </c>
      <c r="H193" s="1" t="s">
        <v>6511</v>
      </c>
      <c r="I193" s="1" t="s">
        <v>2895</v>
      </c>
      <c r="J193" s="1" t="str">
        <f>VLOOKUP(I193,tblCountries6[],2,FALSE)</f>
        <v>USA</v>
      </c>
      <c r="K193" s="1" t="s">
        <v>1240</v>
      </c>
      <c r="M193" s="2" t="str">
        <f t="shared" si="7"/>
        <v>usa</v>
      </c>
      <c r="N193" s="2" t="str">
        <f>VLOOKUP(M193,ClearingKeys!$A$2:$B$104,2,FALSE)</f>
        <v>NA</v>
      </c>
      <c r="O193" s="2" t="str">
        <f t="shared" si="6"/>
        <v>na</v>
      </c>
      <c r="P193" t="str">
        <f t="shared" si="8"/>
        <v>USA</v>
      </c>
    </row>
    <row r="194" spans="1:16" ht="51" x14ac:dyDescent="0.2">
      <c r="A194" s="1" t="s">
        <v>4742</v>
      </c>
      <c r="B194" s="1" t="s">
        <v>2716</v>
      </c>
      <c r="C194" s="1">
        <v>60000</v>
      </c>
      <c r="D194" s="1">
        <v>60000</v>
      </c>
      <c r="E194" s="1" t="s">
        <v>2902</v>
      </c>
      <c r="F194" s="1">
        <v>60000</v>
      </c>
      <c r="G194" s="1" t="s">
        <v>4199</v>
      </c>
      <c r="H194" s="1" t="s">
        <v>6511</v>
      </c>
      <c r="I194" s="1" t="s">
        <v>2895</v>
      </c>
      <c r="J194" s="1" t="str">
        <f>VLOOKUP(I194,tblCountries6[],2,FALSE)</f>
        <v>USA</v>
      </c>
      <c r="K194" s="1" t="s">
        <v>1240</v>
      </c>
      <c r="M194" s="2" t="str">
        <f t="shared" si="7"/>
        <v>usa</v>
      </c>
      <c r="N194" s="2" t="str">
        <f>VLOOKUP(M194,ClearingKeys!$A$2:$B$104,2,FALSE)</f>
        <v>NA</v>
      </c>
      <c r="O194" s="2" t="str">
        <f t="shared" si="6"/>
        <v>na</v>
      </c>
      <c r="P194" t="str">
        <f t="shared" si="8"/>
        <v>USA</v>
      </c>
    </row>
    <row r="195" spans="1:16" ht="38.25" x14ac:dyDescent="0.2">
      <c r="A195" s="1" t="s">
        <v>4743</v>
      </c>
      <c r="B195" s="1" t="s">
        <v>2716</v>
      </c>
      <c r="C195" s="1">
        <v>96000</v>
      </c>
      <c r="D195" s="1">
        <v>96000</v>
      </c>
      <c r="E195" s="1" t="s">
        <v>2902</v>
      </c>
      <c r="F195" s="1">
        <v>96000</v>
      </c>
      <c r="G195" s="1" t="s">
        <v>4646</v>
      </c>
      <c r="H195" s="1" t="s">
        <v>1409</v>
      </c>
      <c r="I195" s="1" t="s">
        <v>2895</v>
      </c>
      <c r="J195" s="1" t="str">
        <f>VLOOKUP(I195,tblCountries6[],2,FALSE)</f>
        <v>USA</v>
      </c>
      <c r="K195" s="1" t="s">
        <v>5350</v>
      </c>
      <c r="M195" s="2" t="str">
        <f t="shared" si="7"/>
        <v>usa</v>
      </c>
      <c r="N195" s="2" t="str">
        <f>VLOOKUP(M195,ClearingKeys!$A$2:$B$104,2,FALSE)</f>
        <v>NA</v>
      </c>
      <c r="O195" s="2" t="str">
        <f t="shared" si="6"/>
        <v>na</v>
      </c>
      <c r="P195" t="str">
        <f t="shared" si="8"/>
        <v>USA</v>
      </c>
    </row>
    <row r="196" spans="1:16" ht="38.25" x14ac:dyDescent="0.2">
      <c r="A196" s="1" t="s">
        <v>4737</v>
      </c>
      <c r="B196" s="1" t="s">
        <v>4456</v>
      </c>
      <c r="C196" s="1">
        <v>67000</v>
      </c>
      <c r="D196" s="1">
        <v>67000</v>
      </c>
      <c r="E196" s="1" t="s">
        <v>2902</v>
      </c>
      <c r="F196" s="1">
        <v>67000</v>
      </c>
      <c r="G196" s="1" t="s">
        <v>2972</v>
      </c>
      <c r="H196" s="1" t="s">
        <v>6511</v>
      </c>
      <c r="I196" s="1" t="s">
        <v>2895</v>
      </c>
      <c r="J196" s="1" t="str">
        <f>VLOOKUP(I196,tblCountries6[],2,FALSE)</f>
        <v>USA</v>
      </c>
      <c r="K196" s="1" t="s">
        <v>1240</v>
      </c>
      <c r="M196" s="2" t="str">
        <f t="shared" si="7"/>
        <v>usa</v>
      </c>
      <c r="N196" s="2" t="str">
        <f>VLOOKUP(M196,ClearingKeys!$A$2:$B$104,2,FALSE)</f>
        <v>NA</v>
      </c>
      <c r="O196" s="2" t="str">
        <f t="shared" si="6"/>
        <v>na</v>
      </c>
      <c r="P196" t="str">
        <f t="shared" si="8"/>
        <v>USA</v>
      </c>
    </row>
    <row r="197" spans="1:16" ht="38.25" x14ac:dyDescent="0.2">
      <c r="A197" s="1" t="s">
        <v>4738</v>
      </c>
      <c r="B197" s="1" t="s">
        <v>4456</v>
      </c>
      <c r="C197" s="1">
        <v>70000</v>
      </c>
      <c r="D197" s="1">
        <v>70000</v>
      </c>
      <c r="E197" s="1" t="s">
        <v>2902</v>
      </c>
      <c r="F197" s="1">
        <v>70000</v>
      </c>
      <c r="G197" s="1" t="s">
        <v>1907</v>
      </c>
      <c r="H197" s="1" t="s">
        <v>6511</v>
      </c>
      <c r="I197" s="1" t="s">
        <v>2895</v>
      </c>
      <c r="J197" s="1" t="str">
        <f>VLOOKUP(I197,tblCountries6[],2,FALSE)</f>
        <v>USA</v>
      </c>
      <c r="K197" s="1" t="s">
        <v>1240</v>
      </c>
      <c r="M197" s="2" t="str">
        <f t="shared" si="7"/>
        <v>usa</v>
      </c>
      <c r="N197" s="2" t="str">
        <f>VLOOKUP(M197,ClearingKeys!$A$2:$B$104,2,FALSE)</f>
        <v>NA</v>
      </c>
      <c r="O197" s="2" t="str">
        <f t="shared" si="6"/>
        <v>na</v>
      </c>
      <c r="P197" t="str">
        <f t="shared" si="8"/>
        <v>USA</v>
      </c>
    </row>
    <row r="198" spans="1:16" ht="51" x14ac:dyDescent="0.2">
      <c r="A198" s="1" t="s">
        <v>4734</v>
      </c>
      <c r="B198" s="1" t="s">
        <v>4456</v>
      </c>
      <c r="C198" s="1">
        <v>233000</v>
      </c>
      <c r="D198" s="1">
        <v>233000</v>
      </c>
      <c r="E198" s="1" t="s">
        <v>718</v>
      </c>
      <c r="F198" s="1">
        <v>4149.2445879999996</v>
      </c>
      <c r="G198" s="1" t="s">
        <v>5454</v>
      </c>
      <c r="H198" s="1" t="s">
        <v>3027</v>
      </c>
      <c r="I198" s="1" t="s">
        <v>1241</v>
      </c>
      <c r="J198" s="1" t="str">
        <f>VLOOKUP(I198,tblCountries6[],2,FALSE)</f>
        <v>India</v>
      </c>
      <c r="K198" s="1" t="s">
        <v>2431</v>
      </c>
      <c r="M198" s="2" t="str">
        <f t="shared" si="7"/>
        <v>india</v>
      </c>
      <c r="N198" s="2" t="str">
        <f>VLOOKUP(M198,ClearingKeys!$A$2:$B$104,2,FALSE)</f>
        <v>ASIA</v>
      </c>
      <c r="O198" s="2" t="str">
        <f t="shared" ref="O198:O261" si="9">IF(ISBLANK(L198),"na",L198)</f>
        <v>na</v>
      </c>
      <c r="P198" t="str">
        <f t="shared" si="8"/>
        <v>India</v>
      </c>
    </row>
    <row r="199" spans="1:16" ht="38.25" x14ac:dyDescent="0.2">
      <c r="A199" s="1" t="s">
        <v>4735</v>
      </c>
      <c r="B199" s="1" t="s">
        <v>4456</v>
      </c>
      <c r="C199" s="1" t="s">
        <v>1808</v>
      </c>
      <c r="D199" s="1">
        <v>99000</v>
      </c>
      <c r="E199" s="1" t="s">
        <v>2902</v>
      </c>
      <c r="F199" s="1">
        <v>99000</v>
      </c>
      <c r="G199" s="1" t="s">
        <v>2587</v>
      </c>
      <c r="H199" s="1" t="s">
        <v>2089</v>
      </c>
      <c r="I199" s="1" t="s">
        <v>2895</v>
      </c>
      <c r="J199" s="1" t="str">
        <f>VLOOKUP(I199,tblCountries6[],2,FALSE)</f>
        <v>USA</v>
      </c>
      <c r="K199" s="1" t="s">
        <v>1240</v>
      </c>
      <c r="M199" s="2" t="str">
        <f t="shared" ref="M199:M262" si="10">TRIM(LOWER(J199))</f>
        <v>usa</v>
      </c>
      <c r="N199" s="2" t="str">
        <f>VLOOKUP(M199,ClearingKeys!$A$2:$B$104,2,FALSE)</f>
        <v>NA</v>
      </c>
      <c r="O199" s="2" t="str">
        <f t="shared" si="9"/>
        <v>na</v>
      </c>
      <c r="P199" t="str">
        <f t="shared" ref="P199:P262" si="11">IF(M199="usa","USA",IF(M199="UK","UK",PROPER(M199)))</f>
        <v>USA</v>
      </c>
    </row>
    <row r="200" spans="1:16" ht="38.25" x14ac:dyDescent="0.2">
      <c r="A200" s="1" t="s">
        <v>4667</v>
      </c>
      <c r="B200" s="1" t="s">
        <v>4110</v>
      </c>
      <c r="C200" s="1">
        <v>90000</v>
      </c>
      <c r="D200" s="1">
        <v>90000</v>
      </c>
      <c r="E200" s="1" t="s">
        <v>2902</v>
      </c>
      <c r="F200" s="1">
        <v>90000</v>
      </c>
      <c r="G200" s="1" t="s">
        <v>2307</v>
      </c>
      <c r="H200" s="1" t="s">
        <v>3027</v>
      </c>
      <c r="I200" s="1" t="s">
        <v>2895</v>
      </c>
      <c r="J200" s="1" t="str">
        <f>VLOOKUP(I200,tblCountries6[],2,FALSE)</f>
        <v>USA</v>
      </c>
      <c r="K200" s="1" t="s">
        <v>5350</v>
      </c>
      <c r="M200" s="2" t="str">
        <f t="shared" si="10"/>
        <v>usa</v>
      </c>
      <c r="N200" s="2" t="str">
        <f>VLOOKUP(M200,ClearingKeys!$A$2:$B$104,2,FALSE)</f>
        <v>NA</v>
      </c>
      <c r="O200" s="2" t="str">
        <f t="shared" si="9"/>
        <v>na</v>
      </c>
      <c r="P200" t="str">
        <f t="shared" si="11"/>
        <v>USA</v>
      </c>
    </row>
    <row r="201" spans="1:16" ht="38.25" x14ac:dyDescent="0.2">
      <c r="A201" s="1" t="s">
        <v>4664</v>
      </c>
      <c r="B201" s="1" t="s">
        <v>4110</v>
      </c>
      <c r="C201" s="1">
        <v>275000</v>
      </c>
      <c r="D201" s="1">
        <v>275000</v>
      </c>
      <c r="E201" s="1" t="s">
        <v>718</v>
      </c>
      <c r="F201" s="1">
        <v>4897.1770889999998</v>
      </c>
      <c r="G201" s="1" t="s">
        <v>1621</v>
      </c>
      <c r="H201" s="1" t="s">
        <v>6511</v>
      </c>
      <c r="I201" s="1" t="s">
        <v>1241</v>
      </c>
      <c r="J201" s="1" t="str">
        <f>VLOOKUP(I201,tblCountries6[],2,FALSE)</f>
        <v>India</v>
      </c>
      <c r="K201" s="1" t="s">
        <v>5350</v>
      </c>
      <c r="M201" s="2" t="str">
        <f t="shared" si="10"/>
        <v>india</v>
      </c>
      <c r="N201" s="2" t="str">
        <f>VLOOKUP(M201,ClearingKeys!$A$2:$B$104,2,FALSE)</f>
        <v>ASIA</v>
      </c>
      <c r="O201" s="2" t="str">
        <f t="shared" si="9"/>
        <v>na</v>
      </c>
      <c r="P201" t="str">
        <f t="shared" si="11"/>
        <v>India</v>
      </c>
    </row>
    <row r="202" spans="1:16" ht="51" x14ac:dyDescent="0.2">
      <c r="A202" s="1" t="s">
        <v>4665</v>
      </c>
      <c r="B202" s="1" t="s">
        <v>4110</v>
      </c>
      <c r="C202" s="1" t="s">
        <v>4977</v>
      </c>
      <c r="D202" s="1">
        <v>192000</v>
      </c>
      <c r="E202" s="1" t="s">
        <v>718</v>
      </c>
      <c r="F202" s="1">
        <v>3419.1200039999999</v>
      </c>
      <c r="G202" s="1" t="s">
        <v>5851</v>
      </c>
      <c r="H202" s="1" t="s">
        <v>6511</v>
      </c>
      <c r="I202" s="1" t="s">
        <v>1241</v>
      </c>
      <c r="J202" s="1" t="str">
        <f>VLOOKUP(I202,tblCountries6[],2,FALSE)</f>
        <v>India</v>
      </c>
      <c r="K202" s="1" t="s">
        <v>2431</v>
      </c>
      <c r="M202" s="2" t="str">
        <f t="shared" si="10"/>
        <v>india</v>
      </c>
      <c r="N202" s="2" t="str">
        <f>VLOOKUP(M202,ClearingKeys!$A$2:$B$104,2,FALSE)</f>
        <v>ASIA</v>
      </c>
      <c r="O202" s="2" t="str">
        <f t="shared" si="9"/>
        <v>na</v>
      </c>
      <c r="P202" t="str">
        <f t="shared" si="11"/>
        <v>India</v>
      </c>
    </row>
    <row r="203" spans="1:16" ht="51" x14ac:dyDescent="0.2">
      <c r="A203" s="1" t="s">
        <v>4671</v>
      </c>
      <c r="B203" s="1" t="s">
        <v>4110</v>
      </c>
      <c r="C203" s="1">
        <v>51000</v>
      </c>
      <c r="D203" s="1">
        <v>51000</v>
      </c>
      <c r="E203" s="1" t="s">
        <v>2902</v>
      </c>
      <c r="F203" s="1">
        <v>51000</v>
      </c>
      <c r="G203" s="1" t="s">
        <v>3413</v>
      </c>
      <c r="H203" s="1" t="s">
        <v>3027</v>
      </c>
      <c r="I203" s="1" t="s">
        <v>2895</v>
      </c>
      <c r="J203" s="1" t="str">
        <f>VLOOKUP(I203,tblCountries6[],2,FALSE)</f>
        <v>USA</v>
      </c>
      <c r="K203" s="1" t="s">
        <v>1240</v>
      </c>
      <c r="M203" s="2" t="str">
        <f t="shared" si="10"/>
        <v>usa</v>
      </c>
      <c r="N203" s="2" t="str">
        <f>VLOOKUP(M203,ClearingKeys!$A$2:$B$104,2,FALSE)</f>
        <v>NA</v>
      </c>
      <c r="O203" s="2" t="str">
        <f t="shared" si="9"/>
        <v>na</v>
      </c>
      <c r="P203" t="str">
        <f t="shared" si="11"/>
        <v>USA</v>
      </c>
    </row>
    <row r="204" spans="1:16" ht="51" x14ac:dyDescent="0.2">
      <c r="A204" s="1" t="s">
        <v>4670</v>
      </c>
      <c r="B204" s="1" t="s">
        <v>4110</v>
      </c>
      <c r="C204" s="1">
        <v>100000</v>
      </c>
      <c r="D204" s="1">
        <v>100000</v>
      </c>
      <c r="E204" s="1" t="s">
        <v>2902</v>
      </c>
      <c r="F204" s="1">
        <v>100000</v>
      </c>
      <c r="G204" s="1" t="s">
        <v>1224</v>
      </c>
      <c r="H204" s="1" t="s">
        <v>3027</v>
      </c>
      <c r="I204" s="1" t="s">
        <v>2895</v>
      </c>
      <c r="J204" s="1" t="str">
        <f>VLOOKUP(I204,tblCountries6[],2,FALSE)</f>
        <v>USA</v>
      </c>
      <c r="K204" s="1" t="s">
        <v>2431</v>
      </c>
      <c r="M204" s="2" t="str">
        <f t="shared" si="10"/>
        <v>usa</v>
      </c>
      <c r="N204" s="2" t="str">
        <f>VLOOKUP(M204,ClearingKeys!$A$2:$B$104,2,FALSE)</f>
        <v>NA</v>
      </c>
      <c r="O204" s="2" t="str">
        <f t="shared" si="9"/>
        <v>na</v>
      </c>
      <c r="P204" t="str">
        <f t="shared" si="11"/>
        <v>USA</v>
      </c>
    </row>
    <row r="205" spans="1:16" ht="51" x14ac:dyDescent="0.2">
      <c r="A205" s="1" t="s">
        <v>4673</v>
      </c>
      <c r="B205" s="1" t="s">
        <v>4110</v>
      </c>
      <c r="C205" s="1" t="s">
        <v>900</v>
      </c>
      <c r="D205" s="1">
        <v>1800000</v>
      </c>
      <c r="E205" s="1" t="s">
        <v>718</v>
      </c>
      <c r="F205" s="1">
        <v>32054.250039999999</v>
      </c>
      <c r="G205" s="1" t="s">
        <v>125</v>
      </c>
      <c r="H205" s="1" t="s">
        <v>3027</v>
      </c>
      <c r="I205" s="1" t="s">
        <v>1241</v>
      </c>
      <c r="J205" s="1" t="str">
        <f>VLOOKUP(I205,tblCountries6[],2,FALSE)</f>
        <v>India</v>
      </c>
      <c r="K205" s="1" t="s">
        <v>5881</v>
      </c>
      <c r="M205" s="2" t="str">
        <f t="shared" si="10"/>
        <v>india</v>
      </c>
      <c r="N205" s="2" t="str">
        <f>VLOOKUP(M205,ClearingKeys!$A$2:$B$104,2,FALSE)</f>
        <v>ASIA</v>
      </c>
      <c r="O205" s="2" t="str">
        <f t="shared" si="9"/>
        <v>na</v>
      </c>
      <c r="P205" t="str">
        <f t="shared" si="11"/>
        <v>India</v>
      </c>
    </row>
    <row r="206" spans="1:16" ht="51" x14ac:dyDescent="0.2">
      <c r="A206" s="1" t="s">
        <v>4675</v>
      </c>
      <c r="B206" s="1" t="s">
        <v>3788</v>
      </c>
      <c r="C206" s="1" t="s">
        <v>1374</v>
      </c>
      <c r="D206" s="1">
        <v>30000</v>
      </c>
      <c r="E206" s="1" t="s">
        <v>211</v>
      </c>
      <c r="F206" s="1">
        <v>47285.348160000001</v>
      </c>
      <c r="G206" s="1" t="s">
        <v>3288</v>
      </c>
      <c r="H206" s="1" t="s">
        <v>6511</v>
      </c>
      <c r="I206" s="1" t="s">
        <v>922</v>
      </c>
      <c r="J206" s="1" t="str">
        <f>VLOOKUP(I206,tblCountries6[],2,FALSE)</f>
        <v>UK</v>
      </c>
      <c r="K206" s="1" t="s">
        <v>5350</v>
      </c>
      <c r="M206" s="2" t="str">
        <f t="shared" si="10"/>
        <v>uk</v>
      </c>
      <c r="N206" s="2" t="str">
        <f>VLOOKUP(M206,ClearingKeys!$A$2:$B$104,2,FALSE)</f>
        <v>EUROPE</v>
      </c>
      <c r="O206" s="2" t="str">
        <f t="shared" si="9"/>
        <v>na</v>
      </c>
      <c r="P206" t="str">
        <f t="shared" si="11"/>
        <v>UK</v>
      </c>
    </row>
    <row r="207" spans="1:16" ht="38.25" x14ac:dyDescent="0.2">
      <c r="A207" s="1" t="s">
        <v>4674</v>
      </c>
      <c r="B207" s="1" t="s">
        <v>3788</v>
      </c>
      <c r="C207" s="1" t="s">
        <v>2041</v>
      </c>
      <c r="D207" s="1">
        <v>50000</v>
      </c>
      <c r="E207" s="1" t="s">
        <v>2896</v>
      </c>
      <c r="F207" s="1">
        <v>63519.971949999999</v>
      </c>
      <c r="G207" s="1" t="s">
        <v>5916</v>
      </c>
      <c r="H207" s="1" t="s">
        <v>6511</v>
      </c>
      <c r="I207" s="1" t="s">
        <v>1514</v>
      </c>
      <c r="J207" s="1" t="str">
        <f>VLOOKUP(I207,tblCountries6[],2,FALSE)</f>
        <v>Ireland</v>
      </c>
      <c r="K207" s="1" t="s">
        <v>1240</v>
      </c>
      <c r="M207" s="2" t="str">
        <f t="shared" si="10"/>
        <v>ireland</v>
      </c>
      <c r="N207" s="2" t="str">
        <f>VLOOKUP(M207,ClearingKeys!$A$2:$B$104,2,FALSE)</f>
        <v>EUROPE</v>
      </c>
      <c r="O207" s="2" t="str">
        <f t="shared" si="9"/>
        <v>na</v>
      </c>
      <c r="P207" t="str">
        <f t="shared" si="11"/>
        <v>Ireland</v>
      </c>
    </row>
    <row r="208" spans="1:16" ht="38.25" x14ac:dyDescent="0.2">
      <c r="A208" s="1" t="s">
        <v>4676</v>
      </c>
      <c r="B208" s="1" t="s">
        <v>3788</v>
      </c>
      <c r="C208" s="1">
        <v>108160</v>
      </c>
      <c r="D208" s="1">
        <v>108160</v>
      </c>
      <c r="E208" s="1" t="s">
        <v>2902</v>
      </c>
      <c r="F208" s="1">
        <v>108160</v>
      </c>
      <c r="G208" s="1" t="s">
        <v>45</v>
      </c>
      <c r="H208" s="1" t="s">
        <v>6511</v>
      </c>
      <c r="I208" s="1" t="s">
        <v>2895</v>
      </c>
      <c r="J208" s="1" t="str">
        <f>VLOOKUP(I208,tblCountries6[],2,FALSE)</f>
        <v>USA</v>
      </c>
      <c r="K208" s="1" t="s">
        <v>1240</v>
      </c>
      <c r="M208" s="2" t="str">
        <f t="shared" si="10"/>
        <v>usa</v>
      </c>
      <c r="N208" s="2" t="str">
        <f>VLOOKUP(M208,ClearingKeys!$A$2:$B$104,2,FALSE)</f>
        <v>NA</v>
      </c>
      <c r="O208" s="2" t="str">
        <f t="shared" si="9"/>
        <v>na</v>
      </c>
      <c r="P208" t="str">
        <f t="shared" si="11"/>
        <v>USA</v>
      </c>
    </row>
    <row r="209" spans="1:16" ht="38.25" x14ac:dyDescent="0.2">
      <c r="A209" s="1" t="s">
        <v>4678</v>
      </c>
      <c r="B209" s="1" t="s">
        <v>3788</v>
      </c>
      <c r="C209" s="1">
        <v>50000</v>
      </c>
      <c r="D209" s="1">
        <v>50000</v>
      </c>
      <c r="E209" s="1" t="s">
        <v>2902</v>
      </c>
      <c r="F209" s="1">
        <v>50000</v>
      </c>
      <c r="G209" s="1" t="s">
        <v>1165</v>
      </c>
      <c r="H209" s="1" t="s">
        <v>3027</v>
      </c>
      <c r="I209" s="1" t="s">
        <v>2895</v>
      </c>
      <c r="J209" s="1" t="str">
        <f>VLOOKUP(I209,tblCountries6[],2,FALSE)</f>
        <v>USA</v>
      </c>
      <c r="K209" s="1" t="s">
        <v>1240</v>
      </c>
      <c r="M209" s="2" t="str">
        <f t="shared" si="10"/>
        <v>usa</v>
      </c>
      <c r="N209" s="2" t="str">
        <f>VLOOKUP(M209,ClearingKeys!$A$2:$B$104,2,FALSE)</f>
        <v>NA</v>
      </c>
      <c r="O209" s="2" t="str">
        <f t="shared" si="9"/>
        <v>na</v>
      </c>
      <c r="P209" t="str">
        <f t="shared" si="11"/>
        <v>USA</v>
      </c>
    </row>
    <row r="210" spans="1:16" ht="38.25" x14ac:dyDescent="0.2">
      <c r="A210" s="1" t="s">
        <v>4679</v>
      </c>
      <c r="B210" s="1" t="s">
        <v>3788</v>
      </c>
      <c r="C210" s="1">
        <v>400000</v>
      </c>
      <c r="D210" s="1">
        <v>400000</v>
      </c>
      <c r="E210" s="1" t="s">
        <v>2902</v>
      </c>
      <c r="F210" s="1">
        <v>400000</v>
      </c>
      <c r="G210" s="1" t="s">
        <v>659</v>
      </c>
      <c r="H210" s="1" t="s">
        <v>3027</v>
      </c>
      <c r="I210" s="1" t="s">
        <v>2895</v>
      </c>
      <c r="J210" s="1" t="str">
        <f>VLOOKUP(I210,tblCountries6[],2,FALSE)</f>
        <v>USA</v>
      </c>
      <c r="K210" s="1" t="s">
        <v>5881</v>
      </c>
      <c r="M210" s="2" t="str">
        <f t="shared" si="10"/>
        <v>usa</v>
      </c>
      <c r="N210" s="2" t="str">
        <f>VLOOKUP(M210,ClearingKeys!$A$2:$B$104,2,FALSE)</f>
        <v>NA</v>
      </c>
      <c r="O210" s="2" t="str">
        <f t="shared" si="9"/>
        <v>na</v>
      </c>
      <c r="P210" t="str">
        <f t="shared" si="11"/>
        <v>USA</v>
      </c>
    </row>
    <row r="211" spans="1:16" ht="51" x14ac:dyDescent="0.2">
      <c r="A211" s="1" t="s">
        <v>4681</v>
      </c>
      <c r="B211" s="1" t="s">
        <v>3788</v>
      </c>
      <c r="C211" s="1">
        <v>43000</v>
      </c>
      <c r="D211" s="1">
        <v>43000</v>
      </c>
      <c r="E211" s="1" t="s">
        <v>2902</v>
      </c>
      <c r="F211" s="1">
        <v>43000</v>
      </c>
      <c r="G211" s="1" t="s">
        <v>5888</v>
      </c>
      <c r="H211" s="1" t="s">
        <v>6511</v>
      </c>
      <c r="I211" s="1" t="s">
        <v>2895</v>
      </c>
      <c r="J211" s="1" t="str">
        <f>VLOOKUP(I211,tblCountries6[],2,FALSE)</f>
        <v>USA</v>
      </c>
      <c r="K211" s="1" t="s">
        <v>2431</v>
      </c>
      <c r="M211" s="2" t="str">
        <f t="shared" si="10"/>
        <v>usa</v>
      </c>
      <c r="N211" s="2" t="str">
        <f>VLOOKUP(M211,ClearingKeys!$A$2:$B$104,2,FALSE)</f>
        <v>NA</v>
      </c>
      <c r="O211" s="2" t="str">
        <f t="shared" si="9"/>
        <v>na</v>
      </c>
      <c r="P211" t="str">
        <f t="shared" si="11"/>
        <v>USA</v>
      </c>
    </row>
    <row r="212" spans="1:16" ht="51" x14ac:dyDescent="0.2">
      <c r="A212" s="1" t="s">
        <v>4682</v>
      </c>
      <c r="B212" s="1" t="s">
        <v>3788</v>
      </c>
      <c r="C212" s="1">
        <v>27000</v>
      </c>
      <c r="D212" s="1">
        <v>27000</v>
      </c>
      <c r="E212" s="1" t="s">
        <v>2902</v>
      </c>
      <c r="F212" s="1">
        <v>27000</v>
      </c>
      <c r="G212" s="1" t="s">
        <v>564</v>
      </c>
      <c r="H212" s="1" t="s">
        <v>6511</v>
      </c>
      <c r="I212" s="1" t="s">
        <v>5783</v>
      </c>
      <c r="J212" s="1" t="str">
        <f>VLOOKUP(I212,tblCountries6[],2,FALSE)</f>
        <v>Singapore</v>
      </c>
      <c r="K212" s="1" t="s">
        <v>2431</v>
      </c>
      <c r="M212" s="2" t="str">
        <f t="shared" si="10"/>
        <v>singapore</v>
      </c>
      <c r="N212" s="2" t="str">
        <f>VLOOKUP(M212,ClearingKeys!$A$2:$B$104,2,FALSE)</f>
        <v>ASIA</v>
      </c>
      <c r="O212" s="2" t="str">
        <f t="shared" si="9"/>
        <v>na</v>
      </c>
      <c r="P212" t="str">
        <f t="shared" si="11"/>
        <v>Singapore</v>
      </c>
    </row>
    <row r="213" spans="1:16" ht="51" x14ac:dyDescent="0.2">
      <c r="A213" s="1" t="s">
        <v>4621</v>
      </c>
      <c r="B213" s="1" t="s">
        <v>3788</v>
      </c>
      <c r="C213" s="1">
        <v>41000</v>
      </c>
      <c r="D213" s="1">
        <v>41000</v>
      </c>
      <c r="E213" s="1" t="s">
        <v>2902</v>
      </c>
      <c r="F213" s="1">
        <v>41000</v>
      </c>
      <c r="G213" s="1" t="s">
        <v>4292</v>
      </c>
      <c r="H213" s="1" t="s">
        <v>3027</v>
      </c>
      <c r="I213" s="1" t="s">
        <v>2895</v>
      </c>
      <c r="J213" s="1" t="str">
        <f>VLOOKUP(I213,tblCountries6[],2,FALSE)</f>
        <v>USA</v>
      </c>
      <c r="K213" s="1" t="s">
        <v>2431</v>
      </c>
      <c r="M213" s="2" t="str">
        <f t="shared" si="10"/>
        <v>usa</v>
      </c>
      <c r="N213" s="2" t="str">
        <f>VLOOKUP(M213,ClearingKeys!$A$2:$B$104,2,FALSE)</f>
        <v>NA</v>
      </c>
      <c r="O213" s="2" t="str">
        <f t="shared" si="9"/>
        <v>na</v>
      </c>
      <c r="P213" t="str">
        <f t="shared" si="11"/>
        <v>USA</v>
      </c>
    </row>
    <row r="214" spans="1:16" ht="38.25" x14ac:dyDescent="0.2">
      <c r="A214" s="1" t="s">
        <v>4620</v>
      </c>
      <c r="B214" s="1" t="s">
        <v>1592</v>
      </c>
      <c r="C214" s="1">
        <v>100000</v>
      </c>
      <c r="D214" s="1">
        <v>100000</v>
      </c>
      <c r="E214" s="1" t="s">
        <v>2902</v>
      </c>
      <c r="F214" s="1">
        <v>100000</v>
      </c>
      <c r="G214" s="1" t="s">
        <v>2724</v>
      </c>
      <c r="H214" s="1" t="s">
        <v>2893</v>
      </c>
      <c r="I214" s="1" t="s">
        <v>2895</v>
      </c>
      <c r="J214" s="1" t="str">
        <f>VLOOKUP(I214,tblCountries6[],2,FALSE)</f>
        <v>USA</v>
      </c>
      <c r="K214" s="1" t="s">
        <v>1240</v>
      </c>
      <c r="M214" s="2" t="str">
        <f t="shared" si="10"/>
        <v>usa</v>
      </c>
      <c r="N214" s="2" t="str">
        <f>VLOOKUP(M214,ClearingKeys!$A$2:$B$104,2,FALSE)</f>
        <v>NA</v>
      </c>
      <c r="O214" s="2" t="str">
        <f t="shared" si="9"/>
        <v>na</v>
      </c>
      <c r="P214" t="str">
        <f t="shared" si="11"/>
        <v>USA</v>
      </c>
    </row>
    <row r="215" spans="1:16" ht="38.25" x14ac:dyDescent="0.2">
      <c r="A215" s="1" t="s">
        <v>4619</v>
      </c>
      <c r="B215" s="1" t="s">
        <v>1592</v>
      </c>
      <c r="C215" s="1">
        <v>42140</v>
      </c>
      <c r="D215" s="1">
        <v>42140</v>
      </c>
      <c r="E215" s="1" t="s">
        <v>2902</v>
      </c>
      <c r="F215" s="1">
        <v>42140</v>
      </c>
      <c r="G215" s="1" t="s">
        <v>6414</v>
      </c>
      <c r="H215" s="1" t="s">
        <v>6511</v>
      </c>
      <c r="I215" s="1" t="s">
        <v>2895</v>
      </c>
      <c r="J215" s="1" t="str">
        <f>VLOOKUP(I215,tblCountries6[],2,FALSE)</f>
        <v>USA</v>
      </c>
      <c r="K215" s="1" t="s">
        <v>1240</v>
      </c>
      <c r="M215" s="2" t="str">
        <f t="shared" si="10"/>
        <v>usa</v>
      </c>
      <c r="N215" s="2" t="str">
        <f>VLOOKUP(M215,ClearingKeys!$A$2:$B$104,2,FALSE)</f>
        <v>NA</v>
      </c>
      <c r="O215" s="2" t="str">
        <f t="shared" si="9"/>
        <v>na</v>
      </c>
      <c r="P215" t="str">
        <f t="shared" si="11"/>
        <v>USA</v>
      </c>
    </row>
    <row r="216" spans="1:16" ht="38.25" x14ac:dyDescent="0.2">
      <c r="A216" s="1" t="s">
        <v>4616</v>
      </c>
      <c r="B216" s="1" t="s">
        <v>5826</v>
      </c>
      <c r="C216" s="1">
        <v>80000</v>
      </c>
      <c r="D216" s="1">
        <v>80000</v>
      </c>
      <c r="E216" s="1" t="s">
        <v>2902</v>
      </c>
      <c r="F216" s="1">
        <v>80000</v>
      </c>
      <c r="G216" s="1" t="s">
        <v>3715</v>
      </c>
      <c r="H216" s="1" t="s">
        <v>6511</v>
      </c>
      <c r="I216" s="1" t="s">
        <v>2895</v>
      </c>
      <c r="J216" s="1" t="str">
        <f>VLOOKUP(I216,tblCountries6[],2,FALSE)</f>
        <v>USA</v>
      </c>
      <c r="K216" s="1" t="s">
        <v>1240</v>
      </c>
      <c r="M216" s="2" t="str">
        <f t="shared" si="10"/>
        <v>usa</v>
      </c>
      <c r="N216" s="2" t="str">
        <f>VLOOKUP(M216,ClearingKeys!$A$2:$B$104,2,FALSE)</f>
        <v>NA</v>
      </c>
      <c r="O216" s="2" t="str">
        <f t="shared" si="9"/>
        <v>na</v>
      </c>
      <c r="P216" t="str">
        <f t="shared" si="11"/>
        <v>USA</v>
      </c>
    </row>
    <row r="217" spans="1:16" ht="38.25" x14ac:dyDescent="0.2">
      <c r="A217" s="1" t="s">
        <v>4615</v>
      </c>
      <c r="B217" s="1" t="s">
        <v>5826</v>
      </c>
      <c r="C217" s="1">
        <v>41600</v>
      </c>
      <c r="D217" s="1">
        <v>41600</v>
      </c>
      <c r="E217" s="1" t="s">
        <v>2902</v>
      </c>
      <c r="F217" s="1">
        <v>41600</v>
      </c>
      <c r="G217" s="1" t="s">
        <v>2307</v>
      </c>
      <c r="H217" s="1" t="s">
        <v>3027</v>
      </c>
      <c r="I217" s="1" t="s">
        <v>2895</v>
      </c>
      <c r="J217" s="1" t="str">
        <f>VLOOKUP(I217,tblCountries6[],2,FALSE)</f>
        <v>USA</v>
      </c>
      <c r="K217" s="1" t="s">
        <v>1240</v>
      </c>
      <c r="M217" s="2" t="str">
        <f t="shared" si="10"/>
        <v>usa</v>
      </c>
      <c r="N217" s="2" t="str">
        <f>VLOOKUP(M217,ClearingKeys!$A$2:$B$104,2,FALSE)</f>
        <v>NA</v>
      </c>
      <c r="O217" s="2" t="str">
        <f t="shared" si="9"/>
        <v>na</v>
      </c>
      <c r="P217" t="str">
        <f t="shared" si="11"/>
        <v>USA</v>
      </c>
    </row>
    <row r="218" spans="1:16" ht="38.25" x14ac:dyDescent="0.2">
      <c r="A218" s="1" t="s">
        <v>4614</v>
      </c>
      <c r="B218" s="1" t="s">
        <v>5826</v>
      </c>
      <c r="C218" s="1" t="s">
        <v>624</v>
      </c>
      <c r="D218" s="1">
        <v>45000</v>
      </c>
      <c r="E218" s="1" t="s">
        <v>2902</v>
      </c>
      <c r="F218" s="1">
        <v>45000</v>
      </c>
      <c r="G218" s="1" t="s">
        <v>2975</v>
      </c>
      <c r="H218" s="1" t="s">
        <v>519</v>
      </c>
      <c r="I218" s="1" t="s">
        <v>2895</v>
      </c>
      <c r="J218" s="1" t="str">
        <f>VLOOKUP(I218,tblCountries6[],2,FALSE)</f>
        <v>USA</v>
      </c>
      <c r="K218" s="1" t="s">
        <v>5350</v>
      </c>
      <c r="M218" s="2" t="str">
        <f t="shared" si="10"/>
        <v>usa</v>
      </c>
      <c r="N218" s="2" t="str">
        <f>VLOOKUP(M218,ClearingKeys!$A$2:$B$104,2,FALSE)</f>
        <v>NA</v>
      </c>
      <c r="O218" s="2" t="str">
        <f t="shared" si="9"/>
        <v>na</v>
      </c>
      <c r="P218" t="str">
        <f t="shared" si="11"/>
        <v>USA</v>
      </c>
    </row>
    <row r="219" spans="1:16" ht="38.25" x14ac:dyDescent="0.2">
      <c r="A219" s="1" t="s">
        <v>4629</v>
      </c>
      <c r="B219" s="1" t="s">
        <v>5826</v>
      </c>
      <c r="C219" s="1">
        <v>78000</v>
      </c>
      <c r="D219" s="1">
        <v>78000</v>
      </c>
      <c r="E219" s="1" t="s">
        <v>2902</v>
      </c>
      <c r="F219" s="1">
        <v>78000</v>
      </c>
      <c r="G219" s="1" t="s">
        <v>6305</v>
      </c>
      <c r="H219" s="1" t="s">
        <v>519</v>
      </c>
      <c r="I219" s="1" t="s">
        <v>1057</v>
      </c>
      <c r="J219" s="1" t="str">
        <f>VLOOKUP(I219,tblCountries6[],2,FALSE)</f>
        <v>Bermuda</v>
      </c>
      <c r="K219" s="1" t="s">
        <v>1240</v>
      </c>
      <c r="M219" s="2" t="str">
        <f t="shared" si="10"/>
        <v>bermuda</v>
      </c>
      <c r="N219" s="2" t="str">
        <f>VLOOKUP(M219,ClearingKeys!$A$2:$B$104,2,FALSE)</f>
        <v>NA</v>
      </c>
      <c r="O219" s="2" t="str">
        <f t="shared" si="9"/>
        <v>na</v>
      </c>
      <c r="P219" t="str">
        <f t="shared" si="11"/>
        <v>Bermuda</v>
      </c>
    </row>
    <row r="220" spans="1:16" ht="38.25" x14ac:dyDescent="0.2">
      <c r="A220" s="1" t="s">
        <v>4626</v>
      </c>
      <c r="B220" s="1" t="s">
        <v>6281</v>
      </c>
      <c r="C220" s="1" t="s">
        <v>5468</v>
      </c>
      <c r="D220" s="1">
        <v>500000</v>
      </c>
      <c r="E220" s="1" t="s">
        <v>718</v>
      </c>
      <c r="F220" s="1">
        <v>8903.9583440000006</v>
      </c>
      <c r="G220" s="1" t="s">
        <v>2307</v>
      </c>
      <c r="H220" s="1" t="s">
        <v>3027</v>
      </c>
      <c r="I220" s="1" t="s">
        <v>1241</v>
      </c>
      <c r="J220" s="1" t="str">
        <f>VLOOKUP(I220,tblCountries6[],2,FALSE)</f>
        <v>India</v>
      </c>
      <c r="K220" s="1" t="s">
        <v>1240</v>
      </c>
      <c r="M220" s="2" t="str">
        <f t="shared" si="10"/>
        <v>india</v>
      </c>
      <c r="N220" s="2" t="str">
        <f>VLOOKUP(M220,ClearingKeys!$A$2:$B$104,2,FALSE)</f>
        <v>ASIA</v>
      </c>
      <c r="O220" s="2" t="str">
        <f t="shared" si="9"/>
        <v>na</v>
      </c>
      <c r="P220" t="str">
        <f t="shared" si="11"/>
        <v>India</v>
      </c>
    </row>
    <row r="221" spans="1:16" ht="38.25" x14ac:dyDescent="0.2">
      <c r="A221" s="1" t="s">
        <v>4628</v>
      </c>
      <c r="B221" s="1" t="s">
        <v>6281</v>
      </c>
      <c r="C221" s="1" t="s">
        <v>2035</v>
      </c>
      <c r="D221" s="1">
        <v>350000</v>
      </c>
      <c r="E221" s="1" t="s">
        <v>718</v>
      </c>
      <c r="F221" s="1">
        <v>6232.7708409999996</v>
      </c>
      <c r="G221" s="1" t="s">
        <v>5011</v>
      </c>
      <c r="H221" s="1" t="s">
        <v>519</v>
      </c>
      <c r="I221" s="1" t="s">
        <v>1241</v>
      </c>
      <c r="J221" s="1" t="str">
        <f>VLOOKUP(I221,tblCountries6[],2,FALSE)</f>
        <v>India</v>
      </c>
      <c r="K221" s="1" t="s">
        <v>1240</v>
      </c>
      <c r="M221" s="2" t="str">
        <f t="shared" si="10"/>
        <v>india</v>
      </c>
      <c r="N221" s="2" t="str">
        <f>VLOOKUP(M221,ClearingKeys!$A$2:$B$104,2,FALSE)</f>
        <v>ASIA</v>
      </c>
      <c r="O221" s="2" t="str">
        <f t="shared" si="9"/>
        <v>na</v>
      </c>
      <c r="P221" t="str">
        <f t="shared" si="11"/>
        <v>India</v>
      </c>
    </row>
    <row r="222" spans="1:16" ht="38.25" x14ac:dyDescent="0.2">
      <c r="A222" s="1" t="s">
        <v>4622</v>
      </c>
      <c r="B222" s="1" t="s">
        <v>6281</v>
      </c>
      <c r="C222" s="1">
        <v>72500</v>
      </c>
      <c r="D222" s="1">
        <v>72500</v>
      </c>
      <c r="E222" s="1" t="s">
        <v>2902</v>
      </c>
      <c r="F222" s="1">
        <v>72500</v>
      </c>
      <c r="G222" s="1" t="s">
        <v>292</v>
      </c>
      <c r="H222" s="1" t="s">
        <v>2089</v>
      </c>
      <c r="I222" s="1" t="s">
        <v>2895</v>
      </c>
      <c r="J222" s="1" t="str">
        <f>VLOOKUP(I222,tblCountries6[],2,FALSE)</f>
        <v>USA</v>
      </c>
      <c r="K222" s="1" t="s">
        <v>1240</v>
      </c>
      <c r="M222" s="2" t="str">
        <f t="shared" si="10"/>
        <v>usa</v>
      </c>
      <c r="N222" s="2" t="str">
        <f>VLOOKUP(M222,ClearingKeys!$A$2:$B$104,2,FALSE)</f>
        <v>NA</v>
      </c>
      <c r="O222" s="2" t="str">
        <f t="shared" si="9"/>
        <v>na</v>
      </c>
      <c r="P222" t="str">
        <f t="shared" si="11"/>
        <v>USA</v>
      </c>
    </row>
    <row r="223" spans="1:16" ht="38.25" x14ac:dyDescent="0.2">
      <c r="A223" s="1" t="s">
        <v>4623</v>
      </c>
      <c r="B223" s="1" t="s">
        <v>6281</v>
      </c>
      <c r="C223" s="1" t="s">
        <v>6444</v>
      </c>
      <c r="D223" s="1">
        <v>138000</v>
      </c>
      <c r="E223" s="1" t="s">
        <v>2902</v>
      </c>
      <c r="F223" s="1">
        <v>138000</v>
      </c>
      <c r="G223" s="1" t="s">
        <v>4955</v>
      </c>
      <c r="H223" s="1" t="s">
        <v>4092</v>
      </c>
      <c r="I223" s="1" t="s">
        <v>3751</v>
      </c>
      <c r="J223" s="1" t="str">
        <f>VLOOKUP(I223,tblCountries6[],2,FALSE)</f>
        <v>Thailand</v>
      </c>
      <c r="K223" s="1" t="s">
        <v>1240</v>
      </c>
      <c r="M223" s="2" t="str">
        <f t="shared" si="10"/>
        <v>thailand</v>
      </c>
      <c r="N223" s="2" t="str">
        <f>VLOOKUP(M223,ClearingKeys!$A$2:$B$104,2,FALSE)</f>
        <v>ASIA</v>
      </c>
      <c r="O223" s="2" t="str">
        <f t="shared" si="9"/>
        <v>na</v>
      </c>
      <c r="P223" t="str">
        <f t="shared" si="11"/>
        <v>Thailand</v>
      </c>
    </row>
    <row r="224" spans="1:16" ht="38.25" x14ac:dyDescent="0.2">
      <c r="A224" s="1" t="s">
        <v>4640</v>
      </c>
      <c r="B224" s="1" t="s">
        <v>1810</v>
      </c>
      <c r="C224" s="1">
        <v>480000</v>
      </c>
      <c r="D224" s="1">
        <v>480000</v>
      </c>
      <c r="E224" s="1" t="s">
        <v>718</v>
      </c>
      <c r="F224" s="1">
        <v>8547.8000100000008</v>
      </c>
      <c r="G224" s="1" t="s">
        <v>73</v>
      </c>
      <c r="H224" s="1" t="s">
        <v>3027</v>
      </c>
      <c r="I224" s="1" t="s">
        <v>1241</v>
      </c>
      <c r="J224" s="1" t="str">
        <f>VLOOKUP(I224,tblCountries6[],2,FALSE)</f>
        <v>India</v>
      </c>
      <c r="K224" s="1" t="s">
        <v>1240</v>
      </c>
      <c r="M224" s="2" t="str">
        <f t="shared" si="10"/>
        <v>india</v>
      </c>
      <c r="N224" s="2" t="str">
        <f>VLOOKUP(M224,ClearingKeys!$A$2:$B$104,2,FALSE)</f>
        <v>ASIA</v>
      </c>
      <c r="O224" s="2" t="str">
        <f t="shared" si="9"/>
        <v>na</v>
      </c>
      <c r="P224" t="str">
        <f t="shared" si="11"/>
        <v>India</v>
      </c>
    </row>
    <row r="225" spans="1:16" ht="38.25" x14ac:dyDescent="0.2">
      <c r="A225" s="1" t="s">
        <v>4639</v>
      </c>
      <c r="B225" s="1" t="s">
        <v>1810</v>
      </c>
      <c r="C225" s="1">
        <v>80000</v>
      </c>
      <c r="D225" s="1">
        <v>80000</v>
      </c>
      <c r="E225" s="1" t="s">
        <v>2902</v>
      </c>
      <c r="F225" s="1">
        <v>80000</v>
      </c>
      <c r="G225" s="1" t="s">
        <v>966</v>
      </c>
      <c r="H225" s="1" t="s">
        <v>6511</v>
      </c>
      <c r="I225" s="1" t="s">
        <v>2895</v>
      </c>
      <c r="J225" s="1" t="str">
        <f>VLOOKUP(I225,tblCountries6[],2,FALSE)</f>
        <v>USA</v>
      </c>
      <c r="K225" s="1" t="s">
        <v>1240</v>
      </c>
      <c r="M225" s="2" t="str">
        <f t="shared" si="10"/>
        <v>usa</v>
      </c>
      <c r="N225" s="2" t="str">
        <f>VLOOKUP(M225,ClearingKeys!$A$2:$B$104,2,FALSE)</f>
        <v>NA</v>
      </c>
      <c r="O225" s="2" t="str">
        <f t="shared" si="9"/>
        <v>na</v>
      </c>
      <c r="P225" t="str">
        <f t="shared" si="11"/>
        <v>USA</v>
      </c>
    </row>
    <row r="226" spans="1:16" ht="38.25" x14ac:dyDescent="0.2">
      <c r="A226" s="1" t="s">
        <v>4643</v>
      </c>
      <c r="B226" s="1" t="s">
        <v>1810</v>
      </c>
      <c r="C226" s="1">
        <v>50000</v>
      </c>
      <c r="D226" s="1">
        <v>50000</v>
      </c>
      <c r="E226" s="1" t="s">
        <v>2902</v>
      </c>
      <c r="F226" s="1">
        <v>50000</v>
      </c>
      <c r="G226" s="1" t="s">
        <v>2307</v>
      </c>
      <c r="H226" s="1" t="s">
        <v>3027</v>
      </c>
      <c r="I226" s="1" t="s">
        <v>2895</v>
      </c>
      <c r="J226" s="1" t="str">
        <f>VLOOKUP(I226,tblCountries6[],2,FALSE)</f>
        <v>USA</v>
      </c>
      <c r="K226" s="1" t="s">
        <v>1240</v>
      </c>
      <c r="M226" s="2" t="str">
        <f t="shared" si="10"/>
        <v>usa</v>
      </c>
      <c r="N226" s="2" t="str">
        <f>VLOOKUP(M226,ClearingKeys!$A$2:$B$104,2,FALSE)</f>
        <v>NA</v>
      </c>
      <c r="O226" s="2" t="str">
        <f t="shared" si="9"/>
        <v>na</v>
      </c>
      <c r="P226" t="str">
        <f t="shared" si="11"/>
        <v>USA</v>
      </c>
    </row>
    <row r="227" spans="1:16" ht="38.25" x14ac:dyDescent="0.2">
      <c r="A227" s="1" t="s">
        <v>4642</v>
      </c>
      <c r="B227" s="1" t="s">
        <v>1810</v>
      </c>
      <c r="C227" s="1">
        <v>45000</v>
      </c>
      <c r="D227" s="1">
        <v>45000</v>
      </c>
      <c r="E227" s="1" t="s">
        <v>1537</v>
      </c>
      <c r="F227" s="1">
        <v>44251.268539999997</v>
      </c>
      <c r="G227" s="1" t="s">
        <v>3635</v>
      </c>
      <c r="H227" s="1" t="s">
        <v>1409</v>
      </c>
      <c r="I227" s="1" t="s">
        <v>2732</v>
      </c>
      <c r="J227" s="1" t="str">
        <f>VLOOKUP(I227,tblCountries6[],2,FALSE)</f>
        <v>Canada</v>
      </c>
      <c r="K227" s="1" t="s">
        <v>5881</v>
      </c>
      <c r="M227" s="2" t="str">
        <f t="shared" si="10"/>
        <v>canada</v>
      </c>
      <c r="N227" s="2" t="str">
        <f>VLOOKUP(M227,ClearingKeys!$A$2:$B$104,2,FALSE)</f>
        <v>NA</v>
      </c>
      <c r="O227" s="2" t="str">
        <f t="shared" si="9"/>
        <v>na</v>
      </c>
      <c r="P227" t="str">
        <f t="shared" si="11"/>
        <v>Canada</v>
      </c>
    </row>
    <row r="228" spans="1:16" ht="51" x14ac:dyDescent="0.2">
      <c r="A228" s="1" t="s">
        <v>4635</v>
      </c>
      <c r="B228" s="1" t="s">
        <v>1810</v>
      </c>
      <c r="C228" s="1">
        <v>43000</v>
      </c>
      <c r="D228" s="1">
        <v>43000</v>
      </c>
      <c r="E228" s="1" t="s">
        <v>211</v>
      </c>
      <c r="F228" s="1">
        <v>67775.665699999998</v>
      </c>
      <c r="G228" s="1" t="s">
        <v>738</v>
      </c>
      <c r="H228" s="1" t="s">
        <v>3027</v>
      </c>
      <c r="I228" s="1" t="s">
        <v>922</v>
      </c>
      <c r="J228" s="1" t="str">
        <f>VLOOKUP(I228,tblCountries6[],2,FALSE)</f>
        <v>UK</v>
      </c>
      <c r="K228" s="1" t="s">
        <v>5350</v>
      </c>
      <c r="M228" s="2" t="str">
        <f t="shared" si="10"/>
        <v>uk</v>
      </c>
      <c r="N228" s="2" t="str">
        <f>VLOOKUP(M228,ClearingKeys!$A$2:$B$104,2,FALSE)</f>
        <v>EUROPE</v>
      </c>
      <c r="O228" s="2" t="str">
        <f t="shared" si="9"/>
        <v>na</v>
      </c>
      <c r="P228" t="str">
        <f t="shared" si="11"/>
        <v>UK</v>
      </c>
    </row>
    <row r="229" spans="1:16" ht="38.25" x14ac:dyDescent="0.2">
      <c r="A229" s="1" t="s">
        <v>4650</v>
      </c>
      <c r="B229" s="1" t="s">
        <v>1810</v>
      </c>
      <c r="C229" s="1">
        <v>200000</v>
      </c>
      <c r="D229" s="1">
        <v>200000</v>
      </c>
      <c r="E229" s="1" t="s">
        <v>718</v>
      </c>
      <c r="F229" s="1">
        <v>3561.583337</v>
      </c>
      <c r="G229" s="1" t="s">
        <v>874</v>
      </c>
      <c r="H229" s="1" t="s">
        <v>6511</v>
      </c>
      <c r="I229" s="1" t="s">
        <v>1241</v>
      </c>
      <c r="J229" s="1" t="str">
        <f>VLOOKUP(I229,tblCountries6[],2,FALSE)</f>
        <v>India</v>
      </c>
      <c r="K229" s="1" t="s">
        <v>5881</v>
      </c>
      <c r="M229" s="2" t="str">
        <f t="shared" si="10"/>
        <v>india</v>
      </c>
      <c r="N229" s="2" t="str">
        <f>VLOOKUP(M229,ClearingKeys!$A$2:$B$104,2,FALSE)</f>
        <v>ASIA</v>
      </c>
      <c r="O229" s="2" t="str">
        <f t="shared" si="9"/>
        <v>na</v>
      </c>
      <c r="P229" t="str">
        <f t="shared" si="11"/>
        <v>India</v>
      </c>
    </row>
    <row r="230" spans="1:16" ht="63.75" x14ac:dyDescent="0.2">
      <c r="A230" s="1" t="s">
        <v>4652</v>
      </c>
      <c r="B230" s="1" t="s">
        <v>29</v>
      </c>
      <c r="C230" s="1">
        <v>65000</v>
      </c>
      <c r="D230" s="1">
        <v>65000</v>
      </c>
      <c r="E230" s="1" t="s">
        <v>2902</v>
      </c>
      <c r="F230" s="1">
        <v>65000</v>
      </c>
      <c r="G230" s="1" t="s">
        <v>5981</v>
      </c>
      <c r="H230" s="1" t="s">
        <v>1409</v>
      </c>
      <c r="I230" s="1" t="s">
        <v>2895</v>
      </c>
      <c r="J230" s="1" t="str">
        <f>VLOOKUP(I230,tblCountries6[],2,FALSE)</f>
        <v>USA</v>
      </c>
      <c r="K230" s="1" t="s">
        <v>5350</v>
      </c>
      <c r="M230" s="2" t="str">
        <f t="shared" si="10"/>
        <v>usa</v>
      </c>
      <c r="N230" s="2" t="str">
        <f>VLOOKUP(M230,ClearingKeys!$A$2:$B$104,2,FALSE)</f>
        <v>NA</v>
      </c>
      <c r="O230" s="2" t="str">
        <f t="shared" si="9"/>
        <v>na</v>
      </c>
      <c r="P230" t="str">
        <f t="shared" si="11"/>
        <v>USA</v>
      </c>
    </row>
    <row r="231" spans="1:16" ht="38.25" x14ac:dyDescent="0.2">
      <c r="A231" s="1" t="s">
        <v>4644</v>
      </c>
      <c r="B231" s="1" t="s">
        <v>29</v>
      </c>
      <c r="C231" s="1">
        <v>114000</v>
      </c>
      <c r="D231" s="1">
        <v>114000</v>
      </c>
      <c r="E231" s="1" t="s">
        <v>2902</v>
      </c>
      <c r="F231" s="1">
        <v>114000</v>
      </c>
      <c r="G231" s="1" t="s">
        <v>1113</v>
      </c>
      <c r="H231" s="1" t="s">
        <v>2893</v>
      </c>
      <c r="I231" s="1" t="s">
        <v>2895</v>
      </c>
      <c r="J231" s="1" t="str">
        <f>VLOOKUP(I231,tblCountries6[],2,FALSE)</f>
        <v>USA</v>
      </c>
      <c r="K231" s="1" t="s">
        <v>5350</v>
      </c>
      <c r="M231" s="2" t="str">
        <f t="shared" si="10"/>
        <v>usa</v>
      </c>
      <c r="N231" s="2" t="str">
        <f>VLOOKUP(M231,ClearingKeys!$A$2:$B$104,2,FALSE)</f>
        <v>NA</v>
      </c>
      <c r="O231" s="2" t="str">
        <f t="shared" si="9"/>
        <v>na</v>
      </c>
      <c r="P231" t="str">
        <f t="shared" si="11"/>
        <v>USA</v>
      </c>
    </row>
    <row r="232" spans="1:16" ht="38.25" x14ac:dyDescent="0.2">
      <c r="A232" s="1" t="s">
        <v>4645</v>
      </c>
      <c r="B232" s="1" t="s">
        <v>29</v>
      </c>
      <c r="C232" s="1">
        <v>95000</v>
      </c>
      <c r="D232" s="1">
        <v>95000</v>
      </c>
      <c r="E232" s="1" t="s">
        <v>2902</v>
      </c>
      <c r="F232" s="1">
        <v>95000</v>
      </c>
      <c r="G232" s="1" t="s">
        <v>1612</v>
      </c>
      <c r="H232" s="1" t="s">
        <v>2893</v>
      </c>
      <c r="I232" s="1" t="s">
        <v>2895</v>
      </c>
      <c r="J232" s="1" t="str">
        <f>VLOOKUP(I232,tblCountries6[],2,FALSE)</f>
        <v>USA</v>
      </c>
      <c r="K232" s="1" t="s">
        <v>1240</v>
      </c>
      <c r="M232" s="2" t="str">
        <f t="shared" si="10"/>
        <v>usa</v>
      </c>
      <c r="N232" s="2" t="str">
        <f>VLOOKUP(M232,ClearingKeys!$A$2:$B$104,2,FALSE)</f>
        <v>NA</v>
      </c>
      <c r="O232" s="2" t="str">
        <f t="shared" si="9"/>
        <v>na</v>
      </c>
      <c r="P232" t="str">
        <f t="shared" si="11"/>
        <v>USA</v>
      </c>
    </row>
    <row r="233" spans="1:16" ht="38.25" x14ac:dyDescent="0.2">
      <c r="A233" s="1" t="s">
        <v>4647</v>
      </c>
      <c r="B233" s="1" t="s">
        <v>1792</v>
      </c>
      <c r="C233" s="1" t="s">
        <v>6442</v>
      </c>
      <c r="D233" s="1">
        <v>52500</v>
      </c>
      <c r="E233" s="1" t="s">
        <v>2902</v>
      </c>
      <c r="F233" s="1">
        <v>52500</v>
      </c>
      <c r="G233" s="1" t="s">
        <v>4187</v>
      </c>
      <c r="H233" s="1" t="s">
        <v>6511</v>
      </c>
      <c r="I233" s="1" t="s">
        <v>2895</v>
      </c>
      <c r="J233" s="1" t="str">
        <f>VLOOKUP(I233,tblCountries6[],2,FALSE)</f>
        <v>USA</v>
      </c>
      <c r="K233" s="1" t="s">
        <v>1240</v>
      </c>
      <c r="M233" s="2" t="str">
        <f t="shared" si="10"/>
        <v>usa</v>
      </c>
      <c r="N233" s="2" t="str">
        <f>VLOOKUP(M233,ClearingKeys!$A$2:$B$104,2,FALSE)</f>
        <v>NA</v>
      </c>
      <c r="O233" s="2" t="str">
        <f t="shared" si="9"/>
        <v>na</v>
      </c>
      <c r="P233" t="str">
        <f t="shared" si="11"/>
        <v>USA</v>
      </c>
    </row>
    <row r="234" spans="1:16" ht="38.25" x14ac:dyDescent="0.2">
      <c r="A234" s="1" t="s">
        <v>4649</v>
      </c>
      <c r="B234" s="1" t="s">
        <v>736</v>
      </c>
      <c r="C234" s="1">
        <v>45000</v>
      </c>
      <c r="D234" s="1">
        <v>45000</v>
      </c>
      <c r="E234" s="1" t="s">
        <v>211</v>
      </c>
      <c r="F234" s="1">
        <v>70928.022240000006</v>
      </c>
      <c r="G234" s="1" t="s">
        <v>3606</v>
      </c>
      <c r="H234" s="1" t="s">
        <v>3027</v>
      </c>
      <c r="I234" s="1" t="s">
        <v>922</v>
      </c>
      <c r="J234" s="1" t="str">
        <f>VLOOKUP(I234,tblCountries6[],2,FALSE)</f>
        <v>UK</v>
      </c>
      <c r="K234" s="1" t="s">
        <v>5350</v>
      </c>
      <c r="M234" s="2" t="str">
        <f t="shared" si="10"/>
        <v>uk</v>
      </c>
      <c r="N234" s="2" t="str">
        <f>VLOOKUP(M234,ClearingKeys!$A$2:$B$104,2,FALSE)</f>
        <v>EUROPE</v>
      </c>
      <c r="O234" s="2" t="str">
        <f t="shared" si="9"/>
        <v>na</v>
      </c>
      <c r="P234" t="str">
        <f t="shared" si="11"/>
        <v>UK</v>
      </c>
    </row>
    <row r="235" spans="1:16" ht="38.25" x14ac:dyDescent="0.2">
      <c r="A235" s="1" t="s">
        <v>4574</v>
      </c>
      <c r="B235" s="1" t="s">
        <v>736</v>
      </c>
      <c r="C235" s="1">
        <v>60000</v>
      </c>
      <c r="D235" s="1">
        <v>60000</v>
      </c>
      <c r="E235" s="1" t="s">
        <v>2902</v>
      </c>
      <c r="F235" s="1">
        <v>60000</v>
      </c>
      <c r="G235" s="1" t="s">
        <v>4161</v>
      </c>
      <c r="H235" s="1" t="s">
        <v>6511</v>
      </c>
      <c r="I235" s="1" t="s">
        <v>2895</v>
      </c>
      <c r="J235" s="1" t="str">
        <f>VLOOKUP(I235,tblCountries6[],2,FALSE)</f>
        <v>USA</v>
      </c>
      <c r="K235" s="1" t="s">
        <v>1240</v>
      </c>
      <c r="M235" s="2" t="str">
        <f t="shared" si="10"/>
        <v>usa</v>
      </c>
      <c r="N235" s="2" t="str">
        <f>VLOOKUP(M235,ClearingKeys!$A$2:$B$104,2,FALSE)</f>
        <v>NA</v>
      </c>
      <c r="O235" s="2" t="str">
        <f t="shared" si="9"/>
        <v>na</v>
      </c>
      <c r="P235" t="str">
        <f t="shared" si="11"/>
        <v>USA</v>
      </c>
    </row>
    <row r="236" spans="1:16" ht="38.25" x14ac:dyDescent="0.2">
      <c r="A236" s="1" t="s">
        <v>4576</v>
      </c>
      <c r="B236" s="1" t="s">
        <v>4908</v>
      </c>
      <c r="C236" s="1">
        <v>65250</v>
      </c>
      <c r="D236" s="1">
        <v>65250</v>
      </c>
      <c r="E236" s="1" t="s">
        <v>2902</v>
      </c>
      <c r="F236" s="1">
        <v>65250</v>
      </c>
      <c r="G236" s="1" t="s">
        <v>519</v>
      </c>
      <c r="H236" s="1" t="s">
        <v>519</v>
      </c>
      <c r="I236" s="1" t="s">
        <v>2895</v>
      </c>
      <c r="J236" s="1" t="str">
        <f>VLOOKUP(I236,tblCountries6[],2,FALSE)</f>
        <v>USA</v>
      </c>
      <c r="K236" s="1" t="s">
        <v>1240</v>
      </c>
      <c r="M236" s="2" t="str">
        <f t="shared" si="10"/>
        <v>usa</v>
      </c>
      <c r="N236" s="2" t="str">
        <f>VLOOKUP(M236,ClearingKeys!$A$2:$B$104,2,FALSE)</f>
        <v>NA</v>
      </c>
      <c r="O236" s="2" t="str">
        <f t="shared" si="9"/>
        <v>na</v>
      </c>
      <c r="P236" t="str">
        <f t="shared" si="11"/>
        <v>USA</v>
      </c>
    </row>
    <row r="237" spans="1:16" ht="38.25" x14ac:dyDescent="0.2">
      <c r="A237" s="1" t="s">
        <v>4572</v>
      </c>
      <c r="B237" s="1" t="s">
        <v>4908</v>
      </c>
      <c r="C237" s="1">
        <v>1200000</v>
      </c>
      <c r="D237" s="1">
        <v>1200000</v>
      </c>
      <c r="E237" s="1" t="s">
        <v>718</v>
      </c>
      <c r="F237" s="1">
        <v>21369.500019999999</v>
      </c>
      <c r="G237" s="1" t="s">
        <v>4283</v>
      </c>
      <c r="H237" s="1" t="s">
        <v>3027</v>
      </c>
      <c r="I237" s="1" t="s">
        <v>1241</v>
      </c>
      <c r="J237" s="1" t="str">
        <f>VLOOKUP(I237,tblCountries6[],2,FALSE)</f>
        <v>India</v>
      </c>
      <c r="K237" s="1" t="s">
        <v>5350</v>
      </c>
      <c r="M237" s="2" t="str">
        <f t="shared" si="10"/>
        <v>india</v>
      </c>
      <c r="N237" s="2" t="str">
        <f>VLOOKUP(M237,ClearingKeys!$A$2:$B$104,2,FALSE)</f>
        <v>ASIA</v>
      </c>
      <c r="O237" s="2" t="str">
        <f t="shared" si="9"/>
        <v>na</v>
      </c>
      <c r="P237" t="str">
        <f t="shared" si="11"/>
        <v>India</v>
      </c>
    </row>
    <row r="238" spans="1:16" ht="38.25" x14ac:dyDescent="0.2">
      <c r="A238" s="1" t="s">
        <v>4573</v>
      </c>
      <c r="B238" s="1" t="s">
        <v>4908</v>
      </c>
      <c r="C238" s="1">
        <v>100000</v>
      </c>
      <c r="D238" s="1">
        <v>100000</v>
      </c>
      <c r="E238" s="1" t="s">
        <v>1537</v>
      </c>
      <c r="F238" s="1">
        <v>98336.152300000002</v>
      </c>
      <c r="G238" s="1" t="s">
        <v>4875</v>
      </c>
      <c r="H238" s="1" t="s">
        <v>3027</v>
      </c>
      <c r="I238" s="1" t="s">
        <v>2732</v>
      </c>
      <c r="J238" s="1" t="str">
        <f>VLOOKUP(I238,tblCountries6[],2,FALSE)</f>
        <v>Canada</v>
      </c>
      <c r="K238" s="1" t="s">
        <v>5350</v>
      </c>
      <c r="M238" s="2" t="str">
        <f t="shared" si="10"/>
        <v>canada</v>
      </c>
      <c r="N238" s="2" t="str">
        <f>VLOOKUP(M238,ClearingKeys!$A$2:$B$104,2,FALSE)</f>
        <v>NA</v>
      </c>
      <c r="O238" s="2" t="str">
        <f t="shared" si="9"/>
        <v>na</v>
      </c>
      <c r="P238" t="str">
        <f t="shared" si="11"/>
        <v>Canada</v>
      </c>
    </row>
    <row r="239" spans="1:16" ht="51" x14ac:dyDescent="0.2">
      <c r="A239" s="1" t="s">
        <v>4586</v>
      </c>
      <c r="B239" s="1" t="s">
        <v>4908</v>
      </c>
      <c r="C239" s="1" t="s">
        <v>6510</v>
      </c>
      <c r="D239" s="1">
        <v>12000</v>
      </c>
      <c r="E239" s="1" t="s">
        <v>2896</v>
      </c>
      <c r="F239" s="1">
        <v>15244.79327</v>
      </c>
      <c r="G239" s="1" t="s">
        <v>4500</v>
      </c>
      <c r="H239" s="1" t="s">
        <v>1409</v>
      </c>
      <c r="I239" s="1" t="s">
        <v>1487</v>
      </c>
      <c r="J239" s="1" t="str">
        <f>VLOOKUP(I239,tblCountries6[],2,FALSE)</f>
        <v>Portugal</v>
      </c>
      <c r="K239" s="1" t="s">
        <v>2431</v>
      </c>
      <c r="M239" s="2" t="str">
        <f t="shared" si="10"/>
        <v>portugal</v>
      </c>
      <c r="N239" s="2" t="str">
        <f>VLOOKUP(M239,ClearingKeys!$A$2:$B$104,2,FALSE)</f>
        <v>EUROPE</v>
      </c>
      <c r="O239" s="2" t="str">
        <f t="shared" si="9"/>
        <v>na</v>
      </c>
      <c r="P239" t="str">
        <f t="shared" si="11"/>
        <v>Portugal</v>
      </c>
    </row>
    <row r="240" spans="1:16" ht="38.25" x14ac:dyDescent="0.2">
      <c r="A240" s="1" t="s">
        <v>4585</v>
      </c>
      <c r="B240" s="1" t="s">
        <v>4908</v>
      </c>
      <c r="C240" s="1">
        <v>73000</v>
      </c>
      <c r="D240" s="1">
        <v>73000</v>
      </c>
      <c r="E240" s="1" t="s">
        <v>2902</v>
      </c>
      <c r="F240" s="1">
        <v>73000</v>
      </c>
      <c r="G240" s="1" t="s">
        <v>2972</v>
      </c>
      <c r="H240" s="1" t="s">
        <v>6511</v>
      </c>
      <c r="I240" s="1" t="s">
        <v>2895</v>
      </c>
      <c r="J240" s="1" t="str">
        <f>VLOOKUP(I240,tblCountries6[],2,FALSE)</f>
        <v>USA</v>
      </c>
      <c r="K240" s="1" t="s">
        <v>1240</v>
      </c>
      <c r="M240" s="2" t="str">
        <f t="shared" si="10"/>
        <v>usa</v>
      </c>
      <c r="N240" s="2" t="str">
        <f>VLOOKUP(M240,ClearingKeys!$A$2:$B$104,2,FALSE)</f>
        <v>NA</v>
      </c>
      <c r="O240" s="2" t="str">
        <f t="shared" si="9"/>
        <v>na</v>
      </c>
      <c r="P240" t="str">
        <f t="shared" si="11"/>
        <v>USA</v>
      </c>
    </row>
    <row r="241" spans="1:16" ht="51" x14ac:dyDescent="0.2">
      <c r="A241" s="1" t="s">
        <v>4584</v>
      </c>
      <c r="B241" s="1" t="s">
        <v>4908</v>
      </c>
      <c r="C241" s="1">
        <v>50000</v>
      </c>
      <c r="D241" s="1">
        <v>50000</v>
      </c>
      <c r="E241" s="1" t="s">
        <v>2902</v>
      </c>
      <c r="F241" s="1">
        <v>50000</v>
      </c>
      <c r="G241" s="1" t="s">
        <v>2584</v>
      </c>
      <c r="H241" s="1" t="s">
        <v>6511</v>
      </c>
      <c r="I241" s="1" t="s">
        <v>2895</v>
      </c>
      <c r="J241" s="1" t="str">
        <f>VLOOKUP(I241,tblCountries6[],2,FALSE)</f>
        <v>USA</v>
      </c>
      <c r="K241" s="1" t="s">
        <v>2431</v>
      </c>
      <c r="M241" s="2" t="str">
        <f t="shared" si="10"/>
        <v>usa</v>
      </c>
      <c r="N241" s="2" t="str">
        <f>VLOOKUP(M241,ClearingKeys!$A$2:$B$104,2,FALSE)</f>
        <v>NA</v>
      </c>
      <c r="O241" s="2" t="str">
        <f t="shared" si="9"/>
        <v>na</v>
      </c>
      <c r="P241" t="str">
        <f t="shared" si="11"/>
        <v>USA</v>
      </c>
    </row>
    <row r="242" spans="1:16" ht="76.5" x14ac:dyDescent="0.2">
      <c r="A242" s="1" t="s">
        <v>4590</v>
      </c>
      <c r="B242" s="1" t="s">
        <v>4908</v>
      </c>
      <c r="C242" s="1">
        <v>79000</v>
      </c>
      <c r="D242" s="1">
        <v>79000</v>
      </c>
      <c r="E242" s="1" t="s">
        <v>2902</v>
      </c>
      <c r="F242" s="1">
        <v>79000</v>
      </c>
      <c r="G242" s="1" t="s">
        <v>2730</v>
      </c>
      <c r="H242" s="1" t="s">
        <v>519</v>
      </c>
      <c r="I242" s="1" t="s">
        <v>2895</v>
      </c>
      <c r="J242" s="1" t="str">
        <f>VLOOKUP(I242,tblCountries6[],2,FALSE)</f>
        <v>USA</v>
      </c>
      <c r="K242" s="1" t="s">
        <v>5350</v>
      </c>
      <c r="M242" s="2" t="str">
        <f t="shared" si="10"/>
        <v>usa</v>
      </c>
      <c r="N242" s="2" t="str">
        <f>VLOOKUP(M242,ClearingKeys!$A$2:$B$104,2,FALSE)</f>
        <v>NA</v>
      </c>
      <c r="O242" s="2" t="str">
        <f t="shared" si="9"/>
        <v>na</v>
      </c>
      <c r="P242" t="str">
        <f t="shared" si="11"/>
        <v>USA</v>
      </c>
    </row>
    <row r="243" spans="1:16" ht="38.25" x14ac:dyDescent="0.2">
      <c r="A243" s="1" t="s">
        <v>4589</v>
      </c>
      <c r="B243" s="1" t="s">
        <v>5362</v>
      </c>
      <c r="C243" s="1">
        <v>90000</v>
      </c>
      <c r="D243" s="1">
        <v>90000</v>
      </c>
      <c r="E243" s="1" t="s">
        <v>2902</v>
      </c>
      <c r="F243" s="1">
        <v>90000</v>
      </c>
      <c r="G243" s="1" t="s">
        <v>4067</v>
      </c>
      <c r="H243" s="1" t="s">
        <v>3027</v>
      </c>
      <c r="I243" s="1" t="s">
        <v>2895</v>
      </c>
      <c r="J243" s="1" t="str">
        <f>VLOOKUP(I243,tblCountries6[],2,FALSE)</f>
        <v>USA</v>
      </c>
      <c r="K243" s="1" t="s">
        <v>1240</v>
      </c>
      <c r="M243" s="2" t="str">
        <f t="shared" si="10"/>
        <v>usa</v>
      </c>
      <c r="N243" s="2" t="str">
        <f>VLOOKUP(M243,ClearingKeys!$A$2:$B$104,2,FALSE)</f>
        <v>NA</v>
      </c>
      <c r="O243" s="2" t="str">
        <f t="shared" si="9"/>
        <v>na</v>
      </c>
      <c r="P243" t="str">
        <f t="shared" si="11"/>
        <v>USA</v>
      </c>
    </row>
    <row r="244" spans="1:16" ht="38.25" x14ac:dyDescent="0.2">
      <c r="A244" s="1" t="s">
        <v>4588</v>
      </c>
      <c r="B244" s="1" t="s">
        <v>5362</v>
      </c>
      <c r="C244" s="1">
        <v>70000</v>
      </c>
      <c r="D244" s="1">
        <v>70000</v>
      </c>
      <c r="E244" s="1" t="s">
        <v>2902</v>
      </c>
      <c r="F244" s="1">
        <v>70000</v>
      </c>
      <c r="G244" s="1" t="s">
        <v>6332</v>
      </c>
      <c r="H244" s="1" t="s">
        <v>3027</v>
      </c>
      <c r="I244" s="1" t="s">
        <v>2895</v>
      </c>
      <c r="J244" s="1" t="str">
        <f>VLOOKUP(I244,tblCountries6[],2,FALSE)</f>
        <v>USA</v>
      </c>
      <c r="K244" s="1" t="s">
        <v>5350</v>
      </c>
      <c r="M244" s="2" t="str">
        <f t="shared" si="10"/>
        <v>usa</v>
      </c>
      <c r="N244" s="2" t="str">
        <f>VLOOKUP(M244,ClearingKeys!$A$2:$B$104,2,FALSE)</f>
        <v>NA</v>
      </c>
      <c r="O244" s="2" t="str">
        <f t="shared" si="9"/>
        <v>na</v>
      </c>
      <c r="P244" t="str">
        <f t="shared" si="11"/>
        <v>USA</v>
      </c>
    </row>
    <row r="245" spans="1:16" ht="38.25" x14ac:dyDescent="0.2">
      <c r="A245" s="1" t="s">
        <v>4587</v>
      </c>
      <c r="B245" s="1" t="s">
        <v>5362</v>
      </c>
      <c r="C245" s="1">
        <v>65000</v>
      </c>
      <c r="D245" s="1">
        <v>65000</v>
      </c>
      <c r="E245" s="1" t="s">
        <v>1537</v>
      </c>
      <c r="F245" s="1">
        <v>63918.499000000003</v>
      </c>
      <c r="G245" s="1" t="s">
        <v>5034</v>
      </c>
      <c r="H245" s="1" t="s">
        <v>3027</v>
      </c>
      <c r="I245" s="1" t="s">
        <v>2732</v>
      </c>
      <c r="J245" s="1" t="str">
        <f>VLOOKUP(I245,tblCountries6[],2,FALSE)</f>
        <v>Canada</v>
      </c>
      <c r="K245" s="1" t="s">
        <v>1240</v>
      </c>
      <c r="M245" s="2" t="str">
        <f t="shared" si="10"/>
        <v>canada</v>
      </c>
      <c r="N245" s="2" t="str">
        <f>VLOOKUP(M245,ClearingKeys!$A$2:$B$104,2,FALSE)</f>
        <v>NA</v>
      </c>
      <c r="O245" s="2" t="str">
        <f t="shared" si="9"/>
        <v>na</v>
      </c>
      <c r="P245" t="str">
        <f t="shared" si="11"/>
        <v>Canada</v>
      </c>
    </row>
    <row r="246" spans="1:16" ht="38.25" x14ac:dyDescent="0.2">
      <c r="A246" s="1" t="s">
        <v>4591</v>
      </c>
      <c r="B246" s="1" t="s">
        <v>5362</v>
      </c>
      <c r="C246" s="1">
        <v>80000</v>
      </c>
      <c r="D246" s="1">
        <v>80000</v>
      </c>
      <c r="E246" s="1" t="s">
        <v>2902</v>
      </c>
      <c r="F246" s="1">
        <v>80000</v>
      </c>
      <c r="G246" s="1" t="s">
        <v>6511</v>
      </c>
      <c r="H246" s="1" t="s">
        <v>6511</v>
      </c>
      <c r="I246" s="1" t="s">
        <v>2895</v>
      </c>
      <c r="J246" s="1" t="str">
        <f>VLOOKUP(I246,tblCountries6[],2,FALSE)</f>
        <v>USA</v>
      </c>
      <c r="K246" s="1" t="s">
        <v>1240</v>
      </c>
      <c r="M246" s="2" t="str">
        <f t="shared" si="10"/>
        <v>usa</v>
      </c>
      <c r="N246" s="2" t="str">
        <f>VLOOKUP(M246,ClearingKeys!$A$2:$B$104,2,FALSE)</f>
        <v>NA</v>
      </c>
      <c r="O246" s="2" t="str">
        <f t="shared" si="9"/>
        <v>na</v>
      </c>
      <c r="P246" t="str">
        <f t="shared" si="11"/>
        <v>USA</v>
      </c>
    </row>
    <row r="247" spans="1:16" ht="38.25" x14ac:dyDescent="0.2">
      <c r="A247" s="1" t="s">
        <v>4593</v>
      </c>
      <c r="B247" s="1" t="s">
        <v>5362</v>
      </c>
      <c r="C247" s="1">
        <v>140000</v>
      </c>
      <c r="D247" s="1">
        <v>140000</v>
      </c>
      <c r="E247" s="1" t="s">
        <v>2902</v>
      </c>
      <c r="F247" s="1">
        <v>140000</v>
      </c>
      <c r="G247" s="1" t="s">
        <v>3027</v>
      </c>
      <c r="H247" s="1" t="s">
        <v>3027</v>
      </c>
      <c r="I247" s="1" t="s">
        <v>2895</v>
      </c>
      <c r="J247" s="1" t="str">
        <f>VLOOKUP(I247,tblCountries6[],2,FALSE)</f>
        <v>USA</v>
      </c>
      <c r="K247" s="1" t="s">
        <v>1240</v>
      </c>
      <c r="M247" s="2" t="str">
        <f t="shared" si="10"/>
        <v>usa</v>
      </c>
      <c r="N247" s="2" t="str">
        <f>VLOOKUP(M247,ClearingKeys!$A$2:$B$104,2,FALSE)</f>
        <v>NA</v>
      </c>
      <c r="O247" s="2" t="str">
        <f t="shared" si="9"/>
        <v>na</v>
      </c>
      <c r="P247" t="str">
        <f t="shared" si="11"/>
        <v>USA</v>
      </c>
    </row>
    <row r="248" spans="1:16" ht="38.25" x14ac:dyDescent="0.2">
      <c r="A248" s="1" t="s">
        <v>4594</v>
      </c>
      <c r="B248" s="1" t="s">
        <v>2208</v>
      </c>
      <c r="C248" s="1" t="s">
        <v>4416</v>
      </c>
      <c r="D248" s="1">
        <v>96000</v>
      </c>
      <c r="E248" s="1" t="s">
        <v>2902</v>
      </c>
      <c r="F248" s="1">
        <v>96000</v>
      </c>
      <c r="G248" s="1" t="s">
        <v>783</v>
      </c>
      <c r="H248" s="1" t="s">
        <v>5482</v>
      </c>
      <c r="I248" s="1" t="s">
        <v>1234</v>
      </c>
      <c r="J248" s="1" t="str">
        <f>VLOOKUP(I248,tblCountries6[],2,FALSE)</f>
        <v>Poland</v>
      </c>
      <c r="K248" s="1" t="s">
        <v>5350</v>
      </c>
      <c r="M248" s="2" t="str">
        <f t="shared" si="10"/>
        <v>poland</v>
      </c>
      <c r="N248" s="2" t="str">
        <f>VLOOKUP(M248,ClearingKeys!$A$2:$B$104,2,FALSE)</f>
        <v>EUROPE</v>
      </c>
      <c r="O248" s="2" t="str">
        <f t="shared" si="9"/>
        <v>na</v>
      </c>
      <c r="P248" t="str">
        <f t="shared" si="11"/>
        <v>Poland</v>
      </c>
    </row>
    <row r="249" spans="1:16" ht="38.25" x14ac:dyDescent="0.2">
      <c r="A249" s="1" t="s">
        <v>4601</v>
      </c>
      <c r="B249" s="1" t="s">
        <v>2208</v>
      </c>
      <c r="C249" s="1">
        <v>20000</v>
      </c>
      <c r="D249" s="1">
        <v>20000</v>
      </c>
      <c r="E249" s="1" t="s">
        <v>2902</v>
      </c>
      <c r="F249" s="1">
        <v>20000</v>
      </c>
      <c r="G249" s="1" t="s">
        <v>3871</v>
      </c>
      <c r="H249" s="1" t="s">
        <v>3027</v>
      </c>
      <c r="I249" s="1" t="s">
        <v>1241</v>
      </c>
      <c r="J249" s="1" t="str">
        <f>VLOOKUP(I249,tblCountries6[],2,FALSE)</f>
        <v>India</v>
      </c>
      <c r="K249" s="1" t="s">
        <v>1240</v>
      </c>
      <c r="M249" s="2" t="str">
        <f t="shared" si="10"/>
        <v>india</v>
      </c>
      <c r="N249" s="2" t="str">
        <f>VLOOKUP(M249,ClearingKeys!$A$2:$B$104,2,FALSE)</f>
        <v>ASIA</v>
      </c>
      <c r="O249" s="2" t="str">
        <f t="shared" si="9"/>
        <v>na</v>
      </c>
      <c r="P249" t="str">
        <f t="shared" si="11"/>
        <v>India</v>
      </c>
    </row>
    <row r="250" spans="1:16" ht="38.25" x14ac:dyDescent="0.2">
      <c r="A250" s="1" t="s">
        <v>4600</v>
      </c>
      <c r="B250" s="1" t="s">
        <v>2208</v>
      </c>
      <c r="C250" s="1">
        <v>47700</v>
      </c>
      <c r="D250" s="1">
        <v>47700</v>
      </c>
      <c r="E250" s="1" t="s">
        <v>2902</v>
      </c>
      <c r="F250" s="1">
        <v>47700</v>
      </c>
      <c r="G250" s="1" t="s">
        <v>4844</v>
      </c>
      <c r="H250" s="1" t="s">
        <v>6511</v>
      </c>
      <c r="I250" s="1" t="s">
        <v>2895</v>
      </c>
      <c r="J250" s="1" t="str">
        <f>VLOOKUP(I250,tblCountries6[],2,FALSE)</f>
        <v>USA</v>
      </c>
      <c r="K250" s="1" t="s">
        <v>1240</v>
      </c>
      <c r="M250" s="2" t="str">
        <f t="shared" si="10"/>
        <v>usa</v>
      </c>
      <c r="N250" s="2" t="str">
        <f>VLOOKUP(M250,ClearingKeys!$A$2:$B$104,2,FALSE)</f>
        <v>NA</v>
      </c>
      <c r="O250" s="2" t="str">
        <f t="shared" si="9"/>
        <v>na</v>
      </c>
      <c r="P250" t="str">
        <f t="shared" si="11"/>
        <v>USA</v>
      </c>
    </row>
    <row r="251" spans="1:16" ht="38.25" x14ac:dyDescent="0.2">
      <c r="A251" s="1" t="s">
        <v>4604</v>
      </c>
      <c r="B251" s="1" t="s">
        <v>3310</v>
      </c>
      <c r="C251" s="1">
        <v>25000</v>
      </c>
      <c r="D251" s="1">
        <v>25000</v>
      </c>
      <c r="E251" s="1" t="s">
        <v>2902</v>
      </c>
      <c r="F251" s="1">
        <v>25000</v>
      </c>
      <c r="G251" s="1" t="s">
        <v>2188</v>
      </c>
      <c r="H251" s="1" t="s">
        <v>3027</v>
      </c>
      <c r="I251" s="1" t="s">
        <v>1241</v>
      </c>
      <c r="J251" s="1" t="str">
        <f>VLOOKUP(I251,tblCountries6[],2,FALSE)</f>
        <v>India</v>
      </c>
      <c r="K251" s="1" t="s">
        <v>5881</v>
      </c>
      <c r="M251" s="2" t="str">
        <f t="shared" si="10"/>
        <v>india</v>
      </c>
      <c r="N251" s="2" t="str">
        <f>VLOOKUP(M251,ClearingKeys!$A$2:$B$104,2,FALSE)</f>
        <v>ASIA</v>
      </c>
      <c r="O251" s="2" t="str">
        <f t="shared" si="9"/>
        <v>na</v>
      </c>
      <c r="P251" t="str">
        <f t="shared" si="11"/>
        <v>India</v>
      </c>
    </row>
    <row r="252" spans="1:16" ht="38.25" x14ac:dyDescent="0.2">
      <c r="A252" s="1" t="s">
        <v>4603</v>
      </c>
      <c r="B252" s="1" t="s">
        <v>3310</v>
      </c>
      <c r="C252" s="1">
        <v>52500</v>
      </c>
      <c r="D252" s="1">
        <v>52500</v>
      </c>
      <c r="E252" s="1" t="s">
        <v>2902</v>
      </c>
      <c r="F252" s="1">
        <v>52500</v>
      </c>
      <c r="G252" s="1" t="s">
        <v>6511</v>
      </c>
      <c r="H252" s="1" t="s">
        <v>6511</v>
      </c>
      <c r="I252" s="1" t="s">
        <v>2895</v>
      </c>
      <c r="J252" s="1" t="str">
        <f>VLOOKUP(I252,tblCountries6[],2,FALSE)</f>
        <v>USA</v>
      </c>
      <c r="K252" s="1" t="s">
        <v>1240</v>
      </c>
      <c r="M252" s="2" t="str">
        <f t="shared" si="10"/>
        <v>usa</v>
      </c>
      <c r="N252" s="2" t="str">
        <f>VLOOKUP(M252,ClearingKeys!$A$2:$B$104,2,FALSE)</f>
        <v>NA</v>
      </c>
      <c r="O252" s="2" t="str">
        <f t="shared" si="9"/>
        <v>na</v>
      </c>
      <c r="P252" t="str">
        <f t="shared" si="11"/>
        <v>USA</v>
      </c>
    </row>
    <row r="253" spans="1:16" ht="51" x14ac:dyDescent="0.2">
      <c r="A253" s="1" t="s">
        <v>4607</v>
      </c>
      <c r="B253" s="1" t="s">
        <v>3310</v>
      </c>
      <c r="C253" s="1">
        <v>40000</v>
      </c>
      <c r="D253" s="1">
        <v>40000</v>
      </c>
      <c r="E253" s="1" t="s">
        <v>2902</v>
      </c>
      <c r="F253" s="1">
        <v>40000</v>
      </c>
      <c r="G253" s="1" t="s">
        <v>1604</v>
      </c>
      <c r="H253" s="1" t="s">
        <v>6511</v>
      </c>
      <c r="I253" s="1" t="s">
        <v>2895</v>
      </c>
      <c r="J253" s="1" t="str">
        <f>VLOOKUP(I253,tblCountries6[],2,FALSE)</f>
        <v>USA</v>
      </c>
      <c r="K253" s="1" t="s">
        <v>2431</v>
      </c>
      <c r="M253" s="2" t="str">
        <f t="shared" si="10"/>
        <v>usa</v>
      </c>
      <c r="N253" s="2" t="str">
        <f>VLOOKUP(M253,ClearingKeys!$A$2:$B$104,2,FALSE)</f>
        <v>NA</v>
      </c>
      <c r="O253" s="2" t="str">
        <f t="shared" si="9"/>
        <v>na</v>
      </c>
      <c r="P253" t="str">
        <f t="shared" si="11"/>
        <v>USA</v>
      </c>
    </row>
    <row r="254" spans="1:16" ht="38.25" x14ac:dyDescent="0.2">
      <c r="A254" s="1" t="s">
        <v>4605</v>
      </c>
      <c r="B254" s="1" t="s">
        <v>3597</v>
      </c>
      <c r="C254" s="1" t="s">
        <v>4945</v>
      </c>
      <c r="D254" s="1">
        <v>31000</v>
      </c>
      <c r="E254" s="1" t="s">
        <v>2902</v>
      </c>
      <c r="F254" s="1">
        <v>31000</v>
      </c>
      <c r="G254" s="1" t="s">
        <v>5959</v>
      </c>
      <c r="H254" s="1" t="s">
        <v>6511</v>
      </c>
      <c r="I254" s="1" t="s">
        <v>2895</v>
      </c>
      <c r="J254" s="1" t="str">
        <f>VLOOKUP(I254,tblCountries6[],2,FALSE)</f>
        <v>USA</v>
      </c>
      <c r="K254" s="1" t="s">
        <v>1240</v>
      </c>
      <c r="M254" s="2" t="str">
        <f t="shared" si="10"/>
        <v>usa</v>
      </c>
      <c r="N254" s="2" t="str">
        <f>VLOOKUP(M254,ClearingKeys!$A$2:$B$104,2,FALSE)</f>
        <v>NA</v>
      </c>
      <c r="O254" s="2" t="str">
        <f t="shared" si="9"/>
        <v>na</v>
      </c>
      <c r="P254" t="str">
        <f t="shared" si="11"/>
        <v>USA</v>
      </c>
    </row>
    <row r="255" spans="1:16" ht="51" x14ac:dyDescent="0.2">
      <c r="A255" s="1" t="s">
        <v>4611</v>
      </c>
      <c r="B255" s="1" t="s">
        <v>3597</v>
      </c>
      <c r="C255" s="1">
        <v>4390</v>
      </c>
      <c r="D255" s="1">
        <v>52680</v>
      </c>
      <c r="E255" s="1" t="s">
        <v>211</v>
      </c>
      <c r="F255" s="1">
        <v>83033.071370000005</v>
      </c>
      <c r="G255" s="1" t="s">
        <v>6299</v>
      </c>
      <c r="H255" s="1" t="s">
        <v>5482</v>
      </c>
      <c r="I255" s="1" t="s">
        <v>922</v>
      </c>
      <c r="J255" s="1" t="str">
        <f>VLOOKUP(I255,tblCountries6[],2,FALSE)</f>
        <v>UK</v>
      </c>
      <c r="K255" s="1" t="s">
        <v>2431</v>
      </c>
      <c r="M255" s="2" t="str">
        <f t="shared" si="10"/>
        <v>uk</v>
      </c>
      <c r="N255" s="2" t="str">
        <f>VLOOKUP(M255,ClearingKeys!$A$2:$B$104,2,FALSE)</f>
        <v>EUROPE</v>
      </c>
      <c r="O255" s="2" t="str">
        <f t="shared" si="9"/>
        <v>na</v>
      </c>
      <c r="P255" t="str">
        <f t="shared" si="11"/>
        <v>UK</v>
      </c>
    </row>
    <row r="256" spans="1:16" ht="38.25" x14ac:dyDescent="0.2">
      <c r="A256" s="1" t="s">
        <v>4609</v>
      </c>
      <c r="B256" s="1" t="s">
        <v>3597</v>
      </c>
      <c r="C256" s="1">
        <v>130000</v>
      </c>
      <c r="D256" s="1">
        <v>130000</v>
      </c>
      <c r="E256" s="1" t="s">
        <v>2902</v>
      </c>
      <c r="F256" s="1">
        <v>130000</v>
      </c>
      <c r="G256" s="1" t="s">
        <v>2973</v>
      </c>
      <c r="H256" s="1" t="s">
        <v>3027</v>
      </c>
      <c r="I256" s="1" t="s">
        <v>2895</v>
      </c>
      <c r="J256" s="1" t="str">
        <f>VLOOKUP(I256,tblCountries6[],2,FALSE)</f>
        <v>USA</v>
      </c>
      <c r="K256" s="1" t="s">
        <v>1240</v>
      </c>
      <c r="M256" s="2" t="str">
        <f t="shared" si="10"/>
        <v>usa</v>
      </c>
      <c r="N256" s="2" t="str">
        <f>VLOOKUP(M256,ClearingKeys!$A$2:$B$104,2,FALSE)</f>
        <v>NA</v>
      </c>
      <c r="O256" s="2" t="str">
        <f t="shared" si="9"/>
        <v>na</v>
      </c>
      <c r="P256" t="str">
        <f t="shared" si="11"/>
        <v>USA</v>
      </c>
    </row>
    <row r="257" spans="1:16" ht="51" x14ac:dyDescent="0.2">
      <c r="A257" s="1" t="s">
        <v>4536</v>
      </c>
      <c r="B257" s="1" t="s">
        <v>3597</v>
      </c>
      <c r="C257" s="1" t="s">
        <v>539</v>
      </c>
      <c r="D257" s="1">
        <v>470000</v>
      </c>
      <c r="E257" s="1" t="s">
        <v>718</v>
      </c>
      <c r="F257" s="1">
        <v>8369.7208429999991</v>
      </c>
      <c r="G257" s="1" t="s">
        <v>1627</v>
      </c>
      <c r="H257" s="1" t="s">
        <v>6511</v>
      </c>
      <c r="I257" s="1" t="s">
        <v>1241</v>
      </c>
      <c r="J257" s="1" t="str">
        <f>VLOOKUP(I257,tblCountries6[],2,FALSE)</f>
        <v>India</v>
      </c>
      <c r="K257" s="1" t="s">
        <v>2431</v>
      </c>
      <c r="M257" s="2" t="str">
        <f t="shared" si="10"/>
        <v>india</v>
      </c>
      <c r="N257" s="2" t="str">
        <f>VLOOKUP(M257,ClearingKeys!$A$2:$B$104,2,FALSE)</f>
        <v>ASIA</v>
      </c>
      <c r="O257" s="2" t="str">
        <f t="shared" si="9"/>
        <v>na</v>
      </c>
      <c r="P257" t="str">
        <f t="shared" si="11"/>
        <v>India</v>
      </c>
    </row>
    <row r="258" spans="1:16" ht="38.25" x14ac:dyDescent="0.2">
      <c r="A258" s="1" t="s">
        <v>4538</v>
      </c>
      <c r="B258" s="1" t="s">
        <v>2502</v>
      </c>
      <c r="C258" s="1">
        <v>51000</v>
      </c>
      <c r="D258" s="1">
        <v>51000</v>
      </c>
      <c r="E258" s="1" t="s">
        <v>2902</v>
      </c>
      <c r="F258" s="1">
        <v>51000</v>
      </c>
      <c r="G258" s="1" t="s">
        <v>1462</v>
      </c>
      <c r="H258" s="1" t="s">
        <v>6511</v>
      </c>
      <c r="I258" s="1" t="s">
        <v>2895</v>
      </c>
      <c r="J258" s="1" t="str">
        <f>VLOOKUP(I258,tblCountries6[],2,FALSE)</f>
        <v>USA</v>
      </c>
      <c r="K258" s="1" t="s">
        <v>5350</v>
      </c>
      <c r="M258" s="2" t="str">
        <f t="shared" si="10"/>
        <v>usa</v>
      </c>
      <c r="N258" s="2" t="str">
        <f>VLOOKUP(M258,ClearingKeys!$A$2:$B$104,2,FALSE)</f>
        <v>NA</v>
      </c>
      <c r="O258" s="2" t="str">
        <f t="shared" si="9"/>
        <v>na</v>
      </c>
      <c r="P258" t="str">
        <f t="shared" si="11"/>
        <v>USA</v>
      </c>
    </row>
    <row r="259" spans="1:16" ht="51" x14ac:dyDescent="0.2">
      <c r="A259" s="1" t="s">
        <v>4542</v>
      </c>
      <c r="B259" s="1" t="s">
        <v>2502</v>
      </c>
      <c r="C259" s="1" t="s">
        <v>4973</v>
      </c>
      <c r="D259" s="1">
        <v>60000</v>
      </c>
      <c r="E259" s="1" t="s">
        <v>211</v>
      </c>
      <c r="F259" s="1">
        <v>94570.696320000003</v>
      </c>
      <c r="G259" s="1" t="s">
        <v>1396</v>
      </c>
      <c r="H259" s="1" t="s">
        <v>6511</v>
      </c>
      <c r="I259" s="1" t="s">
        <v>922</v>
      </c>
      <c r="J259" s="1" t="str">
        <f>VLOOKUP(I259,tblCountries6[],2,FALSE)</f>
        <v>UK</v>
      </c>
      <c r="K259" s="1" t="s">
        <v>2431</v>
      </c>
      <c r="M259" s="2" t="str">
        <f t="shared" si="10"/>
        <v>uk</v>
      </c>
      <c r="N259" s="2" t="str">
        <f>VLOOKUP(M259,ClearingKeys!$A$2:$B$104,2,FALSE)</f>
        <v>EUROPE</v>
      </c>
      <c r="O259" s="2" t="str">
        <f t="shared" si="9"/>
        <v>na</v>
      </c>
      <c r="P259" t="str">
        <f t="shared" si="11"/>
        <v>UK</v>
      </c>
    </row>
    <row r="260" spans="1:16" ht="38.25" x14ac:dyDescent="0.2">
      <c r="A260" s="1" t="s">
        <v>4551</v>
      </c>
      <c r="B260" s="1" t="s">
        <v>2502</v>
      </c>
      <c r="C260" s="1">
        <v>1920000</v>
      </c>
      <c r="D260" s="1">
        <v>1920000</v>
      </c>
      <c r="E260" s="1" t="s">
        <v>718</v>
      </c>
      <c r="F260" s="1">
        <v>34191.200040000003</v>
      </c>
      <c r="G260" s="1" t="s">
        <v>2307</v>
      </c>
      <c r="H260" s="1" t="s">
        <v>3027</v>
      </c>
      <c r="I260" s="1" t="s">
        <v>1241</v>
      </c>
      <c r="J260" s="1" t="str">
        <f>VLOOKUP(I260,tblCountries6[],2,FALSE)</f>
        <v>India</v>
      </c>
      <c r="K260" s="1" t="s">
        <v>5350</v>
      </c>
      <c r="M260" s="2" t="str">
        <f t="shared" si="10"/>
        <v>india</v>
      </c>
      <c r="N260" s="2" t="str">
        <f>VLOOKUP(M260,ClearingKeys!$A$2:$B$104,2,FALSE)</f>
        <v>ASIA</v>
      </c>
      <c r="O260" s="2" t="str">
        <f t="shared" si="9"/>
        <v>na</v>
      </c>
      <c r="P260" t="str">
        <f t="shared" si="11"/>
        <v>India</v>
      </c>
    </row>
    <row r="261" spans="1:16" ht="51" x14ac:dyDescent="0.2">
      <c r="A261" s="1" t="s">
        <v>4550</v>
      </c>
      <c r="B261" s="1" t="s">
        <v>4852</v>
      </c>
      <c r="C261" s="1">
        <v>28000</v>
      </c>
      <c r="D261" s="1">
        <v>28000</v>
      </c>
      <c r="E261" s="1" t="s">
        <v>211</v>
      </c>
      <c r="F261" s="1">
        <v>44132.991620000001</v>
      </c>
      <c r="G261" s="1" t="s">
        <v>1042</v>
      </c>
      <c r="H261" s="1" t="s">
        <v>6511</v>
      </c>
      <c r="I261" s="1" t="s">
        <v>922</v>
      </c>
      <c r="J261" s="1" t="str">
        <f>VLOOKUP(I261,tblCountries6[],2,FALSE)</f>
        <v>UK</v>
      </c>
      <c r="K261" s="1" t="s">
        <v>2431</v>
      </c>
      <c r="M261" s="2" t="str">
        <f t="shared" si="10"/>
        <v>uk</v>
      </c>
      <c r="N261" s="2" t="str">
        <f>VLOOKUP(M261,ClearingKeys!$A$2:$B$104,2,FALSE)</f>
        <v>EUROPE</v>
      </c>
      <c r="O261" s="2" t="str">
        <f t="shared" si="9"/>
        <v>na</v>
      </c>
      <c r="P261" t="str">
        <f t="shared" si="11"/>
        <v>UK</v>
      </c>
    </row>
    <row r="262" spans="1:16" ht="51" x14ac:dyDescent="0.2">
      <c r="A262" s="1" t="s">
        <v>4549</v>
      </c>
      <c r="B262" s="1" t="s">
        <v>4852</v>
      </c>
      <c r="C262" s="1">
        <v>73000</v>
      </c>
      <c r="D262" s="1">
        <v>73000</v>
      </c>
      <c r="E262" s="1" t="s">
        <v>2902</v>
      </c>
      <c r="F262" s="1">
        <v>73000</v>
      </c>
      <c r="G262" s="1" t="s">
        <v>1999</v>
      </c>
      <c r="H262" s="1" t="s">
        <v>1409</v>
      </c>
      <c r="I262" s="1" t="s">
        <v>2895</v>
      </c>
      <c r="J262" s="1" t="str">
        <f>VLOOKUP(I262,tblCountries6[],2,FALSE)</f>
        <v>USA</v>
      </c>
      <c r="K262" s="1" t="s">
        <v>1240</v>
      </c>
      <c r="M262" s="2" t="str">
        <f t="shared" si="10"/>
        <v>usa</v>
      </c>
      <c r="N262" s="2" t="str">
        <f>VLOOKUP(M262,ClearingKeys!$A$2:$B$104,2,FALSE)</f>
        <v>NA</v>
      </c>
      <c r="O262" s="2" t="str">
        <f t="shared" ref="O262:O325" si="12">IF(ISBLANK(L262),"na",L262)</f>
        <v>na</v>
      </c>
      <c r="P262" t="str">
        <f t="shared" si="11"/>
        <v>USA</v>
      </c>
    </row>
    <row r="263" spans="1:16" ht="51" x14ac:dyDescent="0.2">
      <c r="A263" s="1" t="s">
        <v>4548</v>
      </c>
      <c r="B263" s="1" t="s">
        <v>4852</v>
      </c>
      <c r="C263" s="1">
        <v>62400</v>
      </c>
      <c r="D263" s="1">
        <v>62400</v>
      </c>
      <c r="E263" s="1" t="s">
        <v>2902</v>
      </c>
      <c r="F263" s="1">
        <v>62400</v>
      </c>
      <c r="G263" s="1" t="s">
        <v>806</v>
      </c>
      <c r="H263" s="1" t="s">
        <v>519</v>
      </c>
      <c r="I263" s="1" t="s">
        <v>2895</v>
      </c>
      <c r="J263" s="1" t="str">
        <f>VLOOKUP(I263,tblCountries6[],2,FALSE)</f>
        <v>USA</v>
      </c>
      <c r="K263" s="1" t="s">
        <v>2431</v>
      </c>
      <c r="M263" s="2" t="str">
        <f t="shared" ref="M263:M326" si="13">TRIM(LOWER(J263))</f>
        <v>usa</v>
      </c>
      <c r="N263" s="2" t="str">
        <f>VLOOKUP(M263,ClearingKeys!$A$2:$B$104,2,FALSE)</f>
        <v>NA</v>
      </c>
      <c r="O263" s="2" t="str">
        <f t="shared" si="12"/>
        <v>na</v>
      </c>
      <c r="P263" t="str">
        <f t="shared" ref="P263:P326" si="14">IF(M263="usa","USA",IF(M263="UK","UK",PROPER(M263)))</f>
        <v>USA</v>
      </c>
    </row>
    <row r="264" spans="1:16" ht="51" x14ac:dyDescent="0.2">
      <c r="A264" s="1" t="s">
        <v>4547</v>
      </c>
      <c r="B264" s="1" t="s">
        <v>4852</v>
      </c>
      <c r="C264" s="1">
        <v>2300</v>
      </c>
      <c r="D264" s="1">
        <v>27600</v>
      </c>
      <c r="E264" s="1" t="s">
        <v>2902</v>
      </c>
      <c r="F264" s="1">
        <v>27600</v>
      </c>
      <c r="G264" s="1" t="s">
        <v>4959</v>
      </c>
      <c r="H264" s="1" t="s">
        <v>5482</v>
      </c>
      <c r="I264" s="1" t="s">
        <v>5783</v>
      </c>
      <c r="J264" s="1" t="str">
        <f>VLOOKUP(I264,tblCountries6[],2,FALSE)</f>
        <v>Singapore</v>
      </c>
      <c r="K264" s="1" t="s">
        <v>2431</v>
      </c>
      <c r="M264" s="2" t="str">
        <f t="shared" si="13"/>
        <v>singapore</v>
      </c>
      <c r="N264" s="2" t="str">
        <f>VLOOKUP(M264,ClearingKeys!$A$2:$B$104,2,FALSE)</f>
        <v>ASIA</v>
      </c>
      <c r="O264" s="2" t="str">
        <f t="shared" si="12"/>
        <v>na</v>
      </c>
      <c r="P264" t="str">
        <f t="shared" si="14"/>
        <v>Singapore</v>
      </c>
    </row>
    <row r="265" spans="1:16" ht="51" x14ac:dyDescent="0.2">
      <c r="A265" s="1" t="s">
        <v>4546</v>
      </c>
      <c r="B265" s="1" t="s">
        <v>4852</v>
      </c>
      <c r="C265" s="1">
        <v>54000</v>
      </c>
      <c r="D265" s="1">
        <v>54000</v>
      </c>
      <c r="E265" s="1" t="s">
        <v>2902</v>
      </c>
      <c r="F265" s="1">
        <v>54000</v>
      </c>
      <c r="G265" s="1" t="s">
        <v>2051</v>
      </c>
      <c r="H265" s="1" t="s">
        <v>3027</v>
      </c>
      <c r="I265" s="1" t="s">
        <v>2895</v>
      </c>
      <c r="J265" s="1" t="str">
        <f>VLOOKUP(I265,tblCountries6[],2,FALSE)</f>
        <v>USA</v>
      </c>
      <c r="K265" s="1" t="s">
        <v>2431</v>
      </c>
      <c r="M265" s="2" t="str">
        <f t="shared" si="13"/>
        <v>usa</v>
      </c>
      <c r="N265" s="2" t="str">
        <f>VLOOKUP(M265,ClearingKeys!$A$2:$B$104,2,FALSE)</f>
        <v>NA</v>
      </c>
      <c r="O265" s="2" t="str">
        <f t="shared" si="12"/>
        <v>na</v>
      </c>
      <c r="P265" t="str">
        <f t="shared" si="14"/>
        <v>USA</v>
      </c>
    </row>
    <row r="266" spans="1:16" ht="51" x14ac:dyDescent="0.2">
      <c r="A266" s="1" t="s">
        <v>4545</v>
      </c>
      <c r="B266" s="1" t="s">
        <v>4852</v>
      </c>
      <c r="C266" s="1" t="s">
        <v>1049</v>
      </c>
      <c r="D266" s="1">
        <v>276000</v>
      </c>
      <c r="E266" s="1" t="s">
        <v>718</v>
      </c>
      <c r="F266" s="1">
        <v>4914.9850059999999</v>
      </c>
      <c r="G266" s="1" t="s">
        <v>202</v>
      </c>
      <c r="H266" s="1" t="s">
        <v>6511</v>
      </c>
      <c r="I266" s="1" t="s">
        <v>1241</v>
      </c>
      <c r="J266" s="1" t="str">
        <f>VLOOKUP(I266,tblCountries6[],2,FALSE)</f>
        <v>India</v>
      </c>
      <c r="K266" s="1" t="s">
        <v>2431</v>
      </c>
      <c r="M266" s="2" t="str">
        <f t="shared" si="13"/>
        <v>india</v>
      </c>
      <c r="N266" s="2" t="str">
        <f>VLOOKUP(M266,ClearingKeys!$A$2:$B$104,2,FALSE)</f>
        <v>ASIA</v>
      </c>
      <c r="O266" s="2" t="str">
        <f t="shared" si="12"/>
        <v>na</v>
      </c>
      <c r="P266" t="str">
        <f t="shared" si="14"/>
        <v>India</v>
      </c>
    </row>
    <row r="267" spans="1:16" ht="63.75" x14ac:dyDescent="0.2">
      <c r="A267" s="1" t="s">
        <v>4544</v>
      </c>
      <c r="B267" s="1" t="s">
        <v>4852</v>
      </c>
      <c r="C267" s="1" t="s">
        <v>1261</v>
      </c>
      <c r="D267" s="1">
        <v>77000</v>
      </c>
      <c r="E267" s="1" t="s">
        <v>2902</v>
      </c>
      <c r="F267" s="1">
        <v>77000</v>
      </c>
      <c r="G267" s="1" t="s">
        <v>79</v>
      </c>
      <c r="H267" s="1" t="s">
        <v>519</v>
      </c>
      <c r="I267" s="1" t="s">
        <v>2895</v>
      </c>
      <c r="J267" s="1" t="str">
        <f>VLOOKUP(I267,tblCountries6[],2,FALSE)</f>
        <v>USA</v>
      </c>
      <c r="K267" s="1" t="s">
        <v>1240</v>
      </c>
      <c r="M267" s="2" t="str">
        <f t="shared" si="13"/>
        <v>usa</v>
      </c>
      <c r="N267" s="2" t="str">
        <f>VLOOKUP(M267,ClearingKeys!$A$2:$B$104,2,FALSE)</f>
        <v>NA</v>
      </c>
      <c r="O267" s="2" t="str">
        <f t="shared" si="12"/>
        <v>na</v>
      </c>
      <c r="P267" t="str">
        <f t="shared" si="14"/>
        <v>USA</v>
      </c>
    </row>
    <row r="268" spans="1:16" ht="51" x14ac:dyDescent="0.2">
      <c r="A268" s="1" t="s">
        <v>4555</v>
      </c>
      <c r="B268" s="1" t="s">
        <v>6085</v>
      </c>
      <c r="C268" s="1">
        <v>76000</v>
      </c>
      <c r="D268" s="1">
        <v>76000</v>
      </c>
      <c r="E268" s="1" t="s">
        <v>2902</v>
      </c>
      <c r="F268" s="1">
        <v>76000</v>
      </c>
      <c r="G268" s="1" t="s">
        <v>1767</v>
      </c>
      <c r="H268" s="1" t="s">
        <v>3027</v>
      </c>
      <c r="I268" s="1" t="s">
        <v>2895</v>
      </c>
      <c r="J268" s="1" t="str">
        <f>VLOOKUP(I268,tblCountries6[],2,FALSE)</f>
        <v>USA</v>
      </c>
      <c r="K268" s="1" t="s">
        <v>2431</v>
      </c>
      <c r="M268" s="2" t="str">
        <f t="shared" si="13"/>
        <v>usa</v>
      </c>
      <c r="N268" s="2" t="str">
        <f>VLOOKUP(M268,ClearingKeys!$A$2:$B$104,2,FALSE)</f>
        <v>NA</v>
      </c>
      <c r="O268" s="2" t="str">
        <f t="shared" si="12"/>
        <v>na</v>
      </c>
      <c r="P268" t="str">
        <f t="shared" si="14"/>
        <v>USA</v>
      </c>
    </row>
    <row r="269" spans="1:16" ht="51" x14ac:dyDescent="0.2">
      <c r="A269" s="1" t="s">
        <v>4560</v>
      </c>
      <c r="B269" s="1" t="s">
        <v>6085</v>
      </c>
      <c r="C269" s="1">
        <v>103000</v>
      </c>
      <c r="D269" s="1">
        <v>103000</v>
      </c>
      <c r="E269" s="1" t="s">
        <v>2902</v>
      </c>
      <c r="F269" s="1">
        <v>103000</v>
      </c>
      <c r="G269" s="1" t="s">
        <v>2675</v>
      </c>
      <c r="H269" s="1" t="s">
        <v>2893</v>
      </c>
      <c r="I269" s="1" t="s">
        <v>2895</v>
      </c>
      <c r="J269" s="1" t="str">
        <f>VLOOKUP(I269,tblCountries6[],2,FALSE)</f>
        <v>USA</v>
      </c>
      <c r="K269" s="1" t="s">
        <v>5350</v>
      </c>
      <c r="M269" s="2" t="str">
        <f t="shared" si="13"/>
        <v>usa</v>
      </c>
      <c r="N269" s="2" t="str">
        <f>VLOOKUP(M269,ClearingKeys!$A$2:$B$104,2,FALSE)</f>
        <v>NA</v>
      </c>
      <c r="O269" s="2" t="str">
        <f t="shared" si="12"/>
        <v>na</v>
      </c>
      <c r="P269" t="str">
        <f t="shared" si="14"/>
        <v>USA</v>
      </c>
    </row>
    <row r="270" spans="1:16" ht="38.25" x14ac:dyDescent="0.2">
      <c r="A270" s="1" t="s">
        <v>4558</v>
      </c>
      <c r="B270" s="1" t="s">
        <v>6085</v>
      </c>
      <c r="C270" s="1">
        <v>7600</v>
      </c>
      <c r="D270" s="1">
        <v>7600</v>
      </c>
      <c r="E270" s="1" t="s">
        <v>2902</v>
      </c>
      <c r="F270" s="1">
        <v>7600</v>
      </c>
      <c r="G270" s="1" t="s">
        <v>5930</v>
      </c>
      <c r="H270" s="1" t="s">
        <v>1409</v>
      </c>
      <c r="I270" s="1" t="s">
        <v>5415</v>
      </c>
      <c r="J270" s="1" t="str">
        <f>VLOOKUP(I270,tblCountries6[],2,FALSE)</f>
        <v>Ukraine</v>
      </c>
      <c r="K270" s="1" t="s">
        <v>5881</v>
      </c>
      <c r="M270" s="2" t="str">
        <f t="shared" si="13"/>
        <v>ukraine</v>
      </c>
      <c r="N270" s="2" t="str">
        <f>VLOOKUP(M270,ClearingKeys!$A$2:$B$104,2,FALSE)</f>
        <v>EUROPE</v>
      </c>
      <c r="O270" s="2" t="str">
        <f t="shared" si="12"/>
        <v>na</v>
      </c>
      <c r="P270" t="str">
        <f t="shared" si="14"/>
        <v>Ukraine</v>
      </c>
    </row>
    <row r="271" spans="1:16" ht="38.25" x14ac:dyDescent="0.2">
      <c r="A271" s="1" t="s">
        <v>4568</v>
      </c>
      <c r="B271" s="1" t="s">
        <v>6085</v>
      </c>
      <c r="C271" s="1">
        <v>40000</v>
      </c>
      <c r="D271" s="1">
        <v>40000</v>
      </c>
      <c r="E271" s="1" t="s">
        <v>2902</v>
      </c>
      <c r="F271" s="1">
        <v>40000</v>
      </c>
      <c r="G271" s="1" t="s">
        <v>706</v>
      </c>
      <c r="H271" s="1" t="s">
        <v>6511</v>
      </c>
      <c r="I271" s="1" t="s">
        <v>2895</v>
      </c>
      <c r="J271" s="1" t="str">
        <f>VLOOKUP(I271,tblCountries6[],2,FALSE)</f>
        <v>USA</v>
      </c>
      <c r="K271" s="1" t="s">
        <v>1240</v>
      </c>
      <c r="M271" s="2" t="str">
        <f t="shared" si="13"/>
        <v>usa</v>
      </c>
      <c r="N271" s="2" t="str">
        <f>VLOOKUP(M271,ClearingKeys!$A$2:$B$104,2,FALSE)</f>
        <v>NA</v>
      </c>
      <c r="O271" s="2" t="str">
        <f t="shared" si="12"/>
        <v>na</v>
      </c>
      <c r="P271" t="str">
        <f t="shared" si="14"/>
        <v>USA</v>
      </c>
    </row>
    <row r="272" spans="1:16" ht="38.25" x14ac:dyDescent="0.2">
      <c r="A272" s="1" t="s">
        <v>4567</v>
      </c>
      <c r="B272" s="1" t="s">
        <v>3775</v>
      </c>
      <c r="C272" s="1">
        <v>80000</v>
      </c>
      <c r="D272" s="1">
        <v>80000</v>
      </c>
      <c r="E272" s="1" t="s">
        <v>2902</v>
      </c>
      <c r="F272" s="1">
        <v>80000</v>
      </c>
      <c r="G272" s="1" t="s">
        <v>906</v>
      </c>
      <c r="H272" s="1" t="s">
        <v>2893</v>
      </c>
      <c r="I272" s="1" t="s">
        <v>2895</v>
      </c>
      <c r="J272" s="1" t="str">
        <f>VLOOKUP(I272,tblCountries6[],2,FALSE)</f>
        <v>USA</v>
      </c>
      <c r="K272" s="1" t="s">
        <v>5350</v>
      </c>
      <c r="M272" s="2" t="str">
        <f t="shared" si="13"/>
        <v>usa</v>
      </c>
      <c r="N272" s="2" t="str">
        <f>VLOOKUP(M272,ClearingKeys!$A$2:$B$104,2,FALSE)</f>
        <v>NA</v>
      </c>
      <c r="O272" s="2" t="str">
        <f t="shared" si="12"/>
        <v>na</v>
      </c>
      <c r="P272" t="str">
        <f t="shared" si="14"/>
        <v>USA</v>
      </c>
    </row>
    <row r="273" spans="1:16" ht="51" x14ac:dyDescent="0.2">
      <c r="A273" s="1" t="s">
        <v>4571</v>
      </c>
      <c r="B273" s="1" t="s">
        <v>3775</v>
      </c>
      <c r="C273" s="1">
        <v>55000</v>
      </c>
      <c r="D273" s="1">
        <v>55000</v>
      </c>
      <c r="E273" s="1" t="s">
        <v>2902</v>
      </c>
      <c r="F273" s="1">
        <v>55000</v>
      </c>
      <c r="G273" s="1" t="s">
        <v>2584</v>
      </c>
      <c r="H273" s="1" t="s">
        <v>6511</v>
      </c>
      <c r="I273" s="1" t="s">
        <v>2895</v>
      </c>
      <c r="J273" s="1" t="str">
        <f>VLOOKUP(I273,tblCountries6[],2,FALSE)</f>
        <v>USA</v>
      </c>
      <c r="K273" s="1" t="s">
        <v>2431</v>
      </c>
      <c r="M273" s="2" t="str">
        <f t="shared" si="13"/>
        <v>usa</v>
      </c>
      <c r="N273" s="2" t="str">
        <f>VLOOKUP(M273,ClearingKeys!$A$2:$B$104,2,FALSE)</f>
        <v>NA</v>
      </c>
      <c r="O273" s="2" t="str">
        <f t="shared" si="12"/>
        <v>na</v>
      </c>
      <c r="P273" t="str">
        <f t="shared" si="14"/>
        <v>USA</v>
      </c>
    </row>
    <row r="274" spans="1:16" ht="38.25" x14ac:dyDescent="0.2">
      <c r="A274" s="1" t="s">
        <v>4569</v>
      </c>
      <c r="B274" s="1" t="s">
        <v>3775</v>
      </c>
      <c r="C274" s="1">
        <v>99000</v>
      </c>
      <c r="D274" s="1">
        <v>99000</v>
      </c>
      <c r="E274" s="1" t="s">
        <v>2902</v>
      </c>
      <c r="F274" s="1">
        <v>99000</v>
      </c>
      <c r="G274" s="1" t="s">
        <v>1604</v>
      </c>
      <c r="H274" s="1" t="s">
        <v>6511</v>
      </c>
      <c r="I274" s="1" t="s">
        <v>2895</v>
      </c>
      <c r="J274" s="1" t="str">
        <f>VLOOKUP(I274,tblCountries6[],2,FALSE)</f>
        <v>USA</v>
      </c>
      <c r="K274" s="1" t="s">
        <v>5350</v>
      </c>
      <c r="M274" s="2" t="str">
        <f t="shared" si="13"/>
        <v>usa</v>
      </c>
      <c r="N274" s="2" t="str">
        <f>VLOOKUP(M274,ClearingKeys!$A$2:$B$104,2,FALSE)</f>
        <v>NA</v>
      </c>
      <c r="O274" s="2" t="str">
        <f t="shared" si="12"/>
        <v>na</v>
      </c>
      <c r="P274" t="str">
        <f t="shared" si="14"/>
        <v>USA</v>
      </c>
    </row>
    <row r="275" spans="1:16" ht="51" x14ac:dyDescent="0.2">
      <c r="A275" s="1" t="s">
        <v>4563</v>
      </c>
      <c r="B275" s="1" t="s">
        <v>3775</v>
      </c>
      <c r="C275" s="1" t="s">
        <v>3270</v>
      </c>
      <c r="D275" s="1">
        <v>420000</v>
      </c>
      <c r="E275" s="1" t="s">
        <v>3424</v>
      </c>
      <c r="F275" s="1">
        <v>9956.121948</v>
      </c>
      <c r="G275" s="1" t="s">
        <v>3007</v>
      </c>
      <c r="H275" s="1" t="s">
        <v>3027</v>
      </c>
      <c r="I275" s="1" t="s">
        <v>1275</v>
      </c>
      <c r="J275" s="1" t="str">
        <f>VLOOKUP(I275,tblCountries6[],2,FALSE)</f>
        <v>Philippines</v>
      </c>
      <c r="K275" s="1" t="s">
        <v>1240</v>
      </c>
      <c r="M275" s="2" t="str">
        <f t="shared" si="13"/>
        <v>philippines</v>
      </c>
      <c r="N275" s="2" t="str">
        <f>VLOOKUP(M275,ClearingKeys!$A$2:$B$104,2,FALSE)</f>
        <v>ASIA</v>
      </c>
      <c r="O275" s="2" t="str">
        <f t="shared" si="12"/>
        <v>na</v>
      </c>
      <c r="P275" t="str">
        <f t="shared" si="14"/>
        <v>Philippines</v>
      </c>
    </row>
    <row r="276" spans="1:16" ht="38.25" x14ac:dyDescent="0.2">
      <c r="A276" s="1" t="s">
        <v>4562</v>
      </c>
      <c r="B276" s="1" t="s">
        <v>1833</v>
      </c>
      <c r="C276" s="1">
        <v>75000</v>
      </c>
      <c r="D276" s="1">
        <v>75000</v>
      </c>
      <c r="E276" s="1" t="s">
        <v>2902</v>
      </c>
      <c r="F276" s="1">
        <v>75000</v>
      </c>
      <c r="G276" s="1" t="s">
        <v>5504</v>
      </c>
      <c r="H276" s="1" t="s">
        <v>6511</v>
      </c>
      <c r="I276" s="1" t="s">
        <v>2895</v>
      </c>
      <c r="J276" s="1" t="str">
        <f>VLOOKUP(I276,tblCountries6[],2,FALSE)</f>
        <v>USA</v>
      </c>
      <c r="K276" s="1" t="s">
        <v>1240</v>
      </c>
      <c r="M276" s="2" t="str">
        <f t="shared" si="13"/>
        <v>usa</v>
      </c>
      <c r="N276" s="2" t="str">
        <f>VLOOKUP(M276,ClearingKeys!$A$2:$B$104,2,FALSE)</f>
        <v>NA</v>
      </c>
      <c r="O276" s="2" t="str">
        <f t="shared" si="12"/>
        <v>na</v>
      </c>
      <c r="P276" t="str">
        <f t="shared" si="14"/>
        <v>USA</v>
      </c>
    </row>
    <row r="277" spans="1:16" ht="76.5" x14ac:dyDescent="0.2">
      <c r="A277" s="1" t="s">
        <v>4566</v>
      </c>
      <c r="B277" s="1" t="s">
        <v>1833</v>
      </c>
      <c r="C277" s="1">
        <v>80000</v>
      </c>
      <c r="D277" s="1">
        <v>80000</v>
      </c>
      <c r="E277" s="1" t="s">
        <v>2902</v>
      </c>
      <c r="F277" s="1">
        <v>80000</v>
      </c>
      <c r="G277" s="1" t="s">
        <v>1523</v>
      </c>
      <c r="H277" s="1" t="s">
        <v>3027</v>
      </c>
      <c r="I277" s="1" t="s">
        <v>2895</v>
      </c>
      <c r="J277" s="1" t="str">
        <f>VLOOKUP(I277,tblCountries6[],2,FALSE)</f>
        <v>USA</v>
      </c>
      <c r="K277" s="1" t="s">
        <v>5350</v>
      </c>
      <c r="M277" s="2" t="str">
        <f t="shared" si="13"/>
        <v>usa</v>
      </c>
      <c r="N277" s="2" t="str">
        <f>VLOOKUP(M277,ClearingKeys!$A$2:$B$104,2,FALSE)</f>
        <v>NA</v>
      </c>
      <c r="O277" s="2" t="str">
        <f t="shared" si="12"/>
        <v>na</v>
      </c>
      <c r="P277" t="str">
        <f t="shared" si="14"/>
        <v>USA</v>
      </c>
    </row>
    <row r="278" spans="1:16" ht="51" x14ac:dyDescent="0.2">
      <c r="A278" s="1" t="s">
        <v>4564</v>
      </c>
      <c r="B278" s="1" t="s">
        <v>378</v>
      </c>
      <c r="C278" s="1">
        <v>20000</v>
      </c>
      <c r="D278" s="1">
        <v>20000</v>
      </c>
      <c r="E278" s="1" t="s">
        <v>2902</v>
      </c>
      <c r="F278" s="1">
        <v>20000</v>
      </c>
      <c r="G278" s="1" t="s">
        <v>6511</v>
      </c>
      <c r="H278" s="1" t="s">
        <v>6511</v>
      </c>
      <c r="I278" s="1" t="s">
        <v>1241</v>
      </c>
      <c r="J278" s="1" t="str">
        <f>VLOOKUP(I278,tblCountries6[],2,FALSE)</f>
        <v>India</v>
      </c>
      <c r="K278" s="1" t="s">
        <v>2431</v>
      </c>
      <c r="M278" s="2" t="str">
        <f t="shared" si="13"/>
        <v>india</v>
      </c>
      <c r="N278" s="2" t="str">
        <f>VLOOKUP(M278,ClearingKeys!$A$2:$B$104,2,FALSE)</f>
        <v>ASIA</v>
      </c>
      <c r="O278" s="2" t="str">
        <f t="shared" si="12"/>
        <v>na</v>
      </c>
      <c r="P278" t="str">
        <f t="shared" si="14"/>
        <v>India</v>
      </c>
    </row>
    <row r="279" spans="1:16" ht="51" x14ac:dyDescent="0.2">
      <c r="A279" s="1" t="s">
        <v>3212</v>
      </c>
      <c r="B279" s="1" t="s">
        <v>2956</v>
      </c>
      <c r="C279" s="1">
        <v>40000</v>
      </c>
      <c r="D279" s="1">
        <v>40000</v>
      </c>
      <c r="E279" s="1" t="s">
        <v>2902</v>
      </c>
      <c r="F279" s="1">
        <v>40000</v>
      </c>
      <c r="G279" s="1" t="s">
        <v>1604</v>
      </c>
      <c r="H279" s="1" t="s">
        <v>6511</v>
      </c>
      <c r="I279" s="1" t="s">
        <v>2895</v>
      </c>
      <c r="J279" s="1" t="str">
        <f>VLOOKUP(I279,tblCountries6[],2,FALSE)</f>
        <v>USA</v>
      </c>
      <c r="K279" s="1" t="s">
        <v>2431</v>
      </c>
      <c r="M279" s="2" t="str">
        <f t="shared" si="13"/>
        <v>usa</v>
      </c>
      <c r="N279" s="2" t="str">
        <f>VLOOKUP(M279,ClearingKeys!$A$2:$B$104,2,FALSE)</f>
        <v>NA</v>
      </c>
      <c r="O279" s="2" t="str">
        <f t="shared" si="12"/>
        <v>na</v>
      </c>
      <c r="P279" t="str">
        <f t="shared" si="14"/>
        <v>USA</v>
      </c>
    </row>
    <row r="280" spans="1:16" ht="51" x14ac:dyDescent="0.2">
      <c r="A280" s="1" t="s">
        <v>3213</v>
      </c>
      <c r="B280" s="1" t="s">
        <v>2640</v>
      </c>
      <c r="C280" s="1">
        <v>46000</v>
      </c>
      <c r="D280" s="1">
        <v>46000</v>
      </c>
      <c r="E280" s="1" t="s">
        <v>2902</v>
      </c>
      <c r="F280" s="1">
        <v>46000</v>
      </c>
      <c r="G280" s="1" t="s">
        <v>4792</v>
      </c>
      <c r="H280" s="1" t="s">
        <v>6511</v>
      </c>
      <c r="I280" s="1" t="s">
        <v>2895</v>
      </c>
      <c r="J280" s="1" t="str">
        <f>VLOOKUP(I280,tblCountries6[],2,FALSE)</f>
        <v>USA</v>
      </c>
      <c r="K280" s="1" t="s">
        <v>2431</v>
      </c>
      <c r="M280" s="2" t="str">
        <f t="shared" si="13"/>
        <v>usa</v>
      </c>
      <c r="N280" s="2" t="str">
        <f>VLOOKUP(M280,ClearingKeys!$A$2:$B$104,2,FALSE)</f>
        <v>NA</v>
      </c>
      <c r="O280" s="2" t="str">
        <f t="shared" si="12"/>
        <v>na</v>
      </c>
      <c r="P280" t="str">
        <f t="shared" si="14"/>
        <v>USA</v>
      </c>
    </row>
    <row r="281" spans="1:16" ht="38.25" x14ac:dyDescent="0.2">
      <c r="A281" s="1" t="s">
        <v>3214</v>
      </c>
      <c r="B281" s="1" t="s">
        <v>2640</v>
      </c>
      <c r="C281" s="1">
        <v>14000</v>
      </c>
      <c r="D281" s="1">
        <v>14000</v>
      </c>
      <c r="E281" s="1" t="s">
        <v>2902</v>
      </c>
      <c r="F281" s="1">
        <v>14000</v>
      </c>
      <c r="G281" s="1" t="s">
        <v>1170</v>
      </c>
      <c r="H281" s="1" t="s">
        <v>6511</v>
      </c>
      <c r="I281" s="1" t="s">
        <v>2543</v>
      </c>
      <c r="J281" s="1" t="str">
        <f>VLOOKUP(I281,tblCountries6[],2,FALSE)</f>
        <v>Brasil</v>
      </c>
      <c r="K281" s="1" t="s">
        <v>5881</v>
      </c>
      <c r="M281" s="2" t="str">
        <f t="shared" si="13"/>
        <v>brasil</v>
      </c>
      <c r="N281" s="2" t="str">
        <f>VLOOKUP(M281,ClearingKeys!$A$2:$B$104,2,FALSE)</f>
        <v>SA</v>
      </c>
      <c r="O281" s="2" t="str">
        <f t="shared" si="12"/>
        <v>na</v>
      </c>
      <c r="P281" t="str">
        <f t="shared" si="14"/>
        <v>Brasil</v>
      </c>
    </row>
    <row r="282" spans="1:16" ht="51" x14ac:dyDescent="0.2">
      <c r="A282" s="1" t="s">
        <v>3219</v>
      </c>
      <c r="B282" s="1" t="s">
        <v>76</v>
      </c>
      <c r="C282" s="1">
        <v>70000</v>
      </c>
      <c r="D282" s="1">
        <v>70000</v>
      </c>
      <c r="E282" s="1" t="s">
        <v>2902</v>
      </c>
      <c r="F282" s="1">
        <v>70000</v>
      </c>
      <c r="G282" s="1" t="s">
        <v>1685</v>
      </c>
      <c r="H282" s="1" t="s">
        <v>4092</v>
      </c>
      <c r="I282" s="1" t="s">
        <v>2895</v>
      </c>
      <c r="J282" s="1" t="str">
        <f>VLOOKUP(I282,tblCountries6[],2,FALSE)</f>
        <v>USA</v>
      </c>
      <c r="K282" s="1" t="s">
        <v>2431</v>
      </c>
      <c r="M282" s="2" t="str">
        <f t="shared" si="13"/>
        <v>usa</v>
      </c>
      <c r="N282" s="2" t="str">
        <f>VLOOKUP(M282,ClearingKeys!$A$2:$B$104,2,FALSE)</f>
        <v>NA</v>
      </c>
      <c r="O282" s="2" t="str">
        <f t="shared" si="12"/>
        <v>na</v>
      </c>
      <c r="P282" t="str">
        <f t="shared" si="14"/>
        <v>USA</v>
      </c>
    </row>
    <row r="283" spans="1:16" ht="38.25" x14ac:dyDescent="0.2">
      <c r="A283" s="1" t="s">
        <v>3220</v>
      </c>
      <c r="B283" s="1" t="s">
        <v>76</v>
      </c>
      <c r="C283" s="1">
        <v>36000</v>
      </c>
      <c r="D283" s="1">
        <v>36000</v>
      </c>
      <c r="E283" s="1" t="s">
        <v>2902</v>
      </c>
      <c r="F283" s="1">
        <v>36000</v>
      </c>
      <c r="G283" s="1" t="s">
        <v>5593</v>
      </c>
      <c r="H283" s="1" t="s">
        <v>1409</v>
      </c>
      <c r="I283" s="1" t="s">
        <v>4732</v>
      </c>
      <c r="J283" s="1" t="str">
        <f>VLOOKUP(I283,tblCountries6[],2,FALSE)</f>
        <v>Russia</v>
      </c>
      <c r="K283" s="1" t="s">
        <v>1240</v>
      </c>
      <c r="M283" s="2" t="str">
        <f t="shared" si="13"/>
        <v>russia</v>
      </c>
      <c r="N283" s="2" t="str">
        <f>VLOOKUP(M283,ClearingKeys!$A$2:$B$104,2,FALSE)</f>
        <v>EUROPE</v>
      </c>
      <c r="O283" s="2" t="str">
        <f t="shared" si="12"/>
        <v>na</v>
      </c>
      <c r="P283" t="str">
        <f t="shared" si="14"/>
        <v>Russia</v>
      </c>
    </row>
    <row r="284" spans="1:16" ht="38.25" x14ac:dyDescent="0.2">
      <c r="A284" s="1" t="s">
        <v>3222</v>
      </c>
      <c r="B284" s="1" t="s">
        <v>76</v>
      </c>
      <c r="C284" s="1">
        <v>15000</v>
      </c>
      <c r="D284" s="1">
        <v>15000</v>
      </c>
      <c r="E284" s="1" t="s">
        <v>2902</v>
      </c>
      <c r="F284" s="1">
        <v>15000</v>
      </c>
      <c r="G284" s="1" t="s">
        <v>3148</v>
      </c>
      <c r="H284" s="1" t="s">
        <v>3027</v>
      </c>
      <c r="I284" s="1" t="s">
        <v>2895</v>
      </c>
      <c r="J284" s="1" t="str">
        <f>VLOOKUP(I284,tblCountries6[],2,FALSE)</f>
        <v>USA</v>
      </c>
      <c r="K284" s="1" t="s">
        <v>5350</v>
      </c>
      <c r="M284" s="2" t="str">
        <f t="shared" si="13"/>
        <v>usa</v>
      </c>
      <c r="N284" s="2" t="str">
        <f>VLOOKUP(M284,ClearingKeys!$A$2:$B$104,2,FALSE)</f>
        <v>NA</v>
      </c>
      <c r="O284" s="2" t="str">
        <f t="shared" si="12"/>
        <v>na</v>
      </c>
      <c r="P284" t="str">
        <f t="shared" si="14"/>
        <v>USA</v>
      </c>
    </row>
    <row r="285" spans="1:16" ht="51" x14ac:dyDescent="0.2">
      <c r="A285" s="1" t="s">
        <v>3223</v>
      </c>
      <c r="B285" s="1" t="s">
        <v>1977</v>
      </c>
      <c r="C285" s="1" t="s">
        <v>2049</v>
      </c>
      <c r="D285" s="1">
        <v>1500000</v>
      </c>
      <c r="E285" s="1" t="s">
        <v>718</v>
      </c>
      <c r="F285" s="1">
        <v>26711.875029999999</v>
      </c>
      <c r="G285" s="1" t="s">
        <v>5482</v>
      </c>
      <c r="H285" s="1" t="s">
        <v>5482</v>
      </c>
      <c r="I285" s="1" t="s">
        <v>1241</v>
      </c>
      <c r="J285" s="1" t="str">
        <f>VLOOKUP(I285,tblCountries6[],2,FALSE)</f>
        <v>India</v>
      </c>
      <c r="K285" s="1" t="s">
        <v>2431</v>
      </c>
      <c r="M285" s="2" t="str">
        <f t="shared" si="13"/>
        <v>india</v>
      </c>
      <c r="N285" s="2" t="str">
        <f>VLOOKUP(M285,ClearingKeys!$A$2:$B$104,2,FALSE)</f>
        <v>ASIA</v>
      </c>
      <c r="O285" s="2" t="str">
        <f t="shared" si="12"/>
        <v>na</v>
      </c>
      <c r="P285" t="str">
        <f t="shared" si="14"/>
        <v>India</v>
      </c>
    </row>
    <row r="286" spans="1:16" ht="38.25" x14ac:dyDescent="0.2">
      <c r="A286" s="1" t="s">
        <v>3216</v>
      </c>
      <c r="B286" s="1" t="s">
        <v>4511</v>
      </c>
      <c r="C286" s="1" t="s">
        <v>2445</v>
      </c>
      <c r="D286" s="1">
        <v>100000</v>
      </c>
      <c r="E286" s="1" t="s">
        <v>5236</v>
      </c>
      <c r="F286" s="1">
        <v>27221.921269999999</v>
      </c>
      <c r="G286" s="1" t="s">
        <v>519</v>
      </c>
      <c r="H286" s="1" t="s">
        <v>519</v>
      </c>
      <c r="I286" s="1" t="s">
        <v>5148</v>
      </c>
      <c r="J286" s="1" t="str">
        <f>VLOOKUP(I286,tblCountries6[],2,FALSE)</f>
        <v>UAE</v>
      </c>
      <c r="K286" s="1" t="s">
        <v>1240</v>
      </c>
      <c r="M286" s="2" t="str">
        <f t="shared" si="13"/>
        <v>uae</v>
      </c>
      <c r="N286" s="2" t="str">
        <f>VLOOKUP(M286,ClearingKeys!$A$2:$B$104,2,FALSE)</f>
        <v>ASIA</v>
      </c>
      <c r="O286" s="2" t="str">
        <f t="shared" si="12"/>
        <v>na</v>
      </c>
      <c r="P286" t="str">
        <f t="shared" si="14"/>
        <v>Uae</v>
      </c>
    </row>
    <row r="287" spans="1:16" ht="51" x14ac:dyDescent="0.2">
      <c r="A287" s="1" t="s">
        <v>3217</v>
      </c>
      <c r="B287" s="1" t="s">
        <v>4511</v>
      </c>
      <c r="C287" s="1">
        <v>22000</v>
      </c>
      <c r="D287" s="1">
        <v>22000</v>
      </c>
      <c r="E287" s="1" t="s">
        <v>2902</v>
      </c>
      <c r="F287" s="1">
        <v>22000</v>
      </c>
      <c r="G287" s="1" t="s">
        <v>6050</v>
      </c>
      <c r="H287" s="1" t="s">
        <v>381</v>
      </c>
      <c r="I287" s="1" t="s">
        <v>1241</v>
      </c>
      <c r="J287" s="1" t="str">
        <f>VLOOKUP(I287,tblCountries6[],2,FALSE)</f>
        <v>India</v>
      </c>
      <c r="K287" s="1" t="s">
        <v>2431</v>
      </c>
      <c r="M287" s="2" t="str">
        <f t="shared" si="13"/>
        <v>india</v>
      </c>
      <c r="N287" s="2" t="str">
        <f>VLOOKUP(M287,ClearingKeys!$A$2:$B$104,2,FALSE)</f>
        <v>ASIA</v>
      </c>
      <c r="O287" s="2" t="str">
        <f t="shared" si="12"/>
        <v>na</v>
      </c>
      <c r="P287" t="str">
        <f t="shared" si="14"/>
        <v>India</v>
      </c>
    </row>
    <row r="288" spans="1:16" ht="51" x14ac:dyDescent="0.2">
      <c r="A288" s="1" t="s">
        <v>3218</v>
      </c>
      <c r="B288" s="1" t="s">
        <v>4511</v>
      </c>
      <c r="C288" s="1">
        <v>68000</v>
      </c>
      <c r="D288" s="1">
        <v>68000</v>
      </c>
      <c r="E288" s="1" t="s">
        <v>2902</v>
      </c>
      <c r="F288" s="1">
        <v>68000</v>
      </c>
      <c r="G288" s="1" t="s">
        <v>2256</v>
      </c>
      <c r="H288" s="1" t="s">
        <v>3027</v>
      </c>
      <c r="I288" s="1" t="s">
        <v>2895</v>
      </c>
      <c r="J288" s="1" t="str">
        <f>VLOOKUP(I288,tblCountries6[],2,FALSE)</f>
        <v>USA</v>
      </c>
      <c r="K288" s="1" t="s">
        <v>2431</v>
      </c>
      <c r="M288" s="2" t="str">
        <f t="shared" si="13"/>
        <v>usa</v>
      </c>
      <c r="N288" s="2" t="str">
        <f>VLOOKUP(M288,ClearingKeys!$A$2:$B$104,2,FALSE)</f>
        <v>NA</v>
      </c>
      <c r="O288" s="2" t="str">
        <f t="shared" si="12"/>
        <v>na</v>
      </c>
      <c r="P288" t="str">
        <f t="shared" si="14"/>
        <v>USA</v>
      </c>
    </row>
    <row r="289" spans="1:16" ht="51" x14ac:dyDescent="0.2">
      <c r="A289" s="1" t="s">
        <v>3197</v>
      </c>
      <c r="B289" s="1" t="s">
        <v>4511</v>
      </c>
      <c r="C289" s="1">
        <v>97000</v>
      </c>
      <c r="D289" s="1">
        <v>97000</v>
      </c>
      <c r="E289" s="1" t="s">
        <v>2902</v>
      </c>
      <c r="F289" s="1">
        <v>97000</v>
      </c>
      <c r="G289" s="1" t="s">
        <v>3215</v>
      </c>
      <c r="H289" s="1" t="s">
        <v>6511</v>
      </c>
      <c r="I289" s="1" t="s">
        <v>2895</v>
      </c>
      <c r="J289" s="1" t="str">
        <f>VLOOKUP(I289,tblCountries6[],2,FALSE)</f>
        <v>USA</v>
      </c>
      <c r="K289" s="1" t="s">
        <v>2431</v>
      </c>
      <c r="M289" s="2" t="str">
        <f t="shared" si="13"/>
        <v>usa</v>
      </c>
      <c r="N289" s="2" t="str">
        <f>VLOOKUP(M289,ClearingKeys!$A$2:$B$104,2,FALSE)</f>
        <v>NA</v>
      </c>
      <c r="O289" s="2" t="str">
        <f t="shared" si="12"/>
        <v>na</v>
      </c>
      <c r="P289" t="str">
        <f t="shared" si="14"/>
        <v>USA</v>
      </c>
    </row>
    <row r="290" spans="1:16" ht="38.25" x14ac:dyDescent="0.2">
      <c r="A290" s="1" t="s">
        <v>3198</v>
      </c>
      <c r="B290" s="1" t="s">
        <v>2005</v>
      </c>
      <c r="C290" s="1" t="s">
        <v>5346</v>
      </c>
      <c r="D290" s="1">
        <v>31000</v>
      </c>
      <c r="E290" s="1" t="s">
        <v>211</v>
      </c>
      <c r="F290" s="1">
        <v>48861.526429999998</v>
      </c>
      <c r="G290" s="1" t="s">
        <v>3200</v>
      </c>
      <c r="H290" s="1" t="s">
        <v>4092</v>
      </c>
      <c r="I290" s="1" t="s">
        <v>922</v>
      </c>
      <c r="J290" s="1" t="str">
        <f>VLOOKUP(I290,tblCountries6[],2,FALSE)</f>
        <v>UK</v>
      </c>
      <c r="K290" s="1" t="s">
        <v>5350</v>
      </c>
      <c r="M290" s="2" t="str">
        <f t="shared" si="13"/>
        <v>uk</v>
      </c>
      <c r="N290" s="2" t="str">
        <f>VLOOKUP(M290,ClearingKeys!$A$2:$B$104,2,FALSE)</f>
        <v>EUROPE</v>
      </c>
      <c r="O290" s="2" t="str">
        <f t="shared" si="12"/>
        <v>na</v>
      </c>
      <c r="P290" t="str">
        <f t="shared" si="14"/>
        <v>UK</v>
      </c>
    </row>
    <row r="291" spans="1:16" ht="38.25" x14ac:dyDescent="0.2">
      <c r="A291" s="1" t="s">
        <v>3195</v>
      </c>
      <c r="B291" s="1" t="s">
        <v>2005</v>
      </c>
      <c r="C291" s="1">
        <v>65000</v>
      </c>
      <c r="D291" s="1">
        <v>65000</v>
      </c>
      <c r="E291" s="1" t="s">
        <v>2902</v>
      </c>
      <c r="F291" s="1">
        <v>65000</v>
      </c>
      <c r="G291" s="1" t="s">
        <v>1259</v>
      </c>
      <c r="H291" s="1" t="s">
        <v>6511</v>
      </c>
      <c r="I291" s="1" t="s">
        <v>2895</v>
      </c>
      <c r="J291" s="1" t="str">
        <f>VLOOKUP(I291,tblCountries6[],2,FALSE)</f>
        <v>USA</v>
      </c>
      <c r="K291" s="1" t="s">
        <v>1240</v>
      </c>
      <c r="M291" s="2" t="str">
        <f t="shared" si="13"/>
        <v>usa</v>
      </c>
      <c r="N291" s="2" t="str">
        <f>VLOOKUP(M291,ClearingKeys!$A$2:$B$104,2,FALSE)</f>
        <v>NA</v>
      </c>
      <c r="O291" s="2" t="str">
        <f t="shared" si="12"/>
        <v>na</v>
      </c>
      <c r="P291" t="str">
        <f t="shared" si="14"/>
        <v>USA</v>
      </c>
    </row>
    <row r="292" spans="1:16" ht="38.25" x14ac:dyDescent="0.2">
      <c r="A292" s="1" t="s">
        <v>3196</v>
      </c>
      <c r="B292" s="1" t="s">
        <v>2005</v>
      </c>
      <c r="C292" s="1">
        <v>3600</v>
      </c>
      <c r="D292" s="1">
        <v>43200</v>
      </c>
      <c r="E292" s="1" t="s">
        <v>2902</v>
      </c>
      <c r="F292" s="1">
        <v>43200</v>
      </c>
      <c r="G292" s="1" t="s">
        <v>1307</v>
      </c>
      <c r="H292" s="1" t="s">
        <v>3027</v>
      </c>
      <c r="I292" s="1" t="s">
        <v>4575</v>
      </c>
      <c r="J292" s="1" t="str">
        <f>VLOOKUP(I292,tblCountries6[],2,FALSE)</f>
        <v>Saudi Arabia</v>
      </c>
      <c r="K292" s="1" t="s">
        <v>1240</v>
      </c>
      <c r="M292" s="2" t="str">
        <f t="shared" si="13"/>
        <v>saudi arabia</v>
      </c>
      <c r="N292" s="2" t="str">
        <f>VLOOKUP(M292,ClearingKeys!$A$2:$B$104,2,FALSE)</f>
        <v>ASIA</v>
      </c>
      <c r="O292" s="2" t="str">
        <f t="shared" si="12"/>
        <v>na</v>
      </c>
      <c r="P292" t="str">
        <f t="shared" si="14"/>
        <v>Saudi Arabia</v>
      </c>
    </row>
    <row r="293" spans="1:16" ht="38.25" x14ac:dyDescent="0.2">
      <c r="A293" s="1" t="s">
        <v>3205</v>
      </c>
      <c r="B293" s="1" t="s">
        <v>1807</v>
      </c>
      <c r="C293" s="1" t="s">
        <v>5969</v>
      </c>
      <c r="D293" s="1">
        <v>450000</v>
      </c>
      <c r="E293" s="1" t="s">
        <v>718</v>
      </c>
      <c r="F293" s="1">
        <v>8013.5625090000003</v>
      </c>
      <c r="G293" s="1" t="s">
        <v>1604</v>
      </c>
      <c r="H293" s="1" t="s">
        <v>6511</v>
      </c>
      <c r="I293" s="1" t="s">
        <v>1241</v>
      </c>
      <c r="J293" s="1" t="str">
        <f>VLOOKUP(I293,tblCountries6[],2,FALSE)</f>
        <v>India</v>
      </c>
      <c r="K293" s="1" t="s">
        <v>1240</v>
      </c>
      <c r="M293" s="2" t="str">
        <f t="shared" si="13"/>
        <v>india</v>
      </c>
      <c r="N293" s="2" t="str">
        <f>VLOOKUP(M293,ClearingKeys!$A$2:$B$104,2,FALSE)</f>
        <v>ASIA</v>
      </c>
      <c r="O293" s="2" t="str">
        <f t="shared" si="12"/>
        <v>na</v>
      </c>
      <c r="P293" t="str">
        <f t="shared" si="14"/>
        <v>India</v>
      </c>
    </row>
    <row r="294" spans="1:16" ht="51" x14ac:dyDescent="0.2">
      <c r="A294" s="1" t="s">
        <v>3206</v>
      </c>
      <c r="B294" s="1" t="s">
        <v>1807</v>
      </c>
      <c r="C294" s="1">
        <v>50000</v>
      </c>
      <c r="D294" s="1">
        <v>50000</v>
      </c>
      <c r="E294" s="1" t="s">
        <v>2902</v>
      </c>
      <c r="F294" s="1">
        <v>50000</v>
      </c>
      <c r="G294" s="1" t="s">
        <v>1619</v>
      </c>
      <c r="H294" s="1" t="s">
        <v>6511</v>
      </c>
      <c r="I294" s="1" t="s">
        <v>2895</v>
      </c>
      <c r="J294" s="1" t="str">
        <f>VLOOKUP(I294,tblCountries6[],2,FALSE)</f>
        <v>USA</v>
      </c>
      <c r="K294" s="1" t="s">
        <v>2431</v>
      </c>
      <c r="M294" s="2" t="str">
        <f t="shared" si="13"/>
        <v>usa</v>
      </c>
      <c r="N294" s="2" t="str">
        <f>VLOOKUP(M294,ClearingKeys!$A$2:$B$104,2,FALSE)</f>
        <v>NA</v>
      </c>
      <c r="O294" s="2" t="str">
        <f t="shared" si="12"/>
        <v>na</v>
      </c>
      <c r="P294" t="str">
        <f t="shared" si="14"/>
        <v>USA</v>
      </c>
    </row>
    <row r="295" spans="1:16" ht="38.25" x14ac:dyDescent="0.2">
      <c r="A295" s="1" t="s">
        <v>3203</v>
      </c>
      <c r="B295" s="1" t="s">
        <v>1807</v>
      </c>
      <c r="C295" s="1">
        <v>45000</v>
      </c>
      <c r="D295" s="1">
        <v>45000</v>
      </c>
      <c r="E295" s="1" t="s">
        <v>2902</v>
      </c>
      <c r="F295" s="1">
        <v>45000</v>
      </c>
      <c r="G295" s="1" t="s">
        <v>4985</v>
      </c>
      <c r="H295" s="1" t="s">
        <v>6511</v>
      </c>
      <c r="I295" s="1" t="s">
        <v>2895</v>
      </c>
      <c r="J295" s="1" t="str">
        <f>VLOOKUP(I295,tblCountries6[],2,FALSE)</f>
        <v>USA</v>
      </c>
      <c r="K295" s="1" t="s">
        <v>1240</v>
      </c>
      <c r="M295" s="2" t="str">
        <f t="shared" si="13"/>
        <v>usa</v>
      </c>
      <c r="N295" s="2" t="str">
        <f>VLOOKUP(M295,ClearingKeys!$A$2:$B$104,2,FALSE)</f>
        <v>NA</v>
      </c>
      <c r="O295" s="2" t="str">
        <f t="shared" si="12"/>
        <v>na</v>
      </c>
      <c r="P295" t="str">
        <f t="shared" si="14"/>
        <v>USA</v>
      </c>
    </row>
    <row r="296" spans="1:16" ht="38.25" x14ac:dyDescent="0.2">
      <c r="A296" s="1" t="s">
        <v>3204</v>
      </c>
      <c r="B296" s="1" t="s">
        <v>1807</v>
      </c>
      <c r="C296" s="1" t="s">
        <v>4838</v>
      </c>
      <c r="D296" s="1">
        <v>180000</v>
      </c>
      <c r="E296" s="1" t="s">
        <v>718</v>
      </c>
      <c r="F296" s="1">
        <v>3205.4250040000002</v>
      </c>
      <c r="G296" s="1" t="s">
        <v>710</v>
      </c>
      <c r="H296" s="1" t="s">
        <v>3027</v>
      </c>
      <c r="I296" s="1" t="s">
        <v>1241</v>
      </c>
      <c r="J296" s="1" t="str">
        <f>VLOOKUP(I296,tblCountries6[],2,FALSE)</f>
        <v>India</v>
      </c>
      <c r="K296" s="1" t="s">
        <v>1240</v>
      </c>
      <c r="M296" s="2" t="str">
        <f t="shared" si="13"/>
        <v>india</v>
      </c>
      <c r="N296" s="2" t="str">
        <f>VLOOKUP(M296,ClearingKeys!$A$2:$B$104,2,FALSE)</f>
        <v>ASIA</v>
      </c>
      <c r="O296" s="2" t="str">
        <f t="shared" si="12"/>
        <v>na</v>
      </c>
      <c r="P296" t="str">
        <f t="shared" si="14"/>
        <v>India</v>
      </c>
    </row>
    <row r="297" spans="1:16" ht="51" x14ac:dyDescent="0.2">
      <c r="A297" s="1" t="s">
        <v>3201</v>
      </c>
      <c r="B297" s="1" t="s">
        <v>373</v>
      </c>
      <c r="C297" s="1">
        <v>60000</v>
      </c>
      <c r="D297" s="1">
        <v>60000</v>
      </c>
      <c r="E297" s="1" t="s">
        <v>2902</v>
      </c>
      <c r="F297" s="1">
        <v>60000</v>
      </c>
      <c r="G297" s="1" t="s">
        <v>2751</v>
      </c>
      <c r="H297" s="1" t="s">
        <v>3027</v>
      </c>
      <c r="I297" s="1" t="s">
        <v>2895</v>
      </c>
      <c r="J297" s="1" t="str">
        <f>VLOOKUP(I297,tblCountries6[],2,FALSE)</f>
        <v>USA</v>
      </c>
      <c r="K297" s="1" t="s">
        <v>2431</v>
      </c>
      <c r="M297" s="2" t="str">
        <f t="shared" si="13"/>
        <v>usa</v>
      </c>
      <c r="N297" s="2" t="str">
        <f>VLOOKUP(M297,ClearingKeys!$A$2:$B$104,2,FALSE)</f>
        <v>NA</v>
      </c>
      <c r="O297" s="2" t="str">
        <f t="shared" si="12"/>
        <v>na</v>
      </c>
      <c r="P297" t="str">
        <f t="shared" si="14"/>
        <v>USA</v>
      </c>
    </row>
    <row r="298" spans="1:16" ht="38.25" x14ac:dyDescent="0.2">
      <c r="A298" s="1" t="s">
        <v>3202</v>
      </c>
      <c r="B298" s="1" t="s">
        <v>373</v>
      </c>
      <c r="C298" s="1">
        <v>31000</v>
      </c>
      <c r="D298" s="1">
        <v>31000</v>
      </c>
      <c r="E298" s="1" t="s">
        <v>2902</v>
      </c>
      <c r="F298" s="1">
        <v>31000</v>
      </c>
      <c r="G298" s="1" t="s">
        <v>745</v>
      </c>
      <c r="H298" s="1" t="s">
        <v>1409</v>
      </c>
      <c r="I298" s="1" t="s">
        <v>2895</v>
      </c>
      <c r="J298" s="1" t="str">
        <f>VLOOKUP(I298,tblCountries6[],2,FALSE)</f>
        <v>USA</v>
      </c>
      <c r="K298" s="1" t="s">
        <v>5350</v>
      </c>
      <c r="M298" s="2" t="str">
        <f t="shared" si="13"/>
        <v>usa</v>
      </c>
      <c r="N298" s="2" t="str">
        <f>VLOOKUP(M298,ClearingKeys!$A$2:$B$104,2,FALSE)</f>
        <v>NA</v>
      </c>
      <c r="O298" s="2" t="str">
        <f t="shared" si="12"/>
        <v>na</v>
      </c>
      <c r="P298" t="str">
        <f t="shared" si="14"/>
        <v>USA</v>
      </c>
    </row>
    <row r="299" spans="1:16" ht="38.25" x14ac:dyDescent="0.2">
      <c r="A299" s="1" t="s">
        <v>3025</v>
      </c>
      <c r="B299" s="1" t="s">
        <v>4815</v>
      </c>
      <c r="C299" s="1">
        <v>75000</v>
      </c>
      <c r="D299" s="1">
        <v>75000</v>
      </c>
      <c r="E299" s="1" t="s">
        <v>2902</v>
      </c>
      <c r="F299" s="1">
        <v>75000</v>
      </c>
      <c r="G299" s="1" t="s">
        <v>704</v>
      </c>
      <c r="H299" s="1" t="s">
        <v>6511</v>
      </c>
      <c r="I299" s="1" t="s">
        <v>2895</v>
      </c>
      <c r="J299" s="1" t="str">
        <f>VLOOKUP(I299,tblCountries6[],2,FALSE)</f>
        <v>USA</v>
      </c>
      <c r="K299" s="1" t="s">
        <v>1240</v>
      </c>
      <c r="M299" s="2" t="str">
        <f t="shared" si="13"/>
        <v>usa</v>
      </c>
      <c r="N299" s="2" t="str">
        <f>VLOOKUP(M299,ClearingKeys!$A$2:$B$104,2,FALSE)</f>
        <v>NA</v>
      </c>
      <c r="O299" s="2" t="str">
        <f t="shared" si="12"/>
        <v>na</v>
      </c>
      <c r="P299" t="str">
        <f t="shared" si="14"/>
        <v>USA</v>
      </c>
    </row>
    <row r="300" spans="1:16" ht="38.25" x14ac:dyDescent="0.2">
      <c r="A300" s="1" t="s">
        <v>3023</v>
      </c>
      <c r="B300" s="1" t="s">
        <v>5987</v>
      </c>
      <c r="C300" s="1">
        <v>16000</v>
      </c>
      <c r="D300" s="1">
        <v>16000</v>
      </c>
      <c r="E300" s="1" t="s">
        <v>2902</v>
      </c>
      <c r="F300" s="1">
        <v>16000</v>
      </c>
      <c r="G300" s="1" t="s">
        <v>5006</v>
      </c>
      <c r="H300" s="1" t="s">
        <v>2893</v>
      </c>
      <c r="I300" s="1" t="s">
        <v>2895</v>
      </c>
      <c r="J300" s="1" t="str">
        <f>VLOOKUP(I300,tblCountries6[],2,FALSE)</f>
        <v>USA</v>
      </c>
      <c r="K300" s="1" t="s">
        <v>5881</v>
      </c>
      <c r="M300" s="2" t="str">
        <f t="shared" si="13"/>
        <v>usa</v>
      </c>
      <c r="N300" s="2" t="str">
        <f>VLOOKUP(M300,ClearingKeys!$A$2:$B$104,2,FALSE)</f>
        <v>NA</v>
      </c>
      <c r="O300" s="2" t="str">
        <f t="shared" si="12"/>
        <v>na</v>
      </c>
      <c r="P300" t="str">
        <f t="shared" si="14"/>
        <v>USA</v>
      </c>
    </row>
    <row r="301" spans="1:16" ht="51" x14ac:dyDescent="0.2">
      <c r="A301" s="1" t="s">
        <v>3040</v>
      </c>
      <c r="B301" s="1" t="s">
        <v>5987</v>
      </c>
      <c r="C301" s="1" t="s">
        <v>157</v>
      </c>
      <c r="D301" s="1">
        <v>36000</v>
      </c>
      <c r="E301" s="1" t="s">
        <v>2902</v>
      </c>
      <c r="F301" s="1">
        <v>36000</v>
      </c>
      <c r="G301" s="1" t="s">
        <v>2668</v>
      </c>
      <c r="H301" s="1" t="s">
        <v>6511</v>
      </c>
      <c r="I301" s="1" t="s">
        <v>2895</v>
      </c>
      <c r="J301" s="1" t="str">
        <f>VLOOKUP(I301,tblCountries6[],2,FALSE)</f>
        <v>USA</v>
      </c>
      <c r="K301" s="1" t="s">
        <v>2431</v>
      </c>
      <c r="M301" s="2" t="str">
        <f t="shared" si="13"/>
        <v>usa</v>
      </c>
      <c r="N301" s="2" t="str">
        <f>VLOOKUP(M301,ClearingKeys!$A$2:$B$104,2,FALSE)</f>
        <v>NA</v>
      </c>
      <c r="O301" s="2" t="str">
        <f t="shared" si="12"/>
        <v>na</v>
      </c>
      <c r="P301" t="str">
        <f t="shared" si="14"/>
        <v>USA</v>
      </c>
    </row>
    <row r="302" spans="1:16" ht="51" x14ac:dyDescent="0.2">
      <c r="A302" s="1" t="s">
        <v>3041</v>
      </c>
      <c r="B302" s="1" t="s">
        <v>5987</v>
      </c>
      <c r="C302" s="1">
        <v>42000</v>
      </c>
      <c r="D302" s="1">
        <v>42000</v>
      </c>
      <c r="E302" s="1" t="s">
        <v>1537</v>
      </c>
      <c r="F302" s="1">
        <v>41301.183969999998</v>
      </c>
      <c r="G302" s="1" t="s">
        <v>2972</v>
      </c>
      <c r="H302" s="1" t="s">
        <v>6511</v>
      </c>
      <c r="I302" s="1" t="s">
        <v>2732</v>
      </c>
      <c r="J302" s="1" t="str">
        <f>VLOOKUP(I302,tblCountries6[],2,FALSE)</f>
        <v>Canada</v>
      </c>
      <c r="K302" s="1" t="s">
        <v>2431</v>
      </c>
      <c r="M302" s="2" t="str">
        <f t="shared" si="13"/>
        <v>canada</v>
      </c>
      <c r="N302" s="2" t="str">
        <f>VLOOKUP(M302,ClearingKeys!$A$2:$B$104,2,FALSE)</f>
        <v>NA</v>
      </c>
      <c r="O302" s="2" t="str">
        <f t="shared" si="12"/>
        <v>na</v>
      </c>
      <c r="P302" t="str">
        <f t="shared" si="14"/>
        <v>Canada</v>
      </c>
    </row>
    <row r="303" spans="1:16" ht="38.25" x14ac:dyDescent="0.2">
      <c r="A303" s="1" t="s">
        <v>3038</v>
      </c>
      <c r="B303" s="1" t="s">
        <v>5987</v>
      </c>
      <c r="C303" s="1">
        <v>53000</v>
      </c>
      <c r="D303" s="1">
        <v>53000</v>
      </c>
      <c r="E303" s="1" t="s">
        <v>2902</v>
      </c>
      <c r="F303" s="1">
        <v>53000</v>
      </c>
      <c r="G303" s="1" t="s">
        <v>5916</v>
      </c>
      <c r="H303" s="1" t="s">
        <v>6511</v>
      </c>
      <c r="I303" s="1" t="s">
        <v>2895</v>
      </c>
      <c r="J303" s="1" t="str">
        <f>VLOOKUP(I303,tblCountries6[],2,FALSE)</f>
        <v>USA</v>
      </c>
      <c r="K303" s="1" t="s">
        <v>1240</v>
      </c>
      <c r="M303" s="2" t="str">
        <f t="shared" si="13"/>
        <v>usa</v>
      </c>
      <c r="N303" s="2" t="str">
        <f>VLOOKUP(M303,ClearingKeys!$A$2:$B$104,2,FALSE)</f>
        <v>NA</v>
      </c>
      <c r="O303" s="2" t="str">
        <f t="shared" si="12"/>
        <v>na</v>
      </c>
      <c r="P303" t="str">
        <f t="shared" si="14"/>
        <v>USA</v>
      </c>
    </row>
    <row r="304" spans="1:16" ht="51" x14ac:dyDescent="0.2">
      <c r="A304" s="1" t="s">
        <v>3039</v>
      </c>
      <c r="B304" s="1" t="s">
        <v>5987</v>
      </c>
      <c r="C304" s="1" t="s">
        <v>3048</v>
      </c>
      <c r="D304" s="1">
        <v>65000</v>
      </c>
      <c r="E304" s="1" t="s">
        <v>2896</v>
      </c>
      <c r="F304" s="1">
        <v>82575.963529999994</v>
      </c>
      <c r="G304" s="1" t="s">
        <v>517</v>
      </c>
      <c r="H304" s="1" t="s">
        <v>2089</v>
      </c>
      <c r="I304" s="1" t="s">
        <v>5233</v>
      </c>
      <c r="J304" s="1" t="str">
        <f>VLOOKUP(I304,tblCountries6[],2,FALSE)</f>
        <v>Germany</v>
      </c>
      <c r="K304" s="1" t="s">
        <v>2431</v>
      </c>
      <c r="M304" s="2" t="str">
        <f t="shared" si="13"/>
        <v>germany</v>
      </c>
      <c r="N304" s="2" t="str">
        <f>VLOOKUP(M304,ClearingKeys!$A$2:$B$104,2,FALSE)</f>
        <v>EUROPE</v>
      </c>
      <c r="O304" s="2" t="str">
        <f t="shared" si="12"/>
        <v>na</v>
      </c>
      <c r="P304" t="str">
        <f t="shared" si="14"/>
        <v>Germany</v>
      </c>
    </row>
    <row r="305" spans="1:16" ht="38.25" x14ac:dyDescent="0.2">
      <c r="A305" s="1" t="s">
        <v>3035</v>
      </c>
      <c r="B305" s="1" t="s">
        <v>5987</v>
      </c>
      <c r="C305" s="1">
        <v>67000</v>
      </c>
      <c r="D305" s="1">
        <v>67000</v>
      </c>
      <c r="E305" s="1" t="s">
        <v>2902</v>
      </c>
      <c r="F305" s="1">
        <v>67000</v>
      </c>
      <c r="G305" s="1" t="s">
        <v>1331</v>
      </c>
      <c r="H305" s="1" t="s">
        <v>6511</v>
      </c>
      <c r="I305" s="1" t="s">
        <v>2895</v>
      </c>
      <c r="J305" s="1" t="str">
        <f>VLOOKUP(I305,tblCountries6[],2,FALSE)</f>
        <v>USA</v>
      </c>
      <c r="K305" s="1" t="s">
        <v>1240</v>
      </c>
      <c r="M305" s="2" t="str">
        <f t="shared" si="13"/>
        <v>usa</v>
      </c>
      <c r="N305" s="2" t="str">
        <f>VLOOKUP(M305,ClearingKeys!$A$2:$B$104,2,FALSE)</f>
        <v>NA</v>
      </c>
      <c r="O305" s="2" t="str">
        <f t="shared" si="12"/>
        <v>na</v>
      </c>
      <c r="P305" t="str">
        <f t="shared" si="14"/>
        <v>USA</v>
      </c>
    </row>
    <row r="306" spans="1:16" ht="51" x14ac:dyDescent="0.2">
      <c r="A306" s="1" t="s">
        <v>3036</v>
      </c>
      <c r="B306" s="1" t="s">
        <v>865</v>
      </c>
      <c r="C306" s="1">
        <v>12000</v>
      </c>
      <c r="D306" s="1">
        <v>12000</v>
      </c>
      <c r="E306" s="1" t="s">
        <v>2902</v>
      </c>
      <c r="F306" s="1">
        <v>12000</v>
      </c>
      <c r="G306" s="1" t="s">
        <v>6511</v>
      </c>
      <c r="H306" s="1" t="s">
        <v>6511</v>
      </c>
      <c r="I306" s="1" t="s">
        <v>1241</v>
      </c>
      <c r="J306" s="1" t="str">
        <f>VLOOKUP(I306,tblCountries6[],2,FALSE)</f>
        <v>India</v>
      </c>
      <c r="K306" s="1" t="s">
        <v>2431</v>
      </c>
      <c r="M306" s="2" t="str">
        <f t="shared" si="13"/>
        <v>india</v>
      </c>
      <c r="N306" s="2" t="str">
        <f>VLOOKUP(M306,ClearingKeys!$A$2:$B$104,2,FALSE)</f>
        <v>ASIA</v>
      </c>
      <c r="O306" s="2" t="str">
        <f t="shared" si="12"/>
        <v>na</v>
      </c>
      <c r="P306" t="str">
        <f t="shared" si="14"/>
        <v>India</v>
      </c>
    </row>
    <row r="307" spans="1:16" ht="51" x14ac:dyDescent="0.2">
      <c r="A307" s="1" t="s">
        <v>3033</v>
      </c>
      <c r="B307" s="1" t="s">
        <v>865</v>
      </c>
      <c r="C307" s="1">
        <v>85000</v>
      </c>
      <c r="D307" s="1">
        <v>85000</v>
      </c>
      <c r="E307" s="1" t="s">
        <v>2902</v>
      </c>
      <c r="F307" s="1">
        <v>85000</v>
      </c>
      <c r="G307" s="1" t="s">
        <v>187</v>
      </c>
      <c r="H307" s="1" t="s">
        <v>2089</v>
      </c>
      <c r="I307" s="1" t="s">
        <v>2895</v>
      </c>
      <c r="J307" s="1" t="str">
        <f>VLOOKUP(I307,tblCountries6[],2,FALSE)</f>
        <v>USA</v>
      </c>
      <c r="K307" s="1" t="s">
        <v>2431</v>
      </c>
      <c r="M307" s="2" t="str">
        <f t="shared" si="13"/>
        <v>usa</v>
      </c>
      <c r="N307" s="2" t="str">
        <f>VLOOKUP(M307,ClearingKeys!$A$2:$B$104,2,FALSE)</f>
        <v>NA</v>
      </c>
      <c r="O307" s="2" t="str">
        <f t="shared" si="12"/>
        <v>na</v>
      </c>
      <c r="P307" t="str">
        <f t="shared" si="14"/>
        <v>USA</v>
      </c>
    </row>
    <row r="308" spans="1:16" ht="51" x14ac:dyDescent="0.2">
      <c r="A308" s="1" t="s">
        <v>3034</v>
      </c>
      <c r="B308" s="1" t="s">
        <v>865</v>
      </c>
      <c r="C308" s="1">
        <v>200000</v>
      </c>
      <c r="D308" s="1">
        <v>200000</v>
      </c>
      <c r="E308" s="1" t="s">
        <v>2896</v>
      </c>
      <c r="F308" s="1">
        <v>254079.8878</v>
      </c>
      <c r="G308" s="1" t="s">
        <v>1447</v>
      </c>
      <c r="H308" s="1" t="s">
        <v>381</v>
      </c>
      <c r="I308" s="1" t="s">
        <v>5929</v>
      </c>
      <c r="J308" s="1" t="str">
        <f>VLOOKUP(I308,tblCountries6[],2,FALSE)</f>
        <v>Netherlands</v>
      </c>
      <c r="K308" s="1" t="s">
        <v>2431</v>
      </c>
      <c r="M308" s="2" t="str">
        <f t="shared" si="13"/>
        <v>netherlands</v>
      </c>
      <c r="N308" s="2" t="str">
        <f>VLOOKUP(M308,ClearingKeys!$A$2:$B$104,2,FALSE)</f>
        <v>EUROPE</v>
      </c>
      <c r="O308" s="2" t="str">
        <f t="shared" si="12"/>
        <v>na</v>
      </c>
      <c r="P308" t="str">
        <f t="shared" si="14"/>
        <v>Netherlands</v>
      </c>
    </row>
    <row r="309" spans="1:16" ht="38.25" x14ac:dyDescent="0.2">
      <c r="A309" s="1" t="s">
        <v>3044</v>
      </c>
      <c r="B309" s="1" t="s">
        <v>865</v>
      </c>
      <c r="C309" s="1">
        <v>40000</v>
      </c>
      <c r="D309" s="1">
        <v>40000</v>
      </c>
      <c r="E309" s="1" t="s">
        <v>2902</v>
      </c>
      <c r="F309" s="1">
        <v>40000</v>
      </c>
      <c r="G309" s="1" t="s">
        <v>1806</v>
      </c>
      <c r="H309" s="1" t="s">
        <v>3027</v>
      </c>
      <c r="I309" s="1" t="s">
        <v>2895</v>
      </c>
      <c r="J309" s="1" t="str">
        <f>VLOOKUP(I309,tblCountries6[],2,FALSE)</f>
        <v>USA</v>
      </c>
      <c r="K309" s="1" t="s">
        <v>1240</v>
      </c>
      <c r="M309" s="2" t="str">
        <f t="shared" si="13"/>
        <v>usa</v>
      </c>
      <c r="N309" s="2" t="str">
        <f>VLOOKUP(M309,ClearingKeys!$A$2:$B$104,2,FALSE)</f>
        <v>NA</v>
      </c>
      <c r="O309" s="2" t="str">
        <f t="shared" si="12"/>
        <v>na</v>
      </c>
      <c r="P309" t="str">
        <f t="shared" si="14"/>
        <v>USA</v>
      </c>
    </row>
    <row r="310" spans="1:16" ht="63.75" x14ac:dyDescent="0.2">
      <c r="A310" s="1" t="s">
        <v>3043</v>
      </c>
      <c r="B310" s="1" t="s">
        <v>5223</v>
      </c>
      <c r="C310" s="1" t="s">
        <v>2043</v>
      </c>
      <c r="D310" s="1">
        <v>20000</v>
      </c>
      <c r="E310" s="1" t="s">
        <v>211</v>
      </c>
      <c r="F310" s="1">
        <v>31523.565439999998</v>
      </c>
      <c r="G310" s="1" t="s">
        <v>1445</v>
      </c>
      <c r="H310" s="1" t="s">
        <v>4092</v>
      </c>
      <c r="I310" s="1" t="s">
        <v>922</v>
      </c>
      <c r="J310" s="1" t="str">
        <f>VLOOKUP(I310,tblCountries6[],2,FALSE)</f>
        <v>UK</v>
      </c>
      <c r="K310" s="1" t="s">
        <v>5881</v>
      </c>
      <c r="M310" s="2" t="str">
        <f t="shared" si="13"/>
        <v>uk</v>
      </c>
      <c r="N310" s="2" t="str">
        <f>VLOOKUP(M310,ClearingKeys!$A$2:$B$104,2,FALSE)</f>
        <v>EUROPE</v>
      </c>
      <c r="O310" s="2" t="str">
        <f t="shared" si="12"/>
        <v>na</v>
      </c>
      <c r="P310" t="str">
        <f t="shared" si="14"/>
        <v>UK</v>
      </c>
    </row>
    <row r="311" spans="1:16" ht="38.25" x14ac:dyDescent="0.2">
      <c r="A311" s="1" t="s">
        <v>3042</v>
      </c>
      <c r="B311" s="1" t="s">
        <v>4570</v>
      </c>
      <c r="C311" s="1">
        <v>41000</v>
      </c>
      <c r="D311" s="1">
        <v>41000</v>
      </c>
      <c r="E311" s="1" t="s">
        <v>2902</v>
      </c>
      <c r="F311" s="1">
        <v>41000</v>
      </c>
      <c r="G311" s="1" t="s">
        <v>506</v>
      </c>
      <c r="H311" s="1" t="s">
        <v>6511</v>
      </c>
      <c r="I311" s="1" t="s">
        <v>2895</v>
      </c>
      <c r="J311" s="1" t="str">
        <f>VLOOKUP(I311,tblCountries6[],2,FALSE)</f>
        <v>USA</v>
      </c>
      <c r="K311" s="1" t="s">
        <v>1240</v>
      </c>
      <c r="M311" s="2" t="str">
        <f t="shared" si="13"/>
        <v>usa</v>
      </c>
      <c r="N311" s="2" t="str">
        <f>VLOOKUP(M311,ClearingKeys!$A$2:$B$104,2,FALSE)</f>
        <v>NA</v>
      </c>
      <c r="O311" s="2" t="str">
        <f t="shared" si="12"/>
        <v>na</v>
      </c>
      <c r="P311" t="str">
        <f t="shared" si="14"/>
        <v>USA</v>
      </c>
    </row>
    <row r="312" spans="1:16" ht="38.25" x14ac:dyDescent="0.2">
      <c r="A312" s="1" t="s">
        <v>3060</v>
      </c>
      <c r="B312" s="1" t="s">
        <v>4570</v>
      </c>
      <c r="C312" s="1">
        <v>1400000</v>
      </c>
      <c r="D312" s="1">
        <v>1400000</v>
      </c>
      <c r="E312" s="1" t="s">
        <v>718</v>
      </c>
      <c r="F312" s="1">
        <v>24931.083360000001</v>
      </c>
      <c r="G312" s="1" t="s">
        <v>2981</v>
      </c>
      <c r="H312" s="1" t="s">
        <v>3027</v>
      </c>
      <c r="I312" s="1" t="s">
        <v>1241</v>
      </c>
      <c r="J312" s="1" t="str">
        <f>VLOOKUP(I312,tblCountries6[],2,FALSE)</f>
        <v>India</v>
      </c>
      <c r="K312" s="1" t="s">
        <v>5881</v>
      </c>
      <c r="M312" s="2" t="str">
        <f t="shared" si="13"/>
        <v>india</v>
      </c>
      <c r="N312" s="2" t="str">
        <f>VLOOKUP(M312,ClearingKeys!$A$2:$B$104,2,FALSE)</f>
        <v>ASIA</v>
      </c>
      <c r="O312" s="2" t="str">
        <f t="shared" si="12"/>
        <v>na</v>
      </c>
      <c r="P312" t="str">
        <f t="shared" si="14"/>
        <v>India</v>
      </c>
    </row>
    <row r="313" spans="1:16" ht="38.25" x14ac:dyDescent="0.2">
      <c r="A313" s="1" t="s">
        <v>3059</v>
      </c>
      <c r="B313" s="1" t="s">
        <v>4570</v>
      </c>
      <c r="C313" s="1">
        <v>125000</v>
      </c>
      <c r="D313" s="1">
        <v>125000</v>
      </c>
      <c r="E313" s="1" t="s">
        <v>2902</v>
      </c>
      <c r="F313" s="1">
        <v>125000</v>
      </c>
      <c r="G313" s="1" t="s">
        <v>4765</v>
      </c>
      <c r="H313" s="1" t="s">
        <v>3027</v>
      </c>
      <c r="I313" s="1" t="s">
        <v>2895</v>
      </c>
      <c r="J313" s="1" t="str">
        <f>VLOOKUP(I313,tblCountries6[],2,FALSE)</f>
        <v>USA</v>
      </c>
      <c r="K313" s="1" t="s">
        <v>1240</v>
      </c>
      <c r="M313" s="2" t="str">
        <f t="shared" si="13"/>
        <v>usa</v>
      </c>
      <c r="N313" s="2" t="str">
        <f>VLOOKUP(M313,ClearingKeys!$A$2:$B$104,2,FALSE)</f>
        <v>NA</v>
      </c>
      <c r="O313" s="2" t="str">
        <f t="shared" si="12"/>
        <v>na</v>
      </c>
      <c r="P313" t="str">
        <f t="shared" si="14"/>
        <v>USA</v>
      </c>
    </row>
    <row r="314" spans="1:16" ht="51" x14ac:dyDescent="0.2">
      <c r="A314" s="1" t="s">
        <v>3058</v>
      </c>
      <c r="B314" s="1" t="s">
        <v>814</v>
      </c>
      <c r="C314" s="1">
        <v>60000</v>
      </c>
      <c r="D314" s="1">
        <v>60000</v>
      </c>
      <c r="E314" s="1" t="s">
        <v>1537</v>
      </c>
      <c r="F314" s="1">
        <v>59001.691379999997</v>
      </c>
      <c r="G314" s="1" t="s">
        <v>235</v>
      </c>
      <c r="H314" s="1" t="s">
        <v>6511</v>
      </c>
      <c r="I314" s="1" t="s">
        <v>2732</v>
      </c>
      <c r="J314" s="1" t="str">
        <f>VLOOKUP(I314,tblCountries6[],2,FALSE)</f>
        <v>Canada</v>
      </c>
      <c r="K314" s="1" t="s">
        <v>2431</v>
      </c>
      <c r="M314" s="2" t="str">
        <f t="shared" si="13"/>
        <v>canada</v>
      </c>
      <c r="N314" s="2" t="str">
        <f>VLOOKUP(M314,ClearingKeys!$A$2:$B$104,2,FALSE)</f>
        <v>NA</v>
      </c>
      <c r="O314" s="2" t="str">
        <f t="shared" si="12"/>
        <v>na</v>
      </c>
      <c r="P314" t="str">
        <f t="shared" si="14"/>
        <v>Canada</v>
      </c>
    </row>
    <row r="315" spans="1:16" ht="51" x14ac:dyDescent="0.2">
      <c r="A315" s="1" t="s">
        <v>3057</v>
      </c>
      <c r="B315" s="1" t="s">
        <v>814</v>
      </c>
      <c r="C315" s="1" t="s">
        <v>159</v>
      </c>
      <c r="D315" s="1">
        <v>150000</v>
      </c>
      <c r="E315" s="1" t="s">
        <v>6224</v>
      </c>
      <c r="F315" s="1">
        <v>10956.982889999999</v>
      </c>
      <c r="G315" s="1" t="s">
        <v>1606</v>
      </c>
      <c r="H315" s="1" t="s">
        <v>6511</v>
      </c>
      <c r="I315" s="1" t="s">
        <v>260</v>
      </c>
      <c r="J315" s="1" t="str">
        <f>VLOOKUP(I315,tblCountries6[],2,FALSE)</f>
        <v>Mexico</v>
      </c>
      <c r="K315" s="1" t="s">
        <v>2431</v>
      </c>
      <c r="M315" s="2" t="str">
        <f t="shared" si="13"/>
        <v>mexico</v>
      </c>
      <c r="N315" s="2" t="str">
        <f>VLOOKUP(M315,ClearingKeys!$A$2:$B$104,2,FALSE)</f>
        <v>NA</v>
      </c>
      <c r="O315" s="2" t="str">
        <f t="shared" si="12"/>
        <v>na</v>
      </c>
      <c r="P315" t="str">
        <f t="shared" si="14"/>
        <v>Mexico</v>
      </c>
    </row>
    <row r="316" spans="1:16" ht="38.25" x14ac:dyDescent="0.2">
      <c r="A316" s="1" t="s">
        <v>3064</v>
      </c>
      <c r="B316" s="1" t="s">
        <v>814</v>
      </c>
      <c r="C316" s="1">
        <v>70000</v>
      </c>
      <c r="D316" s="1">
        <v>70000</v>
      </c>
      <c r="E316" s="1" t="s">
        <v>2902</v>
      </c>
      <c r="F316" s="1">
        <v>70000</v>
      </c>
      <c r="G316" s="1" t="s">
        <v>6511</v>
      </c>
      <c r="H316" s="1" t="s">
        <v>6511</v>
      </c>
      <c r="I316" s="1" t="s">
        <v>2895</v>
      </c>
      <c r="J316" s="1" t="str">
        <f>VLOOKUP(I316,tblCountries6[],2,FALSE)</f>
        <v>USA</v>
      </c>
      <c r="K316" s="1" t="s">
        <v>5350</v>
      </c>
      <c r="M316" s="2" t="str">
        <f t="shared" si="13"/>
        <v>usa</v>
      </c>
      <c r="N316" s="2" t="str">
        <f>VLOOKUP(M316,ClearingKeys!$A$2:$B$104,2,FALSE)</f>
        <v>NA</v>
      </c>
      <c r="O316" s="2" t="str">
        <f t="shared" si="12"/>
        <v>na</v>
      </c>
      <c r="P316" t="str">
        <f t="shared" si="14"/>
        <v>USA</v>
      </c>
    </row>
    <row r="317" spans="1:16" ht="51" x14ac:dyDescent="0.2">
      <c r="A317" s="1" t="s">
        <v>3063</v>
      </c>
      <c r="B317" s="1" t="s">
        <v>1910</v>
      </c>
      <c r="C317" s="1">
        <v>400000</v>
      </c>
      <c r="D317" s="1">
        <v>400000</v>
      </c>
      <c r="E317" s="1" t="s">
        <v>2902</v>
      </c>
      <c r="F317" s="1">
        <v>400000</v>
      </c>
      <c r="G317" s="1" t="s">
        <v>469</v>
      </c>
      <c r="H317" s="1" t="s">
        <v>1409</v>
      </c>
      <c r="I317" s="1" t="s">
        <v>2895</v>
      </c>
      <c r="J317" s="1" t="str">
        <f>VLOOKUP(I317,tblCountries6[],2,FALSE)</f>
        <v>USA</v>
      </c>
      <c r="K317" s="1" t="s">
        <v>2431</v>
      </c>
      <c r="M317" s="2" t="str">
        <f t="shared" si="13"/>
        <v>usa</v>
      </c>
      <c r="N317" s="2" t="str">
        <f>VLOOKUP(M317,ClearingKeys!$A$2:$B$104,2,FALSE)</f>
        <v>NA</v>
      </c>
      <c r="O317" s="2" t="str">
        <f t="shared" si="12"/>
        <v>na</v>
      </c>
      <c r="P317" t="str">
        <f t="shared" si="14"/>
        <v>USA</v>
      </c>
    </row>
    <row r="318" spans="1:16" ht="38.25" x14ac:dyDescent="0.2">
      <c r="A318" s="1" t="s">
        <v>3062</v>
      </c>
      <c r="B318" s="1" t="s">
        <v>1910</v>
      </c>
      <c r="C318" s="1">
        <v>55</v>
      </c>
      <c r="D318" s="1">
        <v>55000</v>
      </c>
      <c r="E318" s="1" t="s">
        <v>2902</v>
      </c>
      <c r="F318" s="1">
        <v>55000</v>
      </c>
      <c r="G318" s="1" t="s">
        <v>1604</v>
      </c>
      <c r="H318" s="1" t="s">
        <v>6511</v>
      </c>
      <c r="I318" s="1" t="s">
        <v>2895</v>
      </c>
      <c r="J318" s="1" t="str">
        <f>VLOOKUP(I318,tblCountries6[],2,FALSE)</f>
        <v>USA</v>
      </c>
      <c r="K318" s="1" t="s">
        <v>1240</v>
      </c>
      <c r="M318" s="2" t="str">
        <f t="shared" si="13"/>
        <v>usa</v>
      </c>
      <c r="N318" s="2" t="str">
        <f>VLOOKUP(M318,ClearingKeys!$A$2:$B$104,2,FALSE)</f>
        <v>NA</v>
      </c>
      <c r="O318" s="2" t="str">
        <f t="shared" si="12"/>
        <v>na</v>
      </c>
      <c r="P318" t="str">
        <f t="shared" si="14"/>
        <v>USA</v>
      </c>
    </row>
    <row r="319" spans="1:16" ht="38.25" x14ac:dyDescent="0.2">
      <c r="A319" s="1" t="s">
        <v>3055</v>
      </c>
      <c r="B319" s="1" t="s">
        <v>1910</v>
      </c>
      <c r="C319" s="1">
        <v>60000</v>
      </c>
      <c r="D319" s="1">
        <v>60000</v>
      </c>
      <c r="E319" s="1" t="s">
        <v>2902</v>
      </c>
      <c r="F319" s="1">
        <v>60000</v>
      </c>
      <c r="G319" s="1" t="s">
        <v>2455</v>
      </c>
      <c r="H319" s="1" t="s">
        <v>6511</v>
      </c>
      <c r="I319" s="1" t="s">
        <v>2895</v>
      </c>
      <c r="J319" s="1" t="str">
        <f>VLOOKUP(I319,tblCountries6[],2,FALSE)</f>
        <v>USA</v>
      </c>
      <c r="K319" s="1" t="s">
        <v>1240</v>
      </c>
      <c r="M319" s="2" t="str">
        <f t="shared" si="13"/>
        <v>usa</v>
      </c>
      <c r="N319" s="2" t="str">
        <f>VLOOKUP(M319,ClearingKeys!$A$2:$B$104,2,FALSE)</f>
        <v>NA</v>
      </c>
      <c r="O319" s="2" t="str">
        <f t="shared" si="12"/>
        <v>na</v>
      </c>
      <c r="P319" t="str">
        <f t="shared" si="14"/>
        <v>USA</v>
      </c>
    </row>
    <row r="320" spans="1:16" ht="38.25" x14ac:dyDescent="0.2">
      <c r="A320" s="1" t="s">
        <v>3056</v>
      </c>
      <c r="B320" s="1" t="s">
        <v>1910</v>
      </c>
      <c r="C320" s="1" t="s">
        <v>657</v>
      </c>
      <c r="D320" s="1">
        <v>1000000</v>
      </c>
      <c r="E320" s="1" t="s">
        <v>718</v>
      </c>
      <c r="F320" s="1">
        <v>17807.916689999998</v>
      </c>
      <c r="G320" s="1" t="s">
        <v>3027</v>
      </c>
      <c r="H320" s="1" t="s">
        <v>3027</v>
      </c>
      <c r="I320" s="1" t="s">
        <v>1241</v>
      </c>
      <c r="J320" s="1" t="str">
        <f>VLOOKUP(I320,tblCountries6[],2,FALSE)</f>
        <v>India</v>
      </c>
      <c r="K320" s="1" t="s">
        <v>1240</v>
      </c>
      <c r="M320" s="2" t="str">
        <f t="shared" si="13"/>
        <v>india</v>
      </c>
      <c r="N320" s="2" t="str">
        <f>VLOOKUP(M320,ClearingKeys!$A$2:$B$104,2,FALSE)</f>
        <v>ASIA</v>
      </c>
      <c r="O320" s="2" t="str">
        <f t="shared" si="12"/>
        <v>na</v>
      </c>
      <c r="P320" t="str">
        <f t="shared" si="14"/>
        <v>India</v>
      </c>
    </row>
    <row r="321" spans="1:16" ht="38.25" x14ac:dyDescent="0.2">
      <c r="A321" s="1" t="s">
        <v>3052</v>
      </c>
      <c r="B321" s="1" t="s">
        <v>1910</v>
      </c>
      <c r="C321" s="1">
        <v>40000</v>
      </c>
      <c r="D321" s="1">
        <v>40000</v>
      </c>
      <c r="E321" s="1" t="s">
        <v>2902</v>
      </c>
      <c r="F321" s="1">
        <v>40000</v>
      </c>
      <c r="G321" s="1" t="s">
        <v>1853</v>
      </c>
      <c r="H321" s="1" t="s">
        <v>3027</v>
      </c>
      <c r="I321" s="1" t="s">
        <v>3837</v>
      </c>
      <c r="J321" s="1" t="str">
        <f>VLOOKUP(I321,tblCountries6[],2,FALSE)</f>
        <v>Hungary</v>
      </c>
      <c r="K321" s="1" t="s">
        <v>1240</v>
      </c>
      <c r="M321" s="2" t="str">
        <f t="shared" si="13"/>
        <v>hungary</v>
      </c>
      <c r="N321" s="2" t="str">
        <f>VLOOKUP(M321,ClearingKeys!$A$2:$B$104,2,FALSE)</f>
        <v>EUROPE</v>
      </c>
      <c r="O321" s="2" t="str">
        <f t="shared" si="12"/>
        <v>na</v>
      </c>
      <c r="P321" t="str">
        <f t="shared" si="14"/>
        <v>Hungary</v>
      </c>
    </row>
    <row r="322" spans="1:16" ht="38.25" x14ac:dyDescent="0.2">
      <c r="A322" s="1" t="s">
        <v>3054</v>
      </c>
      <c r="B322" s="1" t="s">
        <v>3835</v>
      </c>
      <c r="C322" s="1">
        <v>137500</v>
      </c>
      <c r="D322" s="1">
        <v>137500</v>
      </c>
      <c r="E322" s="1" t="s">
        <v>2902</v>
      </c>
      <c r="F322" s="1">
        <v>137500</v>
      </c>
      <c r="G322" s="1" t="s">
        <v>1776</v>
      </c>
      <c r="H322" s="1" t="s">
        <v>6511</v>
      </c>
      <c r="I322" s="1" t="s">
        <v>2895</v>
      </c>
      <c r="J322" s="1" t="str">
        <f>VLOOKUP(I322,tblCountries6[],2,FALSE)</f>
        <v>USA</v>
      </c>
      <c r="K322" s="1" t="s">
        <v>1240</v>
      </c>
      <c r="M322" s="2" t="str">
        <f t="shared" si="13"/>
        <v>usa</v>
      </c>
      <c r="N322" s="2" t="str">
        <f>VLOOKUP(M322,ClearingKeys!$A$2:$B$104,2,FALSE)</f>
        <v>NA</v>
      </c>
      <c r="O322" s="2" t="str">
        <f t="shared" si="12"/>
        <v>na</v>
      </c>
      <c r="P322" t="str">
        <f t="shared" si="14"/>
        <v>USA</v>
      </c>
    </row>
    <row r="323" spans="1:16" ht="51" x14ac:dyDescent="0.2">
      <c r="A323" s="1" t="s">
        <v>3074</v>
      </c>
      <c r="B323" s="1" t="s">
        <v>2652</v>
      </c>
      <c r="C323" s="1" t="s">
        <v>6067</v>
      </c>
      <c r="D323" s="1">
        <v>4545</v>
      </c>
      <c r="E323" s="1" t="s">
        <v>2902</v>
      </c>
      <c r="F323" s="1">
        <v>4545</v>
      </c>
      <c r="G323" s="1" t="s">
        <v>507</v>
      </c>
      <c r="H323" s="1" t="s">
        <v>6511</v>
      </c>
      <c r="I323" s="1" t="s">
        <v>146</v>
      </c>
      <c r="J323" s="1" t="str">
        <f>VLOOKUP(I323,tblCountries6[],2,FALSE)</f>
        <v>Brasil</v>
      </c>
      <c r="K323" s="1" t="s">
        <v>2431</v>
      </c>
      <c r="M323" s="2" t="str">
        <f t="shared" si="13"/>
        <v>brasil</v>
      </c>
      <c r="N323" s="2" t="str">
        <f>VLOOKUP(M323,ClearingKeys!$A$2:$B$104,2,FALSE)</f>
        <v>SA</v>
      </c>
      <c r="O323" s="2" t="str">
        <f t="shared" si="12"/>
        <v>na</v>
      </c>
      <c r="P323" t="str">
        <f t="shared" si="14"/>
        <v>Brasil</v>
      </c>
    </row>
    <row r="324" spans="1:16" ht="38.25" x14ac:dyDescent="0.2">
      <c r="A324" s="1" t="s">
        <v>3073</v>
      </c>
      <c r="B324" s="1" t="s">
        <v>2652</v>
      </c>
      <c r="C324" s="1" t="s">
        <v>2409</v>
      </c>
      <c r="D324" s="1">
        <v>29000</v>
      </c>
      <c r="E324" s="1" t="s">
        <v>211</v>
      </c>
      <c r="F324" s="1">
        <v>45709.169889999997</v>
      </c>
      <c r="G324" s="1" t="s">
        <v>285</v>
      </c>
      <c r="H324" s="1" t="s">
        <v>6511</v>
      </c>
      <c r="I324" s="1" t="s">
        <v>922</v>
      </c>
      <c r="J324" s="1" t="str">
        <f>VLOOKUP(I324,tblCountries6[],2,FALSE)</f>
        <v>UK</v>
      </c>
      <c r="K324" s="1" t="s">
        <v>1240</v>
      </c>
      <c r="M324" s="2" t="str">
        <f t="shared" si="13"/>
        <v>uk</v>
      </c>
      <c r="N324" s="2" t="str">
        <f>VLOOKUP(M324,ClearingKeys!$A$2:$B$104,2,FALSE)</f>
        <v>EUROPE</v>
      </c>
      <c r="O324" s="2" t="str">
        <f t="shared" si="12"/>
        <v>na</v>
      </c>
      <c r="P324" t="str">
        <f t="shared" si="14"/>
        <v>UK</v>
      </c>
    </row>
    <row r="325" spans="1:16" ht="38.25" x14ac:dyDescent="0.2">
      <c r="A325" s="1" t="s">
        <v>3077</v>
      </c>
      <c r="B325" s="1" t="s">
        <v>1432</v>
      </c>
      <c r="C325" s="1">
        <v>47000</v>
      </c>
      <c r="D325" s="1">
        <v>47000</v>
      </c>
      <c r="E325" s="1" t="s">
        <v>2902</v>
      </c>
      <c r="F325" s="1">
        <v>47000</v>
      </c>
      <c r="G325" s="1" t="s">
        <v>6489</v>
      </c>
      <c r="H325" s="1" t="s">
        <v>1409</v>
      </c>
      <c r="I325" s="1" t="s">
        <v>2895</v>
      </c>
      <c r="J325" s="1" t="str">
        <f>VLOOKUP(I325,tblCountries6[],2,FALSE)</f>
        <v>USA</v>
      </c>
      <c r="K325" s="1" t="s">
        <v>1240</v>
      </c>
      <c r="M325" s="2" t="str">
        <f t="shared" si="13"/>
        <v>usa</v>
      </c>
      <c r="N325" s="2" t="str">
        <f>VLOOKUP(M325,ClearingKeys!$A$2:$B$104,2,FALSE)</f>
        <v>NA</v>
      </c>
      <c r="O325" s="2" t="str">
        <f t="shared" si="12"/>
        <v>na</v>
      </c>
      <c r="P325" t="str">
        <f t="shared" si="14"/>
        <v>USA</v>
      </c>
    </row>
    <row r="326" spans="1:16" ht="51" x14ac:dyDescent="0.2">
      <c r="A326" s="1" t="s">
        <v>3076</v>
      </c>
      <c r="B326" s="1" t="s">
        <v>1432</v>
      </c>
      <c r="C326" s="1">
        <v>65000</v>
      </c>
      <c r="D326" s="1">
        <v>65000</v>
      </c>
      <c r="E326" s="1" t="s">
        <v>2902</v>
      </c>
      <c r="F326" s="1">
        <v>65000</v>
      </c>
      <c r="G326" s="1" t="s">
        <v>3215</v>
      </c>
      <c r="H326" s="1" t="s">
        <v>6511</v>
      </c>
      <c r="I326" s="1" t="s">
        <v>2895</v>
      </c>
      <c r="J326" s="1" t="str">
        <f>VLOOKUP(I326,tblCountries6[],2,FALSE)</f>
        <v>USA</v>
      </c>
      <c r="K326" s="1" t="s">
        <v>2431</v>
      </c>
      <c r="M326" s="2" t="str">
        <f t="shared" si="13"/>
        <v>usa</v>
      </c>
      <c r="N326" s="2" t="str">
        <f>VLOOKUP(M326,ClearingKeys!$A$2:$B$104,2,FALSE)</f>
        <v>NA</v>
      </c>
      <c r="O326" s="2" t="str">
        <f t="shared" ref="O326:O389" si="15">IF(ISBLANK(L326),"na",L326)</f>
        <v>na</v>
      </c>
      <c r="P326" t="str">
        <f t="shared" si="14"/>
        <v>USA</v>
      </c>
    </row>
    <row r="327" spans="1:16" ht="63.75" x14ac:dyDescent="0.2">
      <c r="A327" s="1" t="s">
        <v>3080</v>
      </c>
      <c r="B327" s="1" t="s">
        <v>1432</v>
      </c>
      <c r="C327" s="1" t="s">
        <v>1624</v>
      </c>
      <c r="D327" s="1">
        <v>456000</v>
      </c>
      <c r="E327" s="1" t="s">
        <v>3424</v>
      </c>
      <c r="F327" s="1">
        <v>10809.50383</v>
      </c>
      <c r="G327" s="1" t="s">
        <v>4278</v>
      </c>
      <c r="H327" s="1" t="s">
        <v>381</v>
      </c>
      <c r="I327" s="1" t="s">
        <v>1275</v>
      </c>
      <c r="J327" s="1" t="str">
        <f>VLOOKUP(I327,tblCountries6[],2,FALSE)</f>
        <v>Philippines</v>
      </c>
      <c r="K327" s="1" t="s">
        <v>1240</v>
      </c>
      <c r="M327" s="2" t="str">
        <f t="shared" ref="M327:M390" si="16">TRIM(LOWER(J327))</f>
        <v>philippines</v>
      </c>
      <c r="N327" s="2" t="str">
        <f>VLOOKUP(M327,ClearingKeys!$A$2:$B$104,2,FALSE)</f>
        <v>ASIA</v>
      </c>
      <c r="O327" s="2" t="str">
        <f t="shared" si="15"/>
        <v>na</v>
      </c>
      <c r="P327" t="str">
        <f t="shared" ref="P327:P390" si="17">IF(M327="usa","USA",IF(M327="UK","UK",PROPER(M327)))</f>
        <v>Philippines</v>
      </c>
    </row>
    <row r="328" spans="1:16" ht="38.25" x14ac:dyDescent="0.2">
      <c r="A328" s="1" t="s">
        <v>3079</v>
      </c>
      <c r="B328" s="1" t="s">
        <v>1516</v>
      </c>
      <c r="C328" s="1">
        <v>92000</v>
      </c>
      <c r="D328" s="1">
        <v>92000</v>
      </c>
      <c r="E328" s="1" t="s">
        <v>2902</v>
      </c>
      <c r="F328" s="1">
        <v>92000</v>
      </c>
      <c r="G328" s="1" t="s">
        <v>5569</v>
      </c>
      <c r="H328" s="1" t="s">
        <v>3027</v>
      </c>
      <c r="I328" s="1" t="s">
        <v>2895</v>
      </c>
      <c r="J328" s="1" t="str">
        <f>VLOOKUP(I328,tblCountries6[],2,FALSE)</f>
        <v>USA</v>
      </c>
      <c r="K328" s="1" t="s">
        <v>1240</v>
      </c>
      <c r="M328" s="2" t="str">
        <f t="shared" si="16"/>
        <v>usa</v>
      </c>
      <c r="N328" s="2" t="str">
        <f>VLOOKUP(M328,ClearingKeys!$A$2:$B$104,2,FALSE)</f>
        <v>NA</v>
      </c>
      <c r="O328" s="2" t="str">
        <f t="shared" si="15"/>
        <v>na</v>
      </c>
      <c r="P328" t="str">
        <f t="shared" si="17"/>
        <v>USA</v>
      </c>
    </row>
    <row r="329" spans="1:16" ht="38.25" x14ac:dyDescent="0.2">
      <c r="A329" s="1" t="s">
        <v>3067</v>
      </c>
      <c r="B329" s="1" t="s">
        <v>1516</v>
      </c>
      <c r="C329" s="1" t="s">
        <v>4864</v>
      </c>
      <c r="D329" s="1">
        <v>22000</v>
      </c>
      <c r="E329" s="1" t="s">
        <v>2902</v>
      </c>
      <c r="F329" s="1">
        <v>22000</v>
      </c>
      <c r="G329" s="1" t="s">
        <v>4460</v>
      </c>
      <c r="H329" s="1" t="s">
        <v>3027</v>
      </c>
      <c r="I329" s="1" t="s">
        <v>260</v>
      </c>
      <c r="J329" s="1" t="str">
        <f>VLOOKUP(I329,tblCountries6[],2,FALSE)</f>
        <v>Mexico</v>
      </c>
      <c r="K329" s="1" t="s">
        <v>1240</v>
      </c>
      <c r="M329" s="2" t="str">
        <f t="shared" si="16"/>
        <v>mexico</v>
      </c>
      <c r="N329" s="2" t="str">
        <f>VLOOKUP(M329,ClearingKeys!$A$2:$B$104,2,FALSE)</f>
        <v>NA</v>
      </c>
      <c r="O329" s="2" t="str">
        <f t="shared" si="15"/>
        <v>na</v>
      </c>
      <c r="P329" t="str">
        <f t="shared" si="17"/>
        <v>Mexico</v>
      </c>
    </row>
    <row r="330" spans="1:16" ht="38.25" x14ac:dyDescent="0.2">
      <c r="A330" s="1" t="s">
        <v>3068</v>
      </c>
      <c r="B330" s="1" t="s">
        <v>1516</v>
      </c>
      <c r="C330" s="1">
        <v>108000</v>
      </c>
      <c r="D330" s="1">
        <v>108000</v>
      </c>
      <c r="E330" s="1" t="s">
        <v>2902</v>
      </c>
      <c r="F330" s="1">
        <v>108000</v>
      </c>
      <c r="G330" s="1" t="s">
        <v>4877</v>
      </c>
      <c r="H330" s="1" t="s">
        <v>3027</v>
      </c>
      <c r="I330" s="1" t="s">
        <v>2895</v>
      </c>
      <c r="J330" s="1" t="str">
        <f>VLOOKUP(I330,tblCountries6[],2,FALSE)</f>
        <v>USA</v>
      </c>
      <c r="K330" s="1" t="s">
        <v>5350</v>
      </c>
      <c r="M330" s="2" t="str">
        <f t="shared" si="16"/>
        <v>usa</v>
      </c>
      <c r="N330" s="2" t="str">
        <f>VLOOKUP(M330,ClearingKeys!$A$2:$B$104,2,FALSE)</f>
        <v>NA</v>
      </c>
      <c r="O330" s="2" t="str">
        <f t="shared" si="15"/>
        <v>na</v>
      </c>
      <c r="P330" t="str">
        <f t="shared" si="17"/>
        <v>USA</v>
      </c>
    </row>
    <row r="331" spans="1:16" ht="38.25" x14ac:dyDescent="0.2">
      <c r="A331" s="1" t="s">
        <v>3069</v>
      </c>
      <c r="B331" s="1" t="s">
        <v>1814</v>
      </c>
      <c r="C331" s="1">
        <v>61000</v>
      </c>
      <c r="D331" s="1">
        <v>61000</v>
      </c>
      <c r="E331" s="1" t="s">
        <v>2902</v>
      </c>
      <c r="F331" s="1">
        <v>61000</v>
      </c>
      <c r="G331" s="1" t="s">
        <v>5916</v>
      </c>
      <c r="H331" s="1" t="s">
        <v>6511</v>
      </c>
      <c r="I331" s="1" t="s">
        <v>2895</v>
      </c>
      <c r="J331" s="1" t="str">
        <f>VLOOKUP(I331,tblCountries6[],2,FALSE)</f>
        <v>USA</v>
      </c>
      <c r="K331" s="1" t="s">
        <v>5881</v>
      </c>
      <c r="M331" s="2" t="str">
        <f t="shared" si="16"/>
        <v>usa</v>
      </c>
      <c r="N331" s="2" t="str">
        <f>VLOOKUP(M331,ClearingKeys!$A$2:$B$104,2,FALSE)</f>
        <v>NA</v>
      </c>
      <c r="O331" s="2" t="str">
        <f t="shared" si="15"/>
        <v>na</v>
      </c>
      <c r="P331" t="str">
        <f t="shared" si="17"/>
        <v>USA</v>
      </c>
    </row>
    <row r="332" spans="1:16" ht="38.25" x14ac:dyDescent="0.2">
      <c r="A332" s="1" t="s">
        <v>3070</v>
      </c>
      <c r="B332" s="1" t="s">
        <v>1814</v>
      </c>
      <c r="C332" s="1" t="s">
        <v>1217</v>
      </c>
      <c r="D332" s="1">
        <v>65000</v>
      </c>
      <c r="E332" s="1" t="s">
        <v>1537</v>
      </c>
      <c r="F332" s="1">
        <v>63918.499000000003</v>
      </c>
      <c r="G332" s="1" t="s">
        <v>6382</v>
      </c>
      <c r="H332" s="1" t="s">
        <v>3027</v>
      </c>
      <c r="I332" s="1" t="s">
        <v>1305</v>
      </c>
      <c r="J332" s="1" t="str">
        <f>VLOOKUP(I332,tblCountries6[],2,FALSE)</f>
        <v>Canada</v>
      </c>
      <c r="K332" s="1" t="s">
        <v>5350</v>
      </c>
      <c r="M332" s="2" t="str">
        <f t="shared" si="16"/>
        <v>canada</v>
      </c>
      <c r="N332" s="2" t="str">
        <f>VLOOKUP(M332,ClearingKeys!$A$2:$B$104,2,FALSE)</f>
        <v>NA</v>
      </c>
      <c r="O332" s="2" t="str">
        <f t="shared" si="15"/>
        <v>na</v>
      </c>
      <c r="P332" t="str">
        <f t="shared" si="17"/>
        <v>Canada</v>
      </c>
    </row>
    <row r="333" spans="1:16" ht="51" x14ac:dyDescent="0.2">
      <c r="A333" s="1" t="s">
        <v>3071</v>
      </c>
      <c r="B333" s="1" t="s">
        <v>1814</v>
      </c>
      <c r="C333" s="1">
        <v>50000</v>
      </c>
      <c r="D333" s="1">
        <v>50000</v>
      </c>
      <c r="E333" s="1" t="s">
        <v>2902</v>
      </c>
      <c r="F333" s="1">
        <v>50000</v>
      </c>
      <c r="G333" s="1" t="s">
        <v>2486</v>
      </c>
      <c r="H333" s="1" t="s">
        <v>6511</v>
      </c>
      <c r="I333" s="1" t="s">
        <v>2895</v>
      </c>
      <c r="J333" s="1" t="str">
        <f>VLOOKUP(I333,tblCountries6[],2,FALSE)</f>
        <v>USA</v>
      </c>
      <c r="K333" s="1" t="s">
        <v>2431</v>
      </c>
      <c r="M333" s="2" t="str">
        <f t="shared" si="16"/>
        <v>usa</v>
      </c>
      <c r="N333" s="2" t="str">
        <f>VLOOKUP(M333,ClearingKeys!$A$2:$B$104,2,FALSE)</f>
        <v>NA</v>
      </c>
      <c r="O333" s="2" t="str">
        <f t="shared" si="15"/>
        <v>na</v>
      </c>
      <c r="P333" t="str">
        <f t="shared" si="17"/>
        <v>USA</v>
      </c>
    </row>
    <row r="334" spans="1:16" ht="51" x14ac:dyDescent="0.2">
      <c r="A334" s="1" t="s">
        <v>3100</v>
      </c>
      <c r="B334" s="1" t="s">
        <v>2581</v>
      </c>
      <c r="C334" s="1">
        <v>150000</v>
      </c>
      <c r="D334" s="1">
        <v>150000</v>
      </c>
      <c r="E334" s="1" t="s">
        <v>2902</v>
      </c>
      <c r="F334" s="1">
        <v>150000</v>
      </c>
      <c r="G334" s="1" t="s">
        <v>1873</v>
      </c>
      <c r="H334" s="1" t="s">
        <v>519</v>
      </c>
      <c r="I334" s="1" t="s">
        <v>2895</v>
      </c>
      <c r="J334" s="1" t="str">
        <f>VLOOKUP(I334,tblCountries6[],2,FALSE)</f>
        <v>USA</v>
      </c>
      <c r="K334" s="1" t="s">
        <v>2431</v>
      </c>
      <c r="M334" s="2" t="str">
        <f t="shared" si="16"/>
        <v>usa</v>
      </c>
      <c r="N334" s="2" t="str">
        <f>VLOOKUP(M334,ClearingKeys!$A$2:$B$104,2,FALSE)</f>
        <v>NA</v>
      </c>
      <c r="O334" s="2" t="str">
        <f t="shared" si="15"/>
        <v>na</v>
      </c>
      <c r="P334" t="str">
        <f t="shared" si="17"/>
        <v>USA</v>
      </c>
    </row>
    <row r="335" spans="1:16" ht="38.25" x14ac:dyDescent="0.2">
      <c r="A335" s="1" t="s">
        <v>3099</v>
      </c>
      <c r="B335" s="1" t="s">
        <v>2581</v>
      </c>
      <c r="C335" s="1" t="s">
        <v>590</v>
      </c>
      <c r="D335" s="1">
        <v>400000</v>
      </c>
      <c r="E335" s="1" t="s">
        <v>718</v>
      </c>
      <c r="F335" s="1">
        <v>7123.1666750000004</v>
      </c>
      <c r="G335" s="1" t="s">
        <v>6051</v>
      </c>
      <c r="H335" s="1" t="s">
        <v>6511</v>
      </c>
      <c r="I335" s="1" t="s">
        <v>1241</v>
      </c>
      <c r="J335" s="1" t="str">
        <f>VLOOKUP(I335,tblCountries6[],2,FALSE)</f>
        <v>India</v>
      </c>
      <c r="K335" s="1" t="s">
        <v>1240</v>
      </c>
      <c r="M335" s="2" t="str">
        <f t="shared" si="16"/>
        <v>india</v>
      </c>
      <c r="N335" s="2" t="str">
        <f>VLOOKUP(M335,ClearingKeys!$A$2:$B$104,2,FALSE)</f>
        <v>ASIA</v>
      </c>
      <c r="O335" s="2" t="str">
        <f t="shared" si="15"/>
        <v>na</v>
      </c>
      <c r="P335" t="str">
        <f t="shared" si="17"/>
        <v>India</v>
      </c>
    </row>
    <row r="336" spans="1:16" ht="76.5" x14ac:dyDescent="0.2">
      <c r="A336" s="1" t="s">
        <v>3098</v>
      </c>
      <c r="B336" s="1" t="s">
        <v>2581</v>
      </c>
      <c r="C336" s="1">
        <v>150000</v>
      </c>
      <c r="D336" s="1">
        <v>150000</v>
      </c>
      <c r="E336" s="1" t="s">
        <v>2902</v>
      </c>
      <c r="F336" s="1">
        <v>150000</v>
      </c>
      <c r="G336" s="1" t="s">
        <v>5935</v>
      </c>
      <c r="H336" s="1" t="s">
        <v>3027</v>
      </c>
      <c r="I336" s="1" t="s">
        <v>6145</v>
      </c>
      <c r="J336" s="1" t="str">
        <f>VLOOKUP(I336,tblCountries6[],2,FALSE)</f>
        <v>Israel</v>
      </c>
      <c r="K336" s="1" t="s">
        <v>1240</v>
      </c>
      <c r="M336" s="2" t="str">
        <f t="shared" si="16"/>
        <v>israel</v>
      </c>
      <c r="N336" s="2" t="str">
        <f>VLOOKUP(M336,ClearingKeys!$A$2:$B$104,2,FALSE)</f>
        <v>ASIA</v>
      </c>
      <c r="O336" s="2" t="str">
        <f t="shared" si="15"/>
        <v>na</v>
      </c>
      <c r="P336" t="str">
        <f t="shared" si="17"/>
        <v>Israel</v>
      </c>
    </row>
    <row r="337" spans="1:16" ht="51" x14ac:dyDescent="0.2">
      <c r="A337" s="1" t="s">
        <v>3097</v>
      </c>
      <c r="B337" s="1" t="s">
        <v>784</v>
      </c>
      <c r="C337" s="1">
        <v>45000</v>
      </c>
      <c r="D337" s="1">
        <v>45000</v>
      </c>
      <c r="E337" s="1" t="s">
        <v>2902</v>
      </c>
      <c r="F337" s="1">
        <v>45000</v>
      </c>
      <c r="G337" s="1" t="s">
        <v>5315</v>
      </c>
      <c r="H337" s="1" t="s">
        <v>1409</v>
      </c>
      <c r="I337" s="1" t="s">
        <v>2895</v>
      </c>
      <c r="J337" s="1" t="str">
        <f>VLOOKUP(I337,tblCountries6[],2,FALSE)</f>
        <v>USA</v>
      </c>
      <c r="K337" s="1" t="s">
        <v>1240</v>
      </c>
      <c r="M337" s="2" t="str">
        <f t="shared" si="16"/>
        <v>usa</v>
      </c>
      <c r="N337" s="2" t="str">
        <f>VLOOKUP(M337,ClearingKeys!$A$2:$B$104,2,FALSE)</f>
        <v>NA</v>
      </c>
      <c r="O337" s="2" t="str">
        <f t="shared" si="15"/>
        <v>na</v>
      </c>
      <c r="P337" t="str">
        <f t="shared" si="17"/>
        <v>USA</v>
      </c>
    </row>
    <row r="338" spans="1:16" ht="63.75" x14ac:dyDescent="0.2">
      <c r="A338" s="1" t="s">
        <v>3096</v>
      </c>
      <c r="B338" s="1" t="s">
        <v>5982</v>
      </c>
      <c r="C338" s="1">
        <v>135000</v>
      </c>
      <c r="D338" s="1">
        <v>135000</v>
      </c>
      <c r="E338" s="1" t="s">
        <v>2902</v>
      </c>
      <c r="F338" s="1">
        <v>135000</v>
      </c>
      <c r="G338" s="1" t="s">
        <v>3180</v>
      </c>
      <c r="H338" s="1" t="s">
        <v>3027</v>
      </c>
      <c r="I338" s="1" t="s">
        <v>2895</v>
      </c>
      <c r="J338" s="1" t="str">
        <f>VLOOKUP(I338,tblCountries6[],2,FALSE)</f>
        <v>USA</v>
      </c>
      <c r="K338" s="1" t="s">
        <v>2431</v>
      </c>
      <c r="M338" s="2" t="str">
        <f t="shared" si="16"/>
        <v>usa</v>
      </c>
      <c r="N338" s="2" t="str">
        <f>VLOOKUP(M338,ClearingKeys!$A$2:$B$104,2,FALSE)</f>
        <v>NA</v>
      </c>
      <c r="O338" s="2" t="str">
        <f t="shared" si="15"/>
        <v>na</v>
      </c>
      <c r="P338" t="str">
        <f t="shared" si="17"/>
        <v>USA</v>
      </c>
    </row>
    <row r="339" spans="1:16" ht="38.25" x14ac:dyDescent="0.2">
      <c r="A339" s="1" t="s">
        <v>3092</v>
      </c>
      <c r="B339" s="1" t="s">
        <v>5982</v>
      </c>
      <c r="C339" s="1" t="s">
        <v>4736</v>
      </c>
      <c r="D339" s="1">
        <v>360000</v>
      </c>
      <c r="E339" s="1" t="s">
        <v>718</v>
      </c>
      <c r="F339" s="1">
        <v>6410.850007</v>
      </c>
      <c r="G339" s="1" t="s">
        <v>5175</v>
      </c>
      <c r="H339" s="1" t="s">
        <v>6511</v>
      </c>
      <c r="I339" s="1" t="s">
        <v>1241</v>
      </c>
      <c r="J339" s="1" t="str">
        <f>VLOOKUP(I339,tblCountries6[],2,FALSE)</f>
        <v>India</v>
      </c>
      <c r="K339" s="1" t="s">
        <v>5350</v>
      </c>
      <c r="M339" s="2" t="str">
        <f t="shared" si="16"/>
        <v>india</v>
      </c>
      <c r="N339" s="2" t="str">
        <f>VLOOKUP(M339,ClearingKeys!$A$2:$B$104,2,FALSE)</f>
        <v>ASIA</v>
      </c>
      <c r="O339" s="2" t="str">
        <f t="shared" si="15"/>
        <v>na</v>
      </c>
      <c r="P339" t="str">
        <f t="shared" si="17"/>
        <v>India</v>
      </c>
    </row>
    <row r="340" spans="1:16" ht="63.75" x14ac:dyDescent="0.2">
      <c r="A340" s="1" t="s">
        <v>3093</v>
      </c>
      <c r="B340" s="1" t="s">
        <v>5982</v>
      </c>
      <c r="C340" s="1">
        <v>29000</v>
      </c>
      <c r="D340" s="1">
        <v>29000</v>
      </c>
      <c r="E340" s="1" t="s">
        <v>2902</v>
      </c>
      <c r="F340" s="1">
        <v>29000</v>
      </c>
      <c r="G340" s="1" t="s">
        <v>411</v>
      </c>
      <c r="H340" s="1" t="s">
        <v>3027</v>
      </c>
      <c r="I340" s="1" t="s">
        <v>2895</v>
      </c>
      <c r="J340" s="1" t="str">
        <f>VLOOKUP(I340,tblCountries6[],2,FALSE)</f>
        <v>USA</v>
      </c>
      <c r="K340" s="1" t="s">
        <v>1240</v>
      </c>
      <c r="M340" s="2" t="str">
        <f t="shared" si="16"/>
        <v>usa</v>
      </c>
      <c r="N340" s="2" t="str">
        <f>VLOOKUP(M340,ClearingKeys!$A$2:$B$104,2,FALSE)</f>
        <v>NA</v>
      </c>
      <c r="O340" s="2" t="str">
        <f t="shared" si="15"/>
        <v>na</v>
      </c>
      <c r="P340" t="str">
        <f t="shared" si="17"/>
        <v>USA</v>
      </c>
    </row>
    <row r="341" spans="1:16" ht="51" x14ac:dyDescent="0.2">
      <c r="A341" s="1" t="s">
        <v>3089</v>
      </c>
      <c r="B341" s="1" t="s">
        <v>5162</v>
      </c>
      <c r="C341" s="1">
        <v>13000</v>
      </c>
      <c r="D341" s="1">
        <v>13000</v>
      </c>
      <c r="E341" s="1" t="s">
        <v>2902</v>
      </c>
      <c r="F341" s="1">
        <v>13000</v>
      </c>
      <c r="G341" s="1" t="s">
        <v>5333</v>
      </c>
      <c r="H341" s="1" t="s">
        <v>3027</v>
      </c>
      <c r="I341" s="1" t="s">
        <v>1241</v>
      </c>
      <c r="J341" s="1" t="str">
        <f>VLOOKUP(I341,tblCountries6[],2,FALSE)</f>
        <v>India</v>
      </c>
      <c r="K341" s="1" t="s">
        <v>2431</v>
      </c>
      <c r="M341" s="2" t="str">
        <f t="shared" si="16"/>
        <v>india</v>
      </c>
      <c r="N341" s="2" t="str">
        <f>VLOOKUP(M341,ClearingKeys!$A$2:$B$104,2,FALSE)</f>
        <v>ASIA</v>
      </c>
      <c r="O341" s="2" t="str">
        <f t="shared" si="15"/>
        <v>na</v>
      </c>
      <c r="P341" t="str">
        <f t="shared" si="17"/>
        <v>India</v>
      </c>
    </row>
    <row r="342" spans="1:16" ht="51" x14ac:dyDescent="0.2">
      <c r="A342" s="1" t="s">
        <v>3091</v>
      </c>
      <c r="B342" s="1" t="s">
        <v>6010</v>
      </c>
      <c r="C342" s="1" t="s">
        <v>6185</v>
      </c>
      <c r="D342" s="1">
        <v>63000</v>
      </c>
      <c r="E342" s="1" t="s">
        <v>2902</v>
      </c>
      <c r="F342" s="1">
        <v>63000</v>
      </c>
      <c r="G342" s="1" t="s">
        <v>6432</v>
      </c>
      <c r="H342" s="1" t="s">
        <v>6511</v>
      </c>
      <c r="I342" s="1" t="s">
        <v>2895</v>
      </c>
      <c r="J342" s="1" t="str">
        <f>VLOOKUP(I342,tblCountries6[],2,FALSE)</f>
        <v>USA</v>
      </c>
      <c r="K342" s="1" t="s">
        <v>2431</v>
      </c>
      <c r="M342" s="2" t="str">
        <f t="shared" si="16"/>
        <v>usa</v>
      </c>
      <c r="N342" s="2" t="str">
        <f>VLOOKUP(M342,ClearingKeys!$A$2:$B$104,2,FALSE)</f>
        <v>NA</v>
      </c>
      <c r="O342" s="2" t="str">
        <f t="shared" si="15"/>
        <v>na</v>
      </c>
      <c r="P342" t="str">
        <f t="shared" si="17"/>
        <v>USA</v>
      </c>
    </row>
    <row r="343" spans="1:16" ht="38.25" x14ac:dyDescent="0.2">
      <c r="A343" s="1" t="s">
        <v>3088</v>
      </c>
      <c r="B343" s="1" t="s">
        <v>6010</v>
      </c>
      <c r="C343" s="1">
        <v>95000</v>
      </c>
      <c r="D343" s="1">
        <v>95000</v>
      </c>
      <c r="E343" s="1" t="s">
        <v>2902</v>
      </c>
      <c r="F343" s="1">
        <v>95000</v>
      </c>
      <c r="G343" s="1" t="s">
        <v>2664</v>
      </c>
      <c r="H343" s="1" t="s">
        <v>6511</v>
      </c>
      <c r="I343" s="1" t="s">
        <v>2895</v>
      </c>
      <c r="J343" s="1" t="str">
        <f>VLOOKUP(I343,tblCountries6[],2,FALSE)</f>
        <v>USA</v>
      </c>
      <c r="K343" s="1" t="s">
        <v>1240</v>
      </c>
      <c r="M343" s="2" t="str">
        <f t="shared" si="16"/>
        <v>usa</v>
      </c>
      <c r="N343" s="2" t="str">
        <f>VLOOKUP(M343,ClearingKeys!$A$2:$B$104,2,FALSE)</f>
        <v>NA</v>
      </c>
      <c r="O343" s="2" t="str">
        <f t="shared" si="15"/>
        <v>na</v>
      </c>
      <c r="P343" t="str">
        <f t="shared" si="17"/>
        <v>USA</v>
      </c>
    </row>
    <row r="344" spans="1:16" ht="38.25" x14ac:dyDescent="0.2">
      <c r="A344" s="1" t="s">
        <v>3114</v>
      </c>
      <c r="B344" s="1" t="s">
        <v>6010</v>
      </c>
      <c r="C344" s="1" t="s">
        <v>3189</v>
      </c>
      <c r="D344" s="1">
        <v>100000</v>
      </c>
      <c r="E344" s="1" t="s">
        <v>2902</v>
      </c>
      <c r="F344" s="1">
        <v>100000</v>
      </c>
      <c r="G344" s="1" t="s">
        <v>6070</v>
      </c>
      <c r="H344" s="1" t="s">
        <v>6511</v>
      </c>
      <c r="I344" s="1" t="s">
        <v>922</v>
      </c>
      <c r="J344" s="1" t="str">
        <f>VLOOKUP(I344,tblCountries6[],2,FALSE)</f>
        <v>UK</v>
      </c>
      <c r="K344" s="1" t="s">
        <v>1240</v>
      </c>
      <c r="M344" s="2" t="str">
        <f t="shared" si="16"/>
        <v>uk</v>
      </c>
      <c r="N344" s="2" t="str">
        <f>VLOOKUP(M344,ClearingKeys!$A$2:$B$104,2,FALSE)</f>
        <v>EUROPE</v>
      </c>
      <c r="O344" s="2" t="str">
        <f t="shared" si="15"/>
        <v>na</v>
      </c>
      <c r="P344" t="str">
        <f t="shared" si="17"/>
        <v>UK</v>
      </c>
    </row>
    <row r="345" spans="1:16" ht="38.25" x14ac:dyDescent="0.2">
      <c r="A345" s="1" t="s">
        <v>3113</v>
      </c>
      <c r="B345" s="1" t="s">
        <v>3865</v>
      </c>
      <c r="C345" s="1" t="s">
        <v>1162</v>
      </c>
      <c r="D345" s="1">
        <v>3800</v>
      </c>
      <c r="E345" s="1" t="s">
        <v>2902</v>
      </c>
      <c r="F345" s="1">
        <v>3800</v>
      </c>
      <c r="G345" s="1" t="s">
        <v>636</v>
      </c>
      <c r="H345" s="1" t="s">
        <v>381</v>
      </c>
      <c r="I345" s="1" t="s">
        <v>1241</v>
      </c>
      <c r="J345" s="1" t="str">
        <f>VLOOKUP(I345,tblCountries6[],2,FALSE)</f>
        <v>India</v>
      </c>
      <c r="K345" s="1" t="s">
        <v>1240</v>
      </c>
      <c r="M345" s="2" t="str">
        <f t="shared" si="16"/>
        <v>india</v>
      </c>
      <c r="N345" s="2" t="str">
        <f>VLOOKUP(M345,ClearingKeys!$A$2:$B$104,2,FALSE)</f>
        <v>ASIA</v>
      </c>
      <c r="O345" s="2" t="str">
        <f t="shared" si="15"/>
        <v>na</v>
      </c>
      <c r="P345" t="str">
        <f t="shared" si="17"/>
        <v>India</v>
      </c>
    </row>
    <row r="346" spans="1:16" ht="38.25" x14ac:dyDescent="0.2">
      <c r="A346" s="1" t="s">
        <v>3117</v>
      </c>
      <c r="B346" s="1" t="s">
        <v>1668</v>
      </c>
      <c r="C346" s="1">
        <v>950</v>
      </c>
      <c r="D346" s="1">
        <v>11400</v>
      </c>
      <c r="E346" s="1" t="s">
        <v>2902</v>
      </c>
      <c r="F346" s="1">
        <v>11400</v>
      </c>
      <c r="G346" s="1" t="s">
        <v>2362</v>
      </c>
      <c r="H346" s="1" t="s">
        <v>5482</v>
      </c>
      <c r="I346" s="1" t="s">
        <v>2543</v>
      </c>
      <c r="J346" s="1" t="str">
        <f>VLOOKUP(I346,tblCountries6[],2,FALSE)</f>
        <v>Brasil</v>
      </c>
      <c r="K346" s="1" t="s">
        <v>1240</v>
      </c>
      <c r="M346" s="2" t="str">
        <f t="shared" si="16"/>
        <v>brasil</v>
      </c>
      <c r="N346" s="2" t="str">
        <f>VLOOKUP(M346,ClearingKeys!$A$2:$B$104,2,FALSE)</f>
        <v>SA</v>
      </c>
      <c r="O346" s="2" t="str">
        <f t="shared" si="15"/>
        <v>na</v>
      </c>
      <c r="P346" t="str">
        <f t="shared" si="17"/>
        <v>Brasil</v>
      </c>
    </row>
    <row r="347" spans="1:16" ht="38.25" x14ac:dyDescent="0.2">
      <c r="A347" s="1" t="s">
        <v>3115</v>
      </c>
      <c r="B347" s="1" t="s">
        <v>1668</v>
      </c>
      <c r="C347" s="1">
        <v>56000</v>
      </c>
      <c r="D347" s="1">
        <v>56000</v>
      </c>
      <c r="E347" s="1" t="s">
        <v>1537</v>
      </c>
      <c r="F347" s="1">
        <v>55068.245289999999</v>
      </c>
      <c r="G347" s="1" t="s">
        <v>2924</v>
      </c>
      <c r="H347" s="1" t="s">
        <v>6511</v>
      </c>
      <c r="I347" s="1" t="s">
        <v>2732</v>
      </c>
      <c r="J347" s="1" t="str">
        <f>VLOOKUP(I347,tblCountries6[],2,FALSE)</f>
        <v>Canada</v>
      </c>
      <c r="K347" s="1" t="s">
        <v>1240</v>
      </c>
      <c r="M347" s="2" t="str">
        <f t="shared" si="16"/>
        <v>canada</v>
      </c>
      <c r="N347" s="2" t="str">
        <f>VLOOKUP(M347,ClearingKeys!$A$2:$B$104,2,FALSE)</f>
        <v>NA</v>
      </c>
      <c r="O347" s="2" t="str">
        <f t="shared" si="15"/>
        <v>na</v>
      </c>
      <c r="P347" t="str">
        <f t="shared" si="17"/>
        <v>Canada</v>
      </c>
    </row>
    <row r="348" spans="1:16" ht="38.25" x14ac:dyDescent="0.2">
      <c r="A348" s="1" t="s">
        <v>3109</v>
      </c>
      <c r="B348" s="1" t="s">
        <v>1668</v>
      </c>
      <c r="C348" s="1">
        <v>53000</v>
      </c>
      <c r="D348" s="1">
        <v>53000</v>
      </c>
      <c r="E348" s="1" t="s">
        <v>2902</v>
      </c>
      <c r="F348" s="1">
        <v>53000</v>
      </c>
      <c r="G348" s="1" t="s">
        <v>6220</v>
      </c>
      <c r="H348" s="1" t="s">
        <v>3027</v>
      </c>
      <c r="I348" s="1" t="s">
        <v>2895</v>
      </c>
      <c r="J348" s="1" t="str">
        <f>VLOOKUP(I348,tblCountries6[],2,FALSE)</f>
        <v>USA</v>
      </c>
      <c r="K348" s="1" t="s">
        <v>5350</v>
      </c>
      <c r="M348" s="2" t="str">
        <f t="shared" si="16"/>
        <v>usa</v>
      </c>
      <c r="N348" s="2" t="str">
        <f>VLOOKUP(M348,ClearingKeys!$A$2:$B$104,2,FALSE)</f>
        <v>NA</v>
      </c>
      <c r="O348" s="2" t="str">
        <f t="shared" si="15"/>
        <v>na</v>
      </c>
      <c r="P348" t="str">
        <f t="shared" si="17"/>
        <v>USA</v>
      </c>
    </row>
    <row r="349" spans="1:16" ht="38.25" x14ac:dyDescent="0.2">
      <c r="A349" s="1" t="s">
        <v>3110</v>
      </c>
      <c r="B349" s="1" t="s">
        <v>1668</v>
      </c>
      <c r="C349" s="1">
        <v>130000</v>
      </c>
      <c r="D349" s="1">
        <v>130000</v>
      </c>
      <c r="E349" s="1" t="s">
        <v>2902</v>
      </c>
      <c r="F349" s="1">
        <v>130000</v>
      </c>
      <c r="G349" s="1" t="s">
        <v>5063</v>
      </c>
      <c r="H349" s="1" t="s">
        <v>4092</v>
      </c>
      <c r="I349" s="1" t="s">
        <v>2895</v>
      </c>
      <c r="J349" s="1" t="str">
        <f>VLOOKUP(I349,tblCountries6[],2,FALSE)</f>
        <v>USA</v>
      </c>
      <c r="K349" s="1" t="s">
        <v>1240</v>
      </c>
      <c r="M349" s="2" t="str">
        <f t="shared" si="16"/>
        <v>usa</v>
      </c>
      <c r="N349" s="2" t="str">
        <f>VLOOKUP(M349,ClearingKeys!$A$2:$B$104,2,FALSE)</f>
        <v>NA</v>
      </c>
      <c r="O349" s="2" t="str">
        <f t="shared" si="15"/>
        <v>na</v>
      </c>
      <c r="P349" t="str">
        <f t="shared" si="17"/>
        <v>USA</v>
      </c>
    </row>
    <row r="350" spans="1:16" ht="51" x14ac:dyDescent="0.2">
      <c r="A350" s="1" t="s">
        <v>3111</v>
      </c>
      <c r="B350" s="1" t="s">
        <v>389</v>
      </c>
      <c r="C350" s="1" t="s">
        <v>2819</v>
      </c>
      <c r="D350" s="1">
        <v>370000</v>
      </c>
      <c r="E350" s="1" t="s">
        <v>718</v>
      </c>
      <c r="F350" s="1">
        <v>6588.9291739999999</v>
      </c>
      <c r="G350" s="1" t="s">
        <v>1436</v>
      </c>
      <c r="H350" s="1" t="s">
        <v>6511</v>
      </c>
      <c r="I350" s="1" t="s">
        <v>1241</v>
      </c>
      <c r="J350" s="1" t="str">
        <f>VLOOKUP(I350,tblCountries6[],2,FALSE)</f>
        <v>India</v>
      </c>
      <c r="K350" s="1" t="s">
        <v>2431</v>
      </c>
      <c r="M350" s="2" t="str">
        <f t="shared" si="16"/>
        <v>india</v>
      </c>
      <c r="N350" s="2" t="str">
        <f>VLOOKUP(M350,ClearingKeys!$A$2:$B$104,2,FALSE)</f>
        <v>ASIA</v>
      </c>
      <c r="O350" s="2" t="str">
        <f t="shared" si="15"/>
        <v>na</v>
      </c>
      <c r="P350" t="str">
        <f t="shared" si="17"/>
        <v>India</v>
      </c>
    </row>
    <row r="351" spans="1:16" ht="38.25" x14ac:dyDescent="0.2">
      <c r="A351" s="1" t="s">
        <v>3104</v>
      </c>
      <c r="B351" s="1" t="s">
        <v>389</v>
      </c>
      <c r="C351" s="1">
        <v>160000</v>
      </c>
      <c r="D351" s="1">
        <v>160000</v>
      </c>
      <c r="E351" s="1" t="s">
        <v>1537</v>
      </c>
      <c r="F351" s="1">
        <v>157337.8437</v>
      </c>
      <c r="G351" s="1" t="s">
        <v>5482</v>
      </c>
      <c r="H351" s="1" t="s">
        <v>5482</v>
      </c>
      <c r="I351" s="1" t="s">
        <v>2732</v>
      </c>
      <c r="J351" s="1" t="str">
        <f>VLOOKUP(I351,tblCountries6[],2,FALSE)</f>
        <v>Canada</v>
      </c>
      <c r="K351" s="1" t="s">
        <v>5350</v>
      </c>
      <c r="M351" s="2" t="str">
        <f t="shared" si="16"/>
        <v>canada</v>
      </c>
      <c r="N351" s="2" t="str">
        <f>VLOOKUP(M351,ClearingKeys!$A$2:$B$104,2,FALSE)</f>
        <v>NA</v>
      </c>
      <c r="O351" s="2" t="str">
        <f t="shared" si="15"/>
        <v>na</v>
      </c>
      <c r="P351" t="str">
        <f t="shared" si="17"/>
        <v>Canada</v>
      </c>
    </row>
    <row r="352" spans="1:16" ht="63.75" x14ac:dyDescent="0.2">
      <c r="A352" s="1" t="s">
        <v>3105</v>
      </c>
      <c r="B352" s="1" t="s">
        <v>389</v>
      </c>
      <c r="C352" s="1">
        <v>44200</v>
      </c>
      <c r="D352" s="1">
        <v>44200</v>
      </c>
      <c r="E352" s="1" t="s">
        <v>2902</v>
      </c>
      <c r="F352" s="1">
        <v>44200</v>
      </c>
      <c r="G352" s="1" t="s">
        <v>6431</v>
      </c>
      <c r="H352" s="1" t="s">
        <v>6511</v>
      </c>
      <c r="I352" s="1" t="s">
        <v>2895</v>
      </c>
      <c r="J352" s="1" t="str">
        <f>VLOOKUP(I352,tblCountries6[],2,FALSE)</f>
        <v>USA</v>
      </c>
      <c r="K352" s="1" t="s">
        <v>2431</v>
      </c>
      <c r="M352" s="2" t="str">
        <f t="shared" si="16"/>
        <v>usa</v>
      </c>
      <c r="N352" s="2" t="str">
        <f>VLOOKUP(M352,ClearingKeys!$A$2:$B$104,2,FALSE)</f>
        <v>NA</v>
      </c>
      <c r="O352" s="2" t="str">
        <f t="shared" si="15"/>
        <v>na</v>
      </c>
      <c r="P352" t="str">
        <f t="shared" si="17"/>
        <v>USA</v>
      </c>
    </row>
    <row r="353" spans="1:16" ht="38.25" x14ac:dyDescent="0.2">
      <c r="A353" s="1" t="s">
        <v>3106</v>
      </c>
      <c r="B353" s="1" t="s">
        <v>5120</v>
      </c>
      <c r="C353" s="1">
        <v>56000</v>
      </c>
      <c r="D353" s="1">
        <v>56000</v>
      </c>
      <c r="E353" s="1" t="s">
        <v>2902</v>
      </c>
      <c r="F353" s="1">
        <v>56000</v>
      </c>
      <c r="G353" s="1" t="s">
        <v>3236</v>
      </c>
      <c r="H353" s="1" t="s">
        <v>3027</v>
      </c>
      <c r="I353" s="1" t="s">
        <v>2895</v>
      </c>
      <c r="J353" s="1" t="str">
        <f>VLOOKUP(I353,tblCountries6[],2,FALSE)</f>
        <v>USA</v>
      </c>
      <c r="K353" s="1" t="s">
        <v>5350</v>
      </c>
      <c r="M353" s="2" t="str">
        <f t="shared" si="16"/>
        <v>usa</v>
      </c>
      <c r="N353" s="2" t="str">
        <f>VLOOKUP(M353,ClearingKeys!$A$2:$B$104,2,FALSE)</f>
        <v>NA</v>
      </c>
      <c r="O353" s="2" t="str">
        <f t="shared" si="15"/>
        <v>na</v>
      </c>
      <c r="P353" t="str">
        <f t="shared" si="17"/>
        <v>USA</v>
      </c>
    </row>
    <row r="354" spans="1:16" ht="38.25" x14ac:dyDescent="0.2">
      <c r="A354" s="1" t="s">
        <v>3107</v>
      </c>
      <c r="B354" s="1" t="s">
        <v>5120</v>
      </c>
      <c r="C354" s="1">
        <v>72500</v>
      </c>
      <c r="D354" s="1">
        <v>72500</v>
      </c>
      <c r="E354" s="1" t="s">
        <v>2902</v>
      </c>
      <c r="F354" s="1">
        <v>72500</v>
      </c>
      <c r="G354" s="1" t="s">
        <v>6532</v>
      </c>
      <c r="H354" s="1" t="s">
        <v>4092</v>
      </c>
      <c r="I354" s="1" t="s">
        <v>2895</v>
      </c>
      <c r="J354" s="1" t="str">
        <f>VLOOKUP(I354,tblCountries6[],2,FALSE)</f>
        <v>USA</v>
      </c>
      <c r="K354" s="1" t="s">
        <v>5350</v>
      </c>
      <c r="M354" s="2" t="str">
        <f t="shared" si="16"/>
        <v>usa</v>
      </c>
      <c r="N354" s="2" t="str">
        <f>VLOOKUP(M354,ClearingKeys!$A$2:$B$104,2,FALSE)</f>
        <v>NA</v>
      </c>
      <c r="O354" s="2" t="str">
        <f t="shared" si="15"/>
        <v>na</v>
      </c>
      <c r="P354" t="str">
        <f t="shared" si="17"/>
        <v>USA</v>
      </c>
    </row>
    <row r="355" spans="1:16" ht="38.25" x14ac:dyDescent="0.2">
      <c r="A355" s="1" t="s">
        <v>3134</v>
      </c>
      <c r="B355" s="1" t="s">
        <v>5120</v>
      </c>
      <c r="C355" s="1">
        <v>75000</v>
      </c>
      <c r="D355" s="1">
        <v>75000</v>
      </c>
      <c r="E355" s="1" t="s">
        <v>1537</v>
      </c>
      <c r="F355" s="1">
        <v>73752.114230000007</v>
      </c>
      <c r="G355" s="1" t="s">
        <v>3362</v>
      </c>
      <c r="H355" s="1" t="s">
        <v>6511</v>
      </c>
      <c r="I355" s="1" t="s">
        <v>3760</v>
      </c>
      <c r="J355" s="1" t="str">
        <f>VLOOKUP(I355,tblCountries6[],2,FALSE)</f>
        <v>Canada</v>
      </c>
      <c r="K355" s="1" t="s">
        <v>1240</v>
      </c>
      <c r="M355" s="2" t="str">
        <f t="shared" si="16"/>
        <v>canada</v>
      </c>
      <c r="N355" s="2" t="str">
        <f>VLOOKUP(M355,ClearingKeys!$A$2:$B$104,2,FALSE)</f>
        <v>NA</v>
      </c>
      <c r="O355" s="2" t="str">
        <f t="shared" si="15"/>
        <v>na</v>
      </c>
      <c r="P355" t="str">
        <f t="shared" si="17"/>
        <v>Canada</v>
      </c>
    </row>
    <row r="356" spans="1:16" ht="38.25" hidden="1" x14ac:dyDescent="0.2">
      <c r="A356" s="1" t="s">
        <v>3135</v>
      </c>
      <c r="B356" s="1" t="s">
        <v>5120</v>
      </c>
      <c r="C356" s="1" t="s">
        <v>2561</v>
      </c>
      <c r="D356" s="1">
        <v>170000</v>
      </c>
      <c r="E356" s="1" t="s">
        <v>2902</v>
      </c>
      <c r="F356" s="1">
        <v>170000</v>
      </c>
      <c r="G356" s="1" t="s">
        <v>1012</v>
      </c>
      <c r="H356" s="1" t="s">
        <v>6511</v>
      </c>
      <c r="I356" s="1" t="s">
        <v>922</v>
      </c>
      <c r="J356" s="1" t="str">
        <f>VLOOKUP(I356,tblCountries6[],2,FALSE)</f>
        <v>UK</v>
      </c>
      <c r="K356" s="1" t="s">
        <v>422</v>
      </c>
      <c r="M356" s="2" t="str">
        <f t="shared" si="16"/>
        <v>uk</v>
      </c>
      <c r="N356" s="2" t="str">
        <f>VLOOKUP(M356,ClearingKeys!$A$2:$B$104,2,FALSE)</f>
        <v>EUROPE</v>
      </c>
      <c r="O356" s="2" t="str">
        <f t="shared" si="15"/>
        <v>na</v>
      </c>
      <c r="P356" t="str">
        <f t="shared" si="17"/>
        <v>UK</v>
      </c>
    </row>
    <row r="357" spans="1:16" ht="38.25" x14ac:dyDescent="0.2">
      <c r="A357" s="1" t="s">
        <v>3133</v>
      </c>
      <c r="B357" s="1" t="s">
        <v>4530</v>
      </c>
      <c r="C357" s="1">
        <v>68000</v>
      </c>
      <c r="D357" s="1">
        <v>68000</v>
      </c>
      <c r="E357" s="1" t="s">
        <v>2902</v>
      </c>
      <c r="F357" s="1">
        <v>68000</v>
      </c>
      <c r="G357" s="1" t="s">
        <v>2307</v>
      </c>
      <c r="H357" s="1" t="s">
        <v>3027</v>
      </c>
      <c r="I357" s="1" t="s">
        <v>2895</v>
      </c>
      <c r="J357" s="1" t="str">
        <f>VLOOKUP(I357,tblCountries6[],2,FALSE)</f>
        <v>USA</v>
      </c>
      <c r="K357" s="1" t="s">
        <v>5350</v>
      </c>
      <c r="M357" s="2" t="str">
        <f t="shared" si="16"/>
        <v>usa</v>
      </c>
      <c r="N357" s="2" t="str">
        <f>VLOOKUP(M357,ClearingKeys!$A$2:$B$104,2,FALSE)</f>
        <v>NA</v>
      </c>
      <c r="O357" s="2" t="str">
        <f t="shared" si="15"/>
        <v>na</v>
      </c>
      <c r="P357" t="str">
        <f t="shared" si="17"/>
        <v>USA</v>
      </c>
    </row>
    <row r="358" spans="1:16" ht="51" x14ac:dyDescent="0.2">
      <c r="A358" s="1" t="s">
        <v>3122</v>
      </c>
      <c r="B358" s="1" t="s">
        <v>4093</v>
      </c>
      <c r="C358" s="1">
        <v>75000</v>
      </c>
      <c r="D358" s="1">
        <v>75000</v>
      </c>
      <c r="E358" s="1" t="s">
        <v>2902</v>
      </c>
      <c r="F358" s="1">
        <v>75000</v>
      </c>
      <c r="G358" s="1" t="s">
        <v>45</v>
      </c>
      <c r="H358" s="1" t="s">
        <v>6511</v>
      </c>
      <c r="I358" s="1" t="s">
        <v>2895</v>
      </c>
      <c r="J358" s="1" t="str">
        <f>VLOOKUP(I358,tblCountries6[],2,FALSE)</f>
        <v>USA</v>
      </c>
      <c r="K358" s="1" t="s">
        <v>2431</v>
      </c>
      <c r="M358" s="2" t="str">
        <f t="shared" si="16"/>
        <v>usa</v>
      </c>
      <c r="N358" s="2" t="str">
        <f>VLOOKUP(M358,ClearingKeys!$A$2:$B$104,2,FALSE)</f>
        <v>NA</v>
      </c>
      <c r="O358" s="2" t="str">
        <f t="shared" si="15"/>
        <v>na</v>
      </c>
      <c r="P358" t="str">
        <f t="shared" si="17"/>
        <v>USA</v>
      </c>
    </row>
    <row r="359" spans="1:16" ht="51" x14ac:dyDescent="0.2">
      <c r="A359" s="1" t="s">
        <v>3121</v>
      </c>
      <c r="B359" s="1" t="s">
        <v>408</v>
      </c>
      <c r="C359" s="1" t="s">
        <v>1800</v>
      </c>
      <c r="D359" s="1">
        <v>62500</v>
      </c>
      <c r="E359" s="1" t="s">
        <v>2902</v>
      </c>
      <c r="F359" s="1">
        <v>62500</v>
      </c>
      <c r="G359" s="1" t="s">
        <v>2066</v>
      </c>
      <c r="H359" s="1" t="s">
        <v>2893</v>
      </c>
      <c r="I359" s="1" t="s">
        <v>2895</v>
      </c>
      <c r="J359" s="1" t="str">
        <f>VLOOKUP(I359,tblCountries6[],2,FALSE)</f>
        <v>USA</v>
      </c>
      <c r="K359" s="1" t="s">
        <v>2431</v>
      </c>
      <c r="M359" s="2" t="str">
        <f t="shared" si="16"/>
        <v>usa</v>
      </c>
      <c r="N359" s="2" t="str">
        <f>VLOOKUP(M359,ClearingKeys!$A$2:$B$104,2,FALSE)</f>
        <v>NA</v>
      </c>
      <c r="O359" s="2" t="str">
        <f t="shared" si="15"/>
        <v>na</v>
      </c>
      <c r="P359" t="str">
        <f t="shared" si="17"/>
        <v>USA</v>
      </c>
    </row>
    <row r="360" spans="1:16" ht="38.25" x14ac:dyDescent="0.2">
      <c r="A360" s="1" t="s">
        <v>3120</v>
      </c>
      <c r="B360" s="1" t="s">
        <v>408</v>
      </c>
      <c r="C360" s="1">
        <v>25000</v>
      </c>
      <c r="D360" s="1">
        <v>25000</v>
      </c>
      <c r="E360" s="1" t="s">
        <v>2902</v>
      </c>
      <c r="F360" s="1">
        <v>25000</v>
      </c>
      <c r="G360" s="1" t="s">
        <v>3027</v>
      </c>
      <c r="H360" s="1" t="s">
        <v>3027</v>
      </c>
      <c r="I360" s="1" t="s">
        <v>1241</v>
      </c>
      <c r="J360" s="1" t="str">
        <f>VLOOKUP(I360,tblCountries6[],2,FALSE)</f>
        <v>India</v>
      </c>
      <c r="K360" s="1" t="s">
        <v>1240</v>
      </c>
      <c r="M360" s="2" t="str">
        <f t="shared" si="16"/>
        <v>india</v>
      </c>
      <c r="N360" s="2" t="str">
        <f>VLOOKUP(M360,ClearingKeys!$A$2:$B$104,2,FALSE)</f>
        <v>ASIA</v>
      </c>
      <c r="O360" s="2" t="str">
        <f t="shared" si="15"/>
        <v>na</v>
      </c>
      <c r="P360" t="str">
        <f t="shared" si="17"/>
        <v>India</v>
      </c>
    </row>
    <row r="361" spans="1:16" ht="51" x14ac:dyDescent="0.2">
      <c r="A361" s="1" t="s">
        <v>3119</v>
      </c>
      <c r="B361" s="1" t="s">
        <v>1423</v>
      </c>
      <c r="C361" s="1" t="s">
        <v>2113</v>
      </c>
      <c r="D361" s="1">
        <v>480000</v>
      </c>
      <c r="E361" s="1" t="s">
        <v>2034</v>
      </c>
      <c r="F361" s="1">
        <v>68954.520180000007</v>
      </c>
      <c r="G361" s="1" t="s">
        <v>804</v>
      </c>
      <c r="H361" s="1" t="s">
        <v>5482</v>
      </c>
      <c r="I361" s="1" t="s">
        <v>755</v>
      </c>
      <c r="J361" s="1" t="str">
        <f>VLOOKUP(I361,tblCountries6[],2,FALSE)</f>
        <v>Sweden</v>
      </c>
      <c r="K361" s="1" t="s">
        <v>5881</v>
      </c>
      <c r="M361" s="2" t="str">
        <f t="shared" si="16"/>
        <v>sweden</v>
      </c>
      <c r="N361" s="2" t="str">
        <f>VLOOKUP(M361,ClearingKeys!$A$2:$B$104,2,FALSE)</f>
        <v>EUROPE</v>
      </c>
      <c r="O361" s="2" t="str">
        <f t="shared" si="15"/>
        <v>na</v>
      </c>
      <c r="P361" t="str">
        <f t="shared" si="17"/>
        <v>Sweden</v>
      </c>
    </row>
    <row r="362" spans="1:16" ht="38.25" x14ac:dyDescent="0.2">
      <c r="A362" s="1" t="s">
        <v>3126</v>
      </c>
      <c r="B362" s="1" t="s">
        <v>1369</v>
      </c>
      <c r="C362" s="1">
        <v>85000</v>
      </c>
      <c r="D362" s="1">
        <v>85000</v>
      </c>
      <c r="E362" s="1" t="s">
        <v>2902</v>
      </c>
      <c r="F362" s="1">
        <v>85000</v>
      </c>
      <c r="G362" s="1" t="s">
        <v>45</v>
      </c>
      <c r="H362" s="1" t="s">
        <v>6511</v>
      </c>
      <c r="I362" s="1" t="s">
        <v>2895</v>
      </c>
      <c r="J362" s="1" t="str">
        <f>VLOOKUP(I362,tblCountries6[],2,FALSE)</f>
        <v>USA</v>
      </c>
      <c r="K362" s="1" t="s">
        <v>1240</v>
      </c>
      <c r="M362" s="2" t="str">
        <f t="shared" si="16"/>
        <v>usa</v>
      </c>
      <c r="N362" s="2" t="str">
        <f>VLOOKUP(M362,ClearingKeys!$A$2:$B$104,2,FALSE)</f>
        <v>NA</v>
      </c>
      <c r="O362" s="2" t="str">
        <f t="shared" si="15"/>
        <v>na</v>
      </c>
      <c r="P362" t="str">
        <f t="shared" si="17"/>
        <v>USA</v>
      </c>
    </row>
    <row r="363" spans="1:16" ht="38.25" x14ac:dyDescent="0.2">
      <c r="A363" s="1" t="s">
        <v>3125</v>
      </c>
      <c r="B363" s="1" t="s">
        <v>1369</v>
      </c>
      <c r="C363" s="1">
        <v>43000</v>
      </c>
      <c r="D363" s="1">
        <v>43000</v>
      </c>
      <c r="E363" s="1" t="s">
        <v>211</v>
      </c>
      <c r="F363" s="1">
        <v>67775.665699999998</v>
      </c>
      <c r="G363" s="1" t="s">
        <v>5462</v>
      </c>
      <c r="H363" s="1" t="s">
        <v>3027</v>
      </c>
      <c r="I363" s="1" t="s">
        <v>922</v>
      </c>
      <c r="J363" s="1" t="str">
        <f>VLOOKUP(I363,tblCountries6[],2,FALSE)</f>
        <v>UK</v>
      </c>
      <c r="K363" s="1" t="s">
        <v>1240</v>
      </c>
      <c r="M363" s="2" t="str">
        <f t="shared" si="16"/>
        <v>uk</v>
      </c>
      <c r="N363" s="2" t="str">
        <f>VLOOKUP(M363,ClearingKeys!$A$2:$B$104,2,FALSE)</f>
        <v>EUROPE</v>
      </c>
      <c r="O363" s="2" t="str">
        <f t="shared" si="15"/>
        <v>na</v>
      </c>
      <c r="P363" t="str">
        <f t="shared" si="17"/>
        <v>UK</v>
      </c>
    </row>
    <row r="364" spans="1:16" ht="38.25" x14ac:dyDescent="0.2">
      <c r="A364" s="1" t="s">
        <v>3123</v>
      </c>
      <c r="B364" s="1" t="s">
        <v>1369</v>
      </c>
      <c r="C364" s="1">
        <v>89000</v>
      </c>
      <c r="D364" s="1">
        <v>89000</v>
      </c>
      <c r="E364" s="1" t="s">
        <v>2902</v>
      </c>
      <c r="F364" s="1">
        <v>89000</v>
      </c>
      <c r="G364" s="1" t="s">
        <v>6268</v>
      </c>
      <c r="H364" s="1" t="s">
        <v>3027</v>
      </c>
      <c r="I364" s="1" t="s">
        <v>2895</v>
      </c>
      <c r="J364" s="1" t="str">
        <f>VLOOKUP(I364,tblCountries6[],2,FALSE)</f>
        <v>USA</v>
      </c>
      <c r="K364" s="1" t="s">
        <v>1240</v>
      </c>
      <c r="M364" s="2" t="str">
        <f t="shared" si="16"/>
        <v>usa</v>
      </c>
      <c r="N364" s="2" t="str">
        <f>VLOOKUP(M364,ClearingKeys!$A$2:$B$104,2,FALSE)</f>
        <v>NA</v>
      </c>
      <c r="O364" s="2" t="str">
        <f t="shared" si="15"/>
        <v>na</v>
      </c>
      <c r="P364" t="str">
        <f t="shared" si="17"/>
        <v>USA</v>
      </c>
    </row>
    <row r="365" spans="1:16" ht="51" x14ac:dyDescent="0.2">
      <c r="A365" s="1" t="s">
        <v>3150</v>
      </c>
      <c r="B365" s="1" t="s">
        <v>5355</v>
      </c>
      <c r="C365" s="1">
        <v>35000</v>
      </c>
      <c r="D365" s="1">
        <v>35000</v>
      </c>
      <c r="E365" s="1" t="s">
        <v>2902</v>
      </c>
      <c r="F365" s="1">
        <v>35000</v>
      </c>
      <c r="G365" s="1" t="s">
        <v>6553</v>
      </c>
      <c r="H365" s="1" t="s">
        <v>6511</v>
      </c>
      <c r="I365" s="1" t="s">
        <v>146</v>
      </c>
      <c r="J365" s="1" t="str">
        <f>VLOOKUP(I365,tblCountries6[],2,FALSE)</f>
        <v>Brasil</v>
      </c>
      <c r="K365" s="1" t="s">
        <v>2431</v>
      </c>
      <c r="M365" s="2" t="str">
        <f t="shared" si="16"/>
        <v>brasil</v>
      </c>
      <c r="N365" s="2" t="str">
        <f>VLOOKUP(M365,ClearingKeys!$A$2:$B$104,2,FALSE)</f>
        <v>SA</v>
      </c>
      <c r="O365" s="2" t="str">
        <f t="shared" si="15"/>
        <v>na</v>
      </c>
      <c r="P365" t="str">
        <f t="shared" si="17"/>
        <v>Brasil</v>
      </c>
    </row>
    <row r="366" spans="1:16" ht="102" x14ac:dyDescent="0.2">
      <c r="A366" s="1" t="s">
        <v>3151</v>
      </c>
      <c r="B366" s="1" t="s">
        <v>5355</v>
      </c>
      <c r="C366" s="1">
        <v>47500</v>
      </c>
      <c r="D366" s="1">
        <v>47500</v>
      </c>
      <c r="E366" s="1" t="s">
        <v>2902</v>
      </c>
      <c r="F366" s="1">
        <v>47500</v>
      </c>
      <c r="G366" s="1" t="s">
        <v>5044</v>
      </c>
      <c r="H366" s="1" t="s">
        <v>3027</v>
      </c>
      <c r="I366" s="1" t="s">
        <v>2895</v>
      </c>
      <c r="J366" s="1" t="str">
        <f>VLOOKUP(I366,tblCountries6[],2,FALSE)</f>
        <v>USA</v>
      </c>
      <c r="K366" s="1" t="s">
        <v>2431</v>
      </c>
      <c r="M366" s="2" t="str">
        <f t="shared" si="16"/>
        <v>usa</v>
      </c>
      <c r="N366" s="2" t="str">
        <f>VLOOKUP(M366,ClearingKeys!$A$2:$B$104,2,FALSE)</f>
        <v>NA</v>
      </c>
      <c r="O366" s="2" t="str">
        <f t="shared" si="15"/>
        <v>na</v>
      </c>
      <c r="P366" t="str">
        <f t="shared" si="17"/>
        <v>USA</v>
      </c>
    </row>
    <row r="367" spans="1:16" ht="38.25" x14ac:dyDescent="0.2">
      <c r="A367" s="1" t="s">
        <v>3147</v>
      </c>
      <c r="B367" s="1" t="s">
        <v>5355</v>
      </c>
      <c r="C367" s="1">
        <v>130000</v>
      </c>
      <c r="D367" s="1">
        <v>130000</v>
      </c>
      <c r="E367" s="1" t="s">
        <v>2902</v>
      </c>
      <c r="F367" s="1">
        <v>130000</v>
      </c>
      <c r="G367" s="1" t="s">
        <v>2307</v>
      </c>
      <c r="H367" s="1" t="s">
        <v>3027</v>
      </c>
      <c r="I367" s="1" t="s">
        <v>2895</v>
      </c>
      <c r="J367" s="1" t="str">
        <f>VLOOKUP(I367,tblCountries6[],2,FALSE)</f>
        <v>USA</v>
      </c>
      <c r="K367" s="1" t="s">
        <v>5350</v>
      </c>
      <c r="M367" s="2" t="str">
        <f t="shared" si="16"/>
        <v>usa</v>
      </c>
      <c r="N367" s="2" t="str">
        <f>VLOOKUP(M367,ClearingKeys!$A$2:$B$104,2,FALSE)</f>
        <v>NA</v>
      </c>
      <c r="O367" s="2" t="str">
        <f t="shared" si="15"/>
        <v>na</v>
      </c>
      <c r="P367" t="str">
        <f t="shared" si="17"/>
        <v>USA</v>
      </c>
    </row>
    <row r="368" spans="1:16" ht="38.25" x14ac:dyDescent="0.2">
      <c r="A368" s="1" t="s">
        <v>3138</v>
      </c>
      <c r="B368" s="1" t="s">
        <v>5355</v>
      </c>
      <c r="C368" s="1">
        <v>18000</v>
      </c>
      <c r="D368" s="1">
        <v>18000</v>
      </c>
      <c r="E368" s="1" t="s">
        <v>2902</v>
      </c>
      <c r="F368" s="1">
        <v>18000</v>
      </c>
      <c r="G368" s="1" t="s">
        <v>2484</v>
      </c>
      <c r="H368" s="1" t="s">
        <v>2893</v>
      </c>
      <c r="I368" s="1" t="s">
        <v>1241</v>
      </c>
      <c r="J368" s="1" t="str">
        <f>VLOOKUP(I368,tblCountries6[],2,FALSE)</f>
        <v>India</v>
      </c>
      <c r="K368" s="1" t="s">
        <v>5350</v>
      </c>
      <c r="M368" s="2" t="str">
        <f t="shared" si="16"/>
        <v>india</v>
      </c>
      <c r="N368" s="2" t="str">
        <f>VLOOKUP(M368,ClearingKeys!$A$2:$B$104,2,FALSE)</f>
        <v>ASIA</v>
      </c>
      <c r="O368" s="2" t="str">
        <f t="shared" si="15"/>
        <v>na</v>
      </c>
      <c r="P368" t="str">
        <f t="shared" si="17"/>
        <v>India</v>
      </c>
    </row>
    <row r="369" spans="1:16" ht="38.25" x14ac:dyDescent="0.2">
      <c r="A369" s="1" t="s">
        <v>3137</v>
      </c>
      <c r="B369" s="1" t="s">
        <v>5355</v>
      </c>
      <c r="C369" s="1">
        <v>480000</v>
      </c>
      <c r="D369" s="1">
        <v>480000</v>
      </c>
      <c r="E369" s="1" t="s">
        <v>718</v>
      </c>
      <c r="F369" s="1">
        <v>8547.8000100000008</v>
      </c>
      <c r="G369" s="1" t="s">
        <v>5143</v>
      </c>
      <c r="H369" s="1" t="s">
        <v>3027</v>
      </c>
      <c r="I369" s="1" t="s">
        <v>1241</v>
      </c>
      <c r="J369" s="1" t="str">
        <f>VLOOKUP(I369,tblCountries6[],2,FALSE)</f>
        <v>India</v>
      </c>
      <c r="K369" s="1" t="s">
        <v>5881</v>
      </c>
      <c r="M369" s="2" t="str">
        <f t="shared" si="16"/>
        <v>india</v>
      </c>
      <c r="N369" s="2" t="str">
        <f>VLOOKUP(M369,ClearingKeys!$A$2:$B$104,2,FALSE)</f>
        <v>ASIA</v>
      </c>
      <c r="O369" s="2" t="str">
        <f t="shared" si="15"/>
        <v>na</v>
      </c>
      <c r="P369" t="str">
        <f t="shared" si="17"/>
        <v>India</v>
      </c>
    </row>
    <row r="370" spans="1:16" ht="38.25" x14ac:dyDescent="0.2">
      <c r="A370" s="1" t="s">
        <v>3140</v>
      </c>
      <c r="B370" s="1" t="s">
        <v>2054</v>
      </c>
      <c r="C370" s="1">
        <v>41932</v>
      </c>
      <c r="D370" s="1">
        <v>41932</v>
      </c>
      <c r="E370" s="1" t="s">
        <v>2902</v>
      </c>
      <c r="F370" s="1">
        <v>41932</v>
      </c>
      <c r="G370" s="1" t="s">
        <v>1165</v>
      </c>
      <c r="H370" s="1" t="s">
        <v>3027</v>
      </c>
      <c r="I370" s="1" t="s">
        <v>2895</v>
      </c>
      <c r="J370" s="1" t="str">
        <f>VLOOKUP(I370,tblCountries6[],2,FALSE)</f>
        <v>USA</v>
      </c>
      <c r="K370" s="1" t="s">
        <v>5350</v>
      </c>
      <c r="M370" s="2" t="str">
        <f t="shared" si="16"/>
        <v>usa</v>
      </c>
      <c r="N370" s="2" t="str">
        <f>VLOOKUP(M370,ClearingKeys!$A$2:$B$104,2,FALSE)</f>
        <v>NA</v>
      </c>
      <c r="O370" s="2" t="str">
        <f t="shared" si="15"/>
        <v>na</v>
      </c>
      <c r="P370" t="str">
        <f t="shared" si="17"/>
        <v>USA</v>
      </c>
    </row>
    <row r="371" spans="1:16" ht="51" x14ac:dyDescent="0.2">
      <c r="A371" s="1" t="s">
        <v>3139</v>
      </c>
      <c r="B371" s="1" t="s">
        <v>930</v>
      </c>
      <c r="C371" s="1" t="s">
        <v>3844</v>
      </c>
      <c r="D371" s="1">
        <v>220700</v>
      </c>
      <c r="E371" s="1" t="s">
        <v>2902</v>
      </c>
      <c r="F371" s="1">
        <v>220700</v>
      </c>
      <c r="G371" s="1" t="s">
        <v>5482</v>
      </c>
      <c r="H371" s="1" t="s">
        <v>5482</v>
      </c>
      <c r="I371" s="1" t="s">
        <v>2543</v>
      </c>
      <c r="J371" s="1" t="str">
        <f>VLOOKUP(I371,tblCountries6[],2,FALSE)</f>
        <v>Brasil</v>
      </c>
      <c r="K371" s="1" t="s">
        <v>2431</v>
      </c>
      <c r="M371" s="2" t="str">
        <f t="shared" si="16"/>
        <v>brasil</v>
      </c>
      <c r="N371" s="2" t="str">
        <f>VLOOKUP(M371,ClearingKeys!$A$2:$B$104,2,FALSE)</f>
        <v>SA</v>
      </c>
      <c r="O371" s="2" t="str">
        <f t="shared" si="15"/>
        <v>na</v>
      </c>
      <c r="P371" t="str">
        <f t="shared" si="17"/>
        <v>Brasil</v>
      </c>
    </row>
    <row r="372" spans="1:16" ht="38.25" x14ac:dyDescent="0.2">
      <c r="A372" s="1" t="s">
        <v>3143</v>
      </c>
      <c r="B372" s="1" t="s">
        <v>930</v>
      </c>
      <c r="C372" s="1">
        <v>194000</v>
      </c>
      <c r="D372" s="1">
        <v>194000</v>
      </c>
      <c r="E372" s="1" t="s">
        <v>2902</v>
      </c>
      <c r="F372" s="1">
        <v>194000</v>
      </c>
      <c r="G372" s="1" t="s">
        <v>621</v>
      </c>
      <c r="H372" s="1" t="s">
        <v>2893</v>
      </c>
      <c r="I372" s="1" t="s">
        <v>2895</v>
      </c>
      <c r="J372" s="1" t="str">
        <f>VLOOKUP(I372,tblCountries6[],2,FALSE)</f>
        <v>USA</v>
      </c>
      <c r="K372" s="1" t="s">
        <v>5350</v>
      </c>
      <c r="M372" s="2" t="str">
        <f t="shared" si="16"/>
        <v>usa</v>
      </c>
      <c r="N372" s="2" t="str">
        <f>VLOOKUP(M372,ClearingKeys!$A$2:$B$104,2,FALSE)</f>
        <v>NA</v>
      </c>
      <c r="O372" s="2" t="str">
        <f t="shared" si="15"/>
        <v>na</v>
      </c>
      <c r="P372" t="str">
        <f t="shared" si="17"/>
        <v>USA</v>
      </c>
    </row>
    <row r="373" spans="1:16" ht="38.25" x14ac:dyDescent="0.2">
      <c r="A373" s="1" t="s">
        <v>3142</v>
      </c>
      <c r="B373" s="1" t="s">
        <v>1130</v>
      </c>
      <c r="C373" s="1">
        <v>9000000</v>
      </c>
      <c r="D373" s="1">
        <v>9000000</v>
      </c>
      <c r="E373" s="1" t="s">
        <v>718</v>
      </c>
      <c r="F373" s="1">
        <v>160271.25020000001</v>
      </c>
      <c r="G373" s="1" t="s">
        <v>2972</v>
      </c>
      <c r="H373" s="1" t="s">
        <v>6511</v>
      </c>
      <c r="I373" s="1" t="s">
        <v>1241</v>
      </c>
      <c r="J373" s="1" t="str">
        <f>VLOOKUP(I373,tblCountries6[],2,FALSE)</f>
        <v>India</v>
      </c>
      <c r="K373" s="1" t="s">
        <v>1240</v>
      </c>
      <c r="M373" s="2" t="str">
        <f t="shared" si="16"/>
        <v>india</v>
      </c>
      <c r="N373" s="2" t="str">
        <f>VLOOKUP(M373,ClearingKeys!$A$2:$B$104,2,FALSE)</f>
        <v>ASIA</v>
      </c>
      <c r="O373" s="2" t="str">
        <f t="shared" si="15"/>
        <v>na</v>
      </c>
      <c r="P373" t="str">
        <f t="shared" si="17"/>
        <v>India</v>
      </c>
    </row>
    <row r="374" spans="1:16" ht="38.25" x14ac:dyDescent="0.2">
      <c r="A374" s="1" t="s">
        <v>3145</v>
      </c>
      <c r="B374" s="1" t="s">
        <v>1130</v>
      </c>
      <c r="C374" s="1">
        <v>500000</v>
      </c>
      <c r="D374" s="1">
        <v>500000</v>
      </c>
      <c r="E374" s="1" t="s">
        <v>718</v>
      </c>
      <c r="F374" s="1">
        <v>8903.9583440000006</v>
      </c>
      <c r="G374" s="1" t="s">
        <v>6330</v>
      </c>
      <c r="H374" s="1" t="s">
        <v>3027</v>
      </c>
      <c r="I374" s="1" t="s">
        <v>1241</v>
      </c>
      <c r="J374" s="1" t="str">
        <f>VLOOKUP(I374,tblCountries6[],2,FALSE)</f>
        <v>India</v>
      </c>
      <c r="K374" s="1" t="s">
        <v>5350</v>
      </c>
      <c r="M374" s="2" t="str">
        <f t="shared" si="16"/>
        <v>india</v>
      </c>
      <c r="N374" s="2" t="str">
        <f>VLOOKUP(M374,ClearingKeys!$A$2:$B$104,2,FALSE)</f>
        <v>ASIA</v>
      </c>
      <c r="O374" s="2" t="str">
        <f t="shared" si="15"/>
        <v>na</v>
      </c>
      <c r="P374" t="str">
        <f t="shared" si="17"/>
        <v>India</v>
      </c>
    </row>
    <row r="375" spans="1:16" ht="38.25" x14ac:dyDescent="0.2">
      <c r="A375" s="1" t="s">
        <v>3144</v>
      </c>
      <c r="B375" s="1" t="s">
        <v>5698</v>
      </c>
      <c r="C375" s="1">
        <v>80000</v>
      </c>
      <c r="D375" s="1">
        <v>80000</v>
      </c>
      <c r="E375" s="1" t="s">
        <v>1537</v>
      </c>
      <c r="F375" s="1">
        <v>78668.921839999995</v>
      </c>
      <c r="G375" s="1" t="s">
        <v>414</v>
      </c>
      <c r="H375" s="1" t="s">
        <v>6511</v>
      </c>
      <c r="I375" s="1" t="s">
        <v>2732</v>
      </c>
      <c r="J375" s="1" t="str">
        <f>VLOOKUP(I375,tblCountries6[],2,FALSE)</f>
        <v>Canada</v>
      </c>
      <c r="K375" s="1" t="s">
        <v>1240</v>
      </c>
      <c r="M375" s="2" t="str">
        <f t="shared" si="16"/>
        <v>canada</v>
      </c>
      <c r="N375" s="2" t="str">
        <f>VLOOKUP(M375,ClearingKeys!$A$2:$B$104,2,FALSE)</f>
        <v>NA</v>
      </c>
      <c r="O375" s="2" t="str">
        <f t="shared" si="15"/>
        <v>na</v>
      </c>
      <c r="P375" t="str">
        <f t="shared" si="17"/>
        <v>Canada</v>
      </c>
    </row>
    <row r="376" spans="1:16" ht="38.25" x14ac:dyDescent="0.2">
      <c r="A376" s="1" t="s">
        <v>3172</v>
      </c>
      <c r="B376" s="1" t="s">
        <v>5698</v>
      </c>
      <c r="C376" s="1">
        <v>1500</v>
      </c>
      <c r="D376" s="1">
        <v>18000</v>
      </c>
      <c r="E376" s="1" t="s">
        <v>2896</v>
      </c>
      <c r="F376" s="1">
        <v>22867.189900000001</v>
      </c>
      <c r="G376" s="1" t="s">
        <v>6339</v>
      </c>
      <c r="H376" s="1" t="s">
        <v>3027</v>
      </c>
      <c r="I376" s="1" t="s">
        <v>1487</v>
      </c>
      <c r="J376" s="1" t="str">
        <f>VLOOKUP(I376,tblCountries6[],2,FALSE)</f>
        <v>Portugal</v>
      </c>
      <c r="K376" s="1" t="s">
        <v>5350</v>
      </c>
      <c r="M376" s="2" t="str">
        <f t="shared" si="16"/>
        <v>portugal</v>
      </c>
      <c r="N376" s="2" t="str">
        <f>VLOOKUP(M376,ClearingKeys!$A$2:$B$104,2,FALSE)</f>
        <v>EUROPE</v>
      </c>
      <c r="O376" s="2" t="str">
        <f t="shared" si="15"/>
        <v>na</v>
      </c>
      <c r="P376" t="str">
        <f t="shared" si="17"/>
        <v>Portugal</v>
      </c>
    </row>
    <row r="377" spans="1:16" ht="38.25" x14ac:dyDescent="0.2">
      <c r="A377" s="1" t="s">
        <v>3168</v>
      </c>
      <c r="B377" s="1" t="s">
        <v>3308</v>
      </c>
      <c r="C377" s="1" t="s">
        <v>4973</v>
      </c>
      <c r="D377" s="1">
        <v>60000</v>
      </c>
      <c r="E377" s="1" t="s">
        <v>211</v>
      </c>
      <c r="F377" s="1">
        <v>94570.696320000003</v>
      </c>
      <c r="G377" s="1" t="s">
        <v>5273</v>
      </c>
      <c r="H377" s="1" t="s">
        <v>2893</v>
      </c>
      <c r="I377" s="1" t="s">
        <v>922</v>
      </c>
      <c r="J377" s="1" t="str">
        <f>VLOOKUP(I377,tblCountries6[],2,FALSE)</f>
        <v>UK</v>
      </c>
      <c r="K377" s="1" t="s">
        <v>5350</v>
      </c>
      <c r="M377" s="2" t="str">
        <f t="shared" si="16"/>
        <v>uk</v>
      </c>
      <c r="N377" s="2" t="str">
        <f>VLOOKUP(M377,ClearingKeys!$A$2:$B$104,2,FALSE)</f>
        <v>EUROPE</v>
      </c>
      <c r="O377" s="2" t="str">
        <f t="shared" si="15"/>
        <v>na</v>
      </c>
      <c r="P377" t="str">
        <f t="shared" si="17"/>
        <v>UK</v>
      </c>
    </row>
    <row r="378" spans="1:16" ht="51" x14ac:dyDescent="0.2">
      <c r="A378" s="1" t="s">
        <v>3167</v>
      </c>
      <c r="B378" s="1" t="s">
        <v>3308</v>
      </c>
      <c r="C378" s="1">
        <v>95000</v>
      </c>
      <c r="D378" s="1">
        <v>95000</v>
      </c>
      <c r="E378" s="1" t="s">
        <v>2902</v>
      </c>
      <c r="F378" s="1">
        <v>95000</v>
      </c>
      <c r="G378" s="1" t="s">
        <v>2664</v>
      </c>
      <c r="H378" s="1" t="s">
        <v>6511</v>
      </c>
      <c r="I378" s="1" t="s">
        <v>2895</v>
      </c>
      <c r="J378" s="1" t="str">
        <f>VLOOKUP(I378,tblCountries6[],2,FALSE)</f>
        <v>USA</v>
      </c>
      <c r="K378" s="1" t="s">
        <v>2431</v>
      </c>
      <c r="M378" s="2" t="str">
        <f t="shared" si="16"/>
        <v>usa</v>
      </c>
      <c r="N378" s="2" t="str">
        <f>VLOOKUP(M378,ClearingKeys!$A$2:$B$104,2,FALSE)</f>
        <v>NA</v>
      </c>
      <c r="O378" s="2" t="str">
        <f t="shared" si="15"/>
        <v>na</v>
      </c>
      <c r="P378" t="str">
        <f t="shared" si="17"/>
        <v>USA</v>
      </c>
    </row>
    <row r="379" spans="1:16" ht="38.25" x14ac:dyDescent="0.2">
      <c r="A379" s="1" t="s">
        <v>3165</v>
      </c>
      <c r="B379" s="1" t="s">
        <v>1667</v>
      </c>
      <c r="C379" s="1" t="s">
        <v>5218</v>
      </c>
      <c r="D379" s="1">
        <v>540000</v>
      </c>
      <c r="E379" s="1" t="s">
        <v>718</v>
      </c>
      <c r="F379" s="1">
        <v>9616.2750109999997</v>
      </c>
      <c r="G379" s="1" t="s">
        <v>4104</v>
      </c>
      <c r="H379" s="1" t="s">
        <v>4092</v>
      </c>
      <c r="I379" s="1" t="s">
        <v>1241</v>
      </c>
      <c r="J379" s="1" t="str">
        <f>VLOOKUP(I379,tblCountries6[],2,FALSE)</f>
        <v>India</v>
      </c>
      <c r="K379" s="1" t="s">
        <v>1240</v>
      </c>
      <c r="M379" s="2" t="str">
        <f t="shared" si="16"/>
        <v>india</v>
      </c>
      <c r="N379" s="2" t="str">
        <f>VLOOKUP(M379,ClearingKeys!$A$2:$B$104,2,FALSE)</f>
        <v>ASIA</v>
      </c>
      <c r="O379" s="2" t="str">
        <f t="shared" si="15"/>
        <v>na</v>
      </c>
      <c r="P379" t="str">
        <f t="shared" si="17"/>
        <v>India</v>
      </c>
    </row>
    <row r="380" spans="1:16" ht="38.25" x14ac:dyDescent="0.2">
      <c r="A380" s="1" t="s">
        <v>3164</v>
      </c>
      <c r="B380" s="1" t="s">
        <v>1667</v>
      </c>
      <c r="C380" s="1">
        <v>48000</v>
      </c>
      <c r="D380" s="1">
        <v>48000</v>
      </c>
      <c r="E380" s="1" t="s">
        <v>2902</v>
      </c>
      <c r="F380" s="1">
        <v>48000</v>
      </c>
      <c r="G380" s="1" t="s">
        <v>216</v>
      </c>
      <c r="H380" s="1" t="s">
        <v>6511</v>
      </c>
      <c r="I380" s="1" t="s">
        <v>2895</v>
      </c>
      <c r="J380" s="1" t="str">
        <f>VLOOKUP(I380,tblCountries6[],2,FALSE)</f>
        <v>USA</v>
      </c>
      <c r="K380" s="1" t="s">
        <v>5881</v>
      </c>
      <c r="M380" s="2" t="str">
        <f t="shared" si="16"/>
        <v>usa</v>
      </c>
      <c r="N380" s="2" t="str">
        <f>VLOOKUP(M380,ClearingKeys!$A$2:$B$104,2,FALSE)</f>
        <v>NA</v>
      </c>
      <c r="O380" s="2" t="str">
        <f t="shared" si="15"/>
        <v>na</v>
      </c>
      <c r="P380" t="str">
        <f t="shared" si="17"/>
        <v>USA</v>
      </c>
    </row>
    <row r="381" spans="1:16" ht="38.25" x14ac:dyDescent="0.2">
      <c r="A381" s="1" t="s">
        <v>3163</v>
      </c>
      <c r="B381" s="1" t="s">
        <v>1667</v>
      </c>
      <c r="C381" s="1" t="s">
        <v>5396</v>
      </c>
      <c r="D381" s="1">
        <v>46000</v>
      </c>
      <c r="E381" s="1" t="s">
        <v>2902</v>
      </c>
      <c r="F381" s="1">
        <v>46000</v>
      </c>
      <c r="G381" s="1" t="s">
        <v>3331</v>
      </c>
      <c r="H381" s="1" t="s">
        <v>6511</v>
      </c>
      <c r="I381" s="1" t="s">
        <v>2895</v>
      </c>
      <c r="J381" s="1" t="str">
        <f>VLOOKUP(I381,tblCountries6[],2,FALSE)</f>
        <v>USA</v>
      </c>
      <c r="K381" s="1" t="s">
        <v>1240</v>
      </c>
      <c r="M381" s="2" t="str">
        <f t="shared" si="16"/>
        <v>usa</v>
      </c>
      <c r="N381" s="2" t="str">
        <f>VLOOKUP(M381,ClearingKeys!$A$2:$B$104,2,FALSE)</f>
        <v>NA</v>
      </c>
      <c r="O381" s="2" t="str">
        <f t="shared" si="15"/>
        <v>na</v>
      </c>
      <c r="P381" t="str">
        <f t="shared" si="17"/>
        <v>USA</v>
      </c>
    </row>
    <row r="382" spans="1:16" ht="38.25" x14ac:dyDescent="0.2">
      <c r="A382" s="1" t="s">
        <v>3161</v>
      </c>
      <c r="B382" s="1" t="s">
        <v>1667</v>
      </c>
      <c r="C382" s="1">
        <v>15000</v>
      </c>
      <c r="D382" s="1">
        <v>15000</v>
      </c>
      <c r="E382" s="1" t="s">
        <v>2902</v>
      </c>
      <c r="F382" s="1">
        <v>15000</v>
      </c>
      <c r="G382" s="1" t="s">
        <v>6230</v>
      </c>
      <c r="H382" s="1" t="s">
        <v>381</v>
      </c>
      <c r="I382" s="1" t="s">
        <v>5415</v>
      </c>
      <c r="J382" s="1" t="str">
        <f>VLOOKUP(I382,tblCountries6[],2,FALSE)</f>
        <v>Ukraine</v>
      </c>
      <c r="K382" s="1" t="s">
        <v>5350</v>
      </c>
      <c r="M382" s="2" t="str">
        <f t="shared" si="16"/>
        <v>ukraine</v>
      </c>
      <c r="N382" s="2" t="str">
        <f>VLOOKUP(M382,ClearingKeys!$A$2:$B$104,2,FALSE)</f>
        <v>EUROPE</v>
      </c>
      <c r="O382" s="2" t="str">
        <f t="shared" si="15"/>
        <v>na</v>
      </c>
      <c r="P382" t="str">
        <f t="shared" si="17"/>
        <v>Ukraine</v>
      </c>
    </row>
    <row r="383" spans="1:16" ht="38.25" x14ac:dyDescent="0.2">
      <c r="A383" s="1" t="s">
        <v>3158</v>
      </c>
      <c r="B383" s="1" t="s">
        <v>6559</v>
      </c>
      <c r="C383" s="1" t="s">
        <v>1708</v>
      </c>
      <c r="D383" s="1">
        <v>620000</v>
      </c>
      <c r="E383" s="1" t="s">
        <v>718</v>
      </c>
      <c r="F383" s="1">
        <v>11040.90835</v>
      </c>
      <c r="G383" s="1" t="s">
        <v>6142</v>
      </c>
      <c r="H383" s="1" t="s">
        <v>3027</v>
      </c>
      <c r="I383" s="1" t="s">
        <v>1241</v>
      </c>
      <c r="J383" s="1" t="str">
        <f>VLOOKUP(I383,tblCountries6[],2,FALSE)</f>
        <v>India</v>
      </c>
      <c r="K383" s="1" t="s">
        <v>5881</v>
      </c>
      <c r="M383" s="2" t="str">
        <f t="shared" si="16"/>
        <v>india</v>
      </c>
      <c r="N383" s="2" t="str">
        <f>VLOOKUP(M383,ClearingKeys!$A$2:$B$104,2,FALSE)</f>
        <v>ASIA</v>
      </c>
      <c r="O383" s="2" t="str">
        <f t="shared" si="15"/>
        <v>na</v>
      </c>
      <c r="P383" t="str">
        <f t="shared" si="17"/>
        <v>India</v>
      </c>
    </row>
    <row r="384" spans="1:16" ht="38.25" x14ac:dyDescent="0.2">
      <c r="A384" s="1" t="s">
        <v>3157</v>
      </c>
      <c r="B384" s="1" t="s">
        <v>6559</v>
      </c>
      <c r="C384" s="1" t="s">
        <v>1249</v>
      </c>
      <c r="D384" s="1">
        <v>28000</v>
      </c>
      <c r="E384" s="1" t="s">
        <v>211</v>
      </c>
      <c r="F384" s="1">
        <v>44132.991620000001</v>
      </c>
      <c r="G384" s="1" t="s">
        <v>5962</v>
      </c>
      <c r="H384" s="1" t="s">
        <v>3027</v>
      </c>
      <c r="I384" s="1" t="s">
        <v>922</v>
      </c>
      <c r="J384" s="1" t="str">
        <f>VLOOKUP(I384,tblCountries6[],2,FALSE)</f>
        <v>UK</v>
      </c>
      <c r="K384" s="1" t="s">
        <v>5350</v>
      </c>
      <c r="M384" s="2" t="str">
        <f t="shared" si="16"/>
        <v>uk</v>
      </c>
      <c r="N384" s="2" t="str">
        <f>VLOOKUP(M384,ClearingKeys!$A$2:$B$104,2,FALSE)</f>
        <v>EUROPE</v>
      </c>
      <c r="O384" s="2" t="str">
        <f t="shared" si="15"/>
        <v>na</v>
      </c>
      <c r="P384" t="str">
        <f t="shared" si="17"/>
        <v>UK</v>
      </c>
    </row>
    <row r="385" spans="1:16" ht="38.25" x14ac:dyDescent="0.2">
      <c r="A385" s="1" t="s">
        <v>3153</v>
      </c>
      <c r="B385" s="1" t="s">
        <v>6559</v>
      </c>
      <c r="C385" s="1">
        <v>47000</v>
      </c>
      <c r="D385" s="1">
        <v>47000</v>
      </c>
      <c r="E385" s="1" t="s">
        <v>2902</v>
      </c>
      <c r="F385" s="1">
        <v>47000</v>
      </c>
      <c r="G385" s="1" t="s">
        <v>1715</v>
      </c>
      <c r="H385" s="1" t="s">
        <v>3027</v>
      </c>
      <c r="I385" s="1" t="s">
        <v>2895</v>
      </c>
      <c r="J385" s="1" t="str">
        <f>VLOOKUP(I385,tblCountries6[],2,FALSE)</f>
        <v>USA</v>
      </c>
      <c r="K385" s="1" t="s">
        <v>5350</v>
      </c>
      <c r="M385" s="2" t="str">
        <f t="shared" si="16"/>
        <v>usa</v>
      </c>
      <c r="N385" s="2" t="str">
        <f>VLOOKUP(M385,ClearingKeys!$A$2:$B$104,2,FALSE)</f>
        <v>NA</v>
      </c>
      <c r="O385" s="2" t="str">
        <f t="shared" si="15"/>
        <v>na</v>
      </c>
      <c r="P385" t="str">
        <f t="shared" si="17"/>
        <v>USA</v>
      </c>
    </row>
    <row r="386" spans="1:16" ht="63.75" x14ac:dyDescent="0.2">
      <c r="A386" s="1" t="s">
        <v>3152</v>
      </c>
      <c r="B386" s="1" t="s">
        <v>6559</v>
      </c>
      <c r="C386" s="1">
        <v>44000</v>
      </c>
      <c r="D386" s="1">
        <v>44000</v>
      </c>
      <c r="E386" s="1" t="s">
        <v>2902</v>
      </c>
      <c r="F386" s="1">
        <v>44000</v>
      </c>
      <c r="G386" s="1" t="s">
        <v>420</v>
      </c>
      <c r="H386" s="1" t="s">
        <v>6511</v>
      </c>
      <c r="I386" s="1" t="s">
        <v>2895</v>
      </c>
      <c r="J386" s="1" t="str">
        <f>VLOOKUP(I386,tblCountries6[],2,FALSE)</f>
        <v>USA</v>
      </c>
      <c r="K386" s="1" t="s">
        <v>5350</v>
      </c>
      <c r="M386" s="2" t="str">
        <f t="shared" si="16"/>
        <v>usa</v>
      </c>
      <c r="N386" s="2" t="str">
        <f>VLOOKUP(M386,ClearingKeys!$A$2:$B$104,2,FALSE)</f>
        <v>NA</v>
      </c>
      <c r="O386" s="2" t="str">
        <f t="shared" si="15"/>
        <v>na</v>
      </c>
      <c r="P386" t="str">
        <f t="shared" si="17"/>
        <v>USA</v>
      </c>
    </row>
    <row r="387" spans="1:16" ht="38.25" x14ac:dyDescent="0.2">
      <c r="A387" s="1" t="s">
        <v>3183</v>
      </c>
      <c r="B387" s="1" t="s">
        <v>6559</v>
      </c>
      <c r="C387" s="1">
        <v>55000</v>
      </c>
      <c r="D387" s="1">
        <v>55000</v>
      </c>
      <c r="E387" s="1" t="s">
        <v>2902</v>
      </c>
      <c r="F387" s="1">
        <v>55000</v>
      </c>
      <c r="G387" s="1" t="s">
        <v>519</v>
      </c>
      <c r="H387" s="1" t="s">
        <v>519</v>
      </c>
      <c r="I387" s="1" t="s">
        <v>2895</v>
      </c>
      <c r="J387" s="1" t="str">
        <f>VLOOKUP(I387,tblCountries6[],2,FALSE)</f>
        <v>USA</v>
      </c>
      <c r="K387" s="1" t="s">
        <v>1240</v>
      </c>
      <c r="M387" s="2" t="str">
        <f t="shared" si="16"/>
        <v>usa</v>
      </c>
      <c r="N387" s="2" t="str">
        <f>VLOOKUP(M387,ClearingKeys!$A$2:$B$104,2,FALSE)</f>
        <v>NA</v>
      </c>
      <c r="O387" s="2" t="str">
        <f t="shared" si="15"/>
        <v>na</v>
      </c>
      <c r="P387" t="str">
        <f t="shared" si="17"/>
        <v>USA</v>
      </c>
    </row>
    <row r="388" spans="1:16" ht="38.25" x14ac:dyDescent="0.2">
      <c r="A388" s="1" t="s">
        <v>3185</v>
      </c>
      <c r="B388" s="1" t="s">
        <v>6559</v>
      </c>
      <c r="C388" s="1">
        <v>12000</v>
      </c>
      <c r="D388" s="1">
        <v>12000</v>
      </c>
      <c r="E388" s="1" t="s">
        <v>2902</v>
      </c>
      <c r="F388" s="1">
        <v>12000</v>
      </c>
      <c r="G388" s="1" t="s">
        <v>1408</v>
      </c>
      <c r="H388" s="1" t="s">
        <v>381</v>
      </c>
      <c r="I388" s="1" t="s">
        <v>6301</v>
      </c>
      <c r="J388" s="1" t="str">
        <f>VLOOKUP(I388,tblCountries6[],2,FALSE)</f>
        <v>South Africa</v>
      </c>
      <c r="K388" s="1" t="s">
        <v>1240</v>
      </c>
      <c r="M388" s="2" t="str">
        <f t="shared" si="16"/>
        <v>south africa</v>
      </c>
      <c r="N388" s="2" t="str">
        <f>VLOOKUP(M388,ClearingKeys!$A$2:$B$104,2,FALSE)</f>
        <v>AFRICA</v>
      </c>
      <c r="O388" s="2" t="str">
        <f t="shared" si="15"/>
        <v>na</v>
      </c>
      <c r="P388" t="str">
        <f t="shared" si="17"/>
        <v>South Africa</v>
      </c>
    </row>
    <row r="389" spans="1:16" ht="38.25" x14ac:dyDescent="0.2">
      <c r="A389" s="1" t="s">
        <v>3184</v>
      </c>
      <c r="B389" s="1" t="s">
        <v>3942</v>
      </c>
      <c r="C389" s="1">
        <v>50000</v>
      </c>
      <c r="D389" s="1">
        <v>50000</v>
      </c>
      <c r="E389" s="1" t="s">
        <v>2902</v>
      </c>
      <c r="F389" s="1">
        <v>50000</v>
      </c>
      <c r="G389" s="1" t="s">
        <v>6453</v>
      </c>
      <c r="H389" s="1" t="s">
        <v>3027</v>
      </c>
      <c r="I389" s="1" t="s">
        <v>2895</v>
      </c>
      <c r="J389" s="1" t="str">
        <f>VLOOKUP(I389,tblCountries6[],2,FALSE)</f>
        <v>USA</v>
      </c>
      <c r="K389" s="1" t="s">
        <v>5350</v>
      </c>
      <c r="M389" s="2" t="str">
        <f t="shared" si="16"/>
        <v>usa</v>
      </c>
      <c r="N389" s="2" t="str">
        <f>VLOOKUP(M389,ClearingKeys!$A$2:$B$104,2,FALSE)</f>
        <v>NA</v>
      </c>
      <c r="O389" s="2" t="str">
        <f t="shared" si="15"/>
        <v>na</v>
      </c>
      <c r="P389" t="str">
        <f t="shared" si="17"/>
        <v>USA</v>
      </c>
    </row>
    <row r="390" spans="1:16" ht="38.25" x14ac:dyDescent="0.2">
      <c r="A390" s="1" t="s">
        <v>3178</v>
      </c>
      <c r="B390" s="1" t="s">
        <v>3942</v>
      </c>
      <c r="C390" s="1" t="s">
        <v>5316</v>
      </c>
      <c r="D390" s="1">
        <v>750000</v>
      </c>
      <c r="E390" s="1" t="s">
        <v>718</v>
      </c>
      <c r="F390" s="1">
        <v>13355.937519999999</v>
      </c>
      <c r="G390" s="1" t="s">
        <v>1604</v>
      </c>
      <c r="H390" s="1" t="s">
        <v>6511</v>
      </c>
      <c r="I390" s="1" t="s">
        <v>1241</v>
      </c>
      <c r="J390" s="1" t="str">
        <f>VLOOKUP(I390,tblCountries6[],2,FALSE)</f>
        <v>India</v>
      </c>
      <c r="K390" s="1" t="s">
        <v>5881</v>
      </c>
      <c r="M390" s="2" t="str">
        <f t="shared" si="16"/>
        <v>india</v>
      </c>
      <c r="N390" s="2" t="str">
        <f>VLOOKUP(M390,ClearingKeys!$A$2:$B$104,2,FALSE)</f>
        <v>ASIA</v>
      </c>
      <c r="O390" s="2" t="str">
        <f t="shared" ref="O390:O453" si="18">IF(ISBLANK(L390),"na",L390)</f>
        <v>na</v>
      </c>
      <c r="P390" t="str">
        <f t="shared" si="17"/>
        <v>India</v>
      </c>
    </row>
    <row r="391" spans="1:16" ht="76.5" x14ac:dyDescent="0.2">
      <c r="A391" s="1" t="s">
        <v>3177</v>
      </c>
      <c r="B391" s="1" t="s">
        <v>2189</v>
      </c>
      <c r="C391" s="1">
        <v>99147</v>
      </c>
      <c r="D391" s="1">
        <v>99147</v>
      </c>
      <c r="E391" s="1" t="s">
        <v>2902</v>
      </c>
      <c r="F391" s="1">
        <v>99147</v>
      </c>
      <c r="G391" s="1" t="s">
        <v>6251</v>
      </c>
      <c r="H391" s="1" t="s">
        <v>1409</v>
      </c>
      <c r="I391" s="1" t="s">
        <v>4732</v>
      </c>
      <c r="J391" s="1" t="str">
        <f>VLOOKUP(I391,tblCountries6[],2,FALSE)</f>
        <v>Russia</v>
      </c>
      <c r="K391" s="1" t="s">
        <v>1240</v>
      </c>
      <c r="M391" s="2" t="str">
        <f t="shared" ref="M391:M454" si="19">TRIM(LOWER(J391))</f>
        <v>russia</v>
      </c>
      <c r="N391" s="2" t="str">
        <f>VLOOKUP(M391,ClearingKeys!$A$2:$B$104,2,FALSE)</f>
        <v>EUROPE</v>
      </c>
      <c r="O391" s="2" t="str">
        <f t="shared" si="18"/>
        <v>na</v>
      </c>
      <c r="P391" t="str">
        <f t="shared" ref="P391:P454" si="20">IF(M391="usa","USA",IF(M391="UK","UK",PROPER(M391)))</f>
        <v>Russia</v>
      </c>
    </row>
    <row r="392" spans="1:16" ht="51" x14ac:dyDescent="0.2">
      <c r="A392" s="1" t="s">
        <v>3181</v>
      </c>
      <c r="B392" s="1" t="s">
        <v>5526</v>
      </c>
      <c r="C392" s="1">
        <v>45880</v>
      </c>
      <c r="D392" s="1">
        <v>45880</v>
      </c>
      <c r="E392" s="1" t="s">
        <v>2902</v>
      </c>
      <c r="F392" s="1">
        <v>45880</v>
      </c>
      <c r="G392" s="1" t="s">
        <v>6073</v>
      </c>
      <c r="H392" s="1" t="s">
        <v>3027</v>
      </c>
      <c r="I392" s="1" t="s">
        <v>2895</v>
      </c>
      <c r="J392" s="1" t="str">
        <f>VLOOKUP(I392,tblCountries6[],2,FALSE)</f>
        <v>USA</v>
      </c>
      <c r="K392" s="1" t="s">
        <v>2431</v>
      </c>
      <c r="M392" s="2" t="str">
        <f t="shared" si="19"/>
        <v>usa</v>
      </c>
      <c r="N392" s="2" t="str">
        <f>VLOOKUP(M392,ClearingKeys!$A$2:$B$104,2,FALSE)</f>
        <v>NA</v>
      </c>
      <c r="O392" s="2" t="str">
        <f t="shared" si="18"/>
        <v>na</v>
      </c>
      <c r="P392" t="str">
        <f t="shared" si="20"/>
        <v>USA</v>
      </c>
    </row>
    <row r="393" spans="1:16" ht="38.25" x14ac:dyDescent="0.2">
      <c r="A393" s="1" t="s">
        <v>3179</v>
      </c>
      <c r="B393" s="1" t="s">
        <v>5526</v>
      </c>
      <c r="C393" s="1">
        <v>70000</v>
      </c>
      <c r="D393" s="1">
        <v>70000</v>
      </c>
      <c r="E393" s="1" t="s">
        <v>2902</v>
      </c>
      <c r="F393" s="1">
        <v>70000</v>
      </c>
      <c r="G393" s="1" t="s">
        <v>1297</v>
      </c>
      <c r="H393" s="1" t="s">
        <v>3027</v>
      </c>
      <c r="I393" s="1" t="s">
        <v>2895</v>
      </c>
      <c r="J393" s="1" t="str">
        <f>VLOOKUP(I393,tblCountries6[],2,FALSE)</f>
        <v>USA</v>
      </c>
      <c r="K393" s="1" t="s">
        <v>1240</v>
      </c>
      <c r="M393" s="2" t="str">
        <f t="shared" si="19"/>
        <v>usa</v>
      </c>
      <c r="N393" s="2" t="str">
        <f>VLOOKUP(M393,ClearingKeys!$A$2:$B$104,2,FALSE)</f>
        <v>NA</v>
      </c>
      <c r="O393" s="2" t="str">
        <f t="shared" si="18"/>
        <v>na</v>
      </c>
      <c r="P393" t="str">
        <f t="shared" si="20"/>
        <v>USA</v>
      </c>
    </row>
    <row r="394" spans="1:16" ht="51" x14ac:dyDescent="0.2">
      <c r="A394" s="1" t="s">
        <v>3174</v>
      </c>
      <c r="B394" s="1" t="s">
        <v>533</v>
      </c>
      <c r="C394" s="1">
        <v>100000</v>
      </c>
      <c r="D394" s="1">
        <v>100000</v>
      </c>
      <c r="E394" s="1" t="s">
        <v>2902</v>
      </c>
      <c r="F394" s="1">
        <v>100000</v>
      </c>
      <c r="G394" s="1" t="s">
        <v>2300</v>
      </c>
      <c r="H394" s="1" t="s">
        <v>6511</v>
      </c>
      <c r="I394" s="1" t="s">
        <v>2895</v>
      </c>
      <c r="J394" s="1" t="str">
        <f>VLOOKUP(I394,tblCountries6[],2,FALSE)</f>
        <v>USA</v>
      </c>
      <c r="K394" s="1" t="s">
        <v>2431</v>
      </c>
      <c r="M394" s="2" t="str">
        <f t="shared" si="19"/>
        <v>usa</v>
      </c>
      <c r="N394" s="2" t="str">
        <f>VLOOKUP(M394,ClearingKeys!$A$2:$B$104,2,FALSE)</f>
        <v>NA</v>
      </c>
      <c r="O394" s="2" t="str">
        <f t="shared" si="18"/>
        <v>na</v>
      </c>
      <c r="P394" t="str">
        <f t="shared" si="20"/>
        <v>USA</v>
      </c>
    </row>
    <row r="395" spans="1:16" ht="38.25" x14ac:dyDescent="0.2">
      <c r="A395" s="1" t="s">
        <v>3173</v>
      </c>
      <c r="B395" s="1" t="s">
        <v>533</v>
      </c>
      <c r="C395" s="1" t="s">
        <v>2689</v>
      </c>
      <c r="D395" s="1">
        <v>1440000</v>
      </c>
      <c r="E395" s="1" t="s">
        <v>1575</v>
      </c>
      <c r="F395" s="1">
        <v>17598.01729</v>
      </c>
      <c r="G395" s="1" t="s">
        <v>2676</v>
      </c>
      <c r="H395" s="1" t="s">
        <v>6511</v>
      </c>
      <c r="I395" s="1" t="s">
        <v>6191</v>
      </c>
      <c r="J395" s="1" t="str">
        <f>VLOOKUP(I395,tblCountries6[],2,FALSE)</f>
        <v>Bangladesh</v>
      </c>
      <c r="K395" s="1" t="s">
        <v>5350</v>
      </c>
      <c r="M395" s="2" t="str">
        <f t="shared" si="19"/>
        <v>bangladesh</v>
      </c>
      <c r="N395" s="2" t="str">
        <f>VLOOKUP(M395,ClearingKeys!$A$2:$B$104,2,FALSE)</f>
        <v>ASIA</v>
      </c>
      <c r="O395" s="2" t="str">
        <f t="shared" si="18"/>
        <v>na</v>
      </c>
      <c r="P395" t="str">
        <f t="shared" si="20"/>
        <v>Bangladesh</v>
      </c>
    </row>
    <row r="396" spans="1:16" ht="38.25" x14ac:dyDescent="0.2">
      <c r="A396" s="1" t="s">
        <v>3176</v>
      </c>
      <c r="B396" s="1" t="s">
        <v>50</v>
      </c>
      <c r="C396" s="1">
        <v>85000</v>
      </c>
      <c r="D396" s="1">
        <v>85000</v>
      </c>
      <c r="E396" s="1" t="s">
        <v>2902</v>
      </c>
      <c r="F396" s="1">
        <v>85000</v>
      </c>
      <c r="G396" s="1" t="s">
        <v>1066</v>
      </c>
      <c r="H396" s="1" t="s">
        <v>4092</v>
      </c>
      <c r="I396" s="1" t="s">
        <v>2895</v>
      </c>
      <c r="J396" s="1" t="str">
        <f>VLOOKUP(I396,tblCountries6[],2,FALSE)</f>
        <v>USA</v>
      </c>
      <c r="K396" s="1" t="s">
        <v>5350</v>
      </c>
      <c r="M396" s="2" t="str">
        <f t="shared" si="19"/>
        <v>usa</v>
      </c>
      <c r="N396" s="2" t="str">
        <f>VLOOKUP(M396,ClearingKeys!$A$2:$B$104,2,FALSE)</f>
        <v>NA</v>
      </c>
      <c r="O396" s="2" t="str">
        <f t="shared" si="18"/>
        <v>na</v>
      </c>
      <c r="P396" t="str">
        <f t="shared" si="20"/>
        <v>USA</v>
      </c>
    </row>
    <row r="397" spans="1:16" ht="63.75" x14ac:dyDescent="0.2">
      <c r="A397" s="1" t="s">
        <v>3538</v>
      </c>
      <c r="B397" s="1" t="s">
        <v>50</v>
      </c>
      <c r="C397" s="1">
        <v>47000</v>
      </c>
      <c r="D397" s="1">
        <v>47000</v>
      </c>
      <c r="E397" s="1" t="s">
        <v>2902</v>
      </c>
      <c r="F397" s="1">
        <v>47000</v>
      </c>
      <c r="G397" s="1" t="s">
        <v>4106</v>
      </c>
      <c r="H397" s="1" t="s">
        <v>3027</v>
      </c>
      <c r="I397" s="1" t="s">
        <v>2895</v>
      </c>
      <c r="J397" s="1" t="str">
        <f>VLOOKUP(I397,tblCountries6[],2,FALSE)</f>
        <v>USA</v>
      </c>
      <c r="K397" s="1" t="s">
        <v>1240</v>
      </c>
      <c r="M397" s="2" t="str">
        <f t="shared" si="19"/>
        <v>usa</v>
      </c>
      <c r="N397" s="2" t="str">
        <f>VLOOKUP(M397,ClearingKeys!$A$2:$B$104,2,FALSE)</f>
        <v>NA</v>
      </c>
      <c r="O397" s="2" t="str">
        <f t="shared" si="18"/>
        <v>na</v>
      </c>
      <c r="P397" t="str">
        <f t="shared" si="20"/>
        <v>USA</v>
      </c>
    </row>
    <row r="398" spans="1:16" ht="38.25" x14ac:dyDescent="0.2">
      <c r="A398" s="1" t="s">
        <v>3545</v>
      </c>
      <c r="B398" s="1" t="s">
        <v>50</v>
      </c>
      <c r="C398" s="1">
        <v>40000</v>
      </c>
      <c r="D398" s="1">
        <v>40000</v>
      </c>
      <c r="E398" s="1" t="s">
        <v>2902</v>
      </c>
      <c r="F398" s="1">
        <v>40000</v>
      </c>
      <c r="G398" s="1" t="s">
        <v>1929</v>
      </c>
      <c r="H398" s="1" t="s">
        <v>3027</v>
      </c>
      <c r="I398" s="1" t="s">
        <v>2895</v>
      </c>
      <c r="J398" s="1" t="str">
        <f>VLOOKUP(I398,tblCountries6[],2,FALSE)</f>
        <v>USA</v>
      </c>
      <c r="K398" s="1" t="s">
        <v>5350</v>
      </c>
      <c r="M398" s="2" t="str">
        <f t="shared" si="19"/>
        <v>usa</v>
      </c>
      <c r="N398" s="2" t="str">
        <f>VLOOKUP(M398,ClearingKeys!$A$2:$B$104,2,FALSE)</f>
        <v>NA</v>
      </c>
      <c r="O398" s="2" t="str">
        <f t="shared" si="18"/>
        <v>na</v>
      </c>
      <c r="P398" t="str">
        <f t="shared" si="20"/>
        <v>USA</v>
      </c>
    </row>
    <row r="399" spans="1:16" ht="38.25" x14ac:dyDescent="0.2">
      <c r="A399" s="1" t="s">
        <v>3547</v>
      </c>
      <c r="B399" s="1" t="s">
        <v>1321</v>
      </c>
      <c r="C399" s="1">
        <v>30000</v>
      </c>
      <c r="D399" s="1">
        <v>30000</v>
      </c>
      <c r="E399" s="1" t="s">
        <v>2902</v>
      </c>
      <c r="F399" s="1">
        <v>30000</v>
      </c>
      <c r="G399" s="1" t="s">
        <v>2484</v>
      </c>
      <c r="H399" s="1" t="s">
        <v>2893</v>
      </c>
      <c r="I399" s="1" t="s">
        <v>1241</v>
      </c>
      <c r="J399" s="1" t="str">
        <f>VLOOKUP(I399,tblCountries6[],2,FALSE)</f>
        <v>India</v>
      </c>
      <c r="K399" s="1" t="s">
        <v>5350</v>
      </c>
      <c r="M399" s="2" t="str">
        <f t="shared" si="19"/>
        <v>india</v>
      </c>
      <c r="N399" s="2" t="str">
        <f>VLOOKUP(M399,ClearingKeys!$A$2:$B$104,2,FALSE)</f>
        <v>ASIA</v>
      </c>
      <c r="O399" s="2" t="str">
        <f t="shared" si="18"/>
        <v>na</v>
      </c>
      <c r="P399" t="str">
        <f t="shared" si="20"/>
        <v>India</v>
      </c>
    </row>
    <row r="400" spans="1:16" ht="38.25" x14ac:dyDescent="0.2">
      <c r="A400" s="1" t="s">
        <v>3541</v>
      </c>
      <c r="B400" s="1" t="s">
        <v>1321</v>
      </c>
      <c r="C400" s="1">
        <v>72000</v>
      </c>
      <c r="D400" s="1">
        <v>72000</v>
      </c>
      <c r="E400" s="1" t="s">
        <v>1537</v>
      </c>
      <c r="F400" s="1">
        <v>70802.02966</v>
      </c>
      <c r="G400" s="1" t="s">
        <v>2089</v>
      </c>
      <c r="H400" s="1" t="s">
        <v>2089</v>
      </c>
      <c r="I400" s="1" t="s">
        <v>2732</v>
      </c>
      <c r="J400" s="1" t="str">
        <f>VLOOKUP(I400,tblCountries6[],2,FALSE)</f>
        <v>Canada</v>
      </c>
      <c r="K400" s="1" t="s">
        <v>1240</v>
      </c>
      <c r="M400" s="2" t="str">
        <f t="shared" si="19"/>
        <v>canada</v>
      </c>
      <c r="N400" s="2" t="str">
        <f>VLOOKUP(M400,ClearingKeys!$A$2:$B$104,2,FALSE)</f>
        <v>NA</v>
      </c>
      <c r="O400" s="2" t="str">
        <f t="shared" si="18"/>
        <v>na</v>
      </c>
      <c r="P400" t="str">
        <f t="shared" si="20"/>
        <v>Canada</v>
      </c>
    </row>
    <row r="401" spans="1:16" ht="63.75" x14ac:dyDescent="0.2">
      <c r="A401" s="1" t="s">
        <v>3543</v>
      </c>
      <c r="B401" s="1" t="s">
        <v>5921</v>
      </c>
      <c r="C401" s="1">
        <v>34000</v>
      </c>
      <c r="D401" s="1">
        <v>34000</v>
      </c>
      <c r="E401" s="1" t="s">
        <v>2902</v>
      </c>
      <c r="F401" s="1">
        <v>34000</v>
      </c>
      <c r="G401" s="1" t="s">
        <v>4399</v>
      </c>
      <c r="H401" s="1" t="s">
        <v>6511</v>
      </c>
      <c r="I401" s="1" t="s">
        <v>2895</v>
      </c>
      <c r="J401" s="1" t="str">
        <f>VLOOKUP(I401,tblCountries6[],2,FALSE)</f>
        <v>USA</v>
      </c>
      <c r="K401" s="1" t="s">
        <v>1240</v>
      </c>
      <c r="M401" s="2" t="str">
        <f t="shared" si="19"/>
        <v>usa</v>
      </c>
      <c r="N401" s="2" t="str">
        <f>VLOOKUP(M401,ClearingKeys!$A$2:$B$104,2,FALSE)</f>
        <v>NA</v>
      </c>
      <c r="O401" s="2" t="str">
        <f t="shared" si="18"/>
        <v>na</v>
      </c>
      <c r="P401" t="str">
        <f t="shared" si="20"/>
        <v>USA</v>
      </c>
    </row>
    <row r="402" spans="1:16" ht="38.25" x14ac:dyDescent="0.2">
      <c r="A402" s="1" t="s">
        <v>3553</v>
      </c>
      <c r="B402" s="1" t="s">
        <v>5921</v>
      </c>
      <c r="C402" s="1">
        <v>52000</v>
      </c>
      <c r="D402" s="1">
        <v>52000</v>
      </c>
      <c r="E402" s="1" t="s">
        <v>2902</v>
      </c>
      <c r="F402" s="1">
        <v>52000</v>
      </c>
      <c r="G402" s="1" t="s">
        <v>5916</v>
      </c>
      <c r="H402" s="1" t="s">
        <v>6511</v>
      </c>
      <c r="I402" s="1" t="s">
        <v>2895</v>
      </c>
      <c r="J402" s="1" t="str">
        <f>VLOOKUP(I402,tblCountries6[],2,FALSE)</f>
        <v>USA</v>
      </c>
      <c r="K402" s="1" t="s">
        <v>1240</v>
      </c>
      <c r="M402" s="2" t="str">
        <f t="shared" si="19"/>
        <v>usa</v>
      </c>
      <c r="N402" s="2" t="str">
        <f>VLOOKUP(M402,ClearingKeys!$A$2:$B$104,2,FALSE)</f>
        <v>NA</v>
      </c>
      <c r="O402" s="2" t="str">
        <f t="shared" si="18"/>
        <v>na</v>
      </c>
      <c r="P402" t="str">
        <f t="shared" si="20"/>
        <v>USA</v>
      </c>
    </row>
    <row r="403" spans="1:16" ht="38.25" x14ac:dyDescent="0.2">
      <c r="A403" s="1" t="s">
        <v>3555</v>
      </c>
      <c r="B403" s="1" t="s">
        <v>4269</v>
      </c>
      <c r="C403" s="1">
        <v>300000</v>
      </c>
      <c r="D403" s="1">
        <v>300000</v>
      </c>
      <c r="E403" s="1" t="s">
        <v>718</v>
      </c>
      <c r="F403" s="1">
        <v>5342.3750060000002</v>
      </c>
      <c r="G403" s="1" t="s">
        <v>2265</v>
      </c>
      <c r="H403" s="1" t="s">
        <v>4092</v>
      </c>
      <c r="I403" s="1" t="s">
        <v>1241</v>
      </c>
      <c r="J403" s="1" t="str">
        <f>VLOOKUP(I403,tblCountries6[],2,FALSE)</f>
        <v>India</v>
      </c>
      <c r="K403" s="1" t="s">
        <v>5881</v>
      </c>
      <c r="M403" s="2" t="str">
        <f t="shared" si="19"/>
        <v>india</v>
      </c>
      <c r="N403" s="2" t="str">
        <f>VLOOKUP(M403,ClearingKeys!$A$2:$B$104,2,FALSE)</f>
        <v>ASIA</v>
      </c>
      <c r="O403" s="2" t="str">
        <f t="shared" si="18"/>
        <v>na</v>
      </c>
      <c r="P403" t="str">
        <f t="shared" si="20"/>
        <v>India</v>
      </c>
    </row>
    <row r="404" spans="1:16" ht="38.25" x14ac:dyDescent="0.2">
      <c r="A404" s="1" t="s">
        <v>3548</v>
      </c>
      <c r="B404" s="1" t="s">
        <v>4847</v>
      </c>
      <c r="C404" s="1">
        <v>400000</v>
      </c>
      <c r="D404" s="1">
        <v>400000</v>
      </c>
      <c r="E404" s="1" t="s">
        <v>718</v>
      </c>
      <c r="F404" s="1">
        <v>7123.1666750000004</v>
      </c>
      <c r="G404" s="1" t="s">
        <v>6511</v>
      </c>
      <c r="H404" s="1" t="s">
        <v>6511</v>
      </c>
      <c r="I404" s="1" t="s">
        <v>1241</v>
      </c>
      <c r="J404" s="1" t="str">
        <f>VLOOKUP(I404,tblCountries6[],2,FALSE)</f>
        <v>India</v>
      </c>
      <c r="K404" s="1" t="s">
        <v>1240</v>
      </c>
      <c r="M404" s="2" t="str">
        <f t="shared" si="19"/>
        <v>india</v>
      </c>
      <c r="N404" s="2" t="str">
        <f>VLOOKUP(M404,ClearingKeys!$A$2:$B$104,2,FALSE)</f>
        <v>ASIA</v>
      </c>
      <c r="O404" s="2" t="str">
        <f t="shared" si="18"/>
        <v>na</v>
      </c>
      <c r="P404" t="str">
        <f t="shared" si="20"/>
        <v>India</v>
      </c>
    </row>
    <row r="405" spans="1:16" ht="38.25" x14ac:dyDescent="0.2">
      <c r="A405" s="1" t="s">
        <v>3551</v>
      </c>
      <c r="B405" s="1" t="s">
        <v>2588</v>
      </c>
      <c r="C405" s="1">
        <v>63586.95</v>
      </c>
      <c r="D405" s="1">
        <v>63586</v>
      </c>
      <c r="E405" s="1" t="s">
        <v>2902</v>
      </c>
      <c r="F405" s="1">
        <v>63586</v>
      </c>
      <c r="G405" s="1" t="s">
        <v>4772</v>
      </c>
      <c r="H405" s="1" t="s">
        <v>3027</v>
      </c>
      <c r="I405" s="1" t="s">
        <v>3342</v>
      </c>
      <c r="J405" s="1" t="str">
        <f>VLOOKUP(I405,tblCountries6[],2,FALSE)</f>
        <v>UAE</v>
      </c>
      <c r="K405" s="1" t="s">
        <v>5350</v>
      </c>
      <c r="M405" s="2" t="str">
        <f t="shared" si="19"/>
        <v>uae</v>
      </c>
      <c r="N405" s="2" t="str">
        <f>VLOOKUP(M405,ClearingKeys!$A$2:$B$104,2,FALSE)</f>
        <v>ASIA</v>
      </c>
      <c r="O405" s="2" t="str">
        <f t="shared" si="18"/>
        <v>na</v>
      </c>
      <c r="P405" t="str">
        <f t="shared" si="20"/>
        <v>Uae</v>
      </c>
    </row>
    <row r="406" spans="1:16" ht="38.25" x14ac:dyDescent="0.2">
      <c r="A406" s="1" t="s">
        <v>3557</v>
      </c>
      <c r="B406" s="1" t="s">
        <v>6193</v>
      </c>
      <c r="C406" s="1" t="s">
        <v>6312</v>
      </c>
      <c r="D406" s="1">
        <v>35000</v>
      </c>
      <c r="E406" s="1" t="s">
        <v>211</v>
      </c>
      <c r="F406" s="1">
        <v>55166.239520000003</v>
      </c>
      <c r="G406" s="1" t="s">
        <v>508</v>
      </c>
      <c r="H406" s="1" t="s">
        <v>519</v>
      </c>
      <c r="I406" s="1" t="s">
        <v>922</v>
      </c>
      <c r="J406" s="1" t="str">
        <f>VLOOKUP(I406,tblCountries6[],2,FALSE)</f>
        <v>UK</v>
      </c>
      <c r="K406" s="1" t="s">
        <v>1240</v>
      </c>
      <c r="M406" s="2" t="str">
        <f t="shared" si="19"/>
        <v>uk</v>
      </c>
      <c r="N406" s="2" t="str">
        <f>VLOOKUP(M406,ClearingKeys!$A$2:$B$104,2,FALSE)</f>
        <v>EUROPE</v>
      </c>
      <c r="O406" s="2" t="str">
        <f t="shared" si="18"/>
        <v>na</v>
      </c>
      <c r="P406" t="str">
        <f t="shared" si="20"/>
        <v>UK</v>
      </c>
    </row>
    <row r="407" spans="1:16" ht="38.25" x14ac:dyDescent="0.2">
      <c r="A407" s="1" t="s">
        <v>3568</v>
      </c>
      <c r="B407" s="1" t="s">
        <v>3037</v>
      </c>
      <c r="C407" s="1">
        <v>60000</v>
      </c>
      <c r="D407" s="1">
        <v>60000</v>
      </c>
      <c r="E407" s="1" t="s">
        <v>2902</v>
      </c>
      <c r="F407" s="1">
        <v>60000</v>
      </c>
      <c r="G407" s="1" t="s">
        <v>698</v>
      </c>
      <c r="H407" s="1" t="s">
        <v>6511</v>
      </c>
      <c r="I407" s="1" t="s">
        <v>2895</v>
      </c>
      <c r="J407" s="1" t="str">
        <f>VLOOKUP(I407,tblCountries6[],2,FALSE)</f>
        <v>USA</v>
      </c>
      <c r="K407" s="1" t="s">
        <v>1240</v>
      </c>
      <c r="M407" s="2" t="str">
        <f t="shared" si="19"/>
        <v>usa</v>
      </c>
      <c r="N407" s="2" t="str">
        <f>VLOOKUP(M407,ClearingKeys!$A$2:$B$104,2,FALSE)</f>
        <v>NA</v>
      </c>
      <c r="O407" s="2" t="str">
        <f t="shared" si="18"/>
        <v>na</v>
      </c>
      <c r="P407" t="str">
        <f t="shared" si="20"/>
        <v>USA</v>
      </c>
    </row>
    <row r="408" spans="1:16" ht="51" x14ac:dyDescent="0.2">
      <c r="A408" s="1" t="s">
        <v>3566</v>
      </c>
      <c r="B408" s="1" t="s">
        <v>2389</v>
      </c>
      <c r="C408" s="1">
        <v>19200</v>
      </c>
      <c r="D408" s="1">
        <v>19200</v>
      </c>
      <c r="E408" s="1" t="s">
        <v>2902</v>
      </c>
      <c r="F408" s="1">
        <v>19200</v>
      </c>
      <c r="G408" s="1" t="s">
        <v>3531</v>
      </c>
      <c r="H408" s="1" t="s">
        <v>3027</v>
      </c>
      <c r="I408" s="1" t="s">
        <v>1507</v>
      </c>
      <c r="J408" s="1" t="str">
        <f>VLOOKUP(I408,tblCountries6[],2,FALSE)</f>
        <v>Romania</v>
      </c>
      <c r="K408" s="1" t="s">
        <v>2431</v>
      </c>
      <c r="M408" s="2" t="str">
        <f t="shared" si="19"/>
        <v>romania</v>
      </c>
      <c r="N408" s="2" t="str">
        <f>VLOOKUP(M408,ClearingKeys!$A$2:$B$104,2,FALSE)</f>
        <v>EUROPE</v>
      </c>
      <c r="O408" s="2" t="str">
        <f t="shared" si="18"/>
        <v>na</v>
      </c>
      <c r="P408" t="str">
        <f t="shared" si="20"/>
        <v>Romania</v>
      </c>
    </row>
    <row r="409" spans="1:16" ht="51" x14ac:dyDescent="0.2">
      <c r="A409" s="1" t="s">
        <v>3445</v>
      </c>
      <c r="B409" s="1" t="s">
        <v>3378</v>
      </c>
      <c r="C409" s="1" t="s">
        <v>2631</v>
      </c>
      <c r="D409" s="1">
        <v>14000000</v>
      </c>
      <c r="E409" s="1" t="s">
        <v>869</v>
      </c>
      <c r="F409" s="1">
        <v>28109.627550000001</v>
      </c>
      <c r="G409" s="1" t="s">
        <v>4895</v>
      </c>
      <c r="H409" s="1" t="s">
        <v>6511</v>
      </c>
      <c r="I409" s="1" t="s">
        <v>2673</v>
      </c>
      <c r="J409" s="1" t="str">
        <f>VLOOKUP(I409,tblCountries6[],2,FALSE)</f>
        <v>Costa Rica</v>
      </c>
      <c r="K409" s="1" t="s">
        <v>2431</v>
      </c>
      <c r="M409" s="2" t="str">
        <f t="shared" si="19"/>
        <v>costa rica</v>
      </c>
      <c r="N409" s="2" t="str">
        <f>VLOOKUP(M409,ClearingKeys!$A$2:$B$104,2,FALSE)</f>
        <v>NA</v>
      </c>
      <c r="O409" s="2" t="str">
        <f t="shared" si="18"/>
        <v>na</v>
      </c>
      <c r="P409" t="str">
        <f t="shared" si="20"/>
        <v>Costa Rica</v>
      </c>
    </row>
    <row r="410" spans="1:16" ht="38.25" x14ac:dyDescent="0.2">
      <c r="A410" s="1" t="s">
        <v>3447</v>
      </c>
      <c r="B410" s="1" t="s">
        <v>3378</v>
      </c>
      <c r="C410" s="1">
        <v>56000</v>
      </c>
      <c r="D410" s="1">
        <v>56000</v>
      </c>
      <c r="E410" s="1" t="s">
        <v>2902</v>
      </c>
      <c r="F410" s="1">
        <v>56000</v>
      </c>
      <c r="G410" s="1" t="s">
        <v>4491</v>
      </c>
      <c r="H410" s="1" t="s">
        <v>6511</v>
      </c>
      <c r="I410" s="1" t="s">
        <v>2895</v>
      </c>
      <c r="J410" s="1" t="str">
        <f>VLOOKUP(I410,tblCountries6[],2,FALSE)</f>
        <v>USA</v>
      </c>
      <c r="K410" s="1" t="s">
        <v>1240</v>
      </c>
      <c r="M410" s="2" t="str">
        <f t="shared" si="19"/>
        <v>usa</v>
      </c>
      <c r="N410" s="2" t="str">
        <f>VLOOKUP(M410,ClearingKeys!$A$2:$B$104,2,FALSE)</f>
        <v>NA</v>
      </c>
      <c r="O410" s="2" t="str">
        <f t="shared" si="18"/>
        <v>na</v>
      </c>
      <c r="P410" t="str">
        <f t="shared" si="20"/>
        <v>USA</v>
      </c>
    </row>
    <row r="411" spans="1:16" ht="38.25" x14ac:dyDescent="0.2">
      <c r="A411" s="1" t="s">
        <v>3448</v>
      </c>
      <c r="B411" s="1" t="s">
        <v>3378</v>
      </c>
      <c r="C411" s="1">
        <v>52000</v>
      </c>
      <c r="D411" s="1">
        <v>52000</v>
      </c>
      <c r="E411" s="1" t="s">
        <v>2902</v>
      </c>
      <c r="F411" s="1">
        <v>52000</v>
      </c>
      <c r="G411" s="1" t="s">
        <v>148</v>
      </c>
      <c r="H411" s="1" t="s">
        <v>519</v>
      </c>
      <c r="I411" s="1" t="s">
        <v>2895</v>
      </c>
      <c r="J411" s="1" t="str">
        <f>VLOOKUP(I411,tblCountries6[],2,FALSE)</f>
        <v>USA</v>
      </c>
      <c r="K411" s="1" t="s">
        <v>1240</v>
      </c>
      <c r="M411" s="2" t="str">
        <f t="shared" si="19"/>
        <v>usa</v>
      </c>
      <c r="N411" s="2" t="str">
        <f>VLOOKUP(M411,ClearingKeys!$A$2:$B$104,2,FALSE)</f>
        <v>NA</v>
      </c>
      <c r="O411" s="2" t="str">
        <f t="shared" si="18"/>
        <v>na</v>
      </c>
      <c r="P411" t="str">
        <f t="shared" si="20"/>
        <v>USA</v>
      </c>
    </row>
    <row r="412" spans="1:16" ht="51" x14ac:dyDescent="0.2">
      <c r="A412" s="1" t="s">
        <v>3449</v>
      </c>
      <c r="B412" s="1" t="s">
        <v>3261</v>
      </c>
      <c r="C412" s="1">
        <v>51613</v>
      </c>
      <c r="D412" s="1">
        <v>51613</v>
      </c>
      <c r="E412" s="1" t="s">
        <v>2902</v>
      </c>
      <c r="F412" s="1">
        <v>51613</v>
      </c>
      <c r="G412" s="1" t="s">
        <v>1572</v>
      </c>
      <c r="H412" s="1" t="s">
        <v>6511</v>
      </c>
      <c r="I412" s="1" t="s">
        <v>2895</v>
      </c>
      <c r="J412" s="1" t="str">
        <f>VLOOKUP(I412,tblCountries6[],2,FALSE)</f>
        <v>USA</v>
      </c>
      <c r="K412" s="1" t="s">
        <v>2431</v>
      </c>
      <c r="M412" s="2" t="str">
        <f t="shared" si="19"/>
        <v>usa</v>
      </c>
      <c r="N412" s="2" t="str">
        <f>VLOOKUP(M412,ClearingKeys!$A$2:$B$104,2,FALSE)</f>
        <v>NA</v>
      </c>
      <c r="O412" s="2" t="str">
        <f t="shared" si="18"/>
        <v>na</v>
      </c>
      <c r="P412" t="str">
        <f t="shared" si="20"/>
        <v>USA</v>
      </c>
    </row>
    <row r="413" spans="1:16" ht="38.25" x14ac:dyDescent="0.2">
      <c r="A413" s="1" t="s">
        <v>3437</v>
      </c>
      <c r="B413" s="1" t="s">
        <v>2167</v>
      </c>
      <c r="C413" s="1">
        <v>35000</v>
      </c>
      <c r="D413" s="1">
        <v>35000</v>
      </c>
      <c r="E413" s="1" t="s">
        <v>2902</v>
      </c>
      <c r="F413" s="1">
        <v>35000</v>
      </c>
      <c r="G413" s="1" t="s">
        <v>4304</v>
      </c>
      <c r="H413" s="1" t="s">
        <v>6511</v>
      </c>
      <c r="I413" s="1" t="s">
        <v>4732</v>
      </c>
      <c r="J413" s="1" t="str">
        <f>VLOOKUP(I413,tblCountries6[],2,FALSE)</f>
        <v>Russia</v>
      </c>
      <c r="K413" s="1" t="s">
        <v>1240</v>
      </c>
      <c r="M413" s="2" t="str">
        <f t="shared" si="19"/>
        <v>russia</v>
      </c>
      <c r="N413" s="2" t="str">
        <f>VLOOKUP(M413,ClearingKeys!$A$2:$B$104,2,FALSE)</f>
        <v>EUROPE</v>
      </c>
      <c r="O413" s="2" t="str">
        <f t="shared" si="18"/>
        <v>na</v>
      </c>
      <c r="P413" t="str">
        <f t="shared" si="20"/>
        <v>Russia</v>
      </c>
    </row>
    <row r="414" spans="1:16" ht="63.75" x14ac:dyDescent="0.2">
      <c r="A414" s="1" t="s">
        <v>3440</v>
      </c>
      <c r="B414" s="1" t="s">
        <v>2167</v>
      </c>
      <c r="C414" s="1">
        <v>56000</v>
      </c>
      <c r="D414" s="1">
        <v>56000</v>
      </c>
      <c r="E414" s="1" t="s">
        <v>2902</v>
      </c>
      <c r="F414" s="1">
        <v>56000</v>
      </c>
      <c r="G414" s="1" t="s">
        <v>775</v>
      </c>
      <c r="H414" s="1" t="s">
        <v>3027</v>
      </c>
      <c r="I414" s="1" t="s">
        <v>2895</v>
      </c>
      <c r="J414" s="1" t="str">
        <f>VLOOKUP(I414,tblCountries6[],2,FALSE)</f>
        <v>USA</v>
      </c>
      <c r="K414" s="1" t="s">
        <v>2431</v>
      </c>
      <c r="M414" s="2" t="str">
        <f t="shared" si="19"/>
        <v>usa</v>
      </c>
      <c r="N414" s="2" t="str">
        <f>VLOOKUP(M414,ClearingKeys!$A$2:$B$104,2,FALSE)</f>
        <v>NA</v>
      </c>
      <c r="O414" s="2" t="str">
        <f t="shared" si="18"/>
        <v>na</v>
      </c>
      <c r="P414" t="str">
        <f t="shared" si="20"/>
        <v>USA</v>
      </c>
    </row>
    <row r="415" spans="1:16" ht="38.25" x14ac:dyDescent="0.2">
      <c r="A415" s="1" t="s">
        <v>3442</v>
      </c>
      <c r="B415" s="1" t="s">
        <v>2167</v>
      </c>
      <c r="C415" s="1" t="s">
        <v>5343</v>
      </c>
      <c r="D415" s="1">
        <v>115000</v>
      </c>
      <c r="E415" s="1" t="s">
        <v>2902</v>
      </c>
      <c r="F415" s="1">
        <v>115000</v>
      </c>
      <c r="G415" s="1" t="s">
        <v>5482</v>
      </c>
      <c r="H415" s="1" t="s">
        <v>5482</v>
      </c>
      <c r="I415" s="1" t="s">
        <v>2895</v>
      </c>
      <c r="J415" s="1" t="str">
        <f>VLOOKUP(I415,tblCountries6[],2,FALSE)</f>
        <v>USA</v>
      </c>
      <c r="K415" s="1" t="s">
        <v>5350</v>
      </c>
      <c r="M415" s="2" t="str">
        <f t="shared" si="19"/>
        <v>usa</v>
      </c>
      <c r="N415" s="2" t="str">
        <f>VLOOKUP(M415,ClearingKeys!$A$2:$B$104,2,FALSE)</f>
        <v>NA</v>
      </c>
      <c r="O415" s="2" t="str">
        <f t="shared" si="18"/>
        <v>na</v>
      </c>
      <c r="P415" t="str">
        <f t="shared" si="20"/>
        <v>USA</v>
      </c>
    </row>
    <row r="416" spans="1:16" ht="38.25" x14ac:dyDescent="0.2">
      <c r="A416" s="1" t="s">
        <v>3443</v>
      </c>
      <c r="B416" s="1" t="s">
        <v>6208</v>
      </c>
      <c r="C416" s="1" t="s">
        <v>3009</v>
      </c>
      <c r="D416" s="1">
        <v>66000</v>
      </c>
      <c r="E416" s="1" t="s">
        <v>211</v>
      </c>
      <c r="F416" s="1">
        <v>104027.766</v>
      </c>
      <c r="G416" s="1" t="s">
        <v>1041</v>
      </c>
      <c r="H416" s="1" t="s">
        <v>3027</v>
      </c>
      <c r="I416" s="1" t="s">
        <v>922</v>
      </c>
      <c r="J416" s="1" t="str">
        <f>VLOOKUP(I416,tblCountries6[],2,FALSE)</f>
        <v>UK</v>
      </c>
      <c r="K416" s="1" t="s">
        <v>5881</v>
      </c>
      <c r="M416" s="2" t="str">
        <f t="shared" si="19"/>
        <v>uk</v>
      </c>
      <c r="N416" s="2" t="str">
        <f>VLOOKUP(M416,ClearingKeys!$A$2:$B$104,2,FALSE)</f>
        <v>EUROPE</v>
      </c>
      <c r="O416" s="2" t="str">
        <f t="shared" si="18"/>
        <v>na</v>
      </c>
      <c r="P416" t="str">
        <f t="shared" si="20"/>
        <v>UK</v>
      </c>
    </row>
    <row r="417" spans="1:16" ht="38.25" x14ac:dyDescent="0.2">
      <c r="A417" s="1" t="s">
        <v>3465</v>
      </c>
      <c r="B417" s="1" t="s">
        <v>948</v>
      </c>
      <c r="C417" s="1" t="s">
        <v>144</v>
      </c>
      <c r="D417" s="1">
        <v>200000</v>
      </c>
      <c r="E417" s="1" t="s">
        <v>718</v>
      </c>
      <c r="F417" s="1">
        <v>3561.583337</v>
      </c>
      <c r="G417" s="1" t="s">
        <v>5482</v>
      </c>
      <c r="H417" s="1" t="s">
        <v>5482</v>
      </c>
      <c r="I417" s="1" t="s">
        <v>1241</v>
      </c>
      <c r="J417" s="1" t="str">
        <f>VLOOKUP(I417,tblCountries6[],2,FALSE)</f>
        <v>India</v>
      </c>
      <c r="K417" s="1" t="s">
        <v>5881</v>
      </c>
      <c r="M417" s="2" t="str">
        <f t="shared" si="19"/>
        <v>india</v>
      </c>
      <c r="N417" s="2" t="str">
        <f>VLOOKUP(M417,ClearingKeys!$A$2:$B$104,2,FALSE)</f>
        <v>ASIA</v>
      </c>
      <c r="O417" s="2" t="str">
        <f t="shared" si="18"/>
        <v>na</v>
      </c>
      <c r="P417" t="str">
        <f t="shared" si="20"/>
        <v>India</v>
      </c>
    </row>
    <row r="418" spans="1:16" ht="38.25" x14ac:dyDescent="0.2">
      <c r="A418" s="1" t="s">
        <v>3471</v>
      </c>
      <c r="B418" s="1" t="s">
        <v>948</v>
      </c>
      <c r="C418" s="1">
        <v>72000</v>
      </c>
      <c r="D418" s="1">
        <v>72000</v>
      </c>
      <c r="E418" s="1" t="s">
        <v>2902</v>
      </c>
      <c r="F418" s="1">
        <v>72000</v>
      </c>
      <c r="G418" s="1" t="s">
        <v>1915</v>
      </c>
      <c r="H418" s="1" t="s">
        <v>2893</v>
      </c>
      <c r="I418" s="1" t="s">
        <v>2895</v>
      </c>
      <c r="J418" s="1" t="str">
        <f>VLOOKUP(I418,tblCountries6[],2,FALSE)</f>
        <v>USA</v>
      </c>
      <c r="K418" s="1" t="s">
        <v>1240</v>
      </c>
      <c r="M418" s="2" t="str">
        <f t="shared" si="19"/>
        <v>usa</v>
      </c>
      <c r="N418" s="2" t="str">
        <f>VLOOKUP(M418,ClearingKeys!$A$2:$B$104,2,FALSE)</f>
        <v>NA</v>
      </c>
      <c r="O418" s="2" t="str">
        <f t="shared" si="18"/>
        <v>na</v>
      </c>
      <c r="P418" t="str">
        <f t="shared" si="20"/>
        <v>USA</v>
      </c>
    </row>
    <row r="419" spans="1:16" ht="51" x14ac:dyDescent="0.2">
      <c r="A419" s="1" t="s">
        <v>3468</v>
      </c>
      <c r="B419" s="1" t="s">
        <v>948</v>
      </c>
      <c r="C419" s="1">
        <v>90000</v>
      </c>
      <c r="D419" s="1">
        <v>90000</v>
      </c>
      <c r="E419" s="1" t="s">
        <v>2902</v>
      </c>
      <c r="F419" s="1">
        <v>90000</v>
      </c>
      <c r="G419" s="1" t="s">
        <v>2972</v>
      </c>
      <c r="H419" s="1" t="s">
        <v>6511</v>
      </c>
      <c r="I419" s="1" t="s">
        <v>2895</v>
      </c>
      <c r="J419" s="1" t="str">
        <f>VLOOKUP(I419,tblCountries6[],2,FALSE)</f>
        <v>USA</v>
      </c>
      <c r="K419" s="1" t="s">
        <v>2431</v>
      </c>
      <c r="M419" s="2" t="str">
        <f t="shared" si="19"/>
        <v>usa</v>
      </c>
      <c r="N419" s="2" t="str">
        <f>VLOOKUP(M419,ClearingKeys!$A$2:$B$104,2,FALSE)</f>
        <v>NA</v>
      </c>
      <c r="O419" s="2" t="str">
        <f t="shared" si="18"/>
        <v>na</v>
      </c>
      <c r="P419" t="str">
        <f t="shared" si="20"/>
        <v>USA</v>
      </c>
    </row>
    <row r="420" spans="1:16" ht="51" x14ac:dyDescent="0.2">
      <c r="A420" s="1" t="s">
        <v>3485</v>
      </c>
      <c r="B420" s="1" t="s">
        <v>191</v>
      </c>
      <c r="C420" s="1" t="s">
        <v>5731</v>
      </c>
      <c r="D420" s="1">
        <v>8500</v>
      </c>
      <c r="E420" s="1" t="s">
        <v>2902</v>
      </c>
      <c r="F420" s="1">
        <v>8500</v>
      </c>
      <c r="G420" s="1" t="s">
        <v>4026</v>
      </c>
      <c r="H420" s="1" t="s">
        <v>519</v>
      </c>
      <c r="I420" s="1" t="s">
        <v>1507</v>
      </c>
      <c r="J420" s="1" t="str">
        <f>VLOOKUP(I420,tblCountries6[],2,FALSE)</f>
        <v>Romania</v>
      </c>
      <c r="K420" s="1" t="s">
        <v>5350</v>
      </c>
      <c r="M420" s="2" t="str">
        <f t="shared" si="19"/>
        <v>romania</v>
      </c>
      <c r="N420" s="2" t="str">
        <f>VLOOKUP(M420,ClearingKeys!$A$2:$B$104,2,FALSE)</f>
        <v>EUROPE</v>
      </c>
      <c r="O420" s="2" t="str">
        <f t="shared" si="18"/>
        <v>na</v>
      </c>
      <c r="P420" t="str">
        <f t="shared" si="20"/>
        <v>Romania</v>
      </c>
    </row>
    <row r="421" spans="1:16" ht="38.25" x14ac:dyDescent="0.2">
      <c r="A421" s="1" t="s">
        <v>3486</v>
      </c>
      <c r="B421" s="1" t="s">
        <v>191</v>
      </c>
      <c r="C421" s="1">
        <v>12000</v>
      </c>
      <c r="D421" s="1">
        <v>12000</v>
      </c>
      <c r="E421" s="1" t="s">
        <v>2902</v>
      </c>
      <c r="F421" s="1">
        <v>12000</v>
      </c>
      <c r="G421" s="1" t="s">
        <v>3263</v>
      </c>
      <c r="H421" s="1" t="s">
        <v>6511</v>
      </c>
      <c r="I421" s="1" t="s">
        <v>532</v>
      </c>
      <c r="J421" s="1" t="str">
        <f>VLOOKUP(I421,tblCountries6[],2,FALSE)</f>
        <v>iran</v>
      </c>
      <c r="K421" s="1" t="s">
        <v>5350</v>
      </c>
      <c r="M421" s="2" t="str">
        <f t="shared" si="19"/>
        <v>iran</v>
      </c>
      <c r="N421" s="2" t="str">
        <f>VLOOKUP(M421,ClearingKeys!$A$2:$B$104,2,FALSE)</f>
        <v>ASIA</v>
      </c>
      <c r="O421" s="2" t="str">
        <f t="shared" si="18"/>
        <v>na</v>
      </c>
      <c r="P421" t="str">
        <f t="shared" si="20"/>
        <v>Iran</v>
      </c>
    </row>
    <row r="422" spans="1:16" ht="51" x14ac:dyDescent="0.2">
      <c r="A422" s="1" t="s">
        <v>3483</v>
      </c>
      <c r="B422" s="1" t="s">
        <v>1232</v>
      </c>
      <c r="C422" s="1" t="s">
        <v>3268</v>
      </c>
      <c r="D422" s="1">
        <v>250000</v>
      </c>
      <c r="E422" s="1" t="s">
        <v>2902</v>
      </c>
      <c r="F422" s="1">
        <v>250000</v>
      </c>
      <c r="G422" s="1" t="s">
        <v>69</v>
      </c>
      <c r="H422" s="1" t="s">
        <v>5482</v>
      </c>
      <c r="I422" s="1" t="s">
        <v>2895</v>
      </c>
      <c r="J422" s="1" t="str">
        <f>VLOOKUP(I422,tblCountries6[],2,FALSE)</f>
        <v>USA</v>
      </c>
      <c r="K422" s="1" t="s">
        <v>2431</v>
      </c>
      <c r="M422" s="2" t="str">
        <f t="shared" si="19"/>
        <v>usa</v>
      </c>
      <c r="N422" s="2" t="str">
        <f>VLOOKUP(M422,ClearingKeys!$A$2:$B$104,2,FALSE)</f>
        <v>NA</v>
      </c>
      <c r="O422" s="2" t="str">
        <f t="shared" si="18"/>
        <v>na</v>
      </c>
      <c r="P422" t="str">
        <f t="shared" si="20"/>
        <v>USA</v>
      </c>
    </row>
    <row r="423" spans="1:16" ht="51" x14ac:dyDescent="0.2">
      <c r="A423" s="1" t="s">
        <v>3484</v>
      </c>
      <c r="B423" s="1" t="s">
        <v>1824</v>
      </c>
      <c r="C423" s="1">
        <v>5900</v>
      </c>
      <c r="D423" s="1">
        <v>70800</v>
      </c>
      <c r="E423" s="1" t="s">
        <v>2896</v>
      </c>
      <c r="F423" s="1">
        <v>89944.280280000006</v>
      </c>
      <c r="G423" s="1" t="s">
        <v>445</v>
      </c>
      <c r="H423" s="1" t="s">
        <v>6511</v>
      </c>
      <c r="I423" s="1" t="s">
        <v>1769</v>
      </c>
      <c r="J423" s="1" t="str">
        <f>VLOOKUP(I423,tblCountries6[],2,FALSE)</f>
        <v>Finland</v>
      </c>
      <c r="K423" s="1" t="s">
        <v>2431</v>
      </c>
      <c r="M423" s="2" t="str">
        <f t="shared" si="19"/>
        <v>finland</v>
      </c>
      <c r="N423" s="2" t="str">
        <f>VLOOKUP(M423,ClearingKeys!$A$2:$B$104,2,FALSE)</f>
        <v>EUROPE</v>
      </c>
      <c r="O423" s="2" t="str">
        <f t="shared" si="18"/>
        <v>na</v>
      </c>
      <c r="P423" t="str">
        <f t="shared" si="20"/>
        <v>Finland</v>
      </c>
    </row>
    <row r="424" spans="1:16" ht="51" x14ac:dyDescent="0.2">
      <c r="A424" s="1" t="s">
        <v>3480</v>
      </c>
      <c r="B424" s="1" t="s">
        <v>386</v>
      </c>
      <c r="C424" s="1" t="s">
        <v>5404</v>
      </c>
      <c r="D424" s="1">
        <v>240000</v>
      </c>
      <c r="E424" s="1" t="s">
        <v>718</v>
      </c>
      <c r="F424" s="1">
        <v>4273.9000050000004</v>
      </c>
      <c r="G424" s="1" t="s">
        <v>580</v>
      </c>
      <c r="H424" s="1" t="s">
        <v>3027</v>
      </c>
      <c r="I424" s="1" t="s">
        <v>1241</v>
      </c>
      <c r="J424" s="1" t="str">
        <f>VLOOKUP(I424,tblCountries6[],2,FALSE)</f>
        <v>India</v>
      </c>
      <c r="K424" s="1" t="s">
        <v>2431</v>
      </c>
      <c r="M424" s="2" t="str">
        <f t="shared" si="19"/>
        <v>india</v>
      </c>
      <c r="N424" s="2" t="str">
        <f>VLOOKUP(M424,ClearingKeys!$A$2:$B$104,2,FALSE)</f>
        <v>ASIA</v>
      </c>
      <c r="O424" s="2" t="str">
        <f t="shared" si="18"/>
        <v>na</v>
      </c>
      <c r="P424" t="str">
        <f t="shared" si="20"/>
        <v>India</v>
      </c>
    </row>
    <row r="425" spans="1:16" ht="38.25" x14ac:dyDescent="0.2">
      <c r="A425" s="1" t="s">
        <v>3482</v>
      </c>
      <c r="B425" s="1" t="s">
        <v>1804</v>
      </c>
      <c r="C425" s="1" t="s">
        <v>6063</v>
      </c>
      <c r="D425" s="1">
        <v>30000</v>
      </c>
      <c r="E425" s="1" t="s">
        <v>2902</v>
      </c>
      <c r="F425" s="1">
        <v>30000</v>
      </c>
      <c r="G425" s="1" t="s">
        <v>5496</v>
      </c>
      <c r="H425" s="1" t="s">
        <v>3027</v>
      </c>
      <c r="I425" s="1" t="s">
        <v>2895</v>
      </c>
      <c r="J425" s="1" t="str">
        <f>VLOOKUP(I425,tblCountries6[],2,FALSE)</f>
        <v>USA</v>
      </c>
      <c r="K425" s="1" t="s">
        <v>5350</v>
      </c>
      <c r="M425" s="2" t="str">
        <f t="shared" si="19"/>
        <v>usa</v>
      </c>
      <c r="N425" s="2" t="str">
        <f>VLOOKUP(M425,ClearingKeys!$A$2:$B$104,2,FALSE)</f>
        <v>NA</v>
      </c>
      <c r="O425" s="2" t="str">
        <f t="shared" si="18"/>
        <v>na</v>
      </c>
      <c r="P425" t="str">
        <f t="shared" si="20"/>
        <v>USA</v>
      </c>
    </row>
    <row r="426" spans="1:16" ht="38.25" x14ac:dyDescent="0.2">
      <c r="A426" s="1" t="s">
        <v>3479</v>
      </c>
      <c r="B426" s="1" t="s">
        <v>3250</v>
      </c>
      <c r="C426" s="1">
        <v>30000</v>
      </c>
      <c r="D426" s="1">
        <v>30000</v>
      </c>
      <c r="E426" s="1" t="s">
        <v>2902</v>
      </c>
      <c r="F426" s="1">
        <v>30000</v>
      </c>
      <c r="G426" s="1" t="s">
        <v>713</v>
      </c>
      <c r="H426" s="1" t="s">
        <v>381</v>
      </c>
      <c r="I426" s="1" t="s">
        <v>1507</v>
      </c>
      <c r="J426" s="1" t="str">
        <f>VLOOKUP(I426,tblCountries6[],2,FALSE)</f>
        <v>Romania</v>
      </c>
      <c r="K426" s="1" t="s">
        <v>5881</v>
      </c>
      <c r="M426" s="2" t="str">
        <f t="shared" si="19"/>
        <v>romania</v>
      </c>
      <c r="N426" s="2" t="str">
        <f>VLOOKUP(M426,ClearingKeys!$A$2:$B$104,2,FALSE)</f>
        <v>EUROPE</v>
      </c>
      <c r="O426" s="2" t="str">
        <f t="shared" si="18"/>
        <v>na</v>
      </c>
      <c r="P426" t="str">
        <f t="shared" si="20"/>
        <v>Romania</v>
      </c>
    </row>
    <row r="427" spans="1:16" ht="38.25" x14ac:dyDescent="0.2">
      <c r="A427" s="1" t="s">
        <v>3506</v>
      </c>
      <c r="B427" s="1" t="s">
        <v>5842</v>
      </c>
      <c r="C427" s="1">
        <v>24</v>
      </c>
      <c r="D427" s="1">
        <v>24000</v>
      </c>
      <c r="E427" s="1" t="s">
        <v>2902</v>
      </c>
      <c r="F427" s="1">
        <v>24000</v>
      </c>
      <c r="G427" s="1" t="s">
        <v>5290</v>
      </c>
      <c r="H427" s="1" t="s">
        <v>4092</v>
      </c>
      <c r="I427" s="1" t="s">
        <v>2895</v>
      </c>
      <c r="J427" s="1" t="str">
        <f>VLOOKUP(I427,tblCountries6[],2,FALSE)</f>
        <v>USA</v>
      </c>
      <c r="K427" s="1" t="s">
        <v>5881</v>
      </c>
      <c r="M427" s="2" t="str">
        <f t="shared" si="19"/>
        <v>usa</v>
      </c>
      <c r="N427" s="2" t="str">
        <f>VLOOKUP(M427,ClearingKeys!$A$2:$B$104,2,FALSE)</f>
        <v>NA</v>
      </c>
      <c r="O427" s="2" t="str">
        <f t="shared" si="18"/>
        <v>na</v>
      </c>
      <c r="P427" t="str">
        <f t="shared" si="20"/>
        <v>USA</v>
      </c>
    </row>
    <row r="428" spans="1:16" ht="38.25" x14ac:dyDescent="0.2">
      <c r="A428" s="1" t="s">
        <v>3504</v>
      </c>
      <c r="B428" s="1" t="s">
        <v>3241</v>
      </c>
      <c r="C428" s="1">
        <v>60000</v>
      </c>
      <c r="D428" s="1">
        <v>60000</v>
      </c>
      <c r="E428" s="1" t="s">
        <v>2902</v>
      </c>
      <c r="F428" s="1">
        <v>60000</v>
      </c>
      <c r="G428" s="1" t="s">
        <v>6082</v>
      </c>
      <c r="H428" s="1" t="s">
        <v>3027</v>
      </c>
      <c r="I428" s="1" t="s">
        <v>2895</v>
      </c>
      <c r="J428" s="1" t="str">
        <f>VLOOKUP(I428,tblCountries6[],2,FALSE)</f>
        <v>USA</v>
      </c>
      <c r="K428" s="1" t="s">
        <v>1240</v>
      </c>
      <c r="M428" s="2" t="str">
        <f t="shared" si="19"/>
        <v>usa</v>
      </c>
      <c r="N428" s="2" t="str">
        <f>VLOOKUP(M428,ClearingKeys!$A$2:$B$104,2,FALSE)</f>
        <v>NA</v>
      </c>
      <c r="O428" s="2" t="str">
        <f t="shared" si="18"/>
        <v>na</v>
      </c>
      <c r="P428" t="str">
        <f t="shared" si="20"/>
        <v>USA</v>
      </c>
    </row>
    <row r="429" spans="1:16" ht="38.25" x14ac:dyDescent="0.2">
      <c r="A429" s="1" t="s">
        <v>3501</v>
      </c>
      <c r="B429" s="1" t="s">
        <v>3241</v>
      </c>
      <c r="C429" s="1">
        <v>76600</v>
      </c>
      <c r="D429" s="1">
        <v>76600</v>
      </c>
      <c r="E429" s="1" t="s">
        <v>2902</v>
      </c>
      <c r="F429" s="1">
        <v>76600</v>
      </c>
      <c r="G429" s="1" t="s">
        <v>6511</v>
      </c>
      <c r="H429" s="1" t="s">
        <v>6511</v>
      </c>
      <c r="I429" s="1" t="s">
        <v>2895</v>
      </c>
      <c r="J429" s="1" t="str">
        <f>VLOOKUP(I429,tblCountries6[],2,FALSE)</f>
        <v>USA</v>
      </c>
      <c r="K429" s="1" t="s">
        <v>5350</v>
      </c>
      <c r="M429" s="2" t="str">
        <f t="shared" si="19"/>
        <v>usa</v>
      </c>
      <c r="N429" s="2" t="str">
        <f>VLOOKUP(M429,ClearingKeys!$A$2:$B$104,2,FALSE)</f>
        <v>NA</v>
      </c>
      <c r="O429" s="2" t="str">
        <f t="shared" si="18"/>
        <v>na</v>
      </c>
      <c r="P429" t="str">
        <f t="shared" si="20"/>
        <v>USA</v>
      </c>
    </row>
    <row r="430" spans="1:16" ht="38.25" x14ac:dyDescent="0.2">
      <c r="A430" s="1" t="s">
        <v>3499</v>
      </c>
      <c r="B430" s="1" t="s">
        <v>3241</v>
      </c>
      <c r="C430" s="1" t="s">
        <v>255</v>
      </c>
      <c r="D430" s="1">
        <v>65000</v>
      </c>
      <c r="E430" s="1" t="s">
        <v>211</v>
      </c>
      <c r="F430" s="1">
        <v>102451.5877</v>
      </c>
      <c r="G430" s="1" t="s">
        <v>6352</v>
      </c>
      <c r="H430" s="1" t="s">
        <v>2089</v>
      </c>
      <c r="I430" s="1" t="s">
        <v>922</v>
      </c>
      <c r="J430" s="1" t="str">
        <f>VLOOKUP(I430,tblCountries6[],2,FALSE)</f>
        <v>UK</v>
      </c>
      <c r="K430" s="1" t="s">
        <v>5350</v>
      </c>
      <c r="M430" s="2" t="str">
        <f t="shared" si="19"/>
        <v>uk</v>
      </c>
      <c r="N430" s="2" t="str">
        <f>VLOOKUP(M430,ClearingKeys!$A$2:$B$104,2,FALSE)</f>
        <v>EUROPE</v>
      </c>
      <c r="O430" s="2" t="str">
        <f t="shared" si="18"/>
        <v>na</v>
      </c>
      <c r="P430" t="str">
        <f t="shared" si="20"/>
        <v>UK</v>
      </c>
    </row>
    <row r="431" spans="1:16" ht="51" x14ac:dyDescent="0.2">
      <c r="A431" s="1" t="s">
        <v>3628</v>
      </c>
      <c r="B431" s="1" t="s">
        <v>6429</v>
      </c>
      <c r="C431" s="1" t="s">
        <v>6338</v>
      </c>
      <c r="D431" s="1">
        <v>6629</v>
      </c>
      <c r="E431" s="1" t="s">
        <v>2902</v>
      </c>
      <c r="F431" s="1">
        <v>6629</v>
      </c>
      <c r="G431" s="1" t="s">
        <v>4092</v>
      </c>
      <c r="H431" s="1" t="s">
        <v>4092</v>
      </c>
      <c r="I431" s="1" t="s">
        <v>5852</v>
      </c>
      <c r="J431" s="1" t="str">
        <f>VLOOKUP(I431,tblCountries6[],2,FALSE)</f>
        <v>Dominican Republic</v>
      </c>
      <c r="K431" s="1" t="s">
        <v>2431</v>
      </c>
      <c r="M431" s="2" t="str">
        <f t="shared" si="19"/>
        <v>dominican republic</v>
      </c>
      <c r="N431" s="2" t="str">
        <f>VLOOKUP(M431,ClearingKeys!$A$2:$B$104,2,FALSE)</f>
        <v>NA</v>
      </c>
      <c r="O431" s="2" t="str">
        <f t="shared" si="18"/>
        <v>na</v>
      </c>
      <c r="P431" t="str">
        <f t="shared" si="20"/>
        <v>Dominican Republic</v>
      </c>
    </row>
    <row r="432" spans="1:16" ht="38.25" x14ac:dyDescent="0.2">
      <c r="A432" s="1" t="s">
        <v>3625</v>
      </c>
      <c r="B432" s="1" t="s">
        <v>6429</v>
      </c>
      <c r="C432" s="1">
        <v>90000</v>
      </c>
      <c r="D432" s="1">
        <v>90000</v>
      </c>
      <c r="E432" s="1" t="s">
        <v>2902</v>
      </c>
      <c r="F432" s="1">
        <v>90000</v>
      </c>
      <c r="G432" s="1" t="s">
        <v>416</v>
      </c>
      <c r="H432" s="1" t="s">
        <v>6511</v>
      </c>
      <c r="I432" s="1" t="s">
        <v>2895</v>
      </c>
      <c r="J432" s="1" t="str">
        <f>VLOOKUP(I432,tblCountries6[],2,FALSE)</f>
        <v>USA</v>
      </c>
      <c r="K432" s="1" t="s">
        <v>5881</v>
      </c>
      <c r="M432" s="2" t="str">
        <f t="shared" si="19"/>
        <v>usa</v>
      </c>
      <c r="N432" s="2" t="str">
        <f>VLOOKUP(M432,ClearingKeys!$A$2:$B$104,2,FALSE)</f>
        <v>NA</v>
      </c>
      <c r="O432" s="2" t="str">
        <f t="shared" si="18"/>
        <v>na</v>
      </c>
      <c r="P432" t="str">
        <f t="shared" si="20"/>
        <v>USA</v>
      </c>
    </row>
    <row r="433" spans="1:16" ht="38.25" x14ac:dyDescent="0.2">
      <c r="A433" s="1" t="s">
        <v>3624</v>
      </c>
      <c r="B433" s="1" t="s">
        <v>2804</v>
      </c>
      <c r="C433" s="1">
        <v>8500</v>
      </c>
      <c r="D433" s="1">
        <v>8500</v>
      </c>
      <c r="E433" s="1" t="s">
        <v>2902</v>
      </c>
      <c r="F433" s="1">
        <v>8500</v>
      </c>
      <c r="G433" s="1" t="s">
        <v>5944</v>
      </c>
      <c r="H433" s="1" t="s">
        <v>6511</v>
      </c>
      <c r="I433" s="1" t="s">
        <v>1044</v>
      </c>
      <c r="J433" s="1" t="str">
        <f>VLOOKUP(I433,tblCountries6[],2,FALSE)</f>
        <v>Colombia</v>
      </c>
      <c r="K433" s="1" t="s">
        <v>5881</v>
      </c>
      <c r="M433" s="2" t="str">
        <f t="shared" si="19"/>
        <v>colombia</v>
      </c>
      <c r="N433" s="2" t="str">
        <f>VLOOKUP(M433,ClearingKeys!$A$2:$B$104,2,FALSE)</f>
        <v>SA</v>
      </c>
      <c r="O433" s="2" t="str">
        <f t="shared" si="18"/>
        <v>na</v>
      </c>
      <c r="P433" t="str">
        <f t="shared" si="20"/>
        <v>Colombia</v>
      </c>
    </row>
    <row r="434" spans="1:16" ht="38.25" x14ac:dyDescent="0.2">
      <c r="A434" s="1" t="s">
        <v>3623</v>
      </c>
      <c r="B434" s="1" t="s">
        <v>2804</v>
      </c>
      <c r="C434" s="1">
        <v>75000</v>
      </c>
      <c r="D434" s="1">
        <v>75000</v>
      </c>
      <c r="E434" s="1" t="s">
        <v>2902</v>
      </c>
      <c r="F434" s="1">
        <v>75000</v>
      </c>
      <c r="G434" s="1" t="s">
        <v>501</v>
      </c>
      <c r="H434" s="1" t="s">
        <v>6511</v>
      </c>
      <c r="I434" s="1" t="s">
        <v>2895</v>
      </c>
      <c r="J434" s="1" t="str">
        <f>VLOOKUP(I434,tblCountries6[],2,FALSE)</f>
        <v>USA</v>
      </c>
      <c r="K434" s="1" t="s">
        <v>1240</v>
      </c>
      <c r="M434" s="2" t="str">
        <f t="shared" si="19"/>
        <v>usa</v>
      </c>
      <c r="N434" s="2" t="str">
        <f>VLOOKUP(M434,ClearingKeys!$A$2:$B$104,2,FALSE)</f>
        <v>NA</v>
      </c>
      <c r="O434" s="2" t="str">
        <f t="shared" si="18"/>
        <v>na</v>
      </c>
      <c r="P434" t="str">
        <f t="shared" si="20"/>
        <v>USA</v>
      </c>
    </row>
    <row r="435" spans="1:16" ht="63.75" x14ac:dyDescent="0.2">
      <c r="A435" s="1" t="s">
        <v>3630</v>
      </c>
      <c r="B435" s="1" t="s">
        <v>4970</v>
      </c>
      <c r="C435" s="1">
        <v>72000</v>
      </c>
      <c r="D435" s="1">
        <v>72000</v>
      </c>
      <c r="E435" s="1" t="s">
        <v>2902</v>
      </c>
      <c r="F435" s="1">
        <v>72000</v>
      </c>
      <c r="G435" s="1" t="s">
        <v>3373</v>
      </c>
      <c r="H435" s="1" t="s">
        <v>6511</v>
      </c>
      <c r="I435" s="1" t="s">
        <v>2895</v>
      </c>
      <c r="J435" s="1" t="str">
        <f>VLOOKUP(I435,tblCountries6[],2,FALSE)</f>
        <v>USA</v>
      </c>
      <c r="K435" s="1" t="s">
        <v>5350</v>
      </c>
      <c r="M435" s="2" t="str">
        <f t="shared" si="19"/>
        <v>usa</v>
      </c>
      <c r="N435" s="2" t="str">
        <f>VLOOKUP(M435,ClearingKeys!$A$2:$B$104,2,FALSE)</f>
        <v>NA</v>
      </c>
      <c r="O435" s="2" t="str">
        <f t="shared" si="18"/>
        <v>na</v>
      </c>
      <c r="P435" t="str">
        <f t="shared" si="20"/>
        <v>USA</v>
      </c>
    </row>
    <row r="436" spans="1:16" ht="38.25" x14ac:dyDescent="0.2">
      <c r="A436" s="1" t="s">
        <v>3629</v>
      </c>
      <c r="B436" s="1" t="s">
        <v>1238</v>
      </c>
      <c r="C436" s="1">
        <v>65000</v>
      </c>
      <c r="D436" s="1">
        <v>65000</v>
      </c>
      <c r="E436" s="1" t="s">
        <v>2902</v>
      </c>
      <c r="F436" s="1">
        <v>65000</v>
      </c>
      <c r="G436" s="1" t="s">
        <v>6128</v>
      </c>
      <c r="H436" s="1" t="s">
        <v>6511</v>
      </c>
      <c r="I436" s="1" t="s">
        <v>2895</v>
      </c>
      <c r="J436" s="1" t="str">
        <f>VLOOKUP(I436,tblCountries6[],2,FALSE)</f>
        <v>USA</v>
      </c>
      <c r="K436" s="1" t="s">
        <v>1240</v>
      </c>
      <c r="M436" s="2" t="str">
        <f t="shared" si="19"/>
        <v>usa</v>
      </c>
      <c r="N436" s="2" t="str">
        <f>VLOOKUP(M436,ClearingKeys!$A$2:$B$104,2,FALSE)</f>
        <v>NA</v>
      </c>
      <c r="O436" s="2" t="str">
        <f t="shared" si="18"/>
        <v>na</v>
      </c>
      <c r="P436" t="str">
        <f t="shared" si="20"/>
        <v>USA</v>
      </c>
    </row>
    <row r="437" spans="1:16" ht="38.25" x14ac:dyDescent="0.2">
      <c r="A437" s="1" t="s">
        <v>3610</v>
      </c>
      <c r="B437" s="1" t="s">
        <v>1026</v>
      </c>
      <c r="C437" s="1">
        <v>120000</v>
      </c>
      <c r="D437" s="1">
        <v>120000</v>
      </c>
      <c r="E437" s="1" t="s">
        <v>2902</v>
      </c>
      <c r="F437" s="1">
        <v>120000</v>
      </c>
      <c r="G437" s="1" t="s">
        <v>1113</v>
      </c>
      <c r="H437" s="1" t="s">
        <v>2893</v>
      </c>
      <c r="I437" s="1" t="s">
        <v>2895</v>
      </c>
      <c r="J437" s="1" t="str">
        <f>VLOOKUP(I437,tblCountries6[],2,FALSE)</f>
        <v>USA</v>
      </c>
      <c r="K437" s="1" t="s">
        <v>5881</v>
      </c>
      <c r="M437" s="2" t="str">
        <f t="shared" si="19"/>
        <v>usa</v>
      </c>
      <c r="N437" s="2" t="str">
        <f>VLOOKUP(M437,ClearingKeys!$A$2:$B$104,2,FALSE)</f>
        <v>NA</v>
      </c>
      <c r="O437" s="2" t="str">
        <f t="shared" si="18"/>
        <v>na</v>
      </c>
      <c r="P437" t="str">
        <f t="shared" si="20"/>
        <v>USA</v>
      </c>
    </row>
    <row r="438" spans="1:16" ht="51" x14ac:dyDescent="0.2">
      <c r="A438" s="1" t="s">
        <v>3614</v>
      </c>
      <c r="B438" s="1" t="s">
        <v>1815</v>
      </c>
      <c r="C438" s="1" t="s">
        <v>4037</v>
      </c>
      <c r="D438" s="1">
        <v>4000000</v>
      </c>
      <c r="E438" s="1" t="s">
        <v>718</v>
      </c>
      <c r="F438" s="1">
        <v>71231.666750000004</v>
      </c>
      <c r="G438" s="1" t="s">
        <v>392</v>
      </c>
      <c r="H438" s="1" t="s">
        <v>519</v>
      </c>
      <c r="I438" s="1" t="s">
        <v>1241</v>
      </c>
      <c r="J438" s="1" t="str">
        <f>VLOOKUP(I438,tblCountries6[],2,FALSE)</f>
        <v>India</v>
      </c>
      <c r="K438" s="1" t="s">
        <v>2431</v>
      </c>
      <c r="M438" s="2" t="str">
        <f t="shared" si="19"/>
        <v>india</v>
      </c>
      <c r="N438" s="2" t="str">
        <f>VLOOKUP(M438,ClearingKeys!$A$2:$B$104,2,FALSE)</f>
        <v>ASIA</v>
      </c>
      <c r="O438" s="2" t="str">
        <f t="shared" si="18"/>
        <v>na</v>
      </c>
      <c r="P438" t="str">
        <f t="shared" si="20"/>
        <v>India</v>
      </c>
    </row>
    <row r="439" spans="1:16" ht="38.25" x14ac:dyDescent="0.2">
      <c r="A439" s="1" t="s">
        <v>3615</v>
      </c>
      <c r="B439" s="1" t="s">
        <v>3328</v>
      </c>
      <c r="C439" s="1">
        <v>300000</v>
      </c>
      <c r="D439" s="1">
        <v>300000</v>
      </c>
      <c r="E439" s="1" t="s">
        <v>718</v>
      </c>
      <c r="F439" s="1">
        <v>5342.3750060000002</v>
      </c>
      <c r="G439" s="1" t="s">
        <v>355</v>
      </c>
      <c r="H439" s="1" t="s">
        <v>3027</v>
      </c>
      <c r="I439" s="1" t="s">
        <v>1241</v>
      </c>
      <c r="J439" s="1" t="str">
        <f>VLOOKUP(I439,tblCountries6[],2,FALSE)</f>
        <v>India</v>
      </c>
      <c r="K439" s="1" t="s">
        <v>1240</v>
      </c>
      <c r="M439" s="2" t="str">
        <f t="shared" si="19"/>
        <v>india</v>
      </c>
      <c r="N439" s="2" t="str">
        <f>VLOOKUP(M439,ClearingKeys!$A$2:$B$104,2,FALSE)</f>
        <v>ASIA</v>
      </c>
      <c r="O439" s="2" t="str">
        <f t="shared" si="18"/>
        <v>na</v>
      </c>
      <c r="P439" t="str">
        <f t="shared" si="20"/>
        <v>India</v>
      </c>
    </row>
    <row r="440" spans="1:16" ht="63.75" x14ac:dyDescent="0.2">
      <c r="A440" s="1" t="s">
        <v>3612</v>
      </c>
      <c r="B440" s="1" t="s">
        <v>800</v>
      </c>
      <c r="C440" s="1">
        <v>1100000</v>
      </c>
      <c r="D440" s="1">
        <v>1100000</v>
      </c>
      <c r="E440" s="1" t="s">
        <v>718</v>
      </c>
      <c r="F440" s="1">
        <v>19588.708360000001</v>
      </c>
      <c r="G440" s="1" t="s">
        <v>2574</v>
      </c>
      <c r="H440" s="1" t="s">
        <v>3027</v>
      </c>
      <c r="I440" s="1" t="s">
        <v>1241</v>
      </c>
      <c r="J440" s="1" t="str">
        <f>VLOOKUP(I440,tblCountries6[],2,FALSE)</f>
        <v>India</v>
      </c>
      <c r="K440" s="1" t="s">
        <v>1240</v>
      </c>
      <c r="M440" s="2" t="str">
        <f t="shared" si="19"/>
        <v>india</v>
      </c>
      <c r="N440" s="2" t="str">
        <f>VLOOKUP(M440,ClearingKeys!$A$2:$B$104,2,FALSE)</f>
        <v>ASIA</v>
      </c>
      <c r="O440" s="2" t="str">
        <f t="shared" si="18"/>
        <v>na</v>
      </c>
      <c r="P440" t="str">
        <f t="shared" si="20"/>
        <v>India</v>
      </c>
    </row>
    <row r="441" spans="1:16" ht="38.25" x14ac:dyDescent="0.2">
      <c r="A441" s="1" t="s">
        <v>3613</v>
      </c>
      <c r="B441" s="1" t="s">
        <v>5309</v>
      </c>
      <c r="C441" s="1">
        <v>80000</v>
      </c>
      <c r="D441" s="1">
        <v>80000</v>
      </c>
      <c r="E441" s="1" t="s">
        <v>2902</v>
      </c>
      <c r="F441" s="1">
        <v>80000</v>
      </c>
      <c r="G441" s="1" t="s">
        <v>1452</v>
      </c>
      <c r="H441" s="1" t="s">
        <v>6511</v>
      </c>
      <c r="I441" s="1" t="s">
        <v>2895</v>
      </c>
      <c r="J441" s="1" t="str">
        <f>VLOOKUP(I441,tblCountries6[],2,FALSE)</f>
        <v>USA</v>
      </c>
      <c r="K441" s="1" t="s">
        <v>1240</v>
      </c>
      <c r="M441" s="2" t="str">
        <f t="shared" si="19"/>
        <v>usa</v>
      </c>
      <c r="N441" s="2" t="str">
        <f>VLOOKUP(M441,ClearingKeys!$A$2:$B$104,2,FALSE)</f>
        <v>NA</v>
      </c>
      <c r="O441" s="2" t="str">
        <f t="shared" si="18"/>
        <v>na</v>
      </c>
      <c r="P441" t="str">
        <f t="shared" si="20"/>
        <v>USA</v>
      </c>
    </row>
    <row r="442" spans="1:16" ht="51" x14ac:dyDescent="0.2">
      <c r="A442" s="1" t="s">
        <v>3644</v>
      </c>
      <c r="B442" s="1" t="s">
        <v>5309</v>
      </c>
      <c r="C442" s="1" t="s">
        <v>616</v>
      </c>
      <c r="D442" s="1">
        <v>3000000</v>
      </c>
      <c r="E442" s="1" t="s">
        <v>718</v>
      </c>
      <c r="F442" s="1">
        <v>53423.750059999998</v>
      </c>
      <c r="G442" s="1" t="s">
        <v>3299</v>
      </c>
      <c r="H442" s="1" t="s">
        <v>3027</v>
      </c>
      <c r="I442" s="1" t="s">
        <v>1241</v>
      </c>
      <c r="J442" s="1" t="str">
        <f>VLOOKUP(I442,tblCountries6[],2,FALSE)</f>
        <v>India</v>
      </c>
      <c r="K442" s="1" t="s">
        <v>1240</v>
      </c>
      <c r="M442" s="2" t="str">
        <f t="shared" si="19"/>
        <v>india</v>
      </c>
      <c r="N442" s="2" t="str">
        <f>VLOOKUP(M442,ClearingKeys!$A$2:$B$104,2,FALSE)</f>
        <v>ASIA</v>
      </c>
      <c r="O442" s="2" t="str">
        <f t="shared" si="18"/>
        <v>na</v>
      </c>
      <c r="P442" t="str">
        <f t="shared" si="20"/>
        <v>India</v>
      </c>
    </row>
    <row r="443" spans="1:16" ht="51" x14ac:dyDescent="0.2">
      <c r="A443" s="1" t="s">
        <v>3642</v>
      </c>
      <c r="B443" s="1" t="s">
        <v>5280</v>
      </c>
      <c r="C443" s="1">
        <v>110000</v>
      </c>
      <c r="D443" s="1">
        <v>110000</v>
      </c>
      <c r="E443" s="1" t="s">
        <v>1537</v>
      </c>
      <c r="F443" s="1">
        <v>108169.7675</v>
      </c>
      <c r="G443" s="1" t="s">
        <v>4181</v>
      </c>
      <c r="H443" s="1" t="s">
        <v>2089</v>
      </c>
      <c r="I443" s="1" t="s">
        <v>6195</v>
      </c>
      <c r="J443" s="1" t="str">
        <f>VLOOKUP(I443,tblCountries6[],2,FALSE)</f>
        <v>Canada</v>
      </c>
      <c r="K443" s="1" t="s">
        <v>5350</v>
      </c>
      <c r="M443" s="2" t="str">
        <f t="shared" si="19"/>
        <v>canada</v>
      </c>
      <c r="N443" s="2" t="str">
        <f>VLOOKUP(M443,ClearingKeys!$A$2:$B$104,2,FALSE)</f>
        <v>NA</v>
      </c>
      <c r="O443" s="2" t="str">
        <f t="shared" si="18"/>
        <v>na</v>
      </c>
      <c r="P443" t="str">
        <f t="shared" si="20"/>
        <v>Canada</v>
      </c>
    </row>
    <row r="444" spans="1:16" ht="38.25" x14ac:dyDescent="0.2">
      <c r="A444" s="1" t="s">
        <v>3648</v>
      </c>
      <c r="B444" s="1" t="s">
        <v>3645</v>
      </c>
      <c r="C444" s="1">
        <v>51000</v>
      </c>
      <c r="D444" s="1">
        <v>51000</v>
      </c>
      <c r="E444" s="1" t="s">
        <v>2902</v>
      </c>
      <c r="F444" s="1">
        <v>51000</v>
      </c>
      <c r="G444" s="1" t="s">
        <v>2797</v>
      </c>
      <c r="H444" s="1" t="s">
        <v>3027</v>
      </c>
      <c r="I444" s="1" t="s">
        <v>2895</v>
      </c>
      <c r="J444" s="1" t="str">
        <f>VLOOKUP(I444,tblCountries6[],2,FALSE)</f>
        <v>USA</v>
      </c>
      <c r="K444" s="1" t="s">
        <v>5350</v>
      </c>
      <c r="M444" s="2" t="str">
        <f t="shared" si="19"/>
        <v>usa</v>
      </c>
      <c r="N444" s="2" t="str">
        <f>VLOOKUP(M444,ClearingKeys!$A$2:$B$104,2,FALSE)</f>
        <v>NA</v>
      </c>
      <c r="O444" s="2" t="str">
        <f t="shared" si="18"/>
        <v>na</v>
      </c>
      <c r="P444" t="str">
        <f t="shared" si="20"/>
        <v>USA</v>
      </c>
    </row>
    <row r="445" spans="1:16" ht="38.25" x14ac:dyDescent="0.2">
      <c r="A445" s="1" t="s">
        <v>3646</v>
      </c>
      <c r="B445" s="1" t="s">
        <v>5305</v>
      </c>
      <c r="C445" s="1">
        <v>5000</v>
      </c>
      <c r="D445" s="1">
        <v>5000</v>
      </c>
      <c r="E445" s="1" t="s">
        <v>2902</v>
      </c>
      <c r="F445" s="1">
        <v>5000</v>
      </c>
      <c r="G445" s="1" t="s">
        <v>6509</v>
      </c>
      <c r="H445" s="1" t="s">
        <v>381</v>
      </c>
      <c r="I445" s="1" t="s">
        <v>1241</v>
      </c>
      <c r="J445" s="1" t="str">
        <f>VLOOKUP(I445,tblCountries6[],2,FALSE)</f>
        <v>India</v>
      </c>
      <c r="K445" s="1" t="s">
        <v>1240</v>
      </c>
      <c r="M445" s="2" t="str">
        <f t="shared" si="19"/>
        <v>india</v>
      </c>
      <c r="N445" s="2" t="str">
        <f>VLOOKUP(M445,ClearingKeys!$A$2:$B$104,2,FALSE)</f>
        <v>ASIA</v>
      </c>
      <c r="O445" s="2" t="str">
        <f t="shared" si="18"/>
        <v>na</v>
      </c>
      <c r="P445" t="str">
        <f t="shared" si="20"/>
        <v>India</v>
      </c>
    </row>
    <row r="446" spans="1:16" ht="38.25" x14ac:dyDescent="0.2">
      <c r="A446" s="1" t="s">
        <v>3649</v>
      </c>
      <c r="B446" s="1" t="s">
        <v>1906</v>
      </c>
      <c r="C446" s="1">
        <v>74000</v>
      </c>
      <c r="D446" s="1">
        <v>74000</v>
      </c>
      <c r="E446" s="1" t="s">
        <v>2902</v>
      </c>
      <c r="F446" s="1">
        <v>74000</v>
      </c>
      <c r="G446" s="1" t="s">
        <v>4092</v>
      </c>
      <c r="H446" s="1" t="s">
        <v>4092</v>
      </c>
      <c r="I446" s="1" t="s">
        <v>2895</v>
      </c>
      <c r="J446" s="1" t="str">
        <f>VLOOKUP(I446,tblCountries6[],2,FALSE)</f>
        <v>USA</v>
      </c>
      <c r="K446" s="1" t="s">
        <v>1240</v>
      </c>
      <c r="M446" s="2" t="str">
        <f t="shared" si="19"/>
        <v>usa</v>
      </c>
      <c r="N446" s="2" t="str">
        <f>VLOOKUP(M446,ClearingKeys!$A$2:$B$104,2,FALSE)</f>
        <v>NA</v>
      </c>
      <c r="O446" s="2" t="str">
        <f t="shared" si="18"/>
        <v>na</v>
      </c>
      <c r="P446" t="str">
        <f t="shared" si="20"/>
        <v>USA</v>
      </c>
    </row>
    <row r="447" spans="1:16" ht="38.25" x14ac:dyDescent="0.2">
      <c r="A447" s="1" t="s">
        <v>3631</v>
      </c>
      <c r="B447" s="1" t="s">
        <v>1906</v>
      </c>
      <c r="C447" s="1" t="s">
        <v>4973</v>
      </c>
      <c r="D447" s="1">
        <v>60000</v>
      </c>
      <c r="E447" s="1" t="s">
        <v>211</v>
      </c>
      <c r="F447" s="1">
        <v>94570.696320000003</v>
      </c>
      <c r="G447" s="1" t="s">
        <v>6299</v>
      </c>
      <c r="H447" s="1" t="s">
        <v>5482</v>
      </c>
      <c r="I447" s="1" t="s">
        <v>922</v>
      </c>
      <c r="J447" s="1" t="str">
        <f>VLOOKUP(I447,tblCountries6[],2,FALSE)</f>
        <v>UK</v>
      </c>
      <c r="K447" s="1" t="s">
        <v>1240</v>
      </c>
      <c r="M447" s="2" t="str">
        <f t="shared" si="19"/>
        <v>uk</v>
      </c>
      <c r="N447" s="2" t="str">
        <f>VLOOKUP(M447,ClearingKeys!$A$2:$B$104,2,FALSE)</f>
        <v>EUROPE</v>
      </c>
      <c r="O447" s="2" t="str">
        <f t="shared" si="18"/>
        <v>na</v>
      </c>
      <c r="P447" t="str">
        <f t="shared" si="20"/>
        <v>UK</v>
      </c>
    </row>
    <row r="448" spans="1:16" ht="38.25" x14ac:dyDescent="0.2">
      <c r="A448" s="1" t="s">
        <v>3634</v>
      </c>
      <c r="B448" s="1" t="s">
        <v>2736</v>
      </c>
      <c r="C448" s="1">
        <v>50000</v>
      </c>
      <c r="D448" s="1">
        <v>50000</v>
      </c>
      <c r="E448" s="1" t="s">
        <v>2902</v>
      </c>
      <c r="F448" s="1">
        <v>50000</v>
      </c>
      <c r="G448" s="1" t="s">
        <v>1716</v>
      </c>
      <c r="H448" s="1" t="s">
        <v>6511</v>
      </c>
      <c r="I448" s="1" t="s">
        <v>2895</v>
      </c>
      <c r="J448" s="1" t="str">
        <f>VLOOKUP(I448,tblCountries6[],2,FALSE)</f>
        <v>USA</v>
      </c>
      <c r="K448" s="1" t="s">
        <v>1240</v>
      </c>
      <c r="M448" s="2" t="str">
        <f t="shared" si="19"/>
        <v>usa</v>
      </c>
      <c r="N448" s="2" t="str">
        <f>VLOOKUP(M448,ClearingKeys!$A$2:$B$104,2,FALSE)</f>
        <v>NA</v>
      </c>
      <c r="O448" s="2" t="str">
        <f t="shared" si="18"/>
        <v>na</v>
      </c>
      <c r="P448" t="str">
        <f t="shared" si="20"/>
        <v>USA</v>
      </c>
    </row>
    <row r="449" spans="1:16" ht="38.25" x14ac:dyDescent="0.2">
      <c r="A449" s="1" t="s">
        <v>3636</v>
      </c>
      <c r="B449" s="1" t="s">
        <v>2736</v>
      </c>
      <c r="C449" s="1" t="s">
        <v>1841</v>
      </c>
      <c r="D449" s="1">
        <v>500000</v>
      </c>
      <c r="E449" s="1" t="s">
        <v>718</v>
      </c>
      <c r="F449" s="1">
        <v>8903.9583440000006</v>
      </c>
      <c r="G449" s="1" t="s">
        <v>1604</v>
      </c>
      <c r="H449" s="1" t="s">
        <v>6511</v>
      </c>
      <c r="I449" s="1" t="s">
        <v>1241</v>
      </c>
      <c r="J449" s="1" t="str">
        <f>VLOOKUP(I449,tblCountries6[],2,FALSE)</f>
        <v>India</v>
      </c>
      <c r="K449" s="1" t="s">
        <v>1240</v>
      </c>
      <c r="M449" s="2" t="str">
        <f t="shared" si="19"/>
        <v>india</v>
      </c>
      <c r="N449" s="2" t="str">
        <f>VLOOKUP(M449,ClearingKeys!$A$2:$B$104,2,FALSE)</f>
        <v>ASIA</v>
      </c>
      <c r="O449" s="2" t="str">
        <f t="shared" si="18"/>
        <v>na</v>
      </c>
      <c r="P449" t="str">
        <f t="shared" si="20"/>
        <v>India</v>
      </c>
    </row>
    <row r="450" spans="1:16" ht="38.25" x14ac:dyDescent="0.2">
      <c r="A450" s="1" t="s">
        <v>3637</v>
      </c>
      <c r="B450" s="1" t="s">
        <v>2573</v>
      </c>
      <c r="C450" s="1">
        <v>78000</v>
      </c>
      <c r="D450" s="1">
        <v>78000</v>
      </c>
      <c r="E450" s="1" t="s">
        <v>2902</v>
      </c>
      <c r="F450" s="1">
        <v>78000</v>
      </c>
      <c r="G450" s="1" t="s">
        <v>2655</v>
      </c>
      <c r="H450" s="1" t="s">
        <v>3027</v>
      </c>
      <c r="I450" s="1" t="s">
        <v>5119</v>
      </c>
      <c r="J450" s="1" t="str">
        <f>VLOOKUP(I450,tblCountries6[],2,FALSE)</f>
        <v>Somalia</v>
      </c>
      <c r="K450" s="1" t="s">
        <v>1240</v>
      </c>
      <c r="M450" s="2" t="str">
        <f t="shared" si="19"/>
        <v>somalia</v>
      </c>
      <c r="N450" s="2" t="str">
        <f>VLOOKUP(M450,ClearingKeys!$A$2:$B$104,2,FALSE)</f>
        <v>AFRICA</v>
      </c>
      <c r="O450" s="2" t="str">
        <f t="shared" si="18"/>
        <v>na</v>
      </c>
      <c r="P450" t="str">
        <f t="shared" si="20"/>
        <v>Somalia</v>
      </c>
    </row>
    <row r="451" spans="1:16" ht="38.25" x14ac:dyDescent="0.2">
      <c r="A451" s="1" t="s">
        <v>3638</v>
      </c>
      <c r="B451" s="1" t="s">
        <v>2573</v>
      </c>
      <c r="C451" s="1">
        <v>900000</v>
      </c>
      <c r="D451" s="1">
        <v>900000</v>
      </c>
      <c r="E451" s="1" t="s">
        <v>718</v>
      </c>
      <c r="F451" s="1">
        <v>16027.125019999999</v>
      </c>
      <c r="G451" s="1" t="s">
        <v>5484</v>
      </c>
      <c r="H451" s="1" t="s">
        <v>3027</v>
      </c>
      <c r="I451" s="1" t="s">
        <v>1241</v>
      </c>
      <c r="J451" s="1" t="str">
        <f>VLOOKUP(I451,tblCountries6[],2,FALSE)</f>
        <v>India</v>
      </c>
      <c r="K451" s="1" t="s">
        <v>5881</v>
      </c>
      <c r="M451" s="2" t="str">
        <f t="shared" si="19"/>
        <v>india</v>
      </c>
      <c r="N451" s="2" t="str">
        <f>VLOOKUP(M451,ClearingKeys!$A$2:$B$104,2,FALSE)</f>
        <v>ASIA</v>
      </c>
      <c r="O451" s="2" t="str">
        <f t="shared" si="18"/>
        <v>na</v>
      </c>
      <c r="P451" t="str">
        <f t="shared" si="20"/>
        <v>India</v>
      </c>
    </row>
    <row r="452" spans="1:16" ht="51" x14ac:dyDescent="0.2">
      <c r="A452" s="1" t="s">
        <v>3640</v>
      </c>
      <c r="B452" s="1" t="s">
        <v>3453</v>
      </c>
      <c r="C452" s="1" t="s">
        <v>4122</v>
      </c>
      <c r="D452" s="1">
        <v>7500</v>
      </c>
      <c r="E452" s="1" t="s">
        <v>2902</v>
      </c>
      <c r="F452" s="1">
        <v>7500</v>
      </c>
      <c r="G452" s="1" t="s">
        <v>6215</v>
      </c>
      <c r="H452" s="1" t="s">
        <v>6511</v>
      </c>
      <c r="I452" s="1" t="s">
        <v>1507</v>
      </c>
      <c r="J452" s="1" t="str">
        <f>VLOOKUP(I452,tblCountries6[],2,FALSE)</f>
        <v>Romania</v>
      </c>
      <c r="K452" s="1" t="s">
        <v>2431</v>
      </c>
      <c r="M452" s="2" t="str">
        <f t="shared" si="19"/>
        <v>romania</v>
      </c>
      <c r="N452" s="2" t="str">
        <f>VLOOKUP(M452,ClearingKeys!$A$2:$B$104,2,FALSE)</f>
        <v>EUROPE</v>
      </c>
      <c r="O452" s="2" t="str">
        <f t="shared" si="18"/>
        <v>na</v>
      </c>
      <c r="P452" t="str">
        <f t="shared" si="20"/>
        <v>Romania</v>
      </c>
    </row>
    <row r="453" spans="1:16" ht="51" x14ac:dyDescent="0.2">
      <c r="A453" s="1" t="s">
        <v>3586</v>
      </c>
      <c r="B453" s="1" t="s">
        <v>3453</v>
      </c>
      <c r="C453" s="1">
        <v>60000</v>
      </c>
      <c r="D453" s="1">
        <v>60000</v>
      </c>
      <c r="E453" s="1" t="s">
        <v>2902</v>
      </c>
      <c r="F453" s="1">
        <v>60000</v>
      </c>
      <c r="G453" s="1" t="s">
        <v>275</v>
      </c>
      <c r="H453" s="1" t="s">
        <v>6511</v>
      </c>
      <c r="I453" s="1" t="s">
        <v>2895</v>
      </c>
      <c r="J453" s="1" t="str">
        <f>VLOOKUP(I453,tblCountries6[],2,FALSE)</f>
        <v>USA</v>
      </c>
      <c r="K453" s="1" t="s">
        <v>2431</v>
      </c>
      <c r="M453" s="2" t="str">
        <f t="shared" si="19"/>
        <v>usa</v>
      </c>
      <c r="N453" s="2" t="str">
        <f>VLOOKUP(M453,ClearingKeys!$A$2:$B$104,2,FALSE)</f>
        <v>NA</v>
      </c>
      <c r="O453" s="2" t="str">
        <f t="shared" si="18"/>
        <v>na</v>
      </c>
      <c r="P453" t="str">
        <f t="shared" si="20"/>
        <v>USA</v>
      </c>
    </row>
    <row r="454" spans="1:16" ht="51" x14ac:dyDescent="0.2">
      <c r="A454" s="1" t="s">
        <v>3584</v>
      </c>
      <c r="B454" s="1" t="s">
        <v>3187</v>
      </c>
      <c r="C454" s="1" t="s">
        <v>2585</v>
      </c>
      <c r="D454" s="1">
        <v>800000</v>
      </c>
      <c r="E454" s="1" t="s">
        <v>718</v>
      </c>
      <c r="F454" s="1">
        <v>14246.333350000001</v>
      </c>
      <c r="G454" s="1" t="s">
        <v>138</v>
      </c>
      <c r="H454" s="1" t="s">
        <v>2893</v>
      </c>
      <c r="I454" s="1" t="s">
        <v>1241</v>
      </c>
      <c r="J454" s="1" t="str">
        <f>VLOOKUP(I454,tblCountries6[],2,FALSE)</f>
        <v>India</v>
      </c>
      <c r="K454" s="1" t="s">
        <v>2431</v>
      </c>
      <c r="M454" s="2" t="str">
        <f t="shared" si="19"/>
        <v>india</v>
      </c>
      <c r="N454" s="2" t="str">
        <f>VLOOKUP(M454,ClearingKeys!$A$2:$B$104,2,FALSE)</f>
        <v>ASIA</v>
      </c>
      <c r="O454" s="2" t="str">
        <f t="shared" ref="O454:O517" si="21">IF(ISBLANK(L454),"na",L454)</f>
        <v>na</v>
      </c>
      <c r="P454" t="str">
        <f t="shared" si="20"/>
        <v>India</v>
      </c>
    </row>
    <row r="455" spans="1:16" ht="38.25" x14ac:dyDescent="0.2">
      <c r="A455" s="1" t="s">
        <v>3583</v>
      </c>
      <c r="B455" s="1" t="s">
        <v>346</v>
      </c>
      <c r="C455" s="1">
        <v>80000</v>
      </c>
      <c r="D455" s="1">
        <v>80000</v>
      </c>
      <c r="E455" s="1" t="s">
        <v>2902</v>
      </c>
      <c r="F455" s="1">
        <v>80000</v>
      </c>
      <c r="G455" s="1" t="s">
        <v>4417</v>
      </c>
      <c r="H455" s="1" t="s">
        <v>3027</v>
      </c>
      <c r="I455" s="1" t="s">
        <v>2895</v>
      </c>
      <c r="J455" s="1" t="str">
        <f>VLOOKUP(I455,tblCountries6[],2,FALSE)</f>
        <v>USA</v>
      </c>
      <c r="K455" s="1" t="s">
        <v>5881</v>
      </c>
      <c r="M455" s="2" t="str">
        <f t="shared" ref="M455:M518" si="22">TRIM(LOWER(J455))</f>
        <v>usa</v>
      </c>
      <c r="N455" s="2" t="str">
        <f>VLOOKUP(M455,ClearingKeys!$A$2:$B$104,2,FALSE)</f>
        <v>NA</v>
      </c>
      <c r="O455" s="2" t="str">
        <f t="shared" si="21"/>
        <v>na</v>
      </c>
      <c r="P455" t="str">
        <f t="shared" ref="P455:P518" si="23">IF(M455="usa","USA",IF(M455="UK","UK",PROPER(M455)))</f>
        <v>USA</v>
      </c>
    </row>
    <row r="456" spans="1:16" ht="51" x14ac:dyDescent="0.2">
      <c r="A456" s="1" t="s">
        <v>3582</v>
      </c>
      <c r="B456" s="1" t="s">
        <v>346</v>
      </c>
      <c r="C456" s="1" t="s">
        <v>4400</v>
      </c>
      <c r="D456" s="1">
        <v>38000</v>
      </c>
      <c r="E456" s="1" t="s">
        <v>211</v>
      </c>
      <c r="F456" s="1">
        <v>59894.774340000004</v>
      </c>
      <c r="G456" s="1" t="s">
        <v>1147</v>
      </c>
      <c r="H456" s="1" t="s">
        <v>519</v>
      </c>
      <c r="I456" s="1" t="s">
        <v>922</v>
      </c>
      <c r="J456" s="1" t="str">
        <f>VLOOKUP(I456,tblCountries6[],2,FALSE)</f>
        <v>UK</v>
      </c>
      <c r="K456" s="1" t="s">
        <v>1240</v>
      </c>
      <c r="M456" s="2" t="str">
        <f t="shared" si="22"/>
        <v>uk</v>
      </c>
      <c r="N456" s="2" t="str">
        <f>VLOOKUP(M456,ClearingKeys!$A$2:$B$104,2,FALSE)</f>
        <v>EUROPE</v>
      </c>
      <c r="O456" s="2" t="str">
        <f t="shared" si="21"/>
        <v>na</v>
      </c>
      <c r="P456" t="str">
        <f t="shared" si="23"/>
        <v>UK</v>
      </c>
    </row>
    <row r="457" spans="1:16" ht="38.25" x14ac:dyDescent="0.2">
      <c r="A457" s="1" t="s">
        <v>3578</v>
      </c>
      <c r="B457" s="1" t="s">
        <v>4951</v>
      </c>
      <c r="C457" s="1" t="s">
        <v>717</v>
      </c>
      <c r="D457" s="1">
        <v>52000</v>
      </c>
      <c r="E457" s="1" t="s">
        <v>1537</v>
      </c>
      <c r="F457" s="1">
        <v>51134.799200000001</v>
      </c>
      <c r="G457" s="1" t="s">
        <v>1306</v>
      </c>
      <c r="H457" s="1" t="s">
        <v>3027</v>
      </c>
      <c r="I457" s="1" t="s">
        <v>2732</v>
      </c>
      <c r="J457" s="1" t="str">
        <f>VLOOKUP(I457,tblCountries6[],2,FALSE)</f>
        <v>Canada</v>
      </c>
      <c r="K457" s="1" t="s">
        <v>1240</v>
      </c>
      <c r="M457" s="2" t="str">
        <f t="shared" si="22"/>
        <v>canada</v>
      </c>
      <c r="N457" s="2" t="str">
        <f>VLOOKUP(M457,ClearingKeys!$A$2:$B$104,2,FALSE)</f>
        <v>NA</v>
      </c>
      <c r="O457" s="2" t="str">
        <f t="shared" si="21"/>
        <v>na</v>
      </c>
      <c r="P457" t="str">
        <f t="shared" si="23"/>
        <v>Canada</v>
      </c>
    </row>
    <row r="458" spans="1:16" ht="38.25" x14ac:dyDescent="0.2">
      <c r="A458" s="1" t="s">
        <v>3576</v>
      </c>
      <c r="B458" s="1" t="s">
        <v>5845</v>
      </c>
      <c r="C458" s="1">
        <v>125000</v>
      </c>
      <c r="D458" s="1">
        <v>125000</v>
      </c>
      <c r="E458" s="1" t="s">
        <v>2902</v>
      </c>
      <c r="F458" s="1">
        <v>125000</v>
      </c>
      <c r="G458" s="1" t="s">
        <v>2728</v>
      </c>
      <c r="H458" s="1" t="s">
        <v>3027</v>
      </c>
      <c r="I458" s="1" t="s">
        <v>2895</v>
      </c>
      <c r="J458" s="1" t="str">
        <f>VLOOKUP(I458,tblCountries6[],2,FALSE)</f>
        <v>USA</v>
      </c>
      <c r="K458" s="1" t="s">
        <v>5350</v>
      </c>
      <c r="M458" s="2" t="str">
        <f t="shared" si="22"/>
        <v>usa</v>
      </c>
      <c r="N458" s="2" t="str">
        <f>VLOOKUP(M458,ClearingKeys!$A$2:$B$104,2,FALSE)</f>
        <v>NA</v>
      </c>
      <c r="O458" s="2" t="str">
        <f t="shared" si="21"/>
        <v>na</v>
      </c>
      <c r="P458" t="str">
        <f t="shared" si="23"/>
        <v>USA</v>
      </c>
    </row>
    <row r="459" spans="1:16" ht="63.75" x14ac:dyDescent="0.2">
      <c r="A459" s="1" t="s">
        <v>3577</v>
      </c>
      <c r="B459" s="1" t="s">
        <v>5845</v>
      </c>
      <c r="C459" s="1">
        <v>52000</v>
      </c>
      <c r="D459" s="1">
        <v>52000</v>
      </c>
      <c r="E459" s="1" t="s">
        <v>2902</v>
      </c>
      <c r="F459" s="1">
        <v>52000</v>
      </c>
      <c r="G459" s="1" t="s">
        <v>3127</v>
      </c>
      <c r="H459" s="1" t="s">
        <v>6511</v>
      </c>
      <c r="I459" s="1" t="s">
        <v>2895</v>
      </c>
      <c r="J459" s="1" t="str">
        <f>VLOOKUP(I459,tblCountries6[],2,FALSE)</f>
        <v>USA</v>
      </c>
      <c r="K459" s="1" t="s">
        <v>5350</v>
      </c>
      <c r="M459" s="2" t="str">
        <f t="shared" si="22"/>
        <v>usa</v>
      </c>
      <c r="N459" s="2" t="str">
        <f>VLOOKUP(M459,ClearingKeys!$A$2:$B$104,2,FALSE)</f>
        <v>NA</v>
      </c>
      <c r="O459" s="2" t="str">
        <f t="shared" si="21"/>
        <v>na</v>
      </c>
      <c r="P459" t="str">
        <f t="shared" si="23"/>
        <v>USA</v>
      </c>
    </row>
    <row r="460" spans="1:16" ht="38.25" x14ac:dyDescent="0.2">
      <c r="A460" s="1" t="s">
        <v>3573</v>
      </c>
      <c r="B460" s="1" t="s">
        <v>5003</v>
      </c>
      <c r="C460" s="1">
        <v>45000</v>
      </c>
      <c r="D460" s="1">
        <v>45000</v>
      </c>
      <c r="E460" s="1" t="s">
        <v>2902</v>
      </c>
      <c r="F460" s="1">
        <v>45000</v>
      </c>
      <c r="G460" s="1" t="s">
        <v>6511</v>
      </c>
      <c r="H460" s="1" t="s">
        <v>6511</v>
      </c>
      <c r="I460" s="1" t="s">
        <v>2895</v>
      </c>
      <c r="J460" s="1" t="str">
        <f>VLOOKUP(I460,tblCountries6[],2,FALSE)</f>
        <v>USA</v>
      </c>
      <c r="K460" s="1" t="s">
        <v>1240</v>
      </c>
      <c r="M460" s="2" t="str">
        <f t="shared" si="22"/>
        <v>usa</v>
      </c>
      <c r="N460" s="2" t="str">
        <f>VLOOKUP(M460,ClearingKeys!$A$2:$B$104,2,FALSE)</f>
        <v>NA</v>
      </c>
      <c r="O460" s="2" t="str">
        <f t="shared" si="21"/>
        <v>na</v>
      </c>
      <c r="P460" t="str">
        <f t="shared" si="23"/>
        <v>USA</v>
      </c>
    </row>
    <row r="461" spans="1:16" ht="38.25" x14ac:dyDescent="0.2">
      <c r="A461" s="1" t="s">
        <v>3574</v>
      </c>
      <c r="B461" s="1" t="s">
        <v>3562</v>
      </c>
      <c r="C461" s="1">
        <v>25000</v>
      </c>
      <c r="D461" s="1">
        <v>25000</v>
      </c>
      <c r="E461" s="1" t="s">
        <v>211</v>
      </c>
      <c r="F461" s="1">
        <v>39404.4568</v>
      </c>
      <c r="G461" s="1" t="s">
        <v>6511</v>
      </c>
      <c r="H461" s="1" t="s">
        <v>6511</v>
      </c>
      <c r="I461" s="1" t="s">
        <v>922</v>
      </c>
      <c r="J461" s="1" t="str">
        <f>VLOOKUP(I461,tblCountries6[],2,FALSE)</f>
        <v>UK</v>
      </c>
      <c r="K461" s="1" t="s">
        <v>1240</v>
      </c>
      <c r="M461" s="2" t="str">
        <f t="shared" si="22"/>
        <v>uk</v>
      </c>
      <c r="N461" s="2" t="str">
        <f>VLOOKUP(M461,ClearingKeys!$A$2:$B$104,2,FALSE)</f>
        <v>EUROPE</v>
      </c>
      <c r="O461" s="2" t="str">
        <f t="shared" si="21"/>
        <v>na</v>
      </c>
      <c r="P461" t="str">
        <f t="shared" si="23"/>
        <v>UK</v>
      </c>
    </row>
    <row r="462" spans="1:16" ht="51" x14ac:dyDescent="0.2">
      <c r="A462" s="1" t="s">
        <v>3571</v>
      </c>
      <c r="B462" s="1" t="s">
        <v>2030</v>
      </c>
      <c r="C462" s="1">
        <v>60000</v>
      </c>
      <c r="D462" s="1">
        <v>60000</v>
      </c>
      <c r="E462" s="1" t="s">
        <v>2902</v>
      </c>
      <c r="F462" s="1">
        <v>60000</v>
      </c>
      <c r="G462" s="1" t="s">
        <v>2699</v>
      </c>
      <c r="H462" s="1" t="s">
        <v>3027</v>
      </c>
      <c r="I462" s="1" t="s">
        <v>2895</v>
      </c>
      <c r="J462" s="1" t="str">
        <f>VLOOKUP(I462,tblCountries6[],2,FALSE)</f>
        <v>USA</v>
      </c>
      <c r="K462" s="1" t="s">
        <v>2431</v>
      </c>
      <c r="M462" s="2" t="str">
        <f t="shared" si="22"/>
        <v>usa</v>
      </c>
      <c r="N462" s="2" t="str">
        <f>VLOOKUP(M462,ClearingKeys!$A$2:$B$104,2,FALSE)</f>
        <v>NA</v>
      </c>
      <c r="O462" s="2" t="str">
        <f t="shared" si="21"/>
        <v>na</v>
      </c>
      <c r="P462" t="str">
        <f t="shared" si="23"/>
        <v>USA</v>
      </c>
    </row>
    <row r="463" spans="1:16" ht="38.25" x14ac:dyDescent="0.2">
      <c r="A463" s="1" t="s">
        <v>3572</v>
      </c>
      <c r="B463" s="1" t="s">
        <v>2030</v>
      </c>
      <c r="C463" s="1" t="s">
        <v>5736</v>
      </c>
      <c r="D463" s="1">
        <v>70000</v>
      </c>
      <c r="E463" s="1" t="s">
        <v>1537</v>
      </c>
      <c r="F463" s="1">
        <v>68835.30661</v>
      </c>
      <c r="G463" s="1" t="s">
        <v>1490</v>
      </c>
      <c r="H463" s="1" t="s">
        <v>3027</v>
      </c>
      <c r="I463" s="1" t="s">
        <v>2732</v>
      </c>
      <c r="J463" s="1" t="str">
        <f>VLOOKUP(I463,tblCountries6[],2,FALSE)</f>
        <v>Canada</v>
      </c>
      <c r="K463" s="1" t="s">
        <v>5881</v>
      </c>
      <c r="M463" s="2" t="str">
        <f t="shared" si="22"/>
        <v>canada</v>
      </c>
      <c r="N463" s="2" t="str">
        <f>VLOOKUP(M463,ClearingKeys!$A$2:$B$104,2,FALSE)</f>
        <v>NA</v>
      </c>
      <c r="O463" s="2" t="str">
        <f t="shared" si="21"/>
        <v>na</v>
      </c>
      <c r="P463" t="str">
        <f t="shared" si="23"/>
        <v>Canada</v>
      </c>
    </row>
    <row r="464" spans="1:16" ht="38.25" x14ac:dyDescent="0.2">
      <c r="A464" s="1" t="s">
        <v>3607</v>
      </c>
      <c r="B464" s="1" t="s">
        <v>1329</v>
      </c>
      <c r="C464" s="1">
        <v>5250</v>
      </c>
      <c r="D464" s="1">
        <v>5250</v>
      </c>
      <c r="E464" s="1" t="s">
        <v>2902</v>
      </c>
      <c r="F464" s="1">
        <v>5250</v>
      </c>
      <c r="G464" s="1" t="s">
        <v>976</v>
      </c>
      <c r="H464" s="1" t="s">
        <v>1409</v>
      </c>
      <c r="I464" s="1" t="s">
        <v>3521</v>
      </c>
      <c r="J464" s="1" t="str">
        <f>VLOOKUP(I464,tblCountries6[],2,FALSE)</f>
        <v>Republic of Georgia</v>
      </c>
      <c r="K464" s="1" t="s">
        <v>1240</v>
      </c>
      <c r="M464" s="2" t="str">
        <f t="shared" si="22"/>
        <v>republic of georgia</v>
      </c>
      <c r="N464" s="2" t="str">
        <f>VLOOKUP(M464,ClearingKeys!$A$2:$B$104,2,FALSE)</f>
        <v>EUROPE</v>
      </c>
      <c r="O464" s="2" t="str">
        <f t="shared" si="21"/>
        <v>na</v>
      </c>
      <c r="P464" t="str">
        <f t="shared" si="23"/>
        <v>Republic Of Georgia</v>
      </c>
    </row>
    <row r="465" spans="1:16" ht="38.25" x14ac:dyDescent="0.2">
      <c r="A465" s="1" t="s">
        <v>3604</v>
      </c>
      <c r="B465" s="1" t="s">
        <v>1329</v>
      </c>
      <c r="C465" s="1">
        <v>87000</v>
      </c>
      <c r="D465" s="1">
        <v>87000</v>
      </c>
      <c r="E465" s="1" t="s">
        <v>1537</v>
      </c>
      <c r="F465" s="1">
        <v>85552.452499999999</v>
      </c>
      <c r="G465" s="1" t="s">
        <v>2650</v>
      </c>
      <c r="H465" s="1" t="s">
        <v>3027</v>
      </c>
      <c r="I465" s="1" t="s">
        <v>2732</v>
      </c>
      <c r="J465" s="1" t="str">
        <f>VLOOKUP(I465,tblCountries6[],2,FALSE)</f>
        <v>Canada</v>
      </c>
      <c r="K465" s="1" t="s">
        <v>1240</v>
      </c>
      <c r="M465" s="2" t="str">
        <f t="shared" si="22"/>
        <v>canada</v>
      </c>
      <c r="N465" s="2" t="str">
        <f>VLOOKUP(M465,ClearingKeys!$A$2:$B$104,2,FALSE)</f>
        <v>NA</v>
      </c>
      <c r="O465" s="2" t="str">
        <f t="shared" si="21"/>
        <v>na</v>
      </c>
      <c r="P465" t="str">
        <f t="shared" si="23"/>
        <v>Canada</v>
      </c>
    </row>
    <row r="466" spans="1:16" ht="38.25" x14ac:dyDescent="0.2">
      <c r="A466" s="1" t="s">
        <v>3609</v>
      </c>
      <c r="B466" s="1" t="s">
        <v>1970</v>
      </c>
      <c r="C466" s="1">
        <v>125000</v>
      </c>
      <c r="D466" s="1">
        <v>125000</v>
      </c>
      <c r="E466" s="1" t="s">
        <v>718</v>
      </c>
      <c r="F466" s="1">
        <v>2225.9895860000001</v>
      </c>
      <c r="G466" s="1" t="s">
        <v>5769</v>
      </c>
      <c r="H466" s="1" t="s">
        <v>6511</v>
      </c>
      <c r="I466" s="1" t="s">
        <v>1241</v>
      </c>
      <c r="J466" s="1" t="str">
        <f>VLOOKUP(I466,tblCountries6[],2,FALSE)</f>
        <v>India</v>
      </c>
      <c r="K466" s="1" t="s">
        <v>1240</v>
      </c>
      <c r="M466" s="2" t="str">
        <f t="shared" si="22"/>
        <v>india</v>
      </c>
      <c r="N466" s="2" t="str">
        <f>VLOOKUP(M466,ClearingKeys!$A$2:$B$104,2,FALSE)</f>
        <v>ASIA</v>
      </c>
      <c r="O466" s="2" t="str">
        <f t="shared" si="21"/>
        <v>na</v>
      </c>
      <c r="P466" t="str">
        <f t="shared" si="23"/>
        <v>India</v>
      </c>
    </row>
    <row r="467" spans="1:16" ht="38.25" x14ac:dyDescent="0.2">
      <c r="A467" s="1" t="s">
        <v>3590</v>
      </c>
      <c r="B467" s="1" t="s">
        <v>1457</v>
      </c>
      <c r="C467" s="1">
        <v>150000</v>
      </c>
      <c r="D467" s="1">
        <v>150000</v>
      </c>
      <c r="E467" s="1" t="s">
        <v>2902</v>
      </c>
      <c r="F467" s="1">
        <v>150000</v>
      </c>
      <c r="G467" s="1" t="s">
        <v>1980</v>
      </c>
      <c r="H467" s="1" t="s">
        <v>2893</v>
      </c>
      <c r="I467" s="1" t="s">
        <v>2895</v>
      </c>
      <c r="J467" s="1" t="str">
        <f>VLOOKUP(I467,tblCountries6[],2,FALSE)</f>
        <v>USA</v>
      </c>
      <c r="K467" s="1" t="s">
        <v>5350</v>
      </c>
      <c r="M467" s="2" t="str">
        <f t="shared" si="22"/>
        <v>usa</v>
      </c>
      <c r="N467" s="2" t="str">
        <f>VLOOKUP(M467,ClearingKeys!$A$2:$B$104,2,FALSE)</f>
        <v>NA</v>
      </c>
      <c r="O467" s="2" t="str">
        <f t="shared" si="21"/>
        <v>na</v>
      </c>
      <c r="P467" t="str">
        <f t="shared" si="23"/>
        <v>USA</v>
      </c>
    </row>
    <row r="468" spans="1:16" ht="38.25" x14ac:dyDescent="0.2">
      <c r="A468" s="1" t="s">
        <v>3591</v>
      </c>
      <c r="B468" s="1" t="s">
        <v>2833</v>
      </c>
      <c r="C468" s="1">
        <v>50000</v>
      </c>
      <c r="D468" s="1">
        <v>50000</v>
      </c>
      <c r="E468" s="1" t="s">
        <v>2902</v>
      </c>
      <c r="F468" s="1">
        <v>50000</v>
      </c>
      <c r="G468" s="1" t="s">
        <v>1337</v>
      </c>
      <c r="H468" s="1" t="s">
        <v>6511</v>
      </c>
      <c r="I468" s="1" t="s">
        <v>2895</v>
      </c>
      <c r="J468" s="1" t="str">
        <f>VLOOKUP(I468,tblCountries6[],2,FALSE)</f>
        <v>USA</v>
      </c>
      <c r="K468" s="1" t="s">
        <v>1240</v>
      </c>
      <c r="M468" s="2" t="str">
        <f t="shared" si="22"/>
        <v>usa</v>
      </c>
      <c r="N468" s="2" t="str">
        <f>VLOOKUP(M468,ClearingKeys!$A$2:$B$104,2,FALSE)</f>
        <v>NA</v>
      </c>
      <c r="O468" s="2" t="str">
        <f t="shared" si="21"/>
        <v>na</v>
      </c>
      <c r="P468" t="str">
        <f t="shared" si="23"/>
        <v>USA</v>
      </c>
    </row>
    <row r="469" spans="1:16" ht="38.25" x14ac:dyDescent="0.2">
      <c r="A469" s="1" t="s">
        <v>3592</v>
      </c>
      <c r="B469" s="1" t="s">
        <v>2833</v>
      </c>
      <c r="C469" s="1">
        <v>70000</v>
      </c>
      <c r="D469" s="1">
        <v>70000</v>
      </c>
      <c r="E469" s="1" t="s">
        <v>2902</v>
      </c>
      <c r="F469" s="1">
        <v>70000</v>
      </c>
      <c r="G469" s="1" t="s">
        <v>6511</v>
      </c>
      <c r="H469" s="1" t="s">
        <v>6511</v>
      </c>
      <c r="I469" s="1" t="s">
        <v>2895</v>
      </c>
      <c r="J469" s="1" t="str">
        <f>VLOOKUP(I469,tblCountries6[],2,FALSE)</f>
        <v>USA</v>
      </c>
      <c r="K469" s="1" t="s">
        <v>1240</v>
      </c>
      <c r="M469" s="2" t="str">
        <f t="shared" si="22"/>
        <v>usa</v>
      </c>
      <c r="N469" s="2" t="str">
        <f>VLOOKUP(M469,ClearingKeys!$A$2:$B$104,2,FALSE)</f>
        <v>NA</v>
      </c>
      <c r="O469" s="2" t="str">
        <f t="shared" si="21"/>
        <v>na</v>
      </c>
      <c r="P469" t="str">
        <f t="shared" si="23"/>
        <v>USA</v>
      </c>
    </row>
    <row r="470" spans="1:16" ht="51" x14ac:dyDescent="0.2">
      <c r="A470" s="1" t="s">
        <v>3593</v>
      </c>
      <c r="B470" s="1" t="s">
        <v>2833</v>
      </c>
      <c r="C470" s="1" t="s">
        <v>3191</v>
      </c>
      <c r="D470" s="1">
        <v>28500</v>
      </c>
      <c r="E470" s="1" t="s">
        <v>211</v>
      </c>
      <c r="F470" s="1">
        <v>44921.080750000001</v>
      </c>
      <c r="G470" s="1" t="s">
        <v>4497</v>
      </c>
      <c r="H470" s="1" t="s">
        <v>3027</v>
      </c>
      <c r="I470" s="1" t="s">
        <v>922</v>
      </c>
      <c r="J470" s="1" t="str">
        <f>VLOOKUP(I470,tblCountries6[],2,FALSE)</f>
        <v>UK</v>
      </c>
      <c r="K470" s="1" t="s">
        <v>5350</v>
      </c>
      <c r="M470" s="2" t="str">
        <f t="shared" si="22"/>
        <v>uk</v>
      </c>
      <c r="N470" s="2" t="str">
        <f>VLOOKUP(M470,ClearingKeys!$A$2:$B$104,2,FALSE)</f>
        <v>EUROPE</v>
      </c>
      <c r="O470" s="2" t="str">
        <f t="shared" si="21"/>
        <v>na</v>
      </c>
      <c r="P470" t="str">
        <f t="shared" si="23"/>
        <v>UK</v>
      </c>
    </row>
    <row r="471" spans="1:16" ht="38.25" x14ac:dyDescent="0.2">
      <c r="A471" s="1" t="s">
        <v>3587</v>
      </c>
      <c r="B471" s="1" t="s">
        <v>2833</v>
      </c>
      <c r="C471" s="1">
        <v>20000</v>
      </c>
      <c r="D471" s="1">
        <v>20000</v>
      </c>
      <c r="E471" s="1" t="s">
        <v>2902</v>
      </c>
      <c r="F471" s="1">
        <v>20000</v>
      </c>
      <c r="G471" s="1" t="s">
        <v>1409</v>
      </c>
      <c r="H471" s="1" t="s">
        <v>1409</v>
      </c>
      <c r="I471" s="1" t="s">
        <v>1241</v>
      </c>
      <c r="J471" s="1" t="str">
        <f>VLOOKUP(I471,tblCountries6[],2,FALSE)</f>
        <v>India</v>
      </c>
      <c r="K471" s="1" t="s">
        <v>1240</v>
      </c>
      <c r="M471" s="2" t="str">
        <f t="shared" si="22"/>
        <v>india</v>
      </c>
      <c r="N471" s="2" t="str">
        <f>VLOOKUP(M471,ClearingKeys!$A$2:$B$104,2,FALSE)</f>
        <v>ASIA</v>
      </c>
      <c r="O471" s="2" t="str">
        <f t="shared" si="21"/>
        <v>na</v>
      </c>
      <c r="P471" t="str">
        <f t="shared" si="23"/>
        <v>India</v>
      </c>
    </row>
    <row r="472" spans="1:16" ht="51" x14ac:dyDescent="0.2">
      <c r="A472" s="1" t="s">
        <v>3588</v>
      </c>
      <c r="B472" s="1" t="s">
        <v>4617</v>
      </c>
      <c r="C472" s="1">
        <v>12000</v>
      </c>
      <c r="D472" s="1">
        <v>12000</v>
      </c>
      <c r="E472" s="1" t="s">
        <v>2902</v>
      </c>
      <c r="F472" s="1">
        <v>12000</v>
      </c>
      <c r="G472" s="1" t="s">
        <v>475</v>
      </c>
      <c r="H472" s="1" t="s">
        <v>6511</v>
      </c>
      <c r="I472" s="1" t="s">
        <v>4247</v>
      </c>
      <c r="J472" s="1" t="str">
        <f>VLOOKUP(I472,tblCountries6[],2,FALSE)</f>
        <v>Estonia</v>
      </c>
      <c r="K472" s="1" t="s">
        <v>2431</v>
      </c>
      <c r="M472" s="2" t="str">
        <f t="shared" si="22"/>
        <v>estonia</v>
      </c>
      <c r="N472" s="2" t="str">
        <f>VLOOKUP(M472,ClearingKeys!$A$2:$B$104,2,FALSE)</f>
        <v>EUROPE</v>
      </c>
      <c r="O472" s="2" t="str">
        <f t="shared" si="21"/>
        <v>na</v>
      </c>
      <c r="P472" t="str">
        <f t="shared" si="23"/>
        <v>Estonia</v>
      </c>
    </row>
    <row r="473" spans="1:16" ht="38.25" x14ac:dyDescent="0.2">
      <c r="A473" s="1" t="s">
        <v>3589</v>
      </c>
      <c r="B473" s="1" t="s">
        <v>1416</v>
      </c>
      <c r="C473" s="1">
        <v>1250000</v>
      </c>
      <c r="D473" s="1">
        <v>1250000</v>
      </c>
      <c r="E473" s="1" t="s">
        <v>1537</v>
      </c>
      <c r="F473" s="1">
        <v>1229201.9040000001</v>
      </c>
      <c r="G473" s="1" t="s">
        <v>4359</v>
      </c>
      <c r="H473" s="1" t="s">
        <v>519</v>
      </c>
      <c r="I473" s="1" t="s">
        <v>2732</v>
      </c>
      <c r="J473" s="1" t="str">
        <f>VLOOKUP(I473,tblCountries6[],2,FALSE)</f>
        <v>Canada</v>
      </c>
      <c r="K473" s="1" t="s">
        <v>1240</v>
      </c>
      <c r="M473" s="2" t="str">
        <f t="shared" si="22"/>
        <v>canada</v>
      </c>
      <c r="N473" s="2" t="str">
        <f>VLOOKUP(M473,ClearingKeys!$A$2:$B$104,2,FALSE)</f>
        <v>NA</v>
      </c>
      <c r="O473" s="2" t="str">
        <f t="shared" si="21"/>
        <v>na</v>
      </c>
      <c r="P473" t="str">
        <f t="shared" si="23"/>
        <v>Canada</v>
      </c>
    </row>
    <row r="474" spans="1:16" ht="38.25" hidden="1" x14ac:dyDescent="0.2">
      <c r="A474" s="1" t="s">
        <v>3693</v>
      </c>
      <c r="B474" s="1" t="s">
        <v>3641</v>
      </c>
      <c r="C474" s="1">
        <v>30000</v>
      </c>
      <c r="D474" s="1">
        <v>30000</v>
      </c>
      <c r="E474" s="1" t="s">
        <v>2902</v>
      </c>
      <c r="F474" s="1">
        <v>30000</v>
      </c>
      <c r="G474" s="1" t="s">
        <v>722</v>
      </c>
      <c r="H474" s="1" t="s">
        <v>6511</v>
      </c>
      <c r="I474" s="1" t="s">
        <v>2895</v>
      </c>
      <c r="J474" s="1" t="str">
        <f>VLOOKUP(I474,tblCountries6[],2,FALSE)</f>
        <v>USA</v>
      </c>
      <c r="K474" s="1" t="s">
        <v>422</v>
      </c>
      <c r="M474" s="2" t="str">
        <f t="shared" si="22"/>
        <v>usa</v>
      </c>
      <c r="N474" s="2" t="str">
        <f>VLOOKUP(M474,ClearingKeys!$A$2:$B$104,2,FALSE)</f>
        <v>NA</v>
      </c>
      <c r="O474" s="2" t="str">
        <f t="shared" si="21"/>
        <v>na</v>
      </c>
      <c r="P474" t="str">
        <f t="shared" si="23"/>
        <v>USA</v>
      </c>
    </row>
    <row r="475" spans="1:16" ht="38.25" x14ac:dyDescent="0.2">
      <c r="A475" s="1" t="s">
        <v>3694</v>
      </c>
      <c r="B475" s="1" t="s">
        <v>437</v>
      </c>
      <c r="C475" s="1">
        <v>2000</v>
      </c>
      <c r="D475" s="1">
        <v>24000</v>
      </c>
      <c r="E475" s="1" t="s">
        <v>2902</v>
      </c>
      <c r="F475" s="1">
        <v>24000</v>
      </c>
      <c r="G475" s="1" t="s">
        <v>5290</v>
      </c>
      <c r="H475" s="1" t="s">
        <v>4092</v>
      </c>
      <c r="I475" s="1" t="s">
        <v>628</v>
      </c>
      <c r="J475" s="1" t="str">
        <f>VLOOKUP(I475,tblCountries6[],2,FALSE)</f>
        <v>mozambique</v>
      </c>
      <c r="K475" s="1" t="s">
        <v>5350</v>
      </c>
      <c r="M475" s="2" t="str">
        <f t="shared" si="22"/>
        <v>mozambique</v>
      </c>
      <c r="N475" s="2" t="str">
        <f>VLOOKUP(M475,ClearingKeys!$A$2:$B$104,2,FALSE)</f>
        <v>AFRICA</v>
      </c>
      <c r="O475" s="2" t="str">
        <f t="shared" si="21"/>
        <v>na</v>
      </c>
      <c r="P475" t="str">
        <f t="shared" si="23"/>
        <v>Mozambique</v>
      </c>
    </row>
    <row r="476" spans="1:16" ht="38.25" x14ac:dyDescent="0.2">
      <c r="A476" s="1" t="s">
        <v>3674</v>
      </c>
      <c r="B476" s="1" t="s">
        <v>437</v>
      </c>
      <c r="C476" s="1">
        <v>92000</v>
      </c>
      <c r="D476" s="1">
        <v>92000</v>
      </c>
      <c r="E476" s="1" t="s">
        <v>2902</v>
      </c>
      <c r="F476" s="1">
        <v>92000</v>
      </c>
      <c r="G476" s="1" t="s">
        <v>6560</v>
      </c>
      <c r="H476" s="1" t="s">
        <v>4092</v>
      </c>
      <c r="I476" s="1" t="s">
        <v>2895</v>
      </c>
      <c r="J476" s="1" t="str">
        <f>VLOOKUP(I476,tblCountries6[],2,FALSE)</f>
        <v>USA</v>
      </c>
      <c r="K476" s="1" t="s">
        <v>5881</v>
      </c>
      <c r="M476" s="2" t="str">
        <f t="shared" si="22"/>
        <v>usa</v>
      </c>
      <c r="N476" s="2" t="str">
        <f>VLOOKUP(M476,ClearingKeys!$A$2:$B$104,2,FALSE)</f>
        <v>NA</v>
      </c>
      <c r="O476" s="2" t="str">
        <f t="shared" si="21"/>
        <v>na</v>
      </c>
      <c r="P476" t="str">
        <f t="shared" si="23"/>
        <v>USA</v>
      </c>
    </row>
    <row r="477" spans="1:16" ht="38.25" x14ac:dyDescent="0.2">
      <c r="A477" s="1" t="s">
        <v>3685</v>
      </c>
      <c r="B477" s="1" t="s">
        <v>5762</v>
      </c>
      <c r="C477" s="1">
        <v>52000</v>
      </c>
      <c r="D477" s="1">
        <v>52000</v>
      </c>
      <c r="E477" s="1" t="s">
        <v>2902</v>
      </c>
      <c r="F477" s="1">
        <v>52000</v>
      </c>
      <c r="G477" s="1" t="s">
        <v>4520</v>
      </c>
      <c r="H477" s="1" t="s">
        <v>6511</v>
      </c>
      <c r="I477" s="1" t="s">
        <v>2895</v>
      </c>
      <c r="J477" s="1" t="str">
        <f>VLOOKUP(I477,tblCountries6[],2,FALSE)</f>
        <v>USA</v>
      </c>
      <c r="K477" s="1" t="s">
        <v>1240</v>
      </c>
      <c r="M477" s="2" t="str">
        <f t="shared" si="22"/>
        <v>usa</v>
      </c>
      <c r="N477" s="2" t="str">
        <f>VLOOKUP(M477,ClearingKeys!$A$2:$B$104,2,FALSE)</f>
        <v>NA</v>
      </c>
      <c r="O477" s="2" t="str">
        <f t="shared" si="21"/>
        <v>na</v>
      </c>
      <c r="P477" t="str">
        <f t="shared" si="23"/>
        <v>USA</v>
      </c>
    </row>
    <row r="478" spans="1:16" ht="51" x14ac:dyDescent="0.2">
      <c r="A478" s="1" t="s">
        <v>3683</v>
      </c>
      <c r="B478" s="1" t="s">
        <v>6347</v>
      </c>
      <c r="C478" s="1" t="s">
        <v>4918</v>
      </c>
      <c r="D478" s="1">
        <v>169000</v>
      </c>
      <c r="E478" s="1" t="s">
        <v>2902</v>
      </c>
      <c r="F478" s="1">
        <v>169000</v>
      </c>
      <c r="G478" s="1" t="s">
        <v>2595</v>
      </c>
      <c r="H478" s="1" t="s">
        <v>2893</v>
      </c>
      <c r="I478" s="1" t="s">
        <v>2895</v>
      </c>
      <c r="J478" s="1" t="str">
        <f>VLOOKUP(I478,tblCountries6[],2,FALSE)</f>
        <v>USA</v>
      </c>
      <c r="K478" s="1" t="s">
        <v>5350</v>
      </c>
      <c r="M478" s="2" t="str">
        <f t="shared" si="22"/>
        <v>usa</v>
      </c>
      <c r="N478" s="2" t="str">
        <f>VLOOKUP(M478,ClearingKeys!$A$2:$B$104,2,FALSE)</f>
        <v>NA</v>
      </c>
      <c r="O478" s="2" t="str">
        <f t="shared" si="21"/>
        <v>na</v>
      </c>
      <c r="P478" t="str">
        <f t="shared" si="23"/>
        <v>USA</v>
      </c>
    </row>
    <row r="479" spans="1:16" ht="63.75" x14ac:dyDescent="0.2">
      <c r="A479" s="1" t="s">
        <v>3679</v>
      </c>
      <c r="B479" s="1" t="s">
        <v>249</v>
      </c>
      <c r="C479" s="1">
        <v>110000</v>
      </c>
      <c r="D479" s="1">
        <v>110000</v>
      </c>
      <c r="E479" s="1" t="s">
        <v>2902</v>
      </c>
      <c r="F479" s="1">
        <v>110000</v>
      </c>
      <c r="G479" s="1" t="s">
        <v>2715</v>
      </c>
      <c r="H479" s="1" t="s">
        <v>519</v>
      </c>
      <c r="I479" s="1" t="s">
        <v>193</v>
      </c>
      <c r="J479" s="1" t="str">
        <f>VLOOKUP(I479,tblCountries6[],2,FALSE)</f>
        <v>Norway</v>
      </c>
      <c r="K479" s="1" t="s">
        <v>5350</v>
      </c>
      <c r="M479" s="2" t="str">
        <f t="shared" si="22"/>
        <v>norway</v>
      </c>
      <c r="N479" s="2" t="str">
        <f>VLOOKUP(M479,ClearingKeys!$A$2:$B$104,2,FALSE)</f>
        <v>EUROPE</v>
      </c>
      <c r="O479" s="2" t="str">
        <f t="shared" si="21"/>
        <v>na</v>
      </c>
      <c r="P479" t="str">
        <f t="shared" si="23"/>
        <v>Norway</v>
      </c>
    </row>
    <row r="480" spans="1:16" ht="38.25" x14ac:dyDescent="0.2">
      <c r="A480" s="1" t="s">
        <v>3692</v>
      </c>
      <c r="B480" s="1" t="s">
        <v>4459</v>
      </c>
      <c r="C480" s="1" t="s">
        <v>293</v>
      </c>
      <c r="D480" s="1">
        <v>1080000</v>
      </c>
      <c r="E480" s="1" t="s">
        <v>1200</v>
      </c>
      <c r="F480" s="1">
        <v>131675.52230000001</v>
      </c>
      <c r="G480" s="1" t="s">
        <v>1623</v>
      </c>
      <c r="H480" s="1" t="s">
        <v>3027</v>
      </c>
      <c r="I480" s="1" t="s">
        <v>5756</v>
      </c>
      <c r="J480" s="1" t="str">
        <f>VLOOKUP(I480,tblCountries6[],2,FALSE)</f>
        <v>South Africa</v>
      </c>
      <c r="K480" s="1" t="s">
        <v>5350</v>
      </c>
      <c r="M480" s="2" t="str">
        <f t="shared" si="22"/>
        <v>south africa</v>
      </c>
      <c r="N480" s="2" t="str">
        <f>VLOOKUP(M480,ClearingKeys!$A$2:$B$104,2,FALSE)</f>
        <v>AFRICA</v>
      </c>
      <c r="O480" s="2" t="str">
        <f t="shared" si="21"/>
        <v>na</v>
      </c>
      <c r="P480" t="str">
        <f t="shared" si="23"/>
        <v>South Africa</v>
      </c>
    </row>
    <row r="481" spans="1:16" ht="51" x14ac:dyDescent="0.2">
      <c r="A481" s="1" t="s">
        <v>3690</v>
      </c>
      <c r="B481" s="1" t="s">
        <v>4929</v>
      </c>
      <c r="C481" s="1" t="s">
        <v>3830</v>
      </c>
      <c r="D481" s="1">
        <v>59000</v>
      </c>
      <c r="E481" s="1" t="s">
        <v>211</v>
      </c>
      <c r="F481" s="1">
        <v>92994.518049999999</v>
      </c>
      <c r="G481" s="1" t="s">
        <v>4410</v>
      </c>
      <c r="H481" s="1" t="s">
        <v>5482</v>
      </c>
      <c r="I481" s="1" t="s">
        <v>922</v>
      </c>
      <c r="J481" s="1" t="str">
        <f>VLOOKUP(I481,tblCountries6[],2,FALSE)</f>
        <v>UK</v>
      </c>
      <c r="K481" s="1" t="s">
        <v>5350</v>
      </c>
      <c r="M481" s="2" t="str">
        <f t="shared" si="22"/>
        <v>uk</v>
      </c>
      <c r="N481" s="2" t="str">
        <f>VLOOKUP(M481,ClearingKeys!$A$2:$B$104,2,FALSE)</f>
        <v>EUROPE</v>
      </c>
      <c r="O481" s="2" t="str">
        <f t="shared" si="21"/>
        <v>na</v>
      </c>
      <c r="P481" t="str">
        <f t="shared" si="23"/>
        <v>UK</v>
      </c>
    </row>
    <row r="482" spans="1:16" ht="38.25" x14ac:dyDescent="0.2">
      <c r="A482" s="1" t="s">
        <v>3688</v>
      </c>
      <c r="B482" s="1" t="s">
        <v>4262</v>
      </c>
      <c r="C482" s="1">
        <v>50000</v>
      </c>
      <c r="D482" s="1">
        <v>50000</v>
      </c>
      <c r="E482" s="1" t="s">
        <v>2902</v>
      </c>
      <c r="F482" s="1">
        <v>50000</v>
      </c>
      <c r="G482" s="1" t="s">
        <v>1961</v>
      </c>
      <c r="H482" s="1" t="s">
        <v>6511</v>
      </c>
      <c r="I482" s="1" t="s">
        <v>2895</v>
      </c>
      <c r="J482" s="1" t="str">
        <f>VLOOKUP(I482,tblCountries6[],2,FALSE)</f>
        <v>USA</v>
      </c>
      <c r="K482" s="1" t="s">
        <v>1240</v>
      </c>
      <c r="M482" s="2" t="str">
        <f t="shared" si="22"/>
        <v>usa</v>
      </c>
      <c r="N482" s="2" t="str">
        <f>VLOOKUP(M482,ClearingKeys!$A$2:$B$104,2,FALSE)</f>
        <v>NA</v>
      </c>
      <c r="O482" s="2" t="str">
        <f t="shared" si="21"/>
        <v>na</v>
      </c>
      <c r="P482" t="str">
        <f t="shared" si="23"/>
        <v>USA</v>
      </c>
    </row>
    <row r="483" spans="1:16" ht="38.25" x14ac:dyDescent="0.2">
      <c r="A483" s="1" t="s">
        <v>3687</v>
      </c>
      <c r="B483" s="1" t="s">
        <v>3315</v>
      </c>
      <c r="C483" s="1">
        <v>65000</v>
      </c>
      <c r="D483" s="1">
        <v>65000</v>
      </c>
      <c r="E483" s="1" t="s">
        <v>2902</v>
      </c>
      <c r="F483" s="1">
        <v>65000</v>
      </c>
      <c r="G483" s="1" t="s">
        <v>2432</v>
      </c>
      <c r="H483" s="1" t="s">
        <v>6511</v>
      </c>
      <c r="I483" s="1" t="s">
        <v>2895</v>
      </c>
      <c r="J483" s="1" t="str">
        <f>VLOOKUP(I483,tblCountries6[],2,FALSE)</f>
        <v>USA</v>
      </c>
      <c r="K483" s="1" t="s">
        <v>5350</v>
      </c>
      <c r="M483" s="2" t="str">
        <f t="shared" si="22"/>
        <v>usa</v>
      </c>
      <c r="N483" s="2" t="str">
        <f>VLOOKUP(M483,ClearingKeys!$A$2:$B$104,2,FALSE)</f>
        <v>NA</v>
      </c>
      <c r="O483" s="2" t="str">
        <f t="shared" si="21"/>
        <v>na</v>
      </c>
      <c r="P483" t="str">
        <f t="shared" si="23"/>
        <v>USA</v>
      </c>
    </row>
    <row r="484" spans="1:16" ht="51" x14ac:dyDescent="0.2">
      <c r="A484" s="1" t="s">
        <v>3710</v>
      </c>
      <c r="B484" s="1" t="s">
        <v>3315</v>
      </c>
      <c r="C484" s="1">
        <v>46000</v>
      </c>
      <c r="D484" s="1">
        <v>46000</v>
      </c>
      <c r="E484" s="1" t="s">
        <v>1537</v>
      </c>
      <c r="F484" s="1">
        <v>45234.630060000003</v>
      </c>
      <c r="G484" s="1" t="s">
        <v>3743</v>
      </c>
      <c r="H484" s="1" t="s">
        <v>6511</v>
      </c>
      <c r="I484" s="1" t="s">
        <v>2732</v>
      </c>
      <c r="J484" s="1" t="str">
        <f>VLOOKUP(I484,tblCountries6[],2,FALSE)</f>
        <v>Canada</v>
      </c>
      <c r="K484" s="1" t="s">
        <v>2431</v>
      </c>
      <c r="M484" s="2" t="str">
        <f t="shared" si="22"/>
        <v>canada</v>
      </c>
      <c r="N484" s="2" t="str">
        <f>VLOOKUP(M484,ClearingKeys!$A$2:$B$104,2,FALSE)</f>
        <v>NA</v>
      </c>
      <c r="O484" s="2" t="str">
        <f t="shared" si="21"/>
        <v>na</v>
      </c>
      <c r="P484" t="str">
        <f t="shared" si="23"/>
        <v>Canada</v>
      </c>
    </row>
    <row r="485" spans="1:16" ht="38.25" x14ac:dyDescent="0.2">
      <c r="A485" s="1" t="s">
        <v>3699</v>
      </c>
      <c r="B485" s="1" t="s">
        <v>5778</v>
      </c>
      <c r="C485" s="1">
        <v>55000</v>
      </c>
      <c r="D485" s="1">
        <v>55000</v>
      </c>
      <c r="E485" s="1" t="s">
        <v>2902</v>
      </c>
      <c r="F485" s="1">
        <v>55000</v>
      </c>
      <c r="G485" s="1" t="s">
        <v>6511</v>
      </c>
      <c r="H485" s="1" t="s">
        <v>6511</v>
      </c>
      <c r="I485" s="1" t="s">
        <v>2895</v>
      </c>
      <c r="J485" s="1" t="str">
        <f>VLOOKUP(I485,tblCountries6[],2,FALSE)</f>
        <v>USA</v>
      </c>
      <c r="K485" s="1" t="s">
        <v>5350</v>
      </c>
      <c r="M485" s="2" t="str">
        <f t="shared" si="22"/>
        <v>usa</v>
      </c>
      <c r="N485" s="2" t="str">
        <f>VLOOKUP(M485,ClearingKeys!$A$2:$B$104,2,FALSE)</f>
        <v>NA</v>
      </c>
      <c r="O485" s="2" t="str">
        <f t="shared" si="21"/>
        <v>na</v>
      </c>
      <c r="P485" t="str">
        <f t="shared" si="23"/>
        <v>USA</v>
      </c>
    </row>
    <row r="486" spans="1:16" ht="38.25" x14ac:dyDescent="0.2">
      <c r="A486" s="1" t="s">
        <v>3698</v>
      </c>
      <c r="B486" s="1" t="s">
        <v>456</v>
      </c>
      <c r="C486" s="1" t="s">
        <v>2029</v>
      </c>
      <c r="D486" s="1">
        <v>20000</v>
      </c>
      <c r="E486" s="1" t="s">
        <v>2902</v>
      </c>
      <c r="F486" s="1">
        <v>20000</v>
      </c>
      <c r="G486" s="1" t="s">
        <v>5482</v>
      </c>
      <c r="H486" s="1" t="s">
        <v>5482</v>
      </c>
      <c r="I486" s="1" t="s">
        <v>1241</v>
      </c>
      <c r="J486" s="1" t="str">
        <f>VLOOKUP(I486,tblCountries6[],2,FALSE)</f>
        <v>India</v>
      </c>
      <c r="K486" s="1" t="s">
        <v>5350</v>
      </c>
      <c r="M486" s="2" t="str">
        <f t="shared" si="22"/>
        <v>india</v>
      </c>
      <c r="N486" s="2" t="str">
        <f>VLOOKUP(M486,ClearingKeys!$A$2:$B$104,2,FALSE)</f>
        <v>ASIA</v>
      </c>
      <c r="O486" s="2" t="str">
        <f t="shared" si="21"/>
        <v>na</v>
      </c>
      <c r="P486" t="str">
        <f t="shared" si="23"/>
        <v>India</v>
      </c>
    </row>
    <row r="487" spans="1:16" ht="51" x14ac:dyDescent="0.2">
      <c r="A487" s="1" t="s">
        <v>3701</v>
      </c>
      <c r="B487" s="1" t="s">
        <v>456</v>
      </c>
      <c r="C487" s="1">
        <v>6000</v>
      </c>
      <c r="D487" s="1">
        <v>6000</v>
      </c>
      <c r="E487" s="1" t="s">
        <v>2902</v>
      </c>
      <c r="F487" s="1">
        <v>6000</v>
      </c>
      <c r="G487" s="1" t="s">
        <v>6050</v>
      </c>
      <c r="H487" s="1" t="s">
        <v>381</v>
      </c>
      <c r="I487" s="1" t="s">
        <v>1241</v>
      </c>
      <c r="J487" s="1" t="str">
        <f>VLOOKUP(I487,tblCountries6[],2,FALSE)</f>
        <v>India</v>
      </c>
      <c r="K487" s="1" t="s">
        <v>2431</v>
      </c>
      <c r="M487" s="2" t="str">
        <f t="shared" si="22"/>
        <v>india</v>
      </c>
      <c r="N487" s="2" t="str">
        <f>VLOOKUP(M487,ClearingKeys!$A$2:$B$104,2,FALSE)</f>
        <v>ASIA</v>
      </c>
      <c r="O487" s="2" t="str">
        <f t="shared" si="21"/>
        <v>na</v>
      </c>
      <c r="P487" t="str">
        <f t="shared" si="23"/>
        <v>India</v>
      </c>
    </row>
    <row r="488" spans="1:16" ht="38.25" x14ac:dyDescent="0.2">
      <c r="A488" s="1" t="s">
        <v>3700</v>
      </c>
      <c r="B488" s="1" t="s">
        <v>5714</v>
      </c>
      <c r="C488" s="1">
        <v>190000</v>
      </c>
      <c r="D488" s="1">
        <v>190000</v>
      </c>
      <c r="E488" s="1" t="s">
        <v>211</v>
      </c>
      <c r="F488" s="1">
        <v>299473.87170000002</v>
      </c>
      <c r="G488" s="1" t="s">
        <v>1387</v>
      </c>
      <c r="H488" s="1" t="s">
        <v>2893</v>
      </c>
      <c r="I488" s="1" t="s">
        <v>922</v>
      </c>
      <c r="J488" s="1" t="str">
        <f>VLOOKUP(I488,tblCountries6[],2,FALSE)</f>
        <v>UK</v>
      </c>
      <c r="K488" s="1" t="s">
        <v>1240</v>
      </c>
      <c r="M488" s="2" t="str">
        <f t="shared" si="22"/>
        <v>uk</v>
      </c>
      <c r="N488" s="2" t="str">
        <f>VLOOKUP(M488,ClearingKeys!$A$2:$B$104,2,FALSE)</f>
        <v>EUROPE</v>
      </c>
      <c r="O488" s="2" t="str">
        <f t="shared" si="21"/>
        <v>na</v>
      </c>
      <c r="P488" t="str">
        <f t="shared" si="23"/>
        <v>UK</v>
      </c>
    </row>
    <row r="489" spans="1:16" ht="38.25" x14ac:dyDescent="0.2">
      <c r="A489" s="1" t="s">
        <v>3705</v>
      </c>
      <c r="B489" s="1" t="s">
        <v>5714</v>
      </c>
      <c r="C489" s="1">
        <v>28164</v>
      </c>
      <c r="D489" s="1">
        <v>28164</v>
      </c>
      <c r="E489" s="1" t="s">
        <v>211</v>
      </c>
      <c r="F489" s="1">
        <v>44391.484850000001</v>
      </c>
      <c r="G489" s="1" t="s">
        <v>1876</v>
      </c>
      <c r="H489" s="1" t="s">
        <v>3027</v>
      </c>
      <c r="I489" s="1" t="s">
        <v>922</v>
      </c>
      <c r="J489" s="1" t="str">
        <f>VLOOKUP(I489,tblCountries6[],2,FALSE)</f>
        <v>UK</v>
      </c>
      <c r="K489" s="1" t="s">
        <v>1240</v>
      </c>
      <c r="M489" s="2" t="str">
        <f t="shared" si="22"/>
        <v>uk</v>
      </c>
      <c r="N489" s="2" t="str">
        <f>VLOOKUP(M489,ClearingKeys!$A$2:$B$104,2,FALSE)</f>
        <v>EUROPE</v>
      </c>
      <c r="O489" s="2" t="str">
        <f t="shared" si="21"/>
        <v>na</v>
      </c>
      <c r="P489" t="str">
        <f t="shared" si="23"/>
        <v>UK</v>
      </c>
    </row>
    <row r="490" spans="1:16" ht="38.25" x14ac:dyDescent="0.2">
      <c r="A490" s="1" t="s">
        <v>3704</v>
      </c>
      <c r="B490" s="1" t="s">
        <v>793</v>
      </c>
      <c r="C490" s="1">
        <v>40000</v>
      </c>
      <c r="D490" s="1">
        <v>40000</v>
      </c>
      <c r="E490" s="1" t="s">
        <v>2902</v>
      </c>
      <c r="F490" s="1">
        <v>40000</v>
      </c>
      <c r="G490" s="1" t="s">
        <v>5135</v>
      </c>
      <c r="H490" s="1" t="s">
        <v>6511</v>
      </c>
      <c r="I490" s="1" t="s">
        <v>2895</v>
      </c>
      <c r="J490" s="1" t="str">
        <f>VLOOKUP(I490,tblCountries6[],2,FALSE)</f>
        <v>USA</v>
      </c>
      <c r="K490" s="1" t="s">
        <v>5350</v>
      </c>
      <c r="M490" s="2" t="str">
        <f t="shared" si="22"/>
        <v>usa</v>
      </c>
      <c r="N490" s="2" t="str">
        <f>VLOOKUP(M490,ClearingKeys!$A$2:$B$104,2,FALSE)</f>
        <v>NA</v>
      </c>
      <c r="O490" s="2" t="str">
        <f t="shared" si="21"/>
        <v>na</v>
      </c>
      <c r="P490" t="str">
        <f t="shared" si="23"/>
        <v>USA</v>
      </c>
    </row>
    <row r="491" spans="1:16" ht="38.25" x14ac:dyDescent="0.2">
      <c r="A491" s="1" t="s">
        <v>3707</v>
      </c>
      <c r="B491" s="1" t="s">
        <v>5519</v>
      </c>
      <c r="C491" s="1" t="s">
        <v>913</v>
      </c>
      <c r="D491" s="1">
        <v>108000</v>
      </c>
      <c r="E491" s="1" t="s">
        <v>2902</v>
      </c>
      <c r="F491" s="1">
        <v>108000</v>
      </c>
      <c r="G491" s="1" t="s">
        <v>3027</v>
      </c>
      <c r="H491" s="1" t="s">
        <v>3027</v>
      </c>
      <c r="I491" s="1" t="s">
        <v>193</v>
      </c>
      <c r="J491" s="1" t="str">
        <f>VLOOKUP(I491,tblCountries6[],2,FALSE)</f>
        <v>Norway</v>
      </c>
      <c r="K491" s="1" t="s">
        <v>1240</v>
      </c>
      <c r="M491" s="2" t="str">
        <f t="shared" si="22"/>
        <v>norway</v>
      </c>
      <c r="N491" s="2" t="str">
        <f>VLOOKUP(M491,ClearingKeys!$A$2:$B$104,2,FALSE)</f>
        <v>EUROPE</v>
      </c>
      <c r="O491" s="2" t="str">
        <f t="shared" si="21"/>
        <v>na</v>
      </c>
      <c r="P491" t="str">
        <f t="shared" si="23"/>
        <v>Norway</v>
      </c>
    </row>
    <row r="492" spans="1:16" ht="38.25" x14ac:dyDescent="0.2">
      <c r="A492" s="1" t="s">
        <v>3706</v>
      </c>
      <c r="B492" s="1" t="s">
        <v>2194</v>
      </c>
      <c r="C492" s="1" t="s">
        <v>5041</v>
      </c>
      <c r="D492" s="1">
        <v>200000</v>
      </c>
      <c r="E492" s="1" t="s">
        <v>718</v>
      </c>
      <c r="F492" s="1">
        <v>3561.583337</v>
      </c>
      <c r="G492" s="1" t="s">
        <v>858</v>
      </c>
      <c r="H492" s="1" t="s">
        <v>6511</v>
      </c>
      <c r="I492" s="1" t="s">
        <v>1241</v>
      </c>
      <c r="J492" s="1" t="str">
        <f>VLOOKUP(I492,tblCountries6[],2,FALSE)</f>
        <v>India</v>
      </c>
      <c r="K492" s="1" t="s">
        <v>5350</v>
      </c>
      <c r="M492" s="2" t="str">
        <f t="shared" si="22"/>
        <v>india</v>
      </c>
      <c r="N492" s="2" t="str">
        <f>VLOOKUP(M492,ClearingKeys!$A$2:$B$104,2,FALSE)</f>
        <v>ASIA</v>
      </c>
      <c r="O492" s="2" t="str">
        <f t="shared" si="21"/>
        <v>na</v>
      </c>
      <c r="P492" t="str">
        <f t="shared" si="23"/>
        <v>India</v>
      </c>
    </row>
    <row r="493" spans="1:16" ht="51" x14ac:dyDescent="0.2">
      <c r="A493" s="1" t="s">
        <v>3709</v>
      </c>
      <c r="B493" s="1" t="s">
        <v>1902</v>
      </c>
      <c r="C493" s="1">
        <v>84000</v>
      </c>
      <c r="D493" s="1">
        <v>84000</v>
      </c>
      <c r="E493" s="1" t="s">
        <v>2902</v>
      </c>
      <c r="F493" s="1">
        <v>84000</v>
      </c>
      <c r="G493" s="1" t="s">
        <v>966</v>
      </c>
      <c r="H493" s="1" t="s">
        <v>6511</v>
      </c>
      <c r="I493" s="1" t="s">
        <v>2895</v>
      </c>
      <c r="J493" s="1" t="str">
        <f>VLOOKUP(I493,tblCountries6[],2,FALSE)</f>
        <v>USA</v>
      </c>
      <c r="K493" s="1" t="s">
        <v>2431</v>
      </c>
      <c r="M493" s="2" t="str">
        <f t="shared" si="22"/>
        <v>usa</v>
      </c>
      <c r="N493" s="2" t="str">
        <f>VLOOKUP(M493,ClearingKeys!$A$2:$B$104,2,FALSE)</f>
        <v>NA</v>
      </c>
      <c r="O493" s="2" t="str">
        <f t="shared" si="21"/>
        <v>na</v>
      </c>
      <c r="P493" t="str">
        <f t="shared" si="23"/>
        <v>USA</v>
      </c>
    </row>
    <row r="494" spans="1:16" ht="51" x14ac:dyDescent="0.2">
      <c r="A494" s="1" t="s">
        <v>3708</v>
      </c>
      <c r="B494" s="1" t="s">
        <v>5934</v>
      </c>
      <c r="C494" s="1">
        <v>33000</v>
      </c>
      <c r="D494" s="1">
        <v>33000</v>
      </c>
      <c r="E494" s="1" t="s">
        <v>211</v>
      </c>
      <c r="F494" s="1">
        <v>52013.882980000002</v>
      </c>
      <c r="G494" s="1" t="s">
        <v>1998</v>
      </c>
      <c r="H494" s="1" t="s">
        <v>3027</v>
      </c>
      <c r="I494" s="1" t="s">
        <v>922</v>
      </c>
      <c r="J494" s="1" t="str">
        <f>VLOOKUP(I494,tblCountries6[],2,FALSE)</f>
        <v>UK</v>
      </c>
      <c r="K494" s="1" t="s">
        <v>1240</v>
      </c>
      <c r="M494" s="2" t="str">
        <f t="shared" si="22"/>
        <v>uk</v>
      </c>
      <c r="N494" s="2" t="str">
        <f>VLOOKUP(M494,ClearingKeys!$A$2:$B$104,2,FALSE)</f>
        <v>EUROPE</v>
      </c>
      <c r="O494" s="2" t="str">
        <f t="shared" si="21"/>
        <v>na</v>
      </c>
      <c r="P494" t="str">
        <f t="shared" si="23"/>
        <v>UK</v>
      </c>
    </row>
    <row r="495" spans="1:16" ht="38.25" x14ac:dyDescent="0.2">
      <c r="A495" s="1" t="s">
        <v>2531</v>
      </c>
      <c r="B495" s="1" t="s">
        <v>1082</v>
      </c>
      <c r="C495" s="1" t="s">
        <v>931</v>
      </c>
      <c r="D495" s="1">
        <v>720000</v>
      </c>
      <c r="E495" s="1" t="s">
        <v>718</v>
      </c>
      <c r="F495" s="1">
        <v>12821.70001</v>
      </c>
      <c r="G495" s="1" t="s">
        <v>843</v>
      </c>
      <c r="H495" s="1" t="s">
        <v>3027</v>
      </c>
      <c r="I495" s="1" t="s">
        <v>1241</v>
      </c>
      <c r="J495" s="1" t="str">
        <f>VLOOKUP(I495,tblCountries6[],2,FALSE)</f>
        <v>India</v>
      </c>
      <c r="K495" s="1" t="s">
        <v>5350</v>
      </c>
      <c r="M495" s="2" t="str">
        <f t="shared" si="22"/>
        <v>india</v>
      </c>
      <c r="N495" s="2" t="str">
        <f>VLOOKUP(M495,ClearingKeys!$A$2:$B$104,2,FALSE)</f>
        <v>ASIA</v>
      </c>
      <c r="O495" s="2" t="str">
        <f t="shared" si="21"/>
        <v>na</v>
      </c>
      <c r="P495" t="str">
        <f t="shared" si="23"/>
        <v>India</v>
      </c>
    </row>
    <row r="496" spans="1:16" ht="38.25" x14ac:dyDescent="0.2">
      <c r="A496" s="1" t="s">
        <v>2532</v>
      </c>
      <c r="B496" s="1" t="s">
        <v>2758</v>
      </c>
      <c r="C496" s="1">
        <v>68500</v>
      </c>
      <c r="D496" s="1">
        <v>68500</v>
      </c>
      <c r="E496" s="1" t="s">
        <v>1537</v>
      </c>
      <c r="F496" s="1">
        <v>67360.264330000005</v>
      </c>
      <c r="G496" s="1" t="s">
        <v>2972</v>
      </c>
      <c r="H496" s="1" t="s">
        <v>6511</v>
      </c>
      <c r="I496" s="1" t="s">
        <v>2732</v>
      </c>
      <c r="J496" s="1" t="str">
        <f>VLOOKUP(I496,tblCountries6[],2,FALSE)</f>
        <v>Canada</v>
      </c>
      <c r="K496" s="1" t="s">
        <v>1240</v>
      </c>
      <c r="M496" s="2" t="str">
        <f t="shared" si="22"/>
        <v>canada</v>
      </c>
      <c r="N496" s="2" t="str">
        <f>VLOOKUP(M496,ClearingKeys!$A$2:$B$104,2,FALSE)</f>
        <v>NA</v>
      </c>
      <c r="O496" s="2" t="str">
        <f t="shared" si="21"/>
        <v>na</v>
      </c>
      <c r="P496" t="str">
        <f t="shared" si="23"/>
        <v>Canada</v>
      </c>
    </row>
    <row r="497" spans="1:16" ht="51" x14ac:dyDescent="0.2">
      <c r="A497" s="1" t="s">
        <v>2533</v>
      </c>
      <c r="B497" s="1" t="s">
        <v>3020</v>
      </c>
      <c r="C497" s="1" t="s">
        <v>807</v>
      </c>
      <c r="D497" s="1">
        <v>23000</v>
      </c>
      <c r="E497" s="1" t="s">
        <v>2902</v>
      </c>
      <c r="F497" s="1">
        <v>23000</v>
      </c>
      <c r="G497" s="1" t="s">
        <v>3601</v>
      </c>
      <c r="H497" s="1" t="s">
        <v>3027</v>
      </c>
      <c r="I497" s="1" t="s">
        <v>3837</v>
      </c>
      <c r="J497" s="1" t="str">
        <f>VLOOKUP(I497,tblCountries6[],2,FALSE)</f>
        <v>Hungary</v>
      </c>
      <c r="K497" s="1" t="s">
        <v>1240</v>
      </c>
      <c r="M497" s="2" t="str">
        <f t="shared" si="22"/>
        <v>hungary</v>
      </c>
      <c r="N497" s="2" t="str">
        <f>VLOOKUP(M497,ClearingKeys!$A$2:$B$104,2,FALSE)</f>
        <v>EUROPE</v>
      </c>
      <c r="O497" s="2" t="str">
        <f t="shared" si="21"/>
        <v>na</v>
      </c>
      <c r="P497" t="str">
        <f t="shared" si="23"/>
        <v>Hungary</v>
      </c>
    </row>
    <row r="498" spans="1:16" ht="51" x14ac:dyDescent="0.2">
      <c r="A498" s="1" t="s">
        <v>2534</v>
      </c>
      <c r="B498" s="1" t="s">
        <v>3020</v>
      </c>
      <c r="C498" s="1">
        <v>58000</v>
      </c>
      <c r="D498" s="1">
        <v>58000</v>
      </c>
      <c r="E498" s="1" t="s">
        <v>211</v>
      </c>
      <c r="F498" s="1">
        <v>91418.339779999995</v>
      </c>
      <c r="G498" s="1" t="s">
        <v>3190</v>
      </c>
      <c r="H498" s="1" t="s">
        <v>3027</v>
      </c>
      <c r="I498" s="1" t="s">
        <v>922</v>
      </c>
      <c r="J498" s="1" t="str">
        <f>VLOOKUP(I498,tblCountries6[],2,FALSE)</f>
        <v>UK</v>
      </c>
      <c r="K498" s="1" t="s">
        <v>2431</v>
      </c>
      <c r="M498" s="2" t="str">
        <f t="shared" si="22"/>
        <v>uk</v>
      </c>
      <c r="N498" s="2" t="str">
        <f>VLOOKUP(M498,ClearingKeys!$A$2:$B$104,2,FALSE)</f>
        <v>EUROPE</v>
      </c>
      <c r="O498" s="2" t="str">
        <f t="shared" si="21"/>
        <v>na</v>
      </c>
      <c r="P498" t="str">
        <f t="shared" si="23"/>
        <v>UK</v>
      </c>
    </row>
    <row r="499" spans="1:16" ht="51" x14ac:dyDescent="0.2">
      <c r="A499" s="1" t="s">
        <v>2527</v>
      </c>
      <c r="B499" s="1" t="s">
        <v>152</v>
      </c>
      <c r="C499" s="1">
        <v>77000</v>
      </c>
      <c r="D499" s="1">
        <v>77000</v>
      </c>
      <c r="E499" s="1" t="s">
        <v>2902</v>
      </c>
      <c r="F499" s="1">
        <v>77000</v>
      </c>
      <c r="G499" s="1" t="s">
        <v>2664</v>
      </c>
      <c r="H499" s="1" t="s">
        <v>6511</v>
      </c>
      <c r="I499" s="1" t="s">
        <v>2895</v>
      </c>
      <c r="J499" s="1" t="str">
        <f>VLOOKUP(I499,tblCountries6[],2,FALSE)</f>
        <v>USA</v>
      </c>
      <c r="K499" s="1" t="s">
        <v>2431</v>
      </c>
      <c r="M499" s="2" t="str">
        <f t="shared" si="22"/>
        <v>usa</v>
      </c>
      <c r="N499" s="2" t="str">
        <f>VLOOKUP(M499,ClearingKeys!$A$2:$B$104,2,FALSE)</f>
        <v>NA</v>
      </c>
      <c r="O499" s="2" t="str">
        <f t="shared" si="21"/>
        <v>na</v>
      </c>
      <c r="P499" t="str">
        <f t="shared" si="23"/>
        <v>USA</v>
      </c>
    </row>
    <row r="500" spans="1:16" ht="38.25" x14ac:dyDescent="0.2">
      <c r="A500" s="1" t="s">
        <v>2528</v>
      </c>
      <c r="B500" s="1" t="s">
        <v>5503</v>
      </c>
      <c r="C500" s="1">
        <v>100000</v>
      </c>
      <c r="D500" s="1">
        <v>100000</v>
      </c>
      <c r="E500" s="1" t="s">
        <v>2902</v>
      </c>
      <c r="F500" s="1">
        <v>100000</v>
      </c>
      <c r="G500" s="1" t="s">
        <v>6511</v>
      </c>
      <c r="H500" s="1" t="s">
        <v>6511</v>
      </c>
      <c r="I500" s="1" t="s">
        <v>2895</v>
      </c>
      <c r="J500" s="1" t="str">
        <f>VLOOKUP(I500,tblCountries6[],2,FALSE)</f>
        <v>USA</v>
      </c>
      <c r="K500" s="1" t="s">
        <v>1240</v>
      </c>
      <c r="M500" s="2" t="str">
        <f t="shared" si="22"/>
        <v>usa</v>
      </c>
      <c r="N500" s="2" t="str">
        <f>VLOOKUP(M500,ClearingKeys!$A$2:$B$104,2,FALSE)</f>
        <v>NA</v>
      </c>
      <c r="O500" s="2" t="str">
        <f t="shared" si="21"/>
        <v>na</v>
      </c>
      <c r="P500" t="str">
        <f t="shared" si="23"/>
        <v>USA</v>
      </c>
    </row>
    <row r="501" spans="1:16" ht="38.25" x14ac:dyDescent="0.2">
      <c r="A501" s="1" t="s">
        <v>2529</v>
      </c>
      <c r="B501" s="1" t="s">
        <v>427</v>
      </c>
      <c r="C501" s="1">
        <v>55500</v>
      </c>
      <c r="D501" s="1">
        <v>55500</v>
      </c>
      <c r="E501" s="1" t="s">
        <v>2902</v>
      </c>
      <c r="F501" s="1">
        <v>55500</v>
      </c>
      <c r="G501" s="1" t="s">
        <v>4948</v>
      </c>
      <c r="H501" s="1" t="s">
        <v>2089</v>
      </c>
      <c r="I501" s="1" t="s">
        <v>1551</v>
      </c>
      <c r="J501" s="1" t="str">
        <f>VLOOKUP(I501,tblCountries6[],2,FALSE)</f>
        <v>UAE</v>
      </c>
      <c r="K501" s="1" t="s">
        <v>1240</v>
      </c>
      <c r="M501" s="2" t="str">
        <f t="shared" si="22"/>
        <v>uae</v>
      </c>
      <c r="N501" s="2" t="str">
        <f>VLOOKUP(M501,ClearingKeys!$A$2:$B$104,2,FALSE)</f>
        <v>ASIA</v>
      </c>
      <c r="O501" s="2" t="str">
        <f t="shared" si="21"/>
        <v>na</v>
      </c>
      <c r="P501" t="str">
        <f t="shared" si="23"/>
        <v>Uae</v>
      </c>
    </row>
    <row r="502" spans="1:16" ht="51" x14ac:dyDescent="0.2">
      <c r="A502" s="1" t="s">
        <v>2530</v>
      </c>
      <c r="B502" s="1" t="s">
        <v>5144</v>
      </c>
      <c r="C502" s="1" t="s">
        <v>5413</v>
      </c>
      <c r="D502" s="1">
        <v>15000</v>
      </c>
      <c r="E502" s="1" t="s">
        <v>2896</v>
      </c>
      <c r="F502" s="1">
        <v>19055.991580000002</v>
      </c>
      <c r="G502" s="1" t="s">
        <v>4297</v>
      </c>
      <c r="H502" s="1" t="s">
        <v>6511</v>
      </c>
      <c r="I502" s="1" t="s">
        <v>3676</v>
      </c>
      <c r="J502" s="1" t="str">
        <f>VLOOKUP(I502,tblCountries6[],2,FALSE)</f>
        <v>Spain</v>
      </c>
      <c r="K502" s="1" t="s">
        <v>2431</v>
      </c>
      <c r="M502" s="2" t="str">
        <f t="shared" si="22"/>
        <v>spain</v>
      </c>
      <c r="N502" s="2" t="str">
        <f>VLOOKUP(M502,ClearingKeys!$A$2:$B$104,2,FALSE)</f>
        <v>EUROPE</v>
      </c>
      <c r="O502" s="2" t="str">
        <f t="shared" si="21"/>
        <v>na</v>
      </c>
      <c r="P502" t="str">
        <f t="shared" si="23"/>
        <v>Spain</v>
      </c>
    </row>
    <row r="503" spans="1:16" ht="38.25" x14ac:dyDescent="0.2">
      <c r="A503" s="1" t="s">
        <v>2535</v>
      </c>
      <c r="B503" s="1" t="s">
        <v>1174</v>
      </c>
      <c r="C503" s="1" t="s">
        <v>5732</v>
      </c>
      <c r="D503" s="1">
        <v>600000</v>
      </c>
      <c r="E503" s="1" t="s">
        <v>718</v>
      </c>
      <c r="F503" s="1">
        <v>10684.75001</v>
      </c>
      <c r="G503" s="1" t="s">
        <v>2176</v>
      </c>
      <c r="H503" s="1" t="s">
        <v>3027</v>
      </c>
      <c r="I503" s="1" t="s">
        <v>1241</v>
      </c>
      <c r="J503" s="1" t="str">
        <f>VLOOKUP(I503,tblCountries6[],2,FALSE)</f>
        <v>India</v>
      </c>
      <c r="K503" s="1" t="s">
        <v>1240</v>
      </c>
      <c r="M503" s="2" t="str">
        <f t="shared" si="22"/>
        <v>india</v>
      </c>
      <c r="N503" s="2" t="str">
        <f>VLOOKUP(M503,ClearingKeys!$A$2:$B$104,2,FALSE)</f>
        <v>ASIA</v>
      </c>
      <c r="O503" s="2" t="str">
        <f t="shared" si="21"/>
        <v>na</v>
      </c>
      <c r="P503" t="str">
        <f t="shared" si="23"/>
        <v>India</v>
      </c>
    </row>
    <row r="504" spans="1:16" ht="38.25" x14ac:dyDescent="0.2">
      <c r="A504" s="1" t="s">
        <v>2536</v>
      </c>
      <c r="B504" s="1" t="s">
        <v>1272</v>
      </c>
      <c r="C504" s="1">
        <v>8400</v>
      </c>
      <c r="D504" s="1">
        <v>8400</v>
      </c>
      <c r="E504" s="1" t="s">
        <v>2902</v>
      </c>
      <c r="F504" s="1">
        <v>8400</v>
      </c>
      <c r="G504" s="1" t="s">
        <v>3027</v>
      </c>
      <c r="H504" s="1" t="s">
        <v>3027</v>
      </c>
      <c r="I504" s="1" t="s">
        <v>1241</v>
      </c>
      <c r="J504" s="1" t="str">
        <f>VLOOKUP(I504,tblCountries6[],2,FALSE)</f>
        <v>India</v>
      </c>
      <c r="K504" s="1" t="s">
        <v>1240</v>
      </c>
      <c r="M504" s="2" t="str">
        <f t="shared" si="22"/>
        <v>india</v>
      </c>
      <c r="N504" s="2" t="str">
        <f>VLOOKUP(M504,ClearingKeys!$A$2:$B$104,2,FALSE)</f>
        <v>ASIA</v>
      </c>
      <c r="O504" s="2" t="str">
        <f t="shared" si="21"/>
        <v>na</v>
      </c>
      <c r="P504" t="str">
        <f t="shared" si="23"/>
        <v>India</v>
      </c>
    </row>
    <row r="505" spans="1:16" ht="38.25" x14ac:dyDescent="0.2">
      <c r="A505" s="1" t="s">
        <v>2524</v>
      </c>
      <c r="B505" s="1" t="s">
        <v>6083</v>
      </c>
      <c r="C505" s="1" t="s">
        <v>6048</v>
      </c>
      <c r="D505" s="1">
        <v>500000</v>
      </c>
      <c r="E505" s="1" t="s">
        <v>718</v>
      </c>
      <c r="F505" s="1">
        <v>8903.9583440000006</v>
      </c>
      <c r="G505" s="1" t="s">
        <v>2624</v>
      </c>
      <c r="H505" s="1" t="s">
        <v>3027</v>
      </c>
      <c r="I505" s="1" t="s">
        <v>1241</v>
      </c>
      <c r="J505" s="1" t="str">
        <f>VLOOKUP(I505,tblCountries6[],2,FALSE)</f>
        <v>India</v>
      </c>
      <c r="K505" s="1" t="s">
        <v>5350</v>
      </c>
      <c r="M505" s="2" t="str">
        <f t="shared" si="22"/>
        <v>india</v>
      </c>
      <c r="N505" s="2" t="str">
        <f>VLOOKUP(M505,ClearingKeys!$A$2:$B$104,2,FALSE)</f>
        <v>ASIA</v>
      </c>
      <c r="O505" s="2" t="str">
        <f t="shared" si="21"/>
        <v>na</v>
      </c>
      <c r="P505" t="str">
        <f t="shared" si="23"/>
        <v>India</v>
      </c>
    </row>
    <row r="506" spans="1:16" ht="51" x14ac:dyDescent="0.2">
      <c r="A506" s="1" t="s">
        <v>2510</v>
      </c>
      <c r="B506" s="1" t="s">
        <v>2224</v>
      </c>
      <c r="C506" s="1">
        <v>12000</v>
      </c>
      <c r="D506" s="1">
        <v>12000</v>
      </c>
      <c r="E506" s="1" t="s">
        <v>2902</v>
      </c>
      <c r="F506" s="1">
        <v>12000</v>
      </c>
      <c r="G506" s="1" t="s">
        <v>4297</v>
      </c>
      <c r="H506" s="1" t="s">
        <v>6511</v>
      </c>
      <c r="I506" s="1" t="s">
        <v>2543</v>
      </c>
      <c r="J506" s="1" t="str">
        <f>VLOOKUP(I506,tblCountries6[],2,FALSE)</f>
        <v>Brasil</v>
      </c>
      <c r="K506" s="1" t="s">
        <v>2431</v>
      </c>
      <c r="M506" s="2" t="str">
        <f t="shared" si="22"/>
        <v>brasil</v>
      </c>
      <c r="N506" s="2" t="str">
        <f>VLOOKUP(M506,ClearingKeys!$A$2:$B$104,2,FALSE)</f>
        <v>SA</v>
      </c>
      <c r="O506" s="2" t="str">
        <f t="shared" si="21"/>
        <v>na</v>
      </c>
      <c r="P506" t="str">
        <f t="shared" si="23"/>
        <v>Brasil</v>
      </c>
    </row>
    <row r="507" spans="1:16" ht="51" x14ac:dyDescent="0.2">
      <c r="A507" s="1" t="s">
        <v>2509</v>
      </c>
      <c r="B507" s="1" t="s">
        <v>3783</v>
      </c>
      <c r="C507" s="1">
        <v>65000</v>
      </c>
      <c r="D507" s="1">
        <v>65000</v>
      </c>
      <c r="E507" s="1" t="s">
        <v>2902</v>
      </c>
      <c r="F507" s="1">
        <v>65000</v>
      </c>
      <c r="G507" s="1" t="s">
        <v>1345</v>
      </c>
      <c r="H507" s="1" t="s">
        <v>3027</v>
      </c>
      <c r="I507" s="1" t="s">
        <v>2895</v>
      </c>
      <c r="J507" s="1" t="str">
        <f>VLOOKUP(I507,tblCountries6[],2,FALSE)</f>
        <v>USA</v>
      </c>
      <c r="K507" s="1" t="s">
        <v>2431</v>
      </c>
      <c r="M507" s="2" t="str">
        <f t="shared" si="22"/>
        <v>usa</v>
      </c>
      <c r="N507" s="2" t="str">
        <f>VLOOKUP(M507,ClearingKeys!$A$2:$B$104,2,FALSE)</f>
        <v>NA</v>
      </c>
      <c r="O507" s="2" t="str">
        <f t="shared" si="21"/>
        <v>na</v>
      </c>
      <c r="P507" t="str">
        <f t="shared" si="23"/>
        <v>USA</v>
      </c>
    </row>
    <row r="508" spans="1:16" ht="38.25" x14ac:dyDescent="0.2">
      <c r="A508" s="1" t="s">
        <v>2508</v>
      </c>
      <c r="B508" s="1" t="s">
        <v>5051</v>
      </c>
      <c r="C508" s="1" t="s">
        <v>4004</v>
      </c>
      <c r="D508" s="1">
        <v>16400</v>
      </c>
      <c r="E508" s="1" t="s">
        <v>211</v>
      </c>
      <c r="F508" s="1">
        <v>25849.323659999998</v>
      </c>
      <c r="G508" s="1" t="s">
        <v>4469</v>
      </c>
      <c r="H508" s="1" t="s">
        <v>6511</v>
      </c>
      <c r="I508" s="1" t="s">
        <v>922</v>
      </c>
      <c r="J508" s="1" t="str">
        <f>VLOOKUP(I508,tblCountries6[],2,FALSE)</f>
        <v>UK</v>
      </c>
      <c r="K508" s="1" t="s">
        <v>1240</v>
      </c>
      <c r="M508" s="2" t="str">
        <f t="shared" si="22"/>
        <v>uk</v>
      </c>
      <c r="N508" s="2" t="str">
        <f>VLOOKUP(M508,ClearingKeys!$A$2:$B$104,2,FALSE)</f>
        <v>EUROPE</v>
      </c>
      <c r="O508" s="2" t="str">
        <f t="shared" si="21"/>
        <v>na</v>
      </c>
      <c r="P508" t="str">
        <f t="shared" si="23"/>
        <v>UK</v>
      </c>
    </row>
    <row r="509" spans="1:16" ht="38.25" x14ac:dyDescent="0.2">
      <c r="A509" s="1" t="s">
        <v>2507</v>
      </c>
      <c r="B509" s="1" t="s">
        <v>4863</v>
      </c>
      <c r="C509" s="1">
        <v>78000</v>
      </c>
      <c r="D509" s="1">
        <v>78000</v>
      </c>
      <c r="E509" s="1" t="s">
        <v>211</v>
      </c>
      <c r="F509" s="1">
        <v>122941.90519999999</v>
      </c>
      <c r="G509" s="1" t="s">
        <v>4015</v>
      </c>
      <c r="H509" s="1" t="s">
        <v>6511</v>
      </c>
      <c r="I509" s="1" t="s">
        <v>922</v>
      </c>
      <c r="J509" s="1" t="str">
        <f>VLOOKUP(I509,tblCountries6[],2,FALSE)</f>
        <v>UK</v>
      </c>
      <c r="K509" s="1" t="s">
        <v>5881</v>
      </c>
      <c r="M509" s="2" t="str">
        <f t="shared" si="22"/>
        <v>uk</v>
      </c>
      <c r="N509" s="2" t="str">
        <f>VLOOKUP(M509,ClearingKeys!$A$2:$B$104,2,FALSE)</f>
        <v>EUROPE</v>
      </c>
      <c r="O509" s="2" t="str">
        <f t="shared" si="21"/>
        <v>na</v>
      </c>
      <c r="P509" t="str">
        <f t="shared" si="23"/>
        <v>UK</v>
      </c>
    </row>
    <row r="510" spans="1:16" ht="38.25" x14ac:dyDescent="0.2">
      <c r="A510" s="1" t="s">
        <v>2516</v>
      </c>
      <c r="B510" s="1" t="s">
        <v>337</v>
      </c>
      <c r="C510" s="1">
        <v>76000</v>
      </c>
      <c r="D510" s="1">
        <v>76000</v>
      </c>
      <c r="E510" s="1" t="s">
        <v>2902</v>
      </c>
      <c r="F510" s="1">
        <v>76000</v>
      </c>
      <c r="G510" s="1" t="s">
        <v>1929</v>
      </c>
      <c r="H510" s="1" t="s">
        <v>3027</v>
      </c>
      <c r="I510" s="1" t="s">
        <v>2895</v>
      </c>
      <c r="J510" s="1" t="str">
        <f>VLOOKUP(I510,tblCountries6[],2,FALSE)</f>
        <v>USA</v>
      </c>
      <c r="K510" s="1" t="s">
        <v>5350</v>
      </c>
      <c r="M510" s="2" t="str">
        <f t="shared" si="22"/>
        <v>usa</v>
      </c>
      <c r="N510" s="2" t="str">
        <f>VLOOKUP(M510,ClearingKeys!$A$2:$B$104,2,FALSE)</f>
        <v>NA</v>
      </c>
      <c r="O510" s="2" t="str">
        <f t="shared" si="21"/>
        <v>na</v>
      </c>
      <c r="P510" t="str">
        <f t="shared" si="23"/>
        <v>USA</v>
      </c>
    </row>
    <row r="511" spans="1:16" ht="51" x14ac:dyDescent="0.2">
      <c r="A511" s="1" t="s">
        <v>2514</v>
      </c>
      <c r="B511" s="1" t="s">
        <v>6439</v>
      </c>
      <c r="C511" s="1" t="s">
        <v>4246</v>
      </c>
      <c r="D511" s="1">
        <v>150000</v>
      </c>
      <c r="E511" s="1" t="s">
        <v>2902</v>
      </c>
      <c r="F511" s="1">
        <v>150000</v>
      </c>
      <c r="G511" s="1" t="s">
        <v>5482</v>
      </c>
      <c r="H511" s="1" t="s">
        <v>5482</v>
      </c>
      <c r="I511" s="1" t="s">
        <v>2895</v>
      </c>
      <c r="J511" s="1" t="str">
        <f>VLOOKUP(I511,tblCountries6[],2,FALSE)</f>
        <v>USA</v>
      </c>
      <c r="K511" s="1" t="s">
        <v>2431</v>
      </c>
      <c r="M511" s="2" t="str">
        <f t="shared" si="22"/>
        <v>usa</v>
      </c>
      <c r="N511" s="2" t="str">
        <f>VLOOKUP(M511,ClearingKeys!$A$2:$B$104,2,FALSE)</f>
        <v>NA</v>
      </c>
      <c r="O511" s="2" t="str">
        <f t="shared" si="21"/>
        <v>na</v>
      </c>
      <c r="P511" t="str">
        <f t="shared" si="23"/>
        <v>USA</v>
      </c>
    </row>
    <row r="512" spans="1:16" ht="38.25" x14ac:dyDescent="0.2">
      <c r="A512" s="1" t="s">
        <v>2512</v>
      </c>
      <c r="B512" s="1" t="s">
        <v>6105</v>
      </c>
      <c r="C512" s="1">
        <v>54000</v>
      </c>
      <c r="D512" s="1">
        <v>54000</v>
      </c>
      <c r="E512" s="1" t="s">
        <v>2902</v>
      </c>
      <c r="F512" s="1">
        <v>54000</v>
      </c>
      <c r="G512" s="1" t="s">
        <v>1604</v>
      </c>
      <c r="H512" s="1" t="s">
        <v>6511</v>
      </c>
      <c r="I512" s="1" t="s">
        <v>2895</v>
      </c>
      <c r="J512" s="1" t="str">
        <f>VLOOKUP(I512,tblCountries6[],2,FALSE)</f>
        <v>USA</v>
      </c>
      <c r="K512" s="1" t="s">
        <v>1240</v>
      </c>
      <c r="M512" s="2" t="str">
        <f t="shared" si="22"/>
        <v>usa</v>
      </c>
      <c r="N512" s="2" t="str">
        <f>VLOOKUP(M512,ClearingKeys!$A$2:$B$104,2,FALSE)</f>
        <v>NA</v>
      </c>
      <c r="O512" s="2" t="str">
        <f t="shared" si="21"/>
        <v>na</v>
      </c>
      <c r="P512" t="str">
        <f t="shared" si="23"/>
        <v>USA</v>
      </c>
    </row>
    <row r="513" spans="1:16" ht="38.25" x14ac:dyDescent="0.2">
      <c r="A513" s="1" t="s">
        <v>2511</v>
      </c>
      <c r="B513" s="1" t="s">
        <v>281</v>
      </c>
      <c r="C513" s="1" t="s">
        <v>5252</v>
      </c>
      <c r="D513" s="1">
        <v>57000</v>
      </c>
      <c r="E513" s="1" t="s">
        <v>2902</v>
      </c>
      <c r="F513" s="1">
        <v>57000</v>
      </c>
      <c r="G513" s="1" t="s">
        <v>1256</v>
      </c>
      <c r="H513" s="1" t="s">
        <v>3027</v>
      </c>
      <c r="I513" s="1" t="s">
        <v>1089</v>
      </c>
      <c r="J513" s="1" t="str">
        <f>VLOOKUP(I513,tblCountries6[],2,FALSE)</f>
        <v>Israel</v>
      </c>
      <c r="K513" s="1" t="s">
        <v>1240</v>
      </c>
      <c r="M513" s="2" t="str">
        <f t="shared" si="22"/>
        <v>israel</v>
      </c>
      <c r="N513" s="2" t="str">
        <f>VLOOKUP(M513,ClearingKeys!$A$2:$B$104,2,FALSE)</f>
        <v>ASIA</v>
      </c>
      <c r="O513" s="2" t="str">
        <f t="shared" si="21"/>
        <v>na</v>
      </c>
      <c r="P513" t="str">
        <f t="shared" si="23"/>
        <v>Israel</v>
      </c>
    </row>
    <row r="514" spans="1:16" ht="38.25" x14ac:dyDescent="0.2">
      <c r="A514" s="1" t="s">
        <v>2505</v>
      </c>
      <c r="B514" s="1" t="s">
        <v>281</v>
      </c>
      <c r="C514" s="1">
        <v>61000</v>
      </c>
      <c r="D514" s="1">
        <v>61000</v>
      </c>
      <c r="E514" s="1" t="s">
        <v>2902</v>
      </c>
      <c r="F514" s="1">
        <v>61000</v>
      </c>
      <c r="G514" s="1" t="s">
        <v>5500</v>
      </c>
      <c r="H514" s="1" t="s">
        <v>519</v>
      </c>
      <c r="I514" s="1" t="s">
        <v>2895</v>
      </c>
      <c r="J514" s="1" t="str">
        <f>VLOOKUP(I514,tblCountries6[],2,FALSE)</f>
        <v>USA</v>
      </c>
      <c r="K514" s="1" t="s">
        <v>1240</v>
      </c>
      <c r="M514" s="2" t="str">
        <f t="shared" si="22"/>
        <v>usa</v>
      </c>
      <c r="N514" s="2" t="str">
        <f>VLOOKUP(M514,ClearingKeys!$A$2:$B$104,2,FALSE)</f>
        <v>NA</v>
      </c>
      <c r="O514" s="2" t="str">
        <f t="shared" si="21"/>
        <v>na</v>
      </c>
      <c r="P514" t="str">
        <f t="shared" si="23"/>
        <v>USA</v>
      </c>
    </row>
    <row r="515" spans="1:16" ht="51" x14ac:dyDescent="0.2">
      <c r="A515" s="1" t="s">
        <v>2499</v>
      </c>
      <c r="B515" s="1" t="s">
        <v>3282</v>
      </c>
      <c r="C515" s="1">
        <v>70000</v>
      </c>
      <c r="D515" s="1">
        <v>70000</v>
      </c>
      <c r="E515" s="1" t="s">
        <v>2902</v>
      </c>
      <c r="F515" s="1">
        <v>70000</v>
      </c>
      <c r="G515" s="1" t="s">
        <v>4699</v>
      </c>
      <c r="H515" s="1" t="s">
        <v>6511</v>
      </c>
      <c r="I515" s="1" t="s">
        <v>2895</v>
      </c>
      <c r="J515" s="1" t="str">
        <f>VLOOKUP(I515,tblCountries6[],2,FALSE)</f>
        <v>USA</v>
      </c>
      <c r="K515" s="1" t="s">
        <v>2431</v>
      </c>
      <c r="M515" s="2" t="str">
        <f t="shared" si="22"/>
        <v>usa</v>
      </c>
      <c r="N515" s="2" t="str">
        <f>VLOOKUP(M515,ClearingKeys!$A$2:$B$104,2,FALSE)</f>
        <v>NA</v>
      </c>
      <c r="O515" s="2" t="str">
        <f t="shared" si="21"/>
        <v>na</v>
      </c>
      <c r="P515" t="str">
        <f t="shared" si="23"/>
        <v>USA</v>
      </c>
    </row>
    <row r="516" spans="1:16" ht="38.25" x14ac:dyDescent="0.2">
      <c r="A516" s="1" t="s">
        <v>2500</v>
      </c>
      <c r="B516" s="1" t="s">
        <v>1121</v>
      </c>
      <c r="C516" s="1">
        <v>15000</v>
      </c>
      <c r="D516" s="1">
        <v>15000</v>
      </c>
      <c r="E516" s="1" t="s">
        <v>2902</v>
      </c>
      <c r="F516" s="1">
        <v>15000</v>
      </c>
      <c r="G516" s="1" t="s">
        <v>2174</v>
      </c>
      <c r="H516" s="1" t="s">
        <v>3027</v>
      </c>
      <c r="I516" s="1" t="s">
        <v>1241</v>
      </c>
      <c r="J516" s="1" t="str">
        <f>VLOOKUP(I516,tblCountries6[],2,FALSE)</f>
        <v>India</v>
      </c>
      <c r="K516" s="1" t="s">
        <v>1240</v>
      </c>
      <c r="M516" s="2" t="str">
        <f t="shared" si="22"/>
        <v>india</v>
      </c>
      <c r="N516" s="2" t="str">
        <f>VLOOKUP(M516,ClearingKeys!$A$2:$B$104,2,FALSE)</f>
        <v>ASIA</v>
      </c>
      <c r="O516" s="2" t="str">
        <f t="shared" si="21"/>
        <v>na</v>
      </c>
      <c r="P516" t="str">
        <f t="shared" si="23"/>
        <v>India</v>
      </c>
    </row>
    <row r="517" spans="1:16" ht="38.25" x14ac:dyDescent="0.2">
      <c r="A517" s="1" t="s">
        <v>2490</v>
      </c>
      <c r="B517" s="1" t="s">
        <v>5553</v>
      </c>
      <c r="C517" s="1">
        <v>87550</v>
      </c>
      <c r="D517" s="1">
        <v>87550</v>
      </c>
      <c r="E517" s="1" t="s">
        <v>1537</v>
      </c>
      <c r="F517" s="1">
        <v>86093.301340000005</v>
      </c>
      <c r="G517" s="1" t="s">
        <v>3027</v>
      </c>
      <c r="H517" s="1" t="s">
        <v>3027</v>
      </c>
      <c r="I517" s="1" t="s">
        <v>2732</v>
      </c>
      <c r="J517" s="1" t="str">
        <f>VLOOKUP(I517,tblCountries6[],2,FALSE)</f>
        <v>Canada</v>
      </c>
      <c r="K517" s="1" t="s">
        <v>1240</v>
      </c>
      <c r="M517" s="2" t="str">
        <f t="shared" si="22"/>
        <v>canada</v>
      </c>
      <c r="N517" s="2" t="str">
        <f>VLOOKUP(M517,ClearingKeys!$A$2:$B$104,2,FALSE)</f>
        <v>NA</v>
      </c>
      <c r="O517" s="2" t="str">
        <f t="shared" si="21"/>
        <v>na</v>
      </c>
      <c r="P517" t="str">
        <f t="shared" si="23"/>
        <v>Canada</v>
      </c>
    </row>
    <row r="518" spans="1:16" ht="63.75" x14ac:dyDescent="0.2">
      <c r="A518" s="1" t="s">
        <v>2489</v>
      </c>
      <c r="B518" s="1" t="s">
        <v>6044</v>
      </c>
      <c r="C518" s="1">
        <v>72600</v>
      </c>
      <c r="D518" s="1">
        <v>72600</v>
      </c>
      <c r="E518" s="1" t="s">
        <v>2902</v>
      </c>
      <c r="F518" s="1">
        <v>72600</v>
      </c>
      <c r="G518" s="1" t="s">
        <v>4731</v>
      </c>
      <c r="H518" s="1" t="s">
        <v>3027</v>
      </c>
      <c r="I518" s="1" t="s">
        <v>2895</v>
      </c>
      <c r="J518" s="1" t="str">
        <f>VLOOKUP(I518,tblCountries6[],2,FALSE)</f>
        <v>USA</v>
      </c>
      <c r="K518" s="1" t="s">
        <v>5350</v>
      </c>
      <c r="M518" s="2" t="str">
        <f t="shared" si="22"/>
        <v>usa</v>
      </c>
      <c r="N518" s="2" t="str">
        <f>VLOOKUP(M518,ClearingKeys!$A$2:$B$104,2,FALSE)</f>
        <v>NA</v>
      </c>
      <c r="O518" s="2" t="str">
        <f t="shared" ref="O518:O581" si="24">IF(ISBLANK(L518),"na",L518)</f>
        <v>na</v>
      </c>
      <c r="P518" t="str">
        <f t="shared" si="23"/>
        <v>USA</v>
      </c>
    </row>
    <row r="519" spans="1:16" ht="38.25" x14ac:dyDescent="0.2">
      <c r="A519" s="1" t="s">
        <v>2492</v>
      </c>
      <c r="B519" s="1" t="s">
        <v>831</v>
      </c>
      <c r="C519" s="1">
        <v>100000</v>
      </c>
      <c r="D519" s="1">
        <v>100000</v>
      </c>
      <c r="E519" s="1" t="s">
        <v>2902</v>
      </c>
      <c r="F519" s="1">
        <v>100000</v>
      </c>
      <c r="G519" s="1" t="s">
        <v>1113</v>
      </c>
      <c r="H519" s="1" t="s">
        <v>2893</v>
      </c>
      <c r="I519" s="1" t="s">
        <v>2895</v>
      </c>
      <c r="J519" s="1" t="str">
        <f>VLOOKUP(I519,tblCountries6[],2,FALSE)</f>
        <v>USA</v>
      </c>
      <c r="K519" s="1" t="s">
        <v>5350</v>
      </c>
      <c r="M519" s="2" t="str">
        <f t="shared" ref="M519:M582" si="25">TRIM(LOWER(J519))</f>
        <v>usa</v>
      </c>
      <c r="N519" s="2" t="str">
        <f>VLOOKUP(M519,ClearingKeys!$A$2:$B$104,2,FALSE)</f>
        <v>NA</v>
      </c>
      <c r="O519" s="2" t="str">
        <f t="shared" si="24"/>
        <v>na</v>
      </c>
      <c r="P519" t="str">
        <f t="shared" ref="P519:P582" si="26">IF(M519="usa","USA",IF(M519="UK","UK",PROPER(M519)))</f>
        <v>USA</v>
      </c>
    </row>
    <row r="520" spans="1:16" ht="38.25" x14ac:dyDescent="0.2">
      <c r="A520" s="1" t="s">
        <v>2491</v>
      </c>
      <c r="B520" s="1" t="s">
        <v>208</v>
      </c>
      <c r="C520" s="1">
        <v>104000</v>
      </c>
      <c r="D520" s="1">
        <v>104000</v>
      </c>
      <c r="E520" s="1" t="s">
        <v>2902</v>
      </c>
      <c r="F520" s="1">
        <v>104000</v>
      </c>
      <c r="G520" s="1" t="s">
        <v>554</v>
      </c>
      <c r="H520" s="1" t="s">
        <v>6511</v>
      </c>
      <c r="I520" s="1" t="s">
        <v>2895</v>
      </c>
      <c r="J520" s="1" t="str">
        <f>VLOOKUP(I520,tblCountries6[],2,FALSE)</f>
        <v>USA</v>
      </c>
      <c r="K520" s="1" t="s">
        <v>1240</v>
      </c>
      <c r="M520" s="2" t="str">
        <f t="shared" si="25"/>
        <v>usa</v>
      </c>
      <c r="N520" s="2" t="str">
        <f>VLOOKUP(M520,ClearingKeys!$A$2:$B$104,2,FALSE)</f>
        <v>NA</v>
      </c>
      <c r="O520" s="2" t="str">
        <f t="shared" si="24"/>
        <v>na</v>
      </c>
      <c r="P520" t="str">
        <f t="shared" si="26"/>
        <v>USA</v>
      </c>
    </row>
    <row r="521" spans="1:16" ht="38.25" x14ac:dyDescent="0.2">
      <c r="A521" s="1" t="s">
        <v>2494</v>
      </c>
      <c r="B521" s="1" t="s">
        <v>2628</v>
      </c>
      <c r="C521" s="1">
        <v>600000</v>
      </c>
      <c r="D521" s="1">
        <v>600000</v>
      </c>
      <c r="E521" s="1" t="s">
        <v>718</v>
      </c>
      <c r="F521" s="1">
        <v>10684.75001</v>
      </c>
      <c r="G521" s="1" t="s">
        <v>2307</v>
      </c>
      <c r="H521" s="1" t="s">
        <v>3027</v>
      </c>
      <c r="I521" s="1" t="s">
        <v>1241</v>
      </c>
      <c r="J521" s="1" t="str">
        <f>VLOOKUP(I521,tblCountries6[],2,FALSE)</f>
        <v>India</v>
      </c>
      <c r="K521" s="1" t="s">
        <v>1240</v>
      </c>
      <c r="M521" s="2" t="str">
        <f t="shared" si="25"/>
        <v>india</v>
      </c>
      <c r="N521" s="2" t="str">
        <f>VLOOKUP(M521,ClearingKeys!$A$2:$B$104,2,FALSE)</f>
        <v>ASIA</v>
      </c>
      <c r="O521" s="2" t="str">
        <f t="shared" si="24"/>
        <v>na</v>
      </c>
      <c r="P521" t="str">
        <f t="shared" si="26"/>
        <v>India</v>
      </c>
    </row>
    <row r="522" spans="1:16" ht="38.25" x14ac:dyDescent="0.2">
      <c r="A522" s="1" t="s">
        <v>2493</v>
      </c>
      <c r="B522" s="1" t="s">
        <v>2628</v>
      </c>
      <c r="C522" s="1">
        <v>200000</v>
      </c>
      <c r="D522" s="1">
        <v>200000</v>
      </c>
      <c r="E522" s="1" t="s">
        <v>2902</v>
      </c>
      <c r="F522" s="1">
        <v>200000</v>
      </c>
      <c r="G522" s="1" t="s">
        <v>2086</v>
      </c>
      <c r="H522" s="1" t="s">
        <v>2893</v>
      </c>
      <c r="I522" s="1" t="s">
        <v>2895</v>
      </c>
      <c r="J522" s="1" t="str">
        <f>VLOOKUP(I522,tblCountries6[],2,FALSE)</f>
        <v>USA</v>
      </c>
      <c r="K522" s="1" t="s">
        <v>5350</v>
      </c>
      <c r="M522" s="2" t="str">
        <f t="shared" si="25"/>
        <v>usa</v>
      </c>
      <c r="N522" s="2" t="str">
        <f>VLOOKUP(M522,ClearingKeys!$A$2:$B$104,2,FALSE)</f>
        <v>NA</v>
      </c>
      <c r="O522" s="2" t="str">
        <f t="shared" si="24"/>
        <v>na</v>
      </c>
      <c r="P522" t="str">
        <f t="shared" si="26"/>
        <v>USA</v>
      </c>
    </row>
    <row r="523" spans="1:16" ht="51" x14ac:dyDescent="0.2">
      <c r="A523" s="1" t="s">
        <v>2498</v>
      </c>
      <c r="B523" s="1" t="s">
        <v>2753</v>
      </c>
      <c r="C523" s="1" t="s">
        <v>2109</v>
      </c>
      <c r="D523" s="1">
        <v>49248</v>
      </c>
      <c r="E523" s="1" t="s">
        <v>2896</v>
      </c>
      <c r="F523" s="1">
        <v>62564.631569999998</v>
      </c>
      <c r="G523" s="1" t="s">
        <v>3502</v>
      </c>
      <c r="H523" s="1" t="s">
        <v>519</v>
      </c>
      <c r="I523" s="1" t="s">
        <v>1766</v>
      </c>
      <c r="J523" s="1" t="str">
        <f>VLOOKUP(I523,tblCountries6[],2,FALSE)</f>
        <v>Netherlands</v>
      </c>
      <c r="K523" s="1" t="s">
        <v>2431</v>
      </c>
      <c r="M523" s="2" t="str">
        <f t="shared" si="25"/>
        <v>netherlands</v>
      </c>
      <c r="N523" s="2" t="str">
        <f>VLOOKUP(M523,ClearingKeys!$A$2:$B$104,2,FALSE)</f>
        <v>EUROPE</v>
      </c>
      <c r="O523" s="2" t="str">
        <f t="shared" si="24"/>
        <v>na</v>
      </c>
      <c r="P523" t="str">
        <f t="shared" si="26"/>
        <v>Netherlands</v>
      </c>
    </row>
    <row r="524" spans="1:16" ht="38.25" x14ac:dyDescent="0.2">
      <c r="A524" s="1" t="s">
        <v>2496</v>
      </c>
      <c r="B524" s="1" t="s">
        <v>2753</v>
      </c>
      <c r="C524" s="1">
        <v>36500</v>
      </c>
      <c r="D524" s="1">
        <v>36500</v>
      </c>
      <c r="E524" s="1" t="s">
        <v>211</v>
      </c>
      <c r="F524" s="1">
        <v>57530.506930000003</v>
      </c>
      <c r="G524" s="1" t="s">
        <v>362</v>
      </c>
      <c r="H524" s="1" t="s">
        <v>3027</v>
      </c>
      <c r="I524" s="1" t="s">
        <v>922</v>
      </c>
      <c r="J524" s="1" t="str">
        <f>VLOOKUP(I524,tblCountries6[],2,FALSE)</f>
        <v>UK</v>
      </c>
      <c r="K524" s="1" t="s">
        <v>5350</v>
      </c>
      <c r="M524" s="2" t="str">
        <f t="shared" si="25"/>
        <v>uk</v>
      </c>
      <c r="N524" s="2" t="str">
        <f>VLOOKUP(M524,ClearingKeys!$A$2:$B$104,2,FALSE)</f>
        <v>EUROPE</v>
      </c>
      <c r="O524" s="2" t="str">
        <f t="shared" si="24"/>
        <v>na</v>
      </c>
      <c r="P524" t="str">
        <f t="shared" si="26"/>
        <v>UK</v>
      </c>
    </row>
    <row r="525" spans="1:16" ht="38.25" x14ac:dyDescent="0.2">
      <c r="A525" s="1" t="s">
        <v>2480</v>
      </c>
      <c r="B525" s="1" t="s">
        <v>2230</v>
      </c>
      <c r="C525" s="1">
        <v>82300</v>
      </c>
      <c r="D525" s="1">
        <v>82300</v>
      </c>
      <c r="E525" s="1" t="s">
        <v>2902</v>
      </c>
      <c r="F525" s="1">
        <v>82300</v>
      </c>
      <c r="G525" s="1" t="s">
        <v>4160</v>
      </c>
      <c r="H525" s="1" t="s">
        <v>3027</v>
      </c>
      <c r="I525" s="1" t="s">
        <v>2895</v>
      </c>
      <c r="J525" s="1" t="str">
        <f>VLOOKUP(I525,tblCountries6[],2,FALSE)</f>
        <v>USA</v>
      </c>
      <c r="K525" s="1" t="s">
        <v>5350</v>
      </c>
      <c r="M525" s="2" t="str">
        <f t="shared" si="25"/>
        <v>usa</v>
      </c>
      <c r="N525" s="2" t="str">
        <f>VLOOKUP(M525,ClearingKeys!$A$2:$B$104,2,FALSE)</f>
        <v>NA</v>
      </c>
      <c r="O525" s="2" t="str">
        <f t="shared" si="24"/>
        <v>na</v>
      </c>
      <c r="P525" t="str">
        <f t="shared" si="26"/>
        <v>USA</v>
      </c>
    </row>
    <row r="526" spans="1:16" ht="51" x14ac:dyDescent="0.2">
      <c r="A526" s="1" t="s">
        <v>2481</v>
      </c>
      <c r="B526" s="1" t="s">
        <v>5040</v>
      </c>
      <c r="C526" s="1">
        <v>95000</v>
      </c>
      <c r="D526" s="1">
        <v>95000</v>
      </c>
      <c r="E526" s="1" t="s">
        <v>2902</v>
      </c>
      <c r="F526" s="1">
        <v>95000</v>
      </c>
      <c r="G526" s="1" t="s">
        <v>3494</v>
      </c>
      <c r="H526" s="1" t="s">
        <v>5482</v>
      </c>
      <c r="I526" s="1" t="s">
        <v>2895</v>
      </c>
      <c r="J526" s="1" t="str">
        <f>VLOOKUP(I526,tblCountries6[],2,FALSE)</f>
        <v>USA</v>
      </c>
      <c r="K526" s="1" t="s">
        <v>1240</v>
      </c>
      <c r="M526" s="2" t="str">
        <f t="shared" si="25"/>
        <v>usa</v>
      </c>
      <c r="N526" s="2" t="str">
        <f>VLOOKUP(M526,ClearingKeys!$A$2:$B$104,2,FALSE)</f>
        <v>NA</v>
      </c>
      <c r="O526" s="2" t="str">
        <f t="shared" si="24"/>
        <v>na</v>
      </c>
      <c r="P526" t="str">
        <f t="shared" si="26"/>
        <v>USA</v>
      </c>
    </row>
    <row r="527" spans="1:16" ht="51" x14ac:dyDescent="0.2">
      <c r="A527" s="1" t="s">
        <v>2482</v>
      </c>
      <c r="B527" s="1" t="s">
        <v>4846</v>
      </c>
      <c r="C527" s="1">
        <v>140000</v>
      </c>
      <c r="D527" s="1">
        <v>140000</v>
      </c>
      <c r="E527" s="1" t="s">
        <v>211</v>
      </c>
      <c r="F527" s="1">
        <v>220664.95809999999</v>
      </c>
      <c r="G527" s="1" t="s">
        <v>4531</v>
      </c>
      <c r="H527" s="1" t="s">
        <v>1409</v>
      </c>
      <c r="I527" s="1" t="s">
        <v>922</v>
      </c>
      <c r="J527" s="1" t="str">
        <f>VLOOKUP(I527,tblCountries6[],2,FALSE)</f>
        <v>UK</v>
      </c>
      <c r="K527" s="1" t="s">
        <v>2431</v>
      </c>
      <c r="M527" s="2" t="str">
        <f t="shared" si="25"/>
        <v>uk</v>
      </c>
      <c r="N527" s="2" t="str">
        <f>VLOOKUP(M527,ClearingKeys!$A$2:$B$104,2,FALSE)</f>
        <v>EUROPE</v>
      </c>
      <c r="O527" s="2" t="str">
        <f t="shared" si="24"/>
        <v>na</v>
      </c>
      <c r="P527" t="str">
        <f t="shared" si="26"/>
        <v>UK</v>
      </c>
    </row>
    <row r="528" spans="1:16" ht="51" x14ac:dyDescent="0.2">
      <c r="A528" s="1" t="s">
        <v>2479</v>
      </c>
      <c r="B528" s="1" t="s">
        <v>4509</v>
      </c>
      <c r="C528" s="1">
        <v>72000</v>
      </c>
      <c r="D528" s="1">
        <v>72000</v>
      </c>
      <c r="E528" s="1" t="s">
        <v>2902</v>
      </c>
      <c r="F528" s="1">
        <v>72000</v>
      </c>
      <c r="G528" s="1" t="s">
        <v>2190</v>
      </c>
      <c r="H528" s="1" t="s">
        <v>6511</v>
      </c>
      <c r="I528" s="1" t="s">
        <v>4732</v>
      </c>
      <c r="J528" s="1" t="str">
        <f>VLOOKUP(I528,tblCountries6[],2,FALSE)</f>
        <v>Russia</v>
      </c>
      <c r="K528" s="1" t="s">
        <v>5350</v>
      </c>
      <c r="M528" s="2" t="str">
        <f t="shared" si="25"/>
        <v>russia</v>
      </c>
      <c r="N528" s="2" t="str">
        <f>VLOOKUP(M528,ClearingKeys!$A$2:$B$104,2,FALSE)</f>
        <v>EUROPE</v>
      </c>
      <c r="O528" s="2" t="str">
        <f t="shared" si="24"/>
        <v>na</v>
      </c>
      <c r="P528" t="str">
        <f t="shared" si="26"/>
        <v>Russia</v>
      </c>
    </row>
    <row r="529" spans="1:16" ht="38.25" x14ac:dyDescent="0.2">
      <c r="A529" s="1" t="s">
        <v>2478</v>
      </c>
      <c r="B529" s="1" t="s">
        <v>1553</v>
      </c>
      <c r="C529" s="1">
        <v>60000</v>
      </c>
      <c r="D529" s="1">
        <v>60000</v>
      </c>
      <c r="E529" s="1" t="s">
        <v>4998</v>
      </c>
      <c r="F529" s="1">
        <v>61194.579380000003</v>
      </c>
      <c r="G529" s="1" t="s">
        <v>6511</v>
      </c>
      <c r="H529" s="1" t="s">
        <v>6511</v>
      </c>
      <c r="I529" s="1" t="s">
        <v>2553</v>
      </c>
      <c r="J529" s="1" t="str">
        <f>VLOOKUP(I529,tblCountries6[],2,FALSE)</f>
        <v>Australia</v>
      </c>
      <c r="K529" s="1" t="s">
        <v>5350</v>
      </c>
      <c r="M529" s="2" t="str">
        <f t="shared" si="25"/>
        <v>australia</v>
      </c>
      <c r="N529" s="2" t="str">
        <f>VLOOKUP(M529,ClearingKeys!$A$2:$B$104,2,FALSE)</f>
        <v>OCEANIA</v>
      </c>
      <c r="O529" s="2" t="str">
        <f t="shared" si="24"/>
        <v>na</v>
      </c>
      <c r="P529" t="str">
        <f t="shared" si="26"/>
        <v>Australia</v>
      </c>
    </row>
    <row r="530" spans="1:16" ht="38.25" x14ac:dyDescent="0.2">
      <c r="A530" s="1" t="s">
        <v>2477</v>
      </c>
      <c r="B530" s="1" t="s">
        <v>3375</v>
      </c>
      <c r="C530" s="1" t="s">
        <v>2186</v>
      </c>
      <c r="D530" s="1">
        <v>120000</v>
      </c>
      <c r="E530" s="1" t="s">
        <v>2902</v>
      </c>
      <c r="F530" s="1">
        <v>120000</v>
      </c>
      <c r="G530" s="1" t="s">
        <v>3575</v>
      </c>
      <c r="H530" s="1" t="s">
        <v>3027</v>
      </c>
      <c r="I530" s="1" t="s">
        <v>1201</v>
      </c>
      <c r="J530" s="1" t="str">
        <f>VLOOKUP(I530,tblCountries6[],2,FALSE)</f>
        <v>New Zealand</v>
      </c>
      <c r="K530" s="1" t="s">
        <v>5350</v>
      </c>
      <c r="M530" s="2" t="str">
        <f t="shared" si="25"/>
        <v>new zealand</v>
      </c>
      <c r="N530" s="2" t="str">
        <f>VLOOKUP(M530,ClearingKeys!$A$2:$B$104,2,FALSE)</f>
        <v>OCEANIA</v>
      </c>
      <c r="O530" s="2" t="str">
        <f t="shared" si="24"/>
        <v>na</v>
      </c>
      <c r="P530" t="str">
        <f t="shared" si="26"/>
        <v>New Zealand</v>
      </c>
    </row>
    <row r="531" spans="1:16" ht="38.25" x14ac:dyDescent="0.2">
      <c r="A531" s="1" t="s">
        <v>2476</v>
      </c>
      <c r="B531" s="1" t="s">
        <v>3375</v>
      </c>
      <c r="C531" s="1" t="s">
        <v>2992</v>
      </c>
      <c r="D531" s="1">
        <v>95000</v>
      </c>
      <c r="E531" s="1" t="s">
        <v>2902</v>
      </c>
      <c r="F531" s="1">
        <v>95000</v>
      </c>
      <c r="G531" s="1" t="s">
        <v>5310</v>
      </c>
      <c r="H531" s="1" t="s">
        <v>2893</v>
      </c>
      <c r="I531" s="1" t="s">
        <v>2513</v>
      </c>
      <c r="J531" s="1" t="str">
        <f>VLOOKUP(I531,tblCountries6[],2,FALSE)</f>
        <v>Central America</v>
      </c>
      <c r="K531" s="1" t="s">
        <v>5350</v>
      </c>
      <c r="M531" s="2" t="str">
        <f t="shared" si="25"/>
        <v>central america</v>
      </c>
      <c r="N531" s="2" t="str">
        <f>VLOOKUP(M531,ClearingKeys!$A$2:$B$104,2,FALSE)</f>
        <v>SA</v>
      </c>
      <c r="O531" s="2" t="str">
        <f t="shared" si="24"/>
        <v>na</v>
      </c>
      <c r="P531" t="str">
        <f t="shared" si="26"/>
        <v>Central America</v>
      </c>
    </row>
    <row r="532" spans="1:16" ht="38.25" x14ac:dyDescent="0.2">
      <c r="A532" s="1" t="s">
        <v>2475</v>
      </c>
      <c r="B532" s="1" t="s">
        <v>1231</v>
      </c>
      <c r="C532" s="1">
        <v>50000</v>
      </c>
      <c r="D532" s="1">
        <v>50000</v>
      </c>
      <c r="E532" s="1" t="s">
        <v>2902</v>
      </c>
      <c r="F532" s="1">
        <v>50000</v>
      </c>
      <c r="G532" s="1" t="s">
        <v>3546</v>
      </c>
      <c r="H532" s="1" t="s">
        <v>6511</v>
      </c>
      <c r="I532" s="1" t="s">
        <v>2895</v>
      </c>
      <c r="J532" s="1" t="str">
        <f>VLOOKUP(I532,tblCountries6[],2,FALSE)</f>
        <v>USA</v>
      </c>
      <c r="K532" s="1" t="s">
        <v>5350</v>
      </c>
      <c r="M532" s="2" t="str">
        <f t="shared" si="25"/>
        <v>usa</v>
      </c>
      <c r="N532" s="2" t="str">
        <f>VLOOKUP(M532,ClearingKeys!$A$2:$B$104,2,FALSE)</f>
        <v>NA</v>
      </c>
      <c r="O532" s="2" t="str">
        <f t="shared" si="24"/>
        <v>na</v>
      </c>
      <c r="P532" t="str">
        <f t="shared" si="26"/>
        <v>USA</v>
      </c>
    </row>
    <row r="533" spans="1:16" ht="38.25" x14ac:dyDescent="0.2">
      <c r="A533" s="1" t="s">
        <v>2474</v>
      </c>
      <c r="B533" s="1" t="s">
        <v>1603</v>
      </c>
      <c r="C533" s="1" t="s">
        <v>551</v>
      </c>
      <c r="D533" s="1">
        <v>73000</v>
      </c>
      <c r="E533" s="1" t="s">
        <v>211</v>
      </c>
      <c r="F533" s="1">
        <v>115061.01390000001</v>
      </c>
      <c r="G533" s="1" t="s">
        <v>4493</v>
      </c>
      <c r="H533" s="1" t="s">
        <v>3027</v>
      </c>
      <c r="I533" s="1" t="s">
        <v>922</v>
      </c>
      <c r="J533" s="1" t="str">
        <f>VLOOKUP(I533,tblCountries6[],2,FALSE)</f>
        <v>UK</v>
      </c>
      <c r="K533" s="1" t="s">
        <v>1240</v>
      </c>
      <c r="M533" s="2" t="str">
        <f t="shared" si="25"/>
        <v>uk</v>
      </c>
      <c r="N533" s="2" t="str">
        <f>VLOOKUP(M533,ClearingKeys!$A$2:$B$104,2,FALSE)</f>
        <v>EUROPE</v>
      </c>
      <c r="O533" s="2" t="str">
        <f t="shared" si="24"/>
        <v>na</v>
      </c>
      <c r="P533" t="str">
        <f t="shared" si="26"/>
        <v>UK</v>
      </c>
    </row>
    <row r="534" spans="1:16" ht="38.25" x14ac:dyDescent="0.2">
      <c r="A534" s="1" t="s">
        <v>2473</v>
      </c>
      <c r="B534" s="1" t="s">
        <v>6363</v>
      </c>
      <c r="C534" s="1">
        <v>50000</v>
      </c>
      <c r="D534" s="1">
        <v>50000</v>
      </c>
      <c r="E534" s="1" t="s">
        <v>2902</v>
      </c>
      <c r="F534" s="1">
        <v>50000</v>
      </c>
      <c r="G534" s="1" t="s">
        <v>1087</v>
      </c>
      <c r="H534" s="1" t="s">
        <v>6511</v>
      </c>
      <c r="I534" s="1" t="s">
        <v>1359</v>
      </c>
      <c r="J534" s="1" t="str">
        <f>VLOOKUP(I534,tblCountries6[],2,FALSE)</f>
        <v>self-employed</v>
      </c>
      <c r="K534" s="1" t="s">
        <v>1240</v>
      </c>
      <c r="M534" s="2" t="str">
        <f t="shared" si="25"/>
        <v>self-employed</v>
      </c>
      <c r="N534" s="2" t="str">
        <f>VLOOKUP(M534,ClearingKeys!$A$2:$B$104,2,FALSE)</f>
        <v>NA</v>
      </c>
      <c r="O534" s="2" t="str">
        <f t="shared" si="24"/>
        <v>na</v>
      </c>
      <c r="P534" t="str">
        <f t="shared" si="26"/>
        <v>Self-Employed</v>
      </c>
    </row>
    <row r="535" spans="1:16" ht="38.25" x14ac:dyDescent="0.2">
      <c r="A535" s="1" t="s">
        <v>2464</v>
      </c>
      <c r="B535" s="1" t="s">
        <v>3253</v>
      </c>
      <c r="C535" s="1">
        <v>46000</v>
      </c>
      <c r="D535" s="1">
        <v>46000</v>
      </c>
      <c r="E535" s="1" t="s">
        <v>2902</v>
      </c>
      <c r="F535" s="1">
        <v>46000</v>
      </c>
      <c r="G535" s="1" t="s">
        <v>4149</v>
      </c>
      <c r="H535" s="1" t="s">
        <v>6511</v>
      </c>
      <c r="I535" s="1" t="s">
        <v>2895</v>
      </c>
      <c r="J535" s="1" t="str">
        <f>VLOOKUP(I535,tblCountries6[],2,FALSE)</f>
        <v>USA</v>
      </c>
      <c r="K535" s="1" t="s">
        <v>5350</v>
      </c>
      <c r="M535" s="2" t="str">
        <f t="shared" si="25"/>
        <v>usa</v>
      </c>
      <c r="N535" s="2" t="str">
        <f>VLOOKUP(M535,ClearingKeys!$A$2:$B$104,2,FALSE)</f>
        <v>NA</v>
      </c>
      <c r="O535" s="2" t="str">
        <f t="shared" si="24"/>
        <v>na</v>
      </c>
      <c r="P535" t="str">
        <f t="shared" si="26"/>
        <v>USA</v>
      </c>
    </row>
    <row r="536" spans="1:16" ht="38.25" x14ac:dyDescent="0.2">
      <c r="A536" s="1" t="s">
        <v>2465</v>
      </c>
      <c r="B536" s="1" t="s">
        <v>3253</v>
      </c>
      <c r="C536" s="1" t="s">
        <v>4662</v>
      </c>
      <c r="D536" s="1">
        <v>600000</v>
      </c>
      <c r="E536" s="1" t="s">
        <v>3460</v>
      </c>
      <c r="F536" s="1">
        <v>6368.4532300000001</v>
      </c>
      <c r="G536" s="1" t="s">
        <v>1715</v>
      </c>
      <c r="H536" s="1" t="s">
        <v>5482</v>
      </c>
      <c r="I536" s="1" t="s">
        <v>288</v>
      </c>
      <c r="J536" s="1" t="str">
        <f>VLOOKUP(I536,tblCountries6[],2,FALSE)</f>
        <v>Pakistan</v>
      </c>
      <c r="K536" s="1" t="s">
        <v>1240</v>
      </c>
      <c r="M536" s="2" t="str">
        <f t="shared" si="25"/>
        <v>pakistan</v>
      </c>
      <c r="N536" s="2" t="str">
        <f>VLOOKUP(M536,ClearingKeys!$A$2:$B$104,2,FALSE)</f>
        <v>ASIA</v>
      </c>
      <c r="O536" s="2" t="str">
        <f t="shared" si="24"/>
        <v>na</v>
      </c>
      <c r="P536" t="str">
        <f t="shared" si="26"/>
        <v>Pakistan</v>
      </c>
    </row>
    <row r="537" spans="1:16" ht="38.25" x14ac:dyDescent="0.2">
      <c r="A537" s="1" t="s">
        <v>2463</v>
      </c>
      <c r="B537" s="1" t="s">
        <v>5219</v>
      </c>
      <c r="C537" s="1">
        <v>85000</v>
      </c>
      <c r="D537" s="1">
        <v>85000</v>
      </c>
      <c r="E537" s="1" t="s">
        <v>4998</v>
      </c>
      <c r="F537" s="1">
        <v>86692.320789999998</v>
      </c>
      <c r="G537" s="1" t="s">
        <v>4483</v>
      </c>
      <c r="H537" s="1" t="s">
        <v>6511</v>
      </c>
      <c r="I537" s="1" t="s">
        <v>2553</v>
      </c>
      <c r="J537" s="1" t="str">
        <f>VLOOKUP(I537,tblCountries6[],2,FALSE)</f>
        <v>Australia</v>
      </c>
      <c r="K537" s="1" t="s">
        <v>1240</v>
      </c>
      <c r="M537" s="2" t="str">
        <f t="shared" si="25"/>
        <v>australia</v>
      </c>
      <c r="N537" s="2" t="str">
        <f>VLOOKUP(M537,ClearingKeys!$A$2:$B$104,2,FALSE)</f>
        <v>OCEANIA</v>
      </c>
      <c r="O537" s="2" t="str">
        <f t="shared" si="24"/>
        <v>na</v>
      </c>
      <c r="P537" t="str">
        <f t="shared" si="26"/>
        <v>Australia</v>
      </c>
    </row>
    <row r="538" spans="1:16" ht="51" x14ac:dyDescent="0.2">
      <c r="A538" s="1" t="s">
        <v>2457</v>
      </c>
      <c r="B538" s="1" t="s">
        <v>4687</v>
      </c>
      <c r="C538" s="1">
        <v>450000</v>
      </c>
      <c r="D538" s="1">
        <v>450000</v>
      </c>
      <c r="E538" s="1" t="s">
        <v>718</v>
      </c>
      <c r="F538" s="1">
        <v>8013.5625090000003</v>
      </c>
      <c r="G538" s="1" t="s">
        <v>351</v>
      </c>
      <c r="H538" s="1" t="s">
        <v>3027</v>
      </c>
      <c r="I538" s="1" t="s">
        <v>1241</v>
      </c>
      <c r="J538" s="1" t="str">
        <f>VLOOKUP(I538,tblCountries6[],2,FALSE)</f>
        <v>India</v>
      </c>
      <c r="K538" s="1" t="s">
        <v>2431</v>
      </c>
      <c r="M538" s="2" t="str">
        <f t="shared" si="25"/>
        <v>india</v>
      </c>
      <c r="N538" s="2" t="str">
        <f>VLOOKUP(M538,ClearingKeys!$A$2:$B$104,2,FALSE)</f>
        <v>ASIA</v>
      </c>
      <c r="O538" s="2" t="str">
        <f t="shared" si="24"/>
        <v>na</v>
      </c>
      <c r="P538" t="str">
        <f t="shared" si="26"/>
        <v>India</v>
      </c>
    </row>
    <row r="539" spans="1:16" ht="51" x14ac:dyDescent="0.2">
      <c r="A539" s="1" t="s">
        <v>2456</v>
      </c>
      <c r="B539" s="1" t="s">
        <v>4687</v>
      </c>
      <c r="C539" s="1">
        <v>43000</v>
      </c>
      <c r="D539" s="1">
        <v>43000</v>
      </c>
      <c r="E539" s="1" t="s">
        <v>2902</v>
      </c>
      <c r="F539" s="1">
        <v>43000</v>
      </c>
      <c r="G539" s="1" t="s">
        <v>519</v>
      </c>
      <c r="H539" s="1" t="s">
        <v>519</v>
      </c>
      <c r="I539" s="1" t="s">
        <v>2895</v>
      </c>
      <c r="J539" s="1" t="str">
        <f>VLOOKUP(I539,tblCountries6[],2,FALSE)</f>
        <v>USA</v>
      </c>
      <c r="K539" s="1" t="s">
        <v>2431</v>
      </c>
      <c r="M539" s="2" t="str">
        <f t="shared" si="25"/>
        <v>usa</v>
      </c>
      <c r="N539" s="2" t="str">
        <f>VLOOKUP(M539,ClearingKeys!$A$2:$B$104,2,FALSE)</f>
        <v>NA</v>
      </c>
      <c r="O539" s="2" t="str">
        <f t="shared" si="24"/>
        <v>na</v>
      </c>
      <c r="P539" t="str">
        <f t="shared" si="26"/>
        <v>USA</v>
      </c>
    </row>
    <row r="540" spans="1:16" ht="38.25" x14ac:dyDescent="0.2">
      <c r="A540" s="1" t="s">
        <v>2461</v>
      </c>
      <c r="B540" s="1" t="s">
        <v>136</v>
      </c>
      <c r="C540" s="1">
        <v>1500</v>
      </c>
      <c r="D540" s="1">
        <v>18000</v>
      </c>
      <c r="E540" s="1" t="s">
        <v>2902</v>
      </c>
      <c r="F540" s="1">
        <v>18000</v>
      </c>
      <c r="G540" s="1" t="s">
        <v>4092</v>
      </c>
      <c r="H540" s="1" t="s">
        <v>4092</v>
      </c>
      <c r="I540" s="1" t="s">
        <v>2543</v>
      </c>
      <c r="J540" s="1" t="str">
        <f>VLOOKUP(I540,tblCountries6[],2,FALSE)</f>
        <v>Brasil</v>
      </c>
      <c r="K540" s="1" t="s">
        <v>1240</v>
      </c>
      <c r="M540" s="2" t="str">
        <f t="shared" si="25"/>
        <v>brasil</v>
      </c>
      <c r="N540" s="2" t="str">
        <f>VLOOKUP(M540,ClearingKeys!$A$2:$B$104,2,FALSE)</f>
        <v>SA</v>
      </c>
      <c r="O540" s="2" t="str">
        <f t="shared" si="24"/>
        <v>na</v>
      </c>
      <c r="P540" t="str">
        <f t="shared" si="26"/>
        <v>Brasil</v>
      </c>
    </row>
    <row r="541" spans="1:16" ht="38.25" x14ac:dyDescent="0.2">
      <c r="A541" s="1" t="s">
        <v>2459</v>
      </c>
      <c r="B541" s="1" t="s">
        <v>197</v>
      </c>
      <c r="C541" s="1">
        <v>55000</v>
      </c>
      <c r="D541" s="1">
        <v>55000</v>
      </c>
      <c r="E541" s="1" t="s">
        <v>2902</v>
      </c>
      <c r="F541" s="1">
        <v>55000</v>
      </c>
      <c r="G541" s="1" t="s">
        <v>2981</v>
      </c>
      <c r="H541" s="1" t="s">
        <v>6511</v>
      </c>
      <c r="I541" s="1" t="s">
        <v>2895</v>
      </c>
      <c r="J541" s="1" t="str">
        <f>VLOOKUP(I541,tblCountries6[],2,FALSE)</f>
        <v>USA</v>
      </c>
      <c r="K541" s="1" t="s">
        <v>5350</v>
      </c>
      <c r="M541" s="2" t="str">
        <f t="shared" si="25"/>
        <v>usa</v>
      </c>
      <c r="N541" s="2" t="str">
        <f>VLOOKUP(M541,ClearingKeys!$A$2:$B$104,2,FALSE)</f>
        <v>NA</v>
      </c>
      <c r="O541" s="2" t="str">
        <f t="shared" si="24"/>
        <v>na</v>
      </c>
      <c r="P541" t="str">
        <f t="shared" si="26"/>
        <v>USA</v>
      </c>
    </row>
    <row r="542" spans="1:16" ht="51" x14ac:dyDescent="0.2">
      <c r="A542" s="1" t="s">
        <v>2454</v>
      </c>
      <c r="B542" s="1" t="s">
        <v>197</v>
      </c>
      <c r="C542" s="1">
        <v>500000</v>
      </c>
      <c r="D542" s="1">
        <v>500000</v>
      </c>
      <c r="E542" s="1" t="s">
        <v>718</v>
      </c>
      <c r="F542" s="1">
        <v>8903.9583440000006</v>
      </c>
      <c r="G542" s="1" t="s">
        <v>891</v>
      </c>
      <c r="H542" s="1" t="s">
        <v>6511</v>
      </c>
      <c r="I542" s="1" t="s">
        <v>1241</v>
      </c>
      <c r="J542" s="1" t="str">
        <f>VLOOKUP(I542,tblCountries6[],2,FALSE)</f>
        <v>India</v>
      </c>
      <c r="K542" s="1" t="s">
        <v>2431</v>
      </c>
      <c r="M542" s="2" t="str">
        <f t="shared" si="25"/>
        <v>india</v>
      </c>
      <c r="N542" s="2" t="str">
        <f>VLOOKUP(M542,ClearingKeys!$A$2:$B$104,2,FALSE)</f>
        <v>ASIA</v>
      </c>
      <c r="O542" s="2" t="str">
        <f t="shared" si="24"/>
        <v>na</v>
      </c>
      <c r="P542" t="str">
        <f t="shared" si="26"/>
        <v>India</v>
      </c>
    </row>
    <row r="543" spans="1:16" ht="51" x14ac:dyDescent="0.2">
      <c r="A543" s="1" t="s">
        <v>2452</v>
      </c>
      <c r="B543" s="1" t="s">
        <v>1024</v>
      </c>
      <c r="C543" s="1">
        <v>45000</v>
      </c>
      <c r="D543" s="1">
        <v>45000</v>
      </c>
      <c r="E543" s="1" t="s">
        <v>2902</v>
      </c>
      <c r="F543" s="1">
        <v>45000</v>
      </c>
      <c r="G543" s="1" t="s">
        <v>3227</v>
      </c>
      <c r="H543" s="1" t="s">
        <v>381</v>
      </c>
      <c r="I543" s="1" t="s">
        <v>2895</v>
      </c>
      <c r="J543" s="1" t="str">
        <f>VLOOKUP(I543,tblCountries6[],2,FALSE)</f>
        <v>USA</v>
      </c>
      <c r="K543" s="1" t="s">
        <v>2431</v>
      </c>
      <c r="M543" s="2" t="str">
        <f t="shared" si="25"/>
        <v>usa</v>
      </c>
      <c r="N543" s="2" t="str">
        <f>VLOOKUP(M543,ClearingKeys!$A$2:$B$104,2,FALSE)</f>
        <v>NA</v>
      </c>
      <c r="O543" s="2" t="str">
        <f t="shared" si="24"/>
        <v>na</v>
      </c>
      <c r="P543" t="str">
        <f t="shared" si="26"/>
        <v>USA</v>
      </c>
    </row>
    <row r="544" spans="1:16" ht="51" x14ac:dyDescent="0.2">
      <c r="A544" s="1" t="s">
        <v>2446</v>
      </c>
      <c r="B544" s="1" t="s">
        <v>4786</v>
      </c>
      <c r="C544" s="1">
        <v>50000</v>
      </c>
      <c r="D544" s="1">
        <v>50000</v>
      </c>
      <c r="E544" s="1" t="s">
        <v>2902</v>
      </c>
      <c r="F544" s="1">
        <v>50000</v>
      </c>
      <c r="G544" s="1" t="s">
        <v>1245</v>
      </c>
      <c r="H544" s="1" t="s">
        <v>3027</v>
      </c>
      <c r="I544" s="1" t="s">
        <v>2895</v>
      </c>
      <c r="J544" s="1" t="str">
        <f>VLOOKUP(I544,tblCountries6[],2,FALSE)</f>
        <v>USA</v>
      </c>
      <c r="K544" s="1" t="s">
        <v>1240</v>
      </c>
      <c r="M544" s="2" t="str">
        <f t="shared" si="25"/>
        <v>usa</v>
      </c>
      <c r="N544" s="2" t="str">
        <f>VLOOKUP(M544,ClearingKeys!$A$2:$B$104,2,FALSE)</f>
        <v>NA</v>
      </c>
      <c r="O544" s="2" t="str">
        <f t="shared" si="24"/>
        <v>na</v>
      </c>
      <c r="P544" t="str">
        <f t="shared" si="26"/>
        <v>USA</v>
      </c>
    </row>
    <row r="545" spans="1:16" ht="51" x14ac:dyDescent="0.2">
      <c r="A545" s="1" t="s">
        <v>2434</v>
      </c>
      <c r="B545" s="1" t="s">
        <v>932</v>
      </c>
      <c r="C545" s="1" t="s">
        <v>366</v>
      </c>
      <c r="D545" s="1">
        <v>80000</v>
      </c>
      <c r="E545" s="1" t="s">
        <v>2902</v>
      </c>
      <c r="F545" s="1">
        <v>80000</v>
      </c>
      <c r="G545" s="1" t="s">
        <v>6507</v>
      </c>
      <c r="H545" s="1" t="s">
        <v>6511</v>
      </c>
      <c r="I545" s="1" t="s">
        <v>2895</v>
      </c>
      <c r="J545" s="1" t="str">
        <f>VLOOKUP(I545,tblCountries6[],2,FALSE)</f>
        <v>USA</v>
      </c>
      <c r="K545" s="1" t="s">
        <v>2431</v>
      </c>
      <c r="M545" s="2" t="str">
        <f t="shared" si="25"/>
        <v>usa</v>
      </c>
      <c r="N545" s="2" t="str">
        <f>VLOOKUP(M545,ClearingKeys!$A$2:$B$104,2,FALSE)</f>
        <v>NA</v>
      </c>
      <c r="O545" s="2" t="str">
        <f t="shared" si="24"/>
        <v>na</v>
      </c>
      <c r="P545" t="str">
        <f t="shared" si="26"/>
        <v>USA</v>
      </c>
    </row>
    <row r="546" spans="1:16" ht="38.25" x14ac:dyDescent="0.2">
      <c r="A546" s="1" t="s">
        <v>2435</v>
      </c>
      <c r="B546" s="1" t="s">
        <v>777</v>
      </c>
      <c r="C546" s="1">
        <v>67000</v>
      </c>
      <c r="D546" s="1">
        <v>67000</v>
      </c>
      <c r="E546" s="1" t="s">
        <v>2902</v>
      </c>
      <c r="F546" s="1">
        <v>67000</v>
      </c>
      <c r="G546" s="1" t="s">
        <v>2455</v>
      </c>
      <c r="H546" s="1" t="s">
        <v>6511</v>
      </c>
      <c r="I546" s="1" t="s">
        <v>2895</v>
      </c>
      <c r="J546" s="1" t="str">
        <f>VLOOKUP(I546,tblCountries6[],2,FALSE)</f>
        <v>USA</v>
      </c>
      <c r="K546" s="1" t="s">
        <v>1240</v>
      </c>
      <c r="M546" s="2" t="str">
        <f t="shared" si="25"/>
        <v>usa</v>
      </c>
      <c r="N546" s="2" t="str">
        <f>VLOOKUP(M546,ClearingKeys!$A$2:$B$104,2,FALSE)</f>
        <v>NA</v>
      </c>
      <c r="O546" s="2" t="str">
        <f t="shared" si="24"/>
        <v>na</v>
      </c>
      <c r="P546" t="str">
        <f t="shared" si="26"/>
        <v>USA</v>
      </c>
    </row>
    <row r="547" spans="1:16" ht="51" x14ac:dyDescent="0.2">
      <c r="A547" s="1" t="s">
        <v>2437</v>
      </c>
      <c r="B547" s="1" t="s">
        <v>777</v>
      </c>
      <c r="C547" s="1">
        <v>111000</v>
      </c>
      <c r="D547" s="1">
        <v>111000</v>
      </c>
      <c r="E547" s="1" t="s">
        <v>2902</v>
      </c>
      <c r="F547" s="1">
        <v>111000</v>
      </c>
      <c r="G547" s="1" t="s">
        <v>2664</v>
      </c>
      <c r="H547" s="1" t="s">
        <v>6511</v>
      </c>
      <c r="I547" s="1" t="s">
        <v>2515</v>
      </c>
      <c r="J547" s="1" t="str">
        <f>VLOOKUP(I547,tblCountries6[],2,FALSE)</f>
        <v>Japan</v>
      </c>
      <c r="K547" s="1" t="s">
        <v>2431</v>
      </c>
      <c r="M547" s="2" t="str">
        <f t="shared" si="25"/>
        <v>japan</v>
      </c>
      <c r="N547" s="2" t="str">
        <f>VLOOKUP(M547,ClearingKeys!$A$2:$B$104,2,FALSE)</f>
        <v>ASIA</v>
      </c>
      <c r="O547" s="2" t="str">
        <f t="shared" si="24"/>
        <v>na</v>
      </c>
      <c r="P547" t="str">
        <f t="shared" si="26"/>
        <v>Japan</v>
      </c>
    </row>
    <row r="548" spans="1:16" ht="38.25" x14ac:dyDescent="0.2">
      <c r="A548" s="1" t="s">
        <v>2438</v>
      </c>
      <c r="B548" s="1" t="s">
        <v>4958</v>
      </c>
      <c r="C548" s="1">
        <v>120000</v>
      </c>
      <c r="D548" s="1">
        <v>120000</v>
      </c>
      <c r="E548" s="1" t="s">
        <v>2902</v>
      </c>
      <c r="F548" s="1">
        <v>120000</v>
      </c>
      <c r="G548" s="1" t="s">
        <v>1113</v>
      </c>
      <c r="H548" s="1" t="s">
        <v>2893</v>
      </c>
      <c r="I548" s="1" t="s">
        <v>2895</v>
      </c>
      <c r="J548" s="1" t="str">
        <f>VLOOKUP(I548,tblCountries6[],2,FALSE)</f>
        <v>USA</v>
      </c>
      <c r="K548" s="1" t="s">
        <v>1240</v>
      </c>
      <c r="M548" s="2" t="str">
        <f t="shared" si="25"/>
        <v>usa</v>
      </c>
      <c r="N548" s="2" t="str">
        <f>VLOOKUP(M548,ClearingKeys!$A$2:$B$104,2,FALSE)</f>
        <v>NA</v>
      </c>
      <c r="O548" s="2" t="str">
        <f t="shared" si="24"/>
        <v>na</v>
      </c>
      <c r="P548" t="str">
        <f t="shared" si="26"/>
        <v>USA</v>
      </c>
    </row>
    <row r="549" spans="1:16" ht="38.25" x14ac:dyDescent="0.2">
      <c r="A549" s="1" t="s">
        <v>2415</v>
      </c>
      <c r="B549" s="1" t="s">
        <v>4958</v>
      </c>
      <c r="C549" s="1" t="s">
        <v>3000</v>
      </c>
      <c r="D549" s="1">
        <v>20000</v>
      </c>
      <c r="E549" s="1" t="s">
        <v>211</v>
      </c>
      <c r="F549" s="1">
        <v>31523.565439999998</v>
      </c>
      <c r="G549" s="1" t="s">
        <v>1146</v>
      </c>
      <c r="H549" s="1" t="s">
        <v>5482</v>
      </c>
      <c r="I549" s="1" t="s">
        <v>922</v>
      </c>
      <c r="J549" s="1" t="str">
        <f>VLOOKUP(I549,tblCountries6[],2,FALSE)</f>
        <v>UK</v>
      </c>
      <c r="K549" s="1" t="s">
        <v>1240</v>
      </c>
      <c r="M549" s="2" t="str">
        <f t="shared" si="25"/>
        <v>uk</v>
      </c>
      <c r="N549" s="2" t="str">
        <f>VLOOKUP(M549,ClearingKeys!$A$2:$B$104,2,FALSE)</f>
        <v>EUROPE</v>
      </c>
      <c r="O549" s="2" t="str">
        <f t="shared" si="24"/>
        <v>na</v>
      </c>
      <c r="P549" t="str">
        <f t="shared" si="26"/>
        <v>UK</v>
      </c>
    </row>
    <row r="550" spans="1:16" ht="38.25" x14ac:dyDescent="0.2">
      <c r="A550" s="1" t="s">
        <v>2417</v>
      </c>
      <c r="B550" s="1" t="s">
        <v>4229</v>
      </c>
      <c r="C550" s="1">
        <v>77000</v>
      </c>
      <c r="D550" s="1">
        <v>77000</v>
      </c>
      <c r="E550" s="1" t="s">
        <v>4998</v>
      </c>
      <c r="F550" s="1">
        <v>78533.043539999999</v>
      </c>
      <c r="G550" s="1" t="s">
        <v>5878</v>
      </c>
      <c r="H550" s="1" t="s">
        <v>6511</v>
      </c>
      <c r="I550" s="1" t="s">
        <v>2553</v>
      </c>
      <c r="J550" s="1" t="str">
        <f>VLOOKUP(I550,tblCountries6[],2,FALSE)</f>
        <v>Australia</v>
      </c>
      <c r="K550" s="1" t="s">
        <v>5350</v>
      </c>
      <c r="M550" s="2" t="str">
        <f t="shared" si="25"/>
        <v>australia</v>
      </c>
      <c r="N550" s="2" t="str">
        <f>VLOOKUP(M550,ClearingKeys!$A$2:$B$104,2,FALSE)</f>
        <v>OCEANIA</v>
      </c>
      <c r="O550" s="2" t="str">
        <f t="shared" si="24"/>
        <v>na</v>
      </c>
      <c r="P550" t="str">
        <f t="shared" si="26"/>
        <v>Australia</v>
      </c>
    </row>
    <row r="551" spans="1:16" ht="38.25" x14ac:dyDescent="0.2">
      <c r="A551" s="1" t="s">
        <v>2418</v>
      </c>
      <c r="B551" s="1" t="s">
        <v>4229</v>
      </c>
      <c r="C551" s="1">
        <v>60000</v>
      </c>
      <c r="D551" s="1">
        <v>60000</v>
      </c>
      <c r="E551" s="1" t="s">
        <v>2902</v>
      </c>
      <c r="F551" s="1">
        <v>60000</v>
      </c>
      <c r="G551" s="1" t="s">
        <v>4225</v>
      </c>
      <c r="H551" s="1" t="s">
        <v>1409</v>
      </c>
      <c r="I551" s="1" t="s">
        <v>2895</v>
      </c>
      <c r="J551" s="1" t="str">
        <f>VLOOKUP(I551,tblCountries6[],2,FALSE)</f>
        <v>USA</v>
      </c>
      <c r="K551" s="1" t="s">
        <v>5881</v>
      </c>
      <c r="M551" s="2" t="str">
        <f t="shared" si="25"/>
        <v>usa</v>
      </c>
      <c r="N551" s="2" t="str">
        <f>VLOOKUP(M551,ClearingKeys!$A$2:$B$104,2,FALSE)</f>
        <v>NA</v>
      </c>
      <c r="O551" s="2" t="str">
        <f t="shared" si="24"/>
        <v>na</v>
      </c>
      <c r="P551" t="str">
        <f t="shared" si="26"/>
        <v>USA</v>
      </c>
    </row>
    <row r="552" spans="1:16" ht="38.25" x14ac:dyDescent="0.2">
      <c r="A552" s="1" t="s">
        <v>2419</v>
      </c>
      <c r="B552" s="1" t="s">
        <v>4229</v>
      </c>
      <c r="C552" s="1">
        <v>35000</v>
      </c>
      <c r="D552" s="1">
        <v>35000</v>
      </c>
      <c r="E552" s="1" t="s">
        <v>2902</v>
      </c>
      <c r="F552" s="1">
        <v>35000</v>
      </c>
      <c r="G552" s="1" t="s">
        <v>6511</v>
      </c>
      <c r="H552" s="1" t="s">
        <v>6511</v>
      </c>
      <c r="I552" s="1" t="s">
        <v>2895</v>
      </c>
      <c r="J552" s="1" t="str">
        <f>VLOOKUP(I552,tblCountries6[],2,FALSE)</f>
        <v>USA</v>
      </c>
      <c r="K552" s="1" t="s">
        <v>5350</v>
      </c>
      <c r="M552" s="2" t="str">
        <f t="shared" si="25"/>
        <v>usa</v>
      </c>
      <c r="N552" s="2" t="str">
        <f>VLOOKUP(M552,ClearingKeys!$A$2:$B$104,2,FALSE)</f>
        <v>NA</v>
      </c>
      <c r="O552" s="2" t="str">
        <f t="shared" si="24"/>
        <v>na</v>
      </c>
      <c r="P552" t="str">
        <f t="shared" si="26"/>
        <v>USA</v>
      </c>
    </row>
    <row r="553" spans="1:16" ht="38.25" x14ac:dyDescent="0.2">
      <c r="A553" s="1" t="s">
        <v>2420</v>
      </c>
      <c r="B553" s="1" t="s">
        <v>5543</v>
      </c>
      <c r="C553" s="1">
        <v>50000</v>
      </c>
      <c r="D553" s="1">
        <v>50000</v>
      </c>
      <c r="E553" s="1" t="s">
        <v>2896</v>
      </c>
      <c r="F553" s="1">
        <v>63519.971949999999</v>
      </c>
      <c r="G553" s="1" t="s">
        <v>142</v>
      </c>
      <c r="H553" s="1" t="s">
        <v>3027</v>
      </c>
      <c r="I553" s="1" t="s">
        <v>2729</v>
      </c>
      <c r="J553" s="1" t="str">
        <f>VLOOKUP(I553,tblCountries6[],2,FALSE)</f>
        <v>Panama</v>
      </c>
      <c r="K553" s="1" t="s">
        <v>5350</v>
      </c>
      <c r="M553" s="2" t="str">
        <f t="shared" si="25"/>
        <v>panama</v>
      </c>
      <c r="N553" s="2" t="str">
        <f>VLOOKUP(M553,ClearingKeys!$A$2:$B$104,2,FALSE)</f>
        <v>NA</v>
      </c>
      <c r="O553" s="2" t="str">
        <f t="shared" si="24"/>
        <v>na</v>
      </c>
      <c r="P553" t="str">
        <f t="shared" si="26"/>
        <v>Panama</v>
      </c>
    </row>
    <row r="554" spans="1:16" ht="51" x14ac:dyDescent="0.2">
      <c r="A554" s="1" t="s">
        <v>2426</v>
      </c>
      <c r="B554" s="1" t="s">
        <v>3801</v>
      </c>
      <c r="C554" s="1">
        <v>54000</v>
      </c>
      <c r="D554" s="1">
        <v>54000</v>
      </c>
      <c r="E554" s="1" t="s">
        <v>2902</v>
      </c>
      <c r="F554" s="1">
        <v>54000</v>
      </c>
      <c r="G554" s="1" t="s">
        <v>4185</v>
      </c>
      <c r="H554" s="1" t="s">
        <v>1409</v>
      </c>
      <c r="I554" s="1" t="s">
        <v>2895</v>
      </c>
      <c r="J554" s="1" t="str">
        <f>VLOOKUP(I554,tblCountries6[],2,FALSE)</f>
        <v>USA</v>
      </c>
      <c r="K554" s="1" t="s">
        <v>2431</v>
      </c>
      <c r="L554" s="1">
        <v>5</v>
      </c>
      <c r="M554" s="2" t="str">
        <f t="shared" si="25"/>
        <v>usa</v>
      </c>
      <c r="N554" s="2" t="str">
        <f>VLOOKUP(M554,ClearingKeys!$A$2:$B$104,2,FALSE)</f>
        <v>NA</v>
      </c>
      <c r="O554" s="2">
        <f t="shared" si="24"/>
        <v>5</v>
      </c>
      <c r="P554" t="str">
        <f t="shared" si="26"/>
        <v>USA</v>
      </c>
    </row>
    <row r="555" spans="1:16" ht="38.25" x14ac:dyDescent="0.2">
      <c r="A555" s="1" t="s">
        <v>2425</v>
      </c>
      <c r="B555" s="1" t="s">
        <v>2540</v>
      </c>
      <c r="C555" s="1">
        <v>1300</v>
      </c>
      <c r="D555" s="1">
        <v>15600</v>
      </c>
      <c r="E555" s="1" t="s">
        <v>2902</v>
      </c>
      <c r="F555" s="1">
        <v>15600</v>
      </c>
      <c r="G555" s="1" t="s">
        <v>6124</v>
      </c>
      <c r="H555" s="1" t="s">
        <v>2089</v>
      </c>
      <c r="I555" s="1" t="s">
        <v>1790</v>
      </c>
      <c r="J555" s="1" t="str">
        <f>VLOOKUP(I555,tblCountries6[],2,FALSE)</f>
        <v>Brasil</v>
      </c>
      <c r="K555" s="1" t="s">
        <v>1240</v>
      </c>
      <c r="L555" s="1">
        <v>20</v>
      </c>
      <c r="M555" s="2" t="str">
        <f t="shared" si="25"/>
        <v>brasil</v>
      </c>
      <c r="N555" s="2" t="str">
        <f>VLOOKUP(M555,ClearingKeys!$A$2:$B$104,2,FALSE)</f>
        <v>SA</v>
      </c>
      <c r="O555" s="2">
        <f t="shared" si="24"/>
        <v>20</v>
      </c>
      <c r="P555" t="str">
        <f t="shared" si="26"/>
        <v>Brasil</v>
      </c>
    </row>
    <row r="556" spans="1:16" ht="51" x14ac:dyDescent="0.2">
      <c r="A556" s="1" t="s">
        <v>2428</v>
      </c>
      <c r="B556" s="1" t="s">
        <v>639</v>
      </c>
      <c r="C556" s="1">
        <v>35000</v>
      </c>
      <c r="D556" s="1">
        <v>35000</v>
      </c>
      <c r="E556" s="1" t="s">
        <v>2902</v>
      </c>
      <c r="F556" s="1">
        <v>35000</v>
      </c>
      <c r="G556" s="1" t="s">
        <v>5860</v>
      </c>
      <c r="H556" s="1" t="s">
        <v>6511</v>
      </c>
      <c r="I556" s="1" t="s">
        <v>2895</v>
      </c>
      <c r="J556" s="1" t="str">
        <f>VLOOKUP(I556,tblCountries6[],2,FALSE)</f>
        <v>USA</v>
      </c>
      <c r="K556" s="1" t="s">
        <v>5881</v>
      </c>
      <c r="L556" s="1">
        <v>7</v>
      </c>
      <c r="M556" s="2" t="str">
        <f t="shared" si="25"/>
        <v>usa</v>
      </c>
      <c r="N556" s="2" t="str">
        <f>VLOOKUP(M556,ClearingKeys!$A$2:$B$104,2,FALSE)</f>
        <v>NA</v>
      </c>
      <c r="O556" s="2">
        <f t="shared" si="24"/>
        <v>7</v>
      </c>
      <c r="P556" t="str">
        <f t="shared" si="26"/>
        <v>USA</v>
      </c>
    </row>
    <row r="557" spans="1:16" ht="63.75" x14ac:dyDescent="0.2">
      <c r="A557" s="1" t="s">
        <v>2427</v>
      </c>
      <c r="B557" s="1" t="s">
        <v>2031</v>
      </c>
      <c r="C557" s="1">
        <v>188000</v>
      </c>
      <c r="D557" s="1">
        <v>188000</v>
      </c>
      <c r="E557" s="1" t="s">
        <v>2902</v>
      </c>
      <c r="F557" s="1">
        <v>188000</v>
      </c>
      <c r="G557" s="1" t="s">
        <v>1481</v>
      </c>
      <c r="H557" s="1" t="s">
        <v>2893</v>
      </c>
      <c r="I557" s="1" t="s">
        <v>2895</v>
      </c>
      <c r="J557" s="1" t="str">
        <f>VLOOKUP(I557,tblCountries6[],2,FALSE)</f>
        <v>USA</v>
      </c>
      <c r="K557" s="1" t="s">
        <v>5881</v>
      </c>
      <c r="L557" s="1">
        <v>20</v>
      </c>
      <c r="M557" s="2" t="str">
        <f t="shared" si="25"/>
        <v>usa</v>
      </c>
      <c r="N557" s="2" t="str">
        <f>VLOOKUP(M557,ClearingKeys!$A$2:$B$104,2,FALSE)</f>
        <v>NA</v>
      </c>
      <c r="O557" s="2">
        <f t="shared" si="24"/>
        <v>20</v>
      </c>
      <c r="P557" t="str">
        <f t="shared" si="26"/>
        <v>USA</v>
      </c>
    </row>
    <row r="558" spans="1:16" ht="51" x14ac:dyDescent="0.2">
      <c r="A558" s="1" t="s">
        <v>2433</v>
      </c>
      <c r="B558" s="1" t="s">
        <v>911</v>
      </c>
      <c r="C558" s="1">
        <v>27500</v>
      </c>
      <c r="D558" s="1">
        <v>27500</v>
      </c>
      <c r="E558" s="1" t="s">
        <v>2902</v>
      </c>
      <c r="F558" s="1">
        <v>27500</v>
      </c>
      <c r="G558" s="1" t="s">
        <v>4015</v>
      </c>
      <c r="H558" s="1" t="s">
        <v>6511</v>
      </c>
      <c r="I558" s="1" t="s">
        <v>2895</v>
      </c>
      <c r="J558" s="1" t="str">
        <f>VLOOKUP(I558,tblCountries6[],2,FALSE)</f>
        <v>USA</v>
      </c>
      <c r="K558" s="1" t="s">
        <v>2431</v>
      </c>
      <c r="L558" s="1">
        <v>1</v>
      </c>
      <c r="M558" s="2" t="str">
        <f t="shared" si="25"/>
        <v>usa</v>
      </c>
      <c r="N558" s="2" t="str">
        <f>VLOOKUP(M558,ClearingKeys!$A$2:$B$104,2,FALSE)</f>
        <v>NA</v>
      </c>
      <c r="O558" s="2">
        <f t="shared" si="24"/>
        <v>1</v>
      </c>
      <c r="P558" t="str">
        <f t="shared" si="26"/>
        <v>USA</v>
      </c>
    </row>
    <row r="559" spans="1:16" ht="38.25" x14ac:dyDescent="0.2">
      <c r="A559" s="1" t="s">
        <v>2430</v>
      </c>
      <c r="B559" s="1" t="s">
        <v>4855</v>
      </c>
      <c r="C559" s="1">
        <v>140000</v>
      </c>
      <c r="D559" s="1">
        <v>140000</v>
      </c>
      <c r="E559" s="1" t="s">
        <v>2902</v>
      </c>
      <c r="F559" s="1">
        <v>140000</v>
      </c>
      <c r="G559" s="1" t="s">
        <v>517</v>
      </c>
      <c r="H559" s="1" t="s">
        <v>2089</v>
      </c>
      <c r="I559" s="1" t="s">
        <v>2895</v>
      </c>
      <c r="J559" s="1" t="str">
        <f>VLOOKUP(I559,tblCountries6[],2,FALSE)</f>
        <v>USA</v>
      </c>
      <c r="K559" s="1" t="s">
        <v>5350</v>
      </c>
      <c r="L559" s="1">
        <v>10</v>
      </c>
      <c r="M559" s="2" t="str">
        <f t="shared" si="25"/>
        <v>usa</v>
      </c>
      <c r="N559" s="2" t="str">
        <f>VLOOKUP(M559,ClearingKeys!$A$2:$B$104,2,FALSE)</f>
        <v>NA</v>
      </c>
      <c r="O559" s="2">
        <f t="shared" si="24"/>
        <v>10</v>
      </c>
      <c r="P559" t="str">
        <f t="shared" si="26"/>
        <v>USA</v>
      </c>
    </row>
    <row r="560" spans="1:16" ht="51" x14ac:dyDescent="0.2">
      <c r="A560" s="1" t="s">
        <v>2402</v>
      </c>
      <c r="B560" s="1" t="s">
        <v>2597</v>
      </c>
      <c r="C560" s="1">
        <v>55000</v>
      </c>
      <c r="D560" s="1">
        <v>55000</v>
      </c>
      <c r="E560" s="1" t="s">
        <v>2896</v>
      </c>
      <c r="F560" s="1">
        <v>69871.969140000001</v>
      </c>
      <c r="G560" s="1" t="s">
        <v>4483</v>
      </c>
      <c r="H560" s="1" t="s">
        <v>6511</v>
      </c>
      <c r="I560" s="1" t="s">
        <v>1766</v>
      </c>
      <c r="J560" s="1" t="str">
        <f>VLOOKUP(I560,tblCountries6[],2,FALSE)</f>
        <v>Netherlands</v>
      </c>
      <c r="K560" s="1" t="s">
        <v>2431</v>
      </c>
      <c r="L560" s="1">
        <v>6</v>
      </c>
      <c r="M560" s="2" t="str">
        <f t="shared" si="25"/>
        <v>netherlands</v>
      </c>
      <c r="N560" s="2" t="str">
        <f>VLOOKUP(M560,ClearingKeys!$A$2:$B$104,2,FALSE)</f>
        <v>EUROPE</v>
      </c>
      <c r="O560" s="2">
        <f t="shared" si="24"/>
        <v>6</v>
      </c>
      <c r="P560" t="str">
        <f t="shared" si="26"/>
        <v>Netherlands</v>
      </c>
    </row>
    <row r="561" spans="1:16" ht="38.25" x14ac:dyDescent="0.2">
      <c r="A561" s="1" t="s">
        <v>2403</v>
      </c>
      <c r="B561" s="1" t="s">
        <v>4183</v>
      </c>
      <c r="C561" s="1">
        <v>45000</v>
      </c>
      <c r="D561" s="1">
        <v>45000</v>
      </c>
      <c r="E561" s="1" t="s">
        <v>2902</v>
      </c>
      <c r="F561" s="1">
        <v>45000</v>
      </c>
      <c r="G561" s="1" t="s">
        <v>3433</v>
      </c>
      <c r="H561" s="1" t="s">
        <v>6511</v>
      </c>
      <c r="I561" s="1" t="s">
        <v>2895</v>
      </c>
      <c r="J561" s="1" t="str">
        <f>VLOOKUP(I561,tblCountries6[],2,FALSE)</f>
        <v>USA</v>
      </c>
      <c r="K561" s="1" t="s">
        <v>1240</v>
      </c>
      <c r="L561" s="1">
        <v>2</v>
      </c>
      <c r="M561" s="2" t="str">
        <f t="shared" si="25"/>
        <v>usa</v>
      </c>
      <c r="N561" s="2" t="str">
        <f>VLOOKUP(M561,ClearingKeys!$A$2:$B$104,2,FALSE)</f>
        <v>NA</v>
      </c>
      <c r="O561" s="2">
        <f t="shared" si="24"/>
        <v>2</v>
      </c>
      <c r="P561" t="str">
        <f t="shared" si="26"/>
        <v>USA</v>
      </c>
    </row>
    <row r="562" spans="1:16" ht="38.25" x14ac:dyDescent="0.2">
      <c r="A562" s="1" t="s">
        <v>2400</v>
      </c>
      <c r="B562" s="1" t="s">
        <v>2605</v>
      </c>
      <c r="C562" s="1" t="s">
        <v>707</v>
      </c>
      <c r="D562" s="1">
        <v>95000</v>
      </c>
      <c r="E562" s="1" t="s">
        <v>2902</v>
      </c>
      <c r="F562" s="1">
        <v>95000</v>
      </c>
      <c r="G562" s="1" t="s">
        <v>1604</v>
      </c>
      <c r="H562" s="1" t="s">
        <v>6511</v>
      </c>
      <c r="I562" s="1" t="s">
        <v>2553</v>
      </c>
      <c r="J562" s="1" t="str">
        <f>VLOOKUP(I562,tblCountries6[],2,FALSE)</f>
        <v>Australia</v>
      </c>
      <c r="K562" s="1" t="s">
        <v>5350</v>
      </c>
      <c r="L562" s="1">
        <v>11</v>
      </c>
      <c r="M562" s="2" t="str">
        <f t="shared" si="25"/>
        <v>australia</v>
      </c>
      <c r="N562" s="2" t="str">
        <f>VLOOKUP(M562,ClearingKeys!$A$2:$B$104,2,FALSE)</f>
        <v>OCEANIA</v>
      </c>
      <c r="O562" s="2">
        <f t="shared" si="24"/>
        <v>11</v>
      </c>
      <c r="P562" t="str">
        <f t="shared" si="26"/>
        <v>Australia</v>
      </c>
    </row>
    <row r="563" spans="1:16" ht="51" x14ac:dyDescent="0.2">
      <c r="A563" s="1" t="s">
        <v>2401</v>
      </c>
      <c r="B563" s="1" t="s">
        <v>1494</v>
      </c>
      <c r="C563" s="1" t="s">
        <v>2634</v>
      </c>
      <c r="D563" s="1">
        <v>155000</v>
      </c>
      <c r="E563" s="1" t="s">
        <v>4998</v>
      </c>
      <c r="F563" s="1">
        <v>158085.99669999999</v>
      </c>
      <c r="G563" s="1" t="s">
        <v>6023</v>
      </c>
      <c r="H563" s="1" t="s">
        <v>3027</v>
      </c>
      <c r="I563" s="1" t="s">
        <v>2553</v>
      </c>
      <c r="J563" s="1" t="str">
        <f>VLOOKUP(I563,tblCountries6[],2,FALSE)</f>
        <v>Australia</v>
      </c>
      <c r="K563" s="1" t="s">
        <v>1240</v>
      </c>
      <c r="L563" s="1">
        <v>20</v>
      </c>
      <c r="M563" s="2" t="str">
        <f t="shared" si="25"/>
        <v>australia</v>
      </c>
      <c r="N563" s="2" t="str">
        <f>VLOOKUP(M563,ClearingKeys!$A$2:$B$104,2,FALSE)</f>
        <v>OCEANIA</v>
      </c>
      <c r="O563" s="2">
        <f t="shared" si="24"/>
        <v>20</v>
      </c>
      <c r="P563" t="str">
        <f t="shared" si="26"/>
        <v>Australia</v>
      </c>
    </row>
    <row r="564" spans="1:16" ht="38.25" x14ac:dyDescent="0.2">
      <c r="A564" s="1" t="s">
        <v>2410</v>
      </c>
      <c r="B564" s="1" t="s">
        <v>1494</v>
      </c>
      <c r="C564" s="1" t="s">
        <v>1424</v>
      </c>
      <c r="D564" s="1">
        <v>80000</v>
      </c>
      <c r="E564" s="1" t="s">
        <v>6501</v>
      </c>
      <c r="F564" s="1">
        <v>63807.047489999997</v>
      </c>
      <c r="G564" s="1" t="s">
        <v>5430</v>
      </c>
      <c r="H564" s="1" t="s">
        <v>6511</v>
      </c>
      <c r="I564" s="1" t="s">
        <v>2013</v>
      </c>
      <c r="J564" s="1" t="str">
        <f>VLOOKUP(I564,tblCountries6[],2,FALSE)</f>
        <v>New Zealand</v>
      </c>
      <c r="K564" s="1" t="s">
        <v>1240</v>
      </c>
      <c r="L564" s="1">
        <v>23</v>
      </c>
      <c r="M564" s="2" t="str">
        <f t="shared" si="25"/>
        <v>new zealand</v>
      </c>
      <c r="N564" s="2" t="str">
        <f>VLOOKUP(M564,ClearingKeys!$A$2:$B$104,2,FALSE)</f>
        <v>OCEANIA</v>
      </c>
      <c r="O564" s="2">
        <f t="shared" si="24"/>
        <v>23</v>
      </c>
      <c r="P564" t="str">
        <f t="shared" si="26"/>
        <v>New Zealand</v>
      </c>
    </row>
    <row r="565" spans="1:16" ht="51" x14ac:dyDescent="0.2">
      <c r="A565" s="1" t="s">
        <v>2408</v>
      </c>
      <c r="B565" s="1" t="s">
        <v>4954</v>
      </c>
      <c r="C565" s="1">
        <v>38000</v>
      </c>
      <c r="D565" s="1">
        <v>38000</v>
      </c>
      <c r="E565" s="1" t="s">
        <v>2902</v>
      </c>
      <c r="F565" s="1">
        <v>38000</v>
      </c>
      <c r="G565" s="1" t="s">
        <v>1610</v>
      </c>
      <c r="H565" s="1" t="s">
        <v>6511</v>
      </c>
      <c r="I565" s="1" t="s">
        <v>2895</v>
      </c>
      <c r="J565" s="1" t="str">
        <f>VLOOKUP(I565,tblCountries6[],2,FALSE)</f>
        <v>USA</v>
      </c>
      <c r="K565" s="1" t="s">
        <v>2431</v>
      </c>
      <c r="L565" s="1">
        <v>11</v>
      </c>
      <c r="M565" s="2" t="str">
        <f t="shared" si="25"/>
        <v>usa</v>
      </c>
      <c r="N565" s="2" t="str">
        <f>VLOOKUP(M565,ClearingKeys!$A$2:$B$104,2,FALSE)</f>
        <v>NA</v>
      </c>
      <c r="O565" s="2">
        <f t="shared" si="24"/>
        <v>11</v>
      </c>
      <c r="P565" t="str">
        <f t="shared" si="26"/>
        <v>USA</v>
      </c>
    </row>
    <row r="566" spans="1:16" ht="63.75" x14ac:dyDescent="0.2">
      <c r="A566" s="1" t="s">
        <v>2414</v>
      </c>
      <c r="B566" s="1" t="s">
        <v>280</v>
      </c>
      <c r="C566" s="1">
        <v>90000</v>
      </c>
      <c r="D566" s="1">
        <v>90000</v>
      </c>
      <c r="E566" s="1" t="s">
        <v>2902</v>
      </c>
      <c r="F566" s="1">
        <v>90000</v>
      </c>
      <c r="G566" s="1" t="s">
        <v>2904</v>
      </c>
      <c r="H566" s="1" t="s">
        <v>3027</v>
      </c>
      <c r="I566" s="1" t="s">
        <v>2895</v>
      </c>
      <c r="J566" s="1" t="str">
        <f>VLOOKUP(I566,tblCountries6[],2,FALSE)</f>
        <v>USA</v>
      </c>
      <c r="K566" s="1" t="s">
        <v>1240</v>
      </c>
      <c r="L566" s="1">
        <v>6</v>
      </c>
      <c r="M566" s="2" t="str">
        <f t="shared" si="25"/>
        <v>usa</v>
      </c>
      <c r="N566" s="2" t="str">
        <f>VLOOKUP(M566,ClearingKeys!$A$2:$B$104,2,FALSE)</f>
        <v>NA</v>
      </c>
      <c r="O566" s="2">
        <f t="shared" si="24"/>
        <v>6</v>
      </c>
      <c r="P566" t="str">
        <f t="shared" si="26"/>
        <v>USA</v>
      </c>
    </row>
    <row r="567" spans="1:16" ht="38.25" x14ac:dyDescent="0.2">
      <c r="A567" s="1" t="s">
        <v>2413</v>
      </c>
      <c r="B567" s="1" t="s">
        <v>5781</v>
      </c>
      <c r="C567" s="1" t="s">
        <v>4634</v>
      </c>
      <c r="D567" s="1">
        <v>28800</v>
      </c>
      <c r="E567" s="1" t="s">
        <v>211</v>
      </c>
      <c r="F567" s="1">
        <v>45393.934240000002</v>
      </c>
      <c r="G567" s="1" t="s">
        <v>4493</v>
      </c>
      <c r="H567" s="1" t="s">
        <v>3027</v>
      </c>
      <c r="I567" s="1" t="s">
        <v>922</v>
      </c>
      <c r="J567" s="1" t="str">
        <f>VLOOKUP(I567,tblCountries6[],2,FALSE)</f>
        <v>UK</v>
      </c>
      <c r="K567" s="1" t="s">
        <v>1240</v>
      </c>
      <c r="L567" s="1">
        <v>27</v>
      </c>
      <c r="M567" s="2" t="str">
        <f t="shared" si="25"/>
        <v>uk</v>
      </c>
      <c r="N567" s="2" t="str">
        <f>VLOOKUP(M567,ClearingKeys!$A$2:$B$104,2,FALSE)</f>
        <v>EUROPE</v>
      </c>
      <c r="O567" s="2">
        <f t="shared" si="24"/>
        <v>27</v>
      </c>
      <c r="P567" t="str">
        <f t="shared" si="26"/>
        <v>UK</v>
      </c>
    </row>
    <row r="568" spans="1:16" ht="51" x14ac:dyDescent="0.2">
      <c r="A568" s="1" t="s">
        <v>2412</v>
      </c>
      <c r="B568" s="1" t="s">
        <v>1878</v>
      </c>
      <c r="C568" s="1" t="s">
        <v>5739</v>
      </c>
      <c r="D568" s="1">
        <v>21000</v>
      </c>
      <c r="E568" s="1" t="s">
        <v>211</v>
      </c>
      <c r="F568" s="1">
        <v>33099.743710000002</v>
      </c>
      <c r="G568" s="1" t="s">
        <v>6432</v>
      </c>
      <c r="H568" s="1" t="s">
        <v>6511</v>
      </c>
      <c r="I568" s="1" t="s">
        <v>922</v>
      </c>
      <c r="J568" s="1" t="str">
        <f>VLOOKUP(I568,tblCountries6[],2,FALSE)</f>
        <v>UK</v>
      </c>
      <c r="K568" s="1" t="s">
        <v>2431</v>
      </c>
      <c r="L568" s="1">
        <v>10</v>
      </c>
      <c r="M568" s="2" t="str">
        <f t="shared" si="25"/>
        <v>uk</v>
      </c>
      <c r="N568" s="2" t="str">
        <f>VLOOKUP(M568,ClearingKeys!$A$2:$B$104,2,FALSE)</f>
        <v>EUROPE</v>
      </c>
      <c r="O568" s="2">
        <f t="shared" si="24"/>
        <v>10</v>
      </c>
      <c r="P568" t="str">
        <f t="shared" si="26"/>
        <v>UK</v>
      </c>
    </row>
    <row r="569" spans="1:16" ht="51" x14ac:dyDescent="0.2">
      <c r="A569" s="1" t="s">
        <v>2411</v>
      </c>
      <c r="B569" s="1" t="s">
        <v>6068</v>
      </c>
      <c r="C569" s="1" t="s">
        <v>3208</v>
      </c>
      <c r="D569" s="1">
        <v>4285</v>
      </c>
      <c r="E569" s="1" t="s">
        <v>2902</v>
      </c>
      <c r="F569" s="1">
        <v>4285</v>
      </c>
      <c r="G569" s="1" t="s">
        <v>4837</v>
      </c>
      <c r="H569" s="1" t="s">
        <v>6511</v>
      </c>
      <c r="I569" s="1" t="s">
        <v>1241</v>
      </c>
      <c r="J569" s="1" t="str">
        <f>VLOOKUP(I569,tblCountries6[],2,FALSE)</f>
        <v>India</v>
      </c>
      <c r="K569" s="1" t="s">
        <v>2431</v>
      </c>
      <c r="L569" s="1">
        <v>6</v>
      </c>
      <c r="M569" s="2" t="str">
        <f t="shared" si="25"/>
        <v>india</v>
      </c>
      <c r="N569" s="2" t="str">
        <f>VLOOKUP(M569,ClearingKeys!$A$2:$B$104,2,FALSE)</f>
        <v>ASIA</v>
      </c>
      <c r="O569" s="2">
        <f t="shared" si="24"/>
        <v>6</v>
      </c>
      <c r="P569" t="str">
        <f t="shared" si="26"/>
        <v>India</v>
      </c>
    </row>
    <row r="570" spans="1:16" ht="38.25" x14ac:dyDescent="0.2">
      <c r="A570" s="1" t="s">
        <v>2385</v>
      </c>
      <c r="B570" s="1" t="s">
        <v>5113</v>
      </c>
      <c r="C570" s="1">
        <v>6000</v>
      </c>
      <c r="D570" s="1">
        <v>6000</v>
      </c>
      <c r="E570" s="1" t="s">
        <v>2902</v>
      </c>
      <c r="F570" s="1">
        <v>6000</v>
      </c>
      <c r="G570" s="1" t="s">
        <v>4337</v>
      </c>
      <c r="H570" s="1" t="s">
        <v>3027</v>
      </c>
      <c r="I570" s="1" t="s">
        <v>4966</v>
      </c>
      <c r="J570" s="1" t="str">
        <f>VLOOKUP(I570,tblCountries6[],2,FALSE)</f>
        <v>Guyana</v>
      </c>
      <c r="K570" s="1" t="s">
        <v>5881</v>
      </c>
      <c r="L570" s="1">
        <v>20</v>
      </c>
      <c r="M570" s="2" t="str">
        <f t="shared" si="25"/>
        <v>guyana</v>
      </c>
      <c r="N570" s="2" t="str">
        <f>VLOOKUP(M570,ClearingKeys!$A$2:$B$104,2,FALSE)</f>
        <v>SA</v>
      </c>
      <c r="O570" s="2">
        <f t="shared" si="24"/>
        <v>20</v>
      </c>
      <c r="P570" t="str">
        <f t="shared" si="26"/>
        <v>Guyana</v>
      </c>
    </row>
    <row r="571" spans="1:16" ht="38.25" x14ac:dyDescent="0.2">
      <c r="A571" s="1" t="s">
        <v>2387</v>
      </c>
      <c r="B571" s="1" t="s">
        <v>882</v>
      </c>
      <c r="C571" s="1" t="s">
        <v>1639</v>
      </c>
      <c r="D571" s="1">
        <v>22000</v>
      </c>
      <c r="E571" s="1" t="s">
        <v>4998</v>
      </c>
      <c r="F571" s="1">
        <v>22438.012439999999</v>
      </c>
      <c r="G571" s="1" t="s">
        <v>6432</v>
      </c>
      <c r="H571" s="1" t="s">
        <v>6511</v>
      </c>
      <c r="I571" s="1" t="s">
        <v>2553</v>
      </c>
      <c r="J571" s="1" t="str">
        <f>VLOOKUP(I571,tblCountries6[],2,FALSE)</f>
        <v>Australia</v>
      </c>
      <c r="K571" s="1" t="s">
        <v>1240</v>
      </c>
      <c r="L571" s="1">
        <v>8</v>
      </c>
      <c r="M571" s="2" t="str">
        <f t="shared" si="25"/>
        <v>australia</v>
      </c>
      <c r="N571" s="2" t="str">
        <f>VLOOKUP(M571,ClearingKeys!$A$2:$B$104,2,FALSE)</f>
        <v>OCEANIA</v>
      </c>
      <c r="O571" s="2">
        <f t="shared" si="24"/>
        <v>8</v>
      </c>
      <c r="P571" t="str">
        <f t="shared" si="26"/>
        <v>Australia</v>
      </c>
    </row>
    <row r="572" spans="1:16" ht="38.25" x14ac:dyDescent="0.2">
      <c r="A572" s="1" t="s">
        <v>2388</v>
      </c>
      <c r="B572" s="1" t="s">
        <v>4461</v>
      </c>
      <c r="C572" s="1">
        <v>90000</v>
      </c>
      <c r="D572" s="1">
        <v>90000</v>
      </c>
      <c r="E572" s="1" t="s">
        <v>2902</v>
      </c>
      <c r="F572" s="1">
        <v>90000</v>
      </c>
      <c r="G572" s="1" t="s">
        <v>3027</v>
      </c>
      <c r="H572" s="1" t="s">
        <v>3027</v>
      </c>
      <c r="I572" s="1" t="s">
        <v>2895</v>
      </c>
      <c r="J572" s="1" t="str">
        <f>VLOOKUP(I572,tblCountries6[],2,FALSE)</f>
        <v>USA</v>
      </c>
      <c r="K572" s="1" t="s">
        <v>5350</v>
      </c>
      <c r="L572" s="1">
        <v>15</v>
      </c>
      <c r="M572" s="2" t="str">
        <f t="shared" si="25"/>
        <v>usa</v>
      </c>
      <c r="N572" s="2" t="str">
        <f>VLOOKUP(M572,ClearingKeys!$A$2:$B$104,2,FALSE)</f>
        <v>NA</v>
      </c>
      <c r="O572" s="2">
        <f t="shared" si="24"/>
        <v>15</v>
      </c>
      <c r="P572" t="str">
        <f t="shared" si="26"/>
        <v>USA</v>
      </c>
    </row>
    <row r="573" spans="1:16" ht="38.25" x14ac:dyDescent="0.2">
      <c r="A573" s="1" t="s">
        <v>2396</v>
      </c>
      <c r="B573" s="1" t="s">
        <v>3340</v>
      </c>
      <c r="C573" s="1">
        <v>150000</v>
      </c>
      <c r="D573" s="1">
        <v>150000</v>
      </c>
      <c r="E573" s="1" t="s">
        <v>2902</v>
      </c>
      <c r="F573" s="1">
        <v>150000</v>
      </c>
      <c r="G573" s="1" t="s">
        <v>1980</v>
      </c>
      <c r="H573" s="1" t="s">
        <v>2893</v>
      </c>
      <c r="I573" s="1" t="s">
        <v>2895</v>
      </c>
      <c r="J573" s="1" t="str">
        <f>VLOOKUP(I573,tblCountries6[],2,FALSE)</f>
        <v>USA</v>
      </c>
      <c r="K573" s="1" t="s">
        <v>1240</v>
      </c>
      <c r="L573" s="1">
        <v>22</v>
      </c>
      <c r="M573" s="2" t="str">
        <f t="shared" si="25"/>
        <v>usa</v>
      </c>
      <c r="N573" s="2" t="str">
        <f>VLOOKUP(M573,ClearingKeys!$A$2:$B$104,2,FALSE)</f>
        <v>NA</v>
      </c>
      <c r="O573" s="2">
        <f t="shared" si="24"/>
        <v>22</v>
      </c>
      <c r="P573" t="str">
        <f t="shared" si="26"/>
        <v>USA</v>
      </c>
    </row>
    <row r="574" spans="1:16" ht="38.25" x14ac:dyDescent="0.2">
      <c r="A574" s="1" t="s">
        <v>2395</v>
      </c>
      <c r="B574" s="1" t="s">
        <v>2591</v>
      </c>
      <c r="C574" s="1">
        <v>130000</v>
      </c>
      <c r="D574" s="1">
        <v>130000</v>
      </c>
      <c r="E574" s="1" t="s">
        <v>4998</v>
      </c>
      <c r="F574" s="1">
        <v>132588.25529999999</v>
      </c>
      <c r="G574" s="1" t="s">
        <v>519</v>
      </c>
      <c r="H574" s="1" t="s">
        <v>519</v>
      </c>
      <c r="I574" s="1" t="s">
        <v>2553</v>
      </c>
      <c r="J574" s="1" t="str">
        <f>VLOOKUP(I574,tblCountries6[],2,FALSE)</f>
        <v>Australia</v>
      </c>
      <c r="K574" s="1" t="s">
        <v>5350</v>
      </c>
      <c r="L574" s="1">
        <v>27</v>
      </c>
      <c r="M574" s="2" t="str">
        <f t="shared" si="25"/>
        <v>australia</v>
      </c>
      <c r="N574" s="2" t="str">
        <f>VLOOKUP(M574,ClearingKeys!$A$2:$B$104,2,FALSE)</f>
        <v>OCEANIA</v>
      </c>
      <c r="O574" s="2">
        <f t="shared" si="24"/>
        <v>27</v>
      </c>
      <c r="P574" t="str">
        <f t="shared" si="26"/>
        <v>Australia</v>
      </c>
    </row>
    <row r="575" spans="1:16" ht="38.25" x14ac:dyDescent="0.2">
      <c r="A575" s="1" t="s">
        <v>2398</v>
      </c>
      <c r="B575" s="1" t="s">
        <v>4867</v>
      </c>
      <c r="C575" s="1">
        <v>45000</v>
      </c>
      <c r="D575" s="1">
        <v>45000</v>
      </c>
      <c r="E575" s="1" t="s">
        <v>2902</v>
      </c>
      <c r="F575" s="1">
        <v>45000</v>
      </c>
      <c r="G575" s="1" t="s">
        <v>3215</v>
      </c>
      <c r="H575" s="1" t="s">
        <v>6511</v>
      </c>
      <c r="I575" s="1" t="s">
        <v>2895</v>
      </c>
      <c r="J575" s="1" t="str">
        <f>VLOOKUP(I575,tblCountries6[],2,FALSE)</f>
        <v>USA</v>
      </c>
      <c r="K575" s="1" t="s">
        <v>1240</v>
      </c>
      <c r="L575" s="1">
        <v>3</v>
      </c>
      <c r="M575" s="2" t="str">
        <f t="shared" si="25"/>
        <v>usa</v>
      </c>
      <c r="N575" s="2" t="str">
        <f>VLOOKUP(M575,ClearingKeys!$A$2:$B$104,2,FALSE)</f>
        <v>NA</v>
      </c>
      <c r="O575" s="2">
        <f t="shared" si="24"/>
        <v>3</v>
      </c>
      <c r="P575" t="str">
        <f t="shared" si="26"/>
        <v>USA</v>
      </c>
    </row>
    <row r="576" spans="1:16" ht="38.25" x14ac:dyDescent="0.2">
      <c r="A576" s="1" t="s">
        <v>2397</v>
      </c>
      <c r="B576" s="1" t="s">
        <v>4017</v>
      </c>
      <c r="C576" s="1">
        <v>50000</v>
      </c>
      <c r="D576" s="1">
        <v>50000</v>
      </c>
      <c r="E576" s="1" t="s">
        <v>2902</v>
      </c>
      <c r="F576" s="1">
        <v>50000</v>
      </c>
      <c r="G576" s="1" t="s">
        <v>4185</v>
      </c>
      <c r="H576" s="1" t="s">
        <v>1409</v>
      </c>
      <c r="I576" s="1" t="s">
        <v>2895</v>
      </c>
      <c r="J576" s="1" t="str">
        <f>VLOOKUP(I576,tblCountries6[],2,FALSE)</f>
        <v>USA</v>
      </c>
      <c r="K576" s="1" t="s">
        <v>5350</v>
      </c>
      <c r="L576" s="1">
        <v>10</v>
      </c>
      <c r="M576" s="2" t="str">
        <f t="shared" si="25"/>
        <v>usa</v>
      </c>
      <c r="N576" s="2" t="str">
        <f>VLOOKUP(M576,ClearingKeys!$A$2:$B$104,2,FALSE)</f>
        <v>NA</v>
      </c>
      <c r="O576" s="2">
        <f t="shared" si="24"/>
        <v>10</v>
      </c>
      <c r="P576" t="str">
        <f t="shared" si="26"/>
        <v>USA</v>
      </c>
    </row>
    <row r="577" spans="1:16" ht="38.25" x14ac:dyDescent="0.2">
      <c r="A577" s="1" t="s">
        <v>2392</v>
      </c>
      <c r="B577" s="1" t="s">
        <v>4557</v>
      </c>
      <c r="C577" s="1">
        <v>300000</v>
      </c>
      <c r="D577" s="1">
        <v>300000</v>
      </c>
      <c r="E577" s="1" t="s">
        <v>2902</v>
      </c>
      <c r="F577" s="1">
        <v>300000</v>
      </c>
      <c r="G577" s="1" t="s">
        <v>2009</v>
      </c>
      <c r="H577" s="1" t="s">
        <v>2893</v>
      </c>
      <c r="I577" s="1" t="s">
        <v>2895</v>
      </c>
      <c r="J577" s="1" t="str">
        <f>VLOOKUP(I577,tblCountries6[],2,FALSE)</f>
        <v>USA</v>
      </c>
      <c r="K577" s="1" t="s">
        <v>5350</v>
      </c>
      <c r="L577" s="1">
        <v>30</v>
      </c>
      <c r="M577" s="2" t="str">
        <f t="shared" si="25"/>
        <v>usa</v>
      </c>
      <c r="N577" s="2" t="str">
        <f>VLOOKUP(M577,ClearingKeys!$A$2:$B$104,2,FALSE)</f>
        <v>NA</v>
      </c>
      <c r="O577" s="2">
        <f t="shared" si="24"/>
        <v>30</v>
      </c>
      <c r="P577" t="str">
        <f t="shared" si="26"/>
        <v>USA</v>
      </c>
    </row>
    <row r="578" spans="1:16" ht="51" x14ac:dyDescent="0.2">
      <c r="A578" s="1" t="s">
        <v>2390</v>
      </c>
      <c r="B578" s="1" t="s">
        <v>3194</v>
      </c>
      <c r="C578" s="1">
        <v>102000</v>
      </c>
      <c r="D578" s="1">
        <v>102000</v>
      </c>
      <c r="E578" s="1" t="s">
        <v>4998</v>
      </c>
      <c r="F578" s="1">
        <v>104030.785</v>
      </c>
      <c r="G578" s="1" t="s">
        <v>3410</v>
      </c>
      <c r="H578" s="1" t="s">
        <v>3027</v>
      </c>
      <c r="I578" s="1" t="s">
        <v>2553</v>
      </c>
      <c r="J578" s="1" t="str">
        <f>VLOOKUP(I578,tblCountries6[],2,FALSE)</f>
        <v>Australia</v>
      </c>
      <c r="K578" s="1" t="s">
        <v>5881</v>
      </c>
      <c r="L578" s="1">
        <v>10</v>
      </c>
      <c r="M578" s="2" t="str">
        <f t="shared" si="25"/>
        <v>australia</v>
      </c>
      <c r="N578" s="2" t="str">
        <f>VLOOKUP(M578,ClearingKeys!$A$2:$B$104,2,FALSE)</f>
        <v>OCEANIA</v>
      </c>
      <c r="O578" s="2">
        <f t="shared" si="24"/>
        <v>10</v>
      </c>
      <c r="P578" t="str">
        <f t="shared" si="26"/>
        <v>Australia</v>
      </c>
    </row>
    <row r="579" spans="1:16" ht="38.25" x14ac:dyDescent="0.2">
      <c r="A579" s="1" t="s">
        <v>2394</v>
      </c>
      <c r="B579" s="1" t="s">
        <v>1296</v>
      </c>
      <c r="C579" s="1">
        <v>115000</v>
      </c>
      <c r="D579" s="1">
        <v>115000</v>
      </c>
      <c r="E579" s="1" t="s">
        <v>2902</v>
      </c>
      <c r="F579" s="1">
        <v>115000</v>
      </c>
      <c r="G579" s="1" t="s">
        <v>2740</v>
      </c>
      <c r="H579" s="1" t="s">
        <v>3027</v>
      </c>
      <c r="I579" s="1" t="s">
        <v>2895</v>
      </c>
      <c r="J579" s="1" t="str">
        <f>VLOOKUP(I579,tblCountries6[],2,FALSE)</f>
        <v>USA</v>
      </c>
      <c r="K579" s="1" t="s">
        <v>1240</v>
      </c>
      <c r="L579" s="1">
        <v>15</v>
      </c>
      <c r="M579" s="2" t="str">
        <f t="shared" si="25"/>
        <v>usa</v>
      </c>
      <c r="N579" s="2" t="str">
        <f>VLOOKUP(M579,ClearingKeys!$A$2:$B$104,2,FALSE)</f>
        <v>NA</v>
      </c>
      <c r="O579" s="2">
        <f t="shared" si="24"/>
        <v>15</v>
      </c>
      <c r="P579" t="str">
        <f t="shared" si="26"/>
        <v>USA</v>
      </c>
    </row>
    <row r="580" spans="1:16" ht="38.25" x14ac:dyDescent="0.2">
      <c r="A580" s="1" t="s">
        <v>2393</v>
      </c>
      <c r="B580" s="1" t="s">
        <v>6446</v>
      </c>
      <c r="C580" s="1">
        <v>70000</v>
      </c>
      <c r="D580" s="1">
        <v>70000</v>
      </c>
      <c r="E580" s="1" t="s">
        <v>2902</v>
      </c>
      <c r="F580" s="1">
        <v>70000</v>
      </c>
      <c r="G580" s="1" t="s">
        <v>2972</v>
      </c>
      <c r="H580" s="1" t="s">
        <v>6511</v>
      </c>
      <c r="I580" s="1" t="s">
        <v>2895</v>
      </c>
      <c r="J580" s="1" t="str">
        <f>VLOOKUP(I580,tblCountries6[],2,FALSE)</f>
        <v>USA</v>
      </c>
      <c r="K580" s="1" t="s">
        <v>1240</v>
      </c>
      <c r="L580" s="1">
        <v>3</v>
      </c>
      <c r="M580" s="2" t="str">
        <f t="shared" si="25"/>
        <v>usa</v>
      </c>
      <c r="N580" s="2" t="str">
        <f>VLOOKUP(M580,ClearingKeys!$A$2:$B$104,2,FALSE)</f>
        <v>NA</v>
      </c>
      <c r="O580" s="2">
        <f t="shared" si="24"/>
        <v>3</v>
      </c>
      <c r="P580" t="str">
        <f t="shared" si="26"/>
        <v>USA</v>
      </c>
    </row>
    <row r="581" spans="1:16" ht="51" x14ac:dyDescent="0.2">
      <c r="A581" s="1" t="s">
        <v>2367</v>
      </c>
      <c r="B581" s="1" t="s">
        <v>199</v>
      </c>
      <c r="C581" s="1">
        <v>106000</v>
      </c>
      <c r="D581" s="1">
        <v>106000</v>
      </c>
      <c r="E581" s="1" t="s">
        <v>4998</v>
      </c>
      <c r="F581" s="1">
        <v>108110.42359999999</v>
      </c>
      <c r="G581" s="1" t="s">
        <v>400</v>
      </c>
      <c r="H581" s="1" t="s">
        <v>1409</v>
      </c>
      <c r="I581" s="1" t="s">
        <v>2553</v>
      </c>
      <c r="J581" s="1" t="str">
        <f>VLOOKUP(I581,tblCountries6[],2,FALSE)</f>
        <v>Australia</v>
      </c>
      <c r="K581" s="1" t="s">
        <v>1240</v>
      </c>
      <c r="L581" s="1">
        <v>16</v>
      </c>
      <c r="M581" s="2" t="str">
        <f t="shared" si="25"/>
        <v>australia</v>
      </c>
      <c r="N581" s="2" t="str">
        <f>VLOOKUP(M581,ClearingKeys!$A$2:$B$104,2,FALSE)</f>
        <v>OCEANIA</v>
      </c>
      <c r="O581" s="2">
        <f t="shared" si="24"/>
        <v>16</v>
      </c>
      <c r="P581" t="str">
        <f t="shared" si="26"/>
        <v>Australia</v>
      </c>
    </row>
    <row r="582" spans="1:16" ht="51" x14ac:dyDescent="0.2">
      <c r="A582" s="1" t="s">
        <v>2368</v>
      </c>
      <c r="B582" s="1" t="s">
        <v>3352</v>
      </c>
      <c r="C582" s="1">
        <v>75000</v>
      </c>
      <c r="D582" s="1">
        <v>75000</v>
      </c>
      <c r="E582" s="1" t="s">
        <v>2902</v>
      </c>
      <c r="F582" s="1">
        <v>75000</v>
      </c>
      <c r="G582" s="1" t="s">
        <v>1900</v>
      </c>
      <c r="H582" s="1" t="s">
        <v>6511</v>
      </c>
      <c r="I582" s="1" t="s">
        <v>2895</v>
      </c>
      <c r="J582" s="1" t="str">
        <f>VLOOKUP(I582,tblCountries6[],2,FALSE)</f>
        <v>USA</v>
      </c>
      <c r="K582" s="1" t="s">
        <v>5350</v>
      </c>
      <c r="L582" s="1">
        <v>25</v>
      </c>
      <c r="M582" s="2" t="str">
        <f t="shared" si="25"/>
        <v>usa</v>
      </c>
      <c r="N582" s="2" t="str">
        <f>VLOOKUP(M582,ClearingKeys!$A$2:$B$104,2,FALSE)</f>
        <v>NA</v>
      </c>
      <c r="O582" s="2">
        <f t="shared" ref="O582:O645" si="27">IF(ISBLANK(L582),"na",L582)</f>
        <v>25</v>
      </c>
      <c r="P582" t="str">
        <f t="shared" si="26"/>
        <v>USA</v>
      </c>
    </row>
    <row r="583" spans="1:16" ht="63.75" x14ac:dyDescent="0.2">
      <c r="A583" s="1" t="s">
        <v>2369</v>
      </c>
      <c r="B583" s="1" t="s">
        <v>1617</v>
      </c>
      <c r="C583" s="1">
        <v>40414</v>
      </c>
      <c r="D583" s="1">
        <v>40414</v>
      </c>
      <c r="E583" s="1" t="s">
        <v>2902</v>
      </c>
      <c r="F583" s="1">
        <v>40414</v>
      </c>
      <c r="G583" s="1" t="s">
        <v>2552</v>
      </c>
      <c r="H583" s="1" t="s">
        <v>6511</v>
      </c>
      <c r="I583" s="1" t="s">
        <v>2895</v>
      </c>
      <c r="J583" s="1" t="str">
        <f>VLOOKUP(I583,tblCountries6[],2,FALSE)</f>
        <v>USA</v>
      </c>
      <c r="K583" s="1" t="s">
        <v>1240</v>
      </c>
      <c r="L583" s="1">
        <v>8</v>
      </c>
      <c r="M583" s="2" t="str">
        <f t="shared" ref="M583:M646" si="28">TRIM(LOWER(J583))</f>
        <v>usa</v>
      </c>
      <c r="N583" s="2" t="str">
        <f>VLOOKUP(M583,ClearingKeys!$A$2:$B$104,2,FALSE)</f>
        <v>NA</v>
      </c>
      <c r="O583" s="2">
        <f t="shared" si="27"/>
        <v>8</v>
      </c>
      <c r="P583" t="str">
        <f t="shared" ref="P583:P646" si="29">IF(M583="usa","USA",IF(M583="UK","UK",PROPER(M583)))</f>
        <v>USA</v>
      </c>
    </row>
    <row r="584" spans="1:16" ht="38.25" x14ac:dyDescent="0.2">
      <c r="A584" s="1" t="s">
        <v>2382</v>
      </c>
      <c r="B584" s="1" t="s">
        <v>1617</v>
      </c>
      <c r="C584" s="1">
        <v>65000</v>
      </c>
      <c r="D584" s="1">
        <v>65000</v>
      </c>
      <c r="E584" s="1" t="s">
        <v>2902</v>
      </c>
      <c r="F584" s="1">
        <v>65000</v>
      </c>
      <c r="G584" s="1" t="s">
        <v>5916</v>
      </c>
      <c r="H584" s="1" t="s">
        <v>6511</v>
      </c>
      <c r="I584" s="1" t="s">
        <v>2895</v>
      </c>
      <c r="J584" s="1" t="str">
        <f>VLOOKUP(I584,tblCountries6[],2,FALSE)</f>
        <v>USA</v>
      </c>
      <c r="K584" s="1" t="s">
        <v>1240</v>
      </c>
      <c r="L584" s="1">
        <v>3</v>
      </c>
      <c r="M584" s="2" t="str">
        <f t="shared" si="28"/>
        <v>usa</v>
      </c>
      <c r="N584" s="2" t="str">
        <f>VLOOKUP(M584,ClearingKeys!$A$2:$B$104,2,FALSE)</f>
        <v>NA</v>
      </c>
      <c r="O584" s="2">
        <f t="shared" si="27"/>
        <v>3</v>
      </c>
      <c r="P584" t="str">
        <f t="shared" si="29"/>
        <v>USA</v>
      </c>
    </row>
    <row r="585" spans="1:16" ht="51" x14ac:dyDescent="0.2">
      <c r="A585" s="1" t="s">
        <v>2380</v>
      </c>
      <c r="B585" s="1" t="s">
        <v>4135</v>
      </c>
      <c r="C585" s="1">
        <v>120000</v>
      </c>
      <c r="D585" s="1">
        <v>120000</v>
      </c>
      <c r="E585" s="1" t="s">
        <v>2902</v>
      </c>
      <c r="F585" s="1">
        <v>120000</v>
      </c>
      <c r="G585" s="1" t="s">
        <v>5372</v>
      </c>
      <c r="H585" s="1" t="s">
        <v>6511</v>
      </c>
      <c r="I585" s="1" t="s">
        <v>2895</v>
      </c>
      <c r="J585" s="1" t="str">
        <f>VLOOKUP(I585,tblCountries6[],2,FALSE)</f>
        <v>USA</v>
      </c>
      <c r="K585" s="1" t="s">
        <v>2431</v>
      </c>
      <c r="L585" s="1">
        <v>7</v>
      </c>
      <c r="M585" s="2" t="str">
        <f t="shared" si="28"/>
        <v>usa</v>
      </c>
      <c r="N585" s="2" t="str">
        <f>VLOOKUP(M585,ClearingKeys!$A$2:$B$104,2,FALSE)</f>
        <v>NA</v>
      </c>
      <c r="O585" s="2">
        <f t="shared" si="27"/>
        <v>7</v>
      </c>
      <c r="P585" t="str">
        <f t="shared" si="29"/>
        <v>USA</v>
      </c>
    </row>
    <row r="586" spans="1:16" ht="38.25" x14ac:dyDescent="0.2">
      <c r="A586" s="1" t="s">
        <v>2378</v>
      </c>
      <c r="B586" s="1" t="s">
        <v>1124</v>
      </c>
      <c r="C586" s="1">
        <v>8000</v>
      </c>
      <c r="D586" s="1">
        <v>96000</v>
      </c>
      <c r="E586" s="1" t="s">
        <v>2056</v>
      </c>
      <c r="F586" s="1">
        <v>15092.18021</v>
      </c>
      <c r="G586" s="1" t="s">
        <v>855</v>
      </c>
      <c r="H586" s="1" t="s">
        <v>519</v>
      </c>
      <c r="I586" s="1" t="s">
        <v>1615</v>
      </c>
      <c r="J586" s="1" t="str">
        <f>VLOOKUP(I586,tblCountries6[],2,FALSE)</f>
        <v>China</v>
      </c>
      <c r="K586" s="1" t="s">
        <v>1240</v>
      </c>
      <c r="L586" s="1">
        <v>10</v>
      </c>
      <c r="M586" s="2" t="str">
        <f t="shared" si="28"/>
        <v>china</v>
      </c>
      <c r="N586" s="2" t="str">
        <f>VLOOKUP(M586,ClearingKeys!$A$2:$B$104,2,FALSE)</f>
        <v>ASIA</v>
      </c>
      <c r="O586" s="2">
        <f t="shared" si="27"/>
        <v>10</v>
      </c>
      <c r="P586" t="str">
        <f t="shared" si="29"/>
        <v>China</v>
      </c>
    </row>
    <row r="587" spans="1:16" ht="51" x14ac:dyDescent="0.2">
      <c r="A587" s="1" t="s">
        <v>2377</v>
      </c>
      <c r="B587" s="1" t="s">
        <v>1111</v>
      </c>
      <c r="C587" s="1" t="s">
        <v>3617</v>
      </c>
      <c r="D587" s="1">
        <v>36000</v>
      </c>
      <c r="E587" s="1" t="s">
        <v>2902</v>
      </c>
      <c r="F587" s="1">
        <v>36000</v>
      </c>
      <c r="G587" s="1" t="s">
        <v>1838</v>
      </c>
      <c r="H587" s="1" t="s">
        <v>5482</v>
      </c>
      <c r="I587" s="1" t="s">
        <v>4732</v>
      </c>
      <c r="J587" s="1" t="str">
        <f>VLOOKUP(I587,tblCountries6[],2,FALSE)</f>
        <v>Russia</v>
      </c>
      <c r="K587" s="1" t="s">
        <v>2431</v>
      </c>
      <c r="L587" s="1">
        <v>10</v>
      </c>
      <c r="M587" s="2" t="str">
        <f t="shared" si="28"/>
        <v>russia</v>
      </c>
      <c r="N587" s="2" t="str">
        <f>VLOOKUP(M587,ClearingKeys!$A$2:$B$104,2,FALSE)</f>
        <v>EUROPE</v>
      </c>
      <c r="O587" s="2">
        <f t="shared" si="27"/>
        <v>10</v>
      </c>
      <c r="P587" t="str">
        <f t="shared" si="29"/>
        <v>Russia</v>
      </c>
    </row>
    <row r="588" spans="1:16" ht="38.25" x14ac:dyDescent="0.2">
      <c r="A588" s="1" t="s">
        <v>2376</v>
      </c>
      <c r="B588" s="1" t="s">
        <v>339</v>
      </c>
      <c r="C588" s="1" t="s">
        <v>2041</v>
      </c>
      <c r="D588" s="1">
        <v>50000</v>
      </c>
      <c r="E588" s="1" t="s">
        <v>2896</v>
      </c>
      <c r="F588" s="1">
        <v>63519.971949999999</v>
      </c>
      <c r="G588" s="1" t="s">
        <v>6511</v>
      </c>
      <c r="H588" s="1" t="s">
        <v>6511</v>
      </c>
      <c r="I588" s="1" t="s">
        <v>1939</v>
      </c>
      <c r="J588" s="1" t="str">
        <f>VLOOKUP(I588,tblCountries6[],2,FALSE)</f>
        <v>Germany</v>
      </c>
      <c r="K588" s="1" t="s">
        <v>5350</v>
      </c>
      <c r="L588" s="1">
        <v>4</v>
      </c>
      <c r="M588" s="2" t="str">
        <f t="shared" si="28"/>
        <v>germany</v>
      </c>
      <c r="N588" s="2" t="str">
        <f>VLOOKUP(M588,ClearingKeys!$A$2:$B$104,2,FALSE)</f>
        <v>EUROPE</v>
      </c>
      <c r="O588" s="2">
        <f t="shared" si="27"/>
        <v>4</v>
      </c>
      <c r="P588" t="str">
        <f t="shared" si="29"/>
        <v>Germany</v>
      </c>
    </row>
    <row r="589" spans="1:16" ht="51" x14ac:dyDescent="0.2">
      <c r="A589" s="1" t="s">
        <v>2375</v>
      </c>
      <c r="B589" s="1" t="s">
        <v>1383</v>
      </c>
      <c r="C589" s="1">
        <v>108000</v>
      </c>
      <c r="D589" s="1">
        <v>108000</v>
      </c>
      <c r="E589" s="1" t="s">
        <v>2902</v>
      </c>
      <c r="F589" s="1">
        <v>108000</v>
      </c>
      <c r="G589" s="1" t="s">
        <v>2069</v>
      </c>
      <c r="H589" s="1" t="s">
        <v>5482</v>
      </c>
      <c r="I589" s="1" t="s">
        <v>2895</v>
      </c>
      <c r="J589" s="1" t="str">
        <f>VLOOKUP(I589,tblCountries6[],2,FALSE)</f>
        <v>USA</v>
      </c>
      <c r="K589" s="1" t="s">
        <v>5350</v>
      </c>
      <c r="L589" s="1">
        <v>7</v>
      </c>
      <c r="M589" s="2" t="str">
        <f t="shared" si="28"/>
        <v>usa</v>
      </c>
      <c r="N589" s="2" t="str">
        <f>VLOOKUP(M589,ClearingKeys!$A$2:$B$104,2,FALSE)</f>
        <v>NA</v>
      </c>
      <c r="O589" s="2">
        <f t="shared" si="27"/>
        <v>7</v>
      </c>
      <c r="P589" t="str">
        <f t="shared" si="29"/>
        <v>USA</v>
      </c>
    </row>
    <row r="590" spans="1:16" ht="38.25" x14ac:dyDescent="0.2">
      <c r="A590" s="1" t="s">
        <v>2374</v>
      </c>
      <c r="B590" s="1" t="s">
        <v>1342</v>
      </c>
      <c r="C590" s="1">
        <v>75000</v>
      </c>
      <c r="D590" s="1">
        <v>75000</v>
      </c>
      <c r="E590" s="1" t="s">
        <v>2902</v>
      </c>
      <c r="F590" s="1">
        <v>75000</v>
      </c>
      <c r="G590" s="1" t="s">
        <v>2972</v>
      </c>
      <c r="H590" s="1" t="s">
        <v>6511</v>
      </c>
      <c r="I590" s="1" t="s">
        <v>2895</v>
      </c>
      <c r="J590" s="1" t="str">
        <f>VLOOKUP(I590,tblCountries6[],2,FALSE)</f>
        <v>USA</v>
      </c>
      <c r="K590" s="1" t="s">
        <v>1240</v>
      </c>
      <c r="L590" s="1">
        <v>5</v>
      </c>
      <c r="M590" s="2" t="str">
        <f t="shared" si="28"/>
        <v>usa</v>
      </c>
      <c r="N590" s="2" t="str">
        <f>VLOOKUP(M590,ClearingKeys!$A$2:$B$104,2,FALSE)</f>
        <v>NA</v>
      </c>
      <c r="O590" s="2">
        <f t="shared" si="27"/>
        <v>5</v>
      </c>
      <c r="P590" t="str">
        <f t="shared" si="29"/>
        <v>USA</v>
      </c>
    </row>
    <row r="591" spans="1:16" ht="38.25" x14ac:dyDescent="0.2">
      <c r="A591" s="1" t="s">
        <v>2371</v>
      </c>
      <c r="B591" s="1" t="s">
        <v>4201</v>
      </c>
      <c r="C591" s="1" t="s">
        <v>6247</v>
      </c>
      <c r="D591" s="1">
        <v>400000</v>
      </c>
      <c r="E591" s="1" t="s">
        <v>718</v>
      </c>
      <c r="F591" s="1">
        <v>7123.1666750000004</v>
      </c>
      <c r="G591" s="1" t="s">
        <v>1759</v>
      </c>
      <c r="H591" s="1" t="s">
        <v>3027</v>
      </c>
      <c r="I591" s="1" t="s">
        <v>1241</v>
      </c>
      <c r="J591" s="1" t="str">
        <f>VLOOKUP(I591,tblCountries6[],2,FALSE)</f>
        <v>India</v>
      </c>
      <c r="K591" s="1" t="s">
        <v>5881</v>
      </c>
      <c r="L591" s="1">
        <v>3</v>
      </c>
      <c r="M591" s="2" t="str">
        <f t="shared" si="28"/>
        <v>india</v>
      </c>
      <c r="N591" s="2" t="str">
        <f>VLOOKUP(M591,ClearingKeys!$A$2:$B$104,2,FALSE)</f>
        <v>ASIA</v>
      </c>
      <c r="O591" s="2">
        <f t="shared" si="27"/>
        <v>3</v>
      </c>
      <c r="P591" t="str">
        <f t="shared" si="29"/>
        <v>India</v>
      </c>
    </row>
    <row r="592" spans="1:16" ht="38.25" x14ac:dyDescent="0.2">
      <c r="A592" s="1" t="s">
        <v>2352</v>
      </c>
      <c r="B592" s="1" t="s">
        <v>3409</v>
      </c>
      <c r="C592" s="1">
        <v>50000</v>
      </c>
      <c r="D592" s="1">
        <v>50000</v>
      </c>
      <c r="E592" s="1" t="s">
        <v>2902</v>
      </c>
      <c r="F592" s="1">
        <v>50000</v>
      </c>
      <c r="G592" s="1" t="s">
        <v>2316</v>
      </c>
      <c r="H592" s="1" t="s">
        <v>3027</v>
      </c>
      <c r="I592" s="1" t="s">
        <v>1241</v>
      </c>
      <c r="J592" s="1" t="str">
        <f>VLOOKUP(I592,tblCountries6[],2,FALSE)</f>
        <v>India</v>
      </c>
      <c r="K592" s="1" t="s">
        <v>5881</v>
      </c>
      <c r="L592" s="1">
        <v>25</v>
      </c>
      <c r="M592" s="2" t="str">
        <f t="shared" si="28"/>
        <v>india</v>
      </c>
      <c r="N592" s="2" t="str">
        <f>VLOOKUP(M592,ClearingKeys!$A$2:$B$104,2,FALSE)</f>
        <v>ASIA</v>
      </c>
      <c r="O592" s="2">
        <f t="shared" si="27"/>
        <v>25</v>
      </c>
      <c r="P592" t="str">
        <f t="shared" si="29"/>
        <v>India</v>
      </c>
    </row>
    <row r="593" spans="1:16" ht="38.25" x14ac:dyDescent="0.2">
      <c r="A593" s="1" t="s">
        <v>2911</v>
      </c>
      <c r="B593" s="1" t="s">
        <v>6236</v>
      </c>
      <c r="C593" s="1">
        <v>45000</v>
      </c>
      <c r="D593" s="1">
        <v>45000</v>
      </c>
      <c r="E593" s="1" t="s">
        <v>2902</v>
      </c>
      <c r="F593" s="1">
        <v>45000</v>
      </c>
      <c r="G593" s="1" t="s">
        <v>1056</v>
      </c>
      <c r="H593" s="1" t="s">
        <v>6511</v>
      </c>
      <c r="I593" s="1" t="s">
        <v>2895</v>
      </c>
      <c r="J593" s="1" t="str">
        <f>VLOOKUP(I593,tblCountries6[],2,FALSE)</f>
        <v>USA</v>
      </c>
      <c r="K593" s="1" t="s">
        <v>1240</v>
      </c>
      <c r="L593" s="1">
        <v>15</v>
      </c>
      <c r="M593" s="2" t="str">
        <f t="shared" si="28"/>
        <v>usa</v>
      </c>
      <c r="N593" s="2" t="str">
        <f>VLOOKUP(M593,ClearingKeys!$A$2:$B$104,2,FALSE)</f>
        <v>NA</v>
      </c>
      <c r="O593" s="2">
        <f t="shared" si="27"/>
        <v>15</v>
      </c>
      <c r="P593" t="str">
        <f t="shared" si="29"/>
        <v>USA</v>
      </c>
    </row>
    <row r="594" spans="1:16" ht="38.25" x14ac:dyDescent="0.2">
      <c r="A594" s="1" t="s">
        <v>2912</v>
      </c>
      <c r="B594" s="1" t="s">
        <v>6236</v>
      </c>
      <c r="C594" s="1">
        <v>45000</v>
      </c>
      <c r="D594" s="1">
        <v>45000</v>
      </c>
      <c r="E594" s="1" t="s">
        <v>2902</v>
      </c>
      <c r="F594" s="1">
        <v>45000</v>
      </c>
      <c r="G594" s="1" t="s">
        <v>2620</v>
      </c>
      <c r="H594" s="1" t="s">
        <v>519</v>
      </c>
      <c r="I594" s="1" t="s">
        <v>2895</v>
      </c>
      <c r="J594" s="1" t="str">
        <f>VLOOKUP(I594,tblCountries6[],2,FALSE)</f>
        <v>USA</v>
      </c>
      <c r="K594" s="1" t="s">
        <v>1240</v>
      </c>
      <c r="L594" s="1">
        <v>7</v>
      </c>
      <c r="M594" s="2" t="str">
        <f t="shared" si="28"/>
        <v>usa</v>
      </c>
      <c r="N594" s="2" t="str">
        <f>VLOOKUP(M594,ClearingKeys!$A$2:$B$104,2,FALSE)</f>
        <v>NA</v>
      </c>
      <c r="O594" s="2">
        <f t="shared" si="27"/>
        <v>7</v>
      </c>
      <c r="P594" t="str">
        <f t="shared" si="29"/>
        <v>USA</v>
      </c>
    </row>
    <row r="595" spans="1:16" ht="38.25" x14ac:dyDescent="0.2">
      <c r="A595" s="1" t="s">
        <v>2913</v>
      </c>
      <c r="B595" s="1" t="s">
        <v>1817</v>
      </c>
      <c r="C595" s="1" t="s">
        <v>6500</v>
      </c>
      <c r="D595" s="1">
        <v>90000</v>
      </c>
      <c r="E595" s="1" t="s">
        <v>2902</v>
      </c>
      <c r="F595" s="1">
        <v>90000</v>
      </c>
      <c r="G595" s="1" t="s">
        <v>367</v>
      </c>
      <c r="H595" s="1" t="s">
        <v>3027</v>
      </c>
      <c r="I595" s="1" t="s">
        <v>2895</v>
      </c>
      <c r="J595" s="1" t="str">
        <f>VLOOKUP(I595,tblCountries6[],2,FALSE)</f>
        <v>USA</v>
      </c>
      <c r="K595" s="1" t="s">
        <v>5350</v>
      </c>
      <c r="L595" s="1">
        <v>20</v>
      </c>
      <c r="M595" s="2" t="str">
        <f t="shared" si="28"/>
        <v>usa</v>
      </c>
      <c r="N595" s="2" t="str">
        <f>VLOOKUP(M595,ClearingKeys!$A$2:$B$104,2,FALSE)</f>
        <v>NA</v>
      </c>
      <c r="O595" s="2">
        <f t="shared" si="27"/>
        <v>20</v>
      </c>
      <c r="P595" t="str">
        <f t="shared" si="29"/>
        <v>USA</v>
      </c>
    </row>
    <row r="596" spans="1:16" ht="38.25" x14ac:dyDescent="0.2">
      <c r="A596" s="1" t="s">
        <v>2914</v>
      </c>
      <c r="B596" s="1" t="s">
        <v>6197</v>
      </c>
      <c r="C596" s="1">
        <v>20000</v>
      </c>
      <c r="D596" s="1">
        <v>240000</v>
      </c>
      <c r="E596" s="1" t="s">
        <v>718</v>
      </c>
      <c r="F596" s="1">
        <v>4273.9000050000004</v>
      </c>
      <c r="G596" s="1" t="s">
        <v>608</v>
      </c>
      <c r="H596" s="1" t="s">
        <v>6511</v>
      </c>
      <c r="I596" s="1" t="s">
        <v>1241</v>
      </c>
      <c r="J596" s="1" t="str">
        <f>VLOOKUP(I596,tblCountries6[],2,FALSE)</f>
        <v>India</v>
      </c>
      <c r="K596" s="1" t="s">
        <v>5350</v>
      </c>
      <c r="L596" s="1">
        <v>5</v>
      </c>
      <c r="M596" s="2" t="str">
        <f t="shared" si="28"/>
        <v>india</v>
      </c>
      <c r="N596" s="2" t="str">
        <f>VLOOKUP(M596,ClearingKeys!$A$2:$B$104,2,FALSE)</f>
        <v>ASIA</v>
      </c>
      <c r="O596" s="2">
        <f t="shared" si="27"/>
        <v>5</v>
      </c>
      <c r="P596" t="str">
        <f t="shared" si="29"/>
        <v>India</v>
      </c>
    </row>
    <row r="597" spans="1:16" ht="38.25" x14ac:dyDescent="0.2">
      <c r="A597" s="1" t="s">
        <v>2915</v>
      </c>
      <c r="B597" s="1" t="s">
        <v>1314</v>
      </c>
      <c r="C597" s="1">
        <v>50000</v>
      </c>
      <c r="D597" s="1">
        <v>50000</v>
      </c>
      <c r="E597" s="1" t="s">
        <v>2902</v>
      </c>
      <c r="F597" s="1">
        <v>50000</v>
      </c>
      <c r="G597" s="1" t="s">
        <v>3130</v>
      </c>
      <c r="H597" s="1" t="s">
        <v>3027</v>
      </c>
      <c r="I597" s="1" t="s">
        <v>1241</v>
      </c>
      <c r="J597" s="1" t="str">
        <f>VLOOKUP(I597,tblCountries6[],2,FALSE)</f>
        <v>India</v>
      </c>
      <c r="K597" s="1" t="s">
        <v>5881</v>
      </c>
      <c r="L597" s="1">
        <v>10</v>
      </c>
      <c r="M597" s="2" t="str">
        <f t="shared" si="28"/>
        <v>india</v>
      </c>
      <c r="N597" s="2" t="str">
        <f>VLOOKUP(M597,ClearingKeys!$A$2:$B$104,2,FALSE)</f>
        <v>ASIA</v>
      </c>
      <c r="O597" s="2">
        <f t="shared" si="27"/>
        <v>10</v>
      </c>
      <c r="P597" t="str">
        <f t="shared" si="29"/>
        <v>India</v>
      </c>
    </row>
    <row r="598" spans="1:16" ht="38.25" x14ac:dyDescent="0.2">
      <c r="A598" s="1" t="s">
        <v>2916</v>
      </c>
      <c r="B598" s="1" t="s">
        <v>1314</v>
      </c>
      <c r="C598" s="1">
        <v>65000</v>
      </c>
      <c r="D598" s="1">
        <v>65000</v>
      </c>
      <c r="E598" s="1" t="s">
        <v>2902</v>
      </c>
      <c r="F598" s="1">
        <v>65000</v>
      </c>
      <c r="G598" s="1" t="s">
        <v>3351</v>
      </c>
      <c r="H598" s="1" t="s">
        <v>6511</v>
      </c>
      <c r="I598" s="1" t="s">
        <v>2895</v>
      </c>
      <c r="J598" s="1" t="str">
        <f>VLOOKUP(I598,tblCountries6[],2,FALSE)</f>
        <v>USA</v>
      </c>
      <c r="K598" s="1" t="s">
        <v>5350</v>
      </c>
      <c r="L598" s="1">
        <v>17</v>
      </c>
      <c r="M598" s="2" t="str">
        <f t="shared" si="28"/>
        <v>usa</v>
      </c>
      <c r="N598" s="2" t="str">
        <f>VLOOKUP(M598,ClearingKeys!$A$2:$B$104,2,FALSE)</f>
        <v>NA</v>
      </c>
      <c r="O598" s="2">
        <f t="shared" si="27"/>
        <v>17</v>
      </c>
      <c r="P598" t="str">
        <f t="shared" si="29"/>
        <v>USA</v>
      </c>
    </row>
    <row r="599" spans="1:16" ht="38.25" x14ac:dyDescent="0.2">
      <c r="A599" s="1" t="s">
        <v>2917</v>
      </c>
      <c r="B599" s="1" t="s">
        <v>5328</v>
      </c>
      <c r="C599" s="1">
        <v>70000</v>
      </c>
      <c r="D599" s="1">
        <v>70000</v>
      </c>
      <c r="E599" s="1" t="s">
        <v>2902</v>
      </c>
      <c r="F599" s="1">
        <v>70000</v>
      </c>
      <c r="G599" s="1" t="s">
        <v>5383</v>
      </c>
      <c r="H599" s="1" t="s">
        <v>6511</v>
      </c>
      <c r="I599" s="1" t="s">
        <v>2895</v>
      </c>
      <c r="J599" s="1" t="str">
        <f>VLOOKUP(I599,tblCountries6[],2,FALSE)</f>
        <v>USA</v>
      </c>
      <c r="K599" s="1" t="s">
        <v>5350</v>
      </c>
      <c r="L599" s="1">
        <v>18</v>
      </c>
      <c r="M599" s="2" t="str">
        <f t="shared" si="28"/>
        <v>usa</v>
      </c>
      <c r="N599" s="2" t="str">
        <f>VLOOKUP(M599,ClearingKeys!$A$2:$B$104,2,FALSE)</f>
        <v>NA</v>
      </c>
      <c r="O599" s="2">
        <f t="shared" si="27"/>
        <v>18</v>
      </c>
      <c r="P599" t="str">
        <f t="shared" si="29"/>
        <v>USA</v>
      </c>
    </row>
    <row r="600" spans="1:16" ht="38.25" x14ac:dyDescent="0.2">
      <c r="A600" s="1" t="s">
        <v>2909</v>
      </c>
      <c r="B600" s="1" t="s">
        <v>2251</v>
      </c>
      <c r="C600" s="1">
        <v>160000</v>
      </c>
      <c r="D600" s="1">
        <v>160000</v>
      </c>
      <c r="E600" s="1" t="s">
        <v>2902</v>
      </c>
      <c r="F600" s="1">
        <v>160000</v>
      </c>
      <c r="G600" s="1" t="s">
        <v>4090</v>
      </c>
      <c r="H600" s="1" t="s">
        <v>6511</v>
      </c>
      <c r="I600" s="1" t="s">
        <v>2895</v>
      </c>
      <c r="J600" s="1" t="str">
        <f>VLOOKUP(I600,tblCountries6[],2,FALSE)</f>
        <v>USA</v>
      </c>
      <c r="K600" s="1" t="s">
        <v>1240</v>
      </c>
      <c r="L600" s="1">
        <v>5</v>
      </c>
      <c r="M600" s="2" t="str">
        <f t="shared" si="28"/>
        <v>usa</v>
      </c>
      <c r="N600" s="2" t="str">
        <f>VLOOKUP(M600,ClearingKeys!$A$2:$B$104,2,FALSE)</f>
        <v>NA</v>
      </c>
      <c r="O600" s="2">
        <f t="shared" si="27"/>
        <v>5</v>
      </c>
      <c r="P600" t="str">
        <f t="shared" si="29"/>
        <v>USA</v>
      </c>
    </row>
    <row r="601" spans="1:16" ht="38.25" x14ac:dyDescent="0.2">
      <c r="A601" s="1" t="s">
        <v>2910</v>
      </c>
      <c r="B601" s="1" t="s">
        <v>1191</v>
      </c>
      <c r="C601" s="1">
        <v>100000</v>
      </c>
      <c r="D601" s="1">
        <v>100000</v>
      </c>
      <c r="E601" s="1" t="s">
        <v>4998</v>
      </c>
      <c r="F601" s="1">
        <v>101990.9656</v>
      </c>
      <c r="G601" s="1" t="s">
        <v>6291</v>
      </c>
      <c r="H601" s="1" t="s">
        <v>3027</v>
      </c>
      <c r="I601" s="1" t="s">
        <v>2553</v>
      </c>
      <c r="J601" s="1" t="str">
        <f>VLOOKUP(I601,tblCountries6[],2,FALSE)</f>
        <v>Australia</v>
      </c>
      <c r="K601" s="1" t="s">
        <v>5350</v>
      </c>
      <c r="L601" s="1">
        <v>20</v>
      </c>
      <c r="M601" s="2" t="str">
        <f t="shared" si="28"/>
        <v>australia</v>
      </c>
      <c r="N601" s="2" t="str">
        <f>VLOOKUP(M601,ClearingKeys!$A$2:$B$104,2,FALSE)</f>
        <v>OCEANIA</v>
      </c>
      <c r="O601" s="2">
        <f t="shared" si="27"/>
        <v>20</v>
      </c>
      <c r="P601" t="str">
        <f t="shared" si="29"/>
        <v>Australia</v>
      </c>
    </row>
    <row r="602" spans="1:16" ht="38.25" x14ac:dyDescent="0.2">
      <c r="A602" s="1" t="s">
        <v>2971</v>
      </c>
      <c r="B602" s="1" t="s">
        <v>5563</v>
      </c>
      <c r="C602" s="1">
        <v>380000</v>
      </c>
      <c r="D602" s="1">
        <v>380000</v>
      </c>
      <c r="E602" s="1" t="s">
        <v>718</v>
      </c>
      <c r="F602" s="1">
        <v>6767.0083409999997</v>
      </c>
      <c r="G602" s="1" t="s">
        <v>4990</v>
      </c>
      <c r="H602" s="1" t="s">
        <v>3027</v>
      </c>
      <c r="I602" s="1" t="s">
        <v>1241</v>
      </c>
      <c r="J602" s="1" t="str">
        <f>VLOOKUP(I602,tblCountries6[],2,FALSE)</f>
        <v>India</v>
      </c>
      <c r="K602" s="1" t="s">
        <v>1240</v>
      </c>
      <c r="L602" s="1">
        <v>10</v>
      </c>
      <c r="M602" s="2" t="str">
        <f t="shared" si="28"/>
        <v>india</v>
      </c>
      <c r="N602" s="2" t="str">
        <f>VLOOKUP(M602,ClearingKeys!$A$2:$B$104,2,FALSE)</f>
        <v>ASIA</v>
      </c>
      <c r="O602" s="2">
        <f t="shared" si="27"/>
        <v>10</v>
      </c>
      <c r="P602" t="str">
        <f t="shared" si="29"/>
        <v>India</v>
      </c>
    </row>
    <row r="603" spans="1:16" ht="38.25" x14ac:dyDescent="0.2">
      <c r="A603" s="1" t="s">
        <v>2968</v>
      </c>
      <c r="B603" s="1" t="s">
        <v>2451</v>
      </c>
      <c r="C603" s="1">
        <v>30000</v>
      </c>
      <c r="D603" s="1">
        <v>30000</v>
      </c>
      <c r="E603" s="1" t="s">
        <v>2902</v>
      </c>
      <c r="F603" s="1">
        <v>30000</v>
      </c>
      <c r="G603" s="1" t="s">
        <v>2281</v>
      </c>
      <c r="H603" s="1" t="s">
        <v>6511</v>
      </c>
      <c r="I603" s="1" t="s">
        <v>2895</v>
      </c>
      <c r="J603" s="1" t="str">
        <f>VLOOKUP(I603,tblCountries6[],2,FALSE)</f>
        <v>USA</v>
      </c>
      <c r="K603" s="1" t="s">
        <v>5350</v>
      </c>
      <c r="L603" s="1">
        <v>8</v>
      </c>
      <c r="M603" s="2" t="str">
        <f t="shared" si="28"/>
        <v>usa</v>
      </c>
      <c r="N603" s="2" t="str">
        <f>VLOOKUP(M603,ClearingKeys!$A$2:$B$104,2,FALSE)</f>
        <v>NA</v>
      </c>
      <c r="O603" s="2">
        <f t="shared" si="27"/>
        <v>8</v>
      </c>
      <c r="P603" t="str">
        <f t="shared" si="29"/>
        <v>USA</v>
      </c>
    </row>
    <row r="604" spans="1:16" ht="38.25" x14ac:dyDescent="0.2">
      <c r="A604" s="1" t="s">
        <v>2970</v>
      </c>
      <c r="B604" s="1" t="s">
        <v>2841</v>
      </c>
      <c r="C604" s="1" t="s">
        <v>5854</v>
      </c>
      <c r="D604" s="1">
        <v>420000</v>
      </c>
      <c r="E604" s="1" t="s">
        <v>718</v>
      </c>
      <c r="F604" s="1">
        <v>7479.3250090000001</v>
      </c>
      <c r="G604" s="1" t="s">
        <v>5384</v>
      </c>
      <c r="H604" s="1" t="s">
        <v>6511</v>
      </c>
      <c r="I604" s="1" t="s">
        <v>1241</v>
      </c>
      <c r="J604" s="1" t="str">
        <f>VLOOKUP(I604,tblCountries6[],2,FALSE)</f>
        <v>India</v>
      </c>
      <c r="K604" s="1" t="s">
        <v>1240</v>
      </c>
      <c r="L604" s="1">
        <v>3</v>
      </c>
      <c r="M604" s="2" t="str">
        <f t="shared" si="28"/>
        <v>india</v>
      </c>
      <c r="N604" s="2" t="str">
        <f>VLOOKUP(M604,ClearingKeys!$A$2:$B$104,2,FALSE)</f>
        <v>ASIA</v>
      </c>
      <c r="O604" s="2">
        <f t="shared" si="27"/>
        <v>3</v>
      </c>
      <c r="P604" t="str">
        <f t="shared" si="29"/>
        <v>India</v>
      </c>
    </row>
    <row r="605" spans="1:16" ht="38.25" x14ac:dyDescent="0.2">
      <c r="A605" s="1" t="s">
        <v>2966</v>
      </c>
      <c r="B605" s="1" t="s">
        <v>6212</v>
      </c>
      <c r="C605" s="1">
        <v>61000</v>
      </c>
      <c r="D605" s="1">
        <v>61000</v>
      </c>
      <c r="E605" s="1" t="s">
        <v>2902</v>
      </c>
      <c r="F605" s="1">
        <v>61000</v>
      </c>
      <c r="G605" s="1" t="s">
        <v>5100</v>
      </c>
      <c r="H605" s="1" t="s">
        <v>3027</v>
      </c>
      <c r="I605" s="1" t="s">
        <v>2895</v>
      </c>
      <c r="J605" s="1" t="str">
        <f>VLOOKUP(I605,tblCountries6[],2,FALSE)</f>
        <v>USA</v>
      </c>
      <c r="K605" s="1" t="s">
        <v>1240</v>
      </c>
      <c r="L605" s="1">
        <v>5</v>
      </c>
      <c r="M605" s="2" t="str">
        <f t="shared" si="28"/>
        <v>usa</v>
      </c>
      <c r="N605" s="2" t="str">
        <f>VLOOKUP(M605,ClearingKeys!$A$2:$B$104,2,FALSE)</f>
        <v>NA</v>
      </c>
      <c r="O605" s="2">
        <f t="shared" si="27"/>
        <v>5</v>
      </c>
      <c r="P605" t="str">
        <f t="shared" si="29"/>
        <v>USA</v>
      </c>
    </row>
    <row r="606" spans="1:16" ht="38.25" x14ac:dyDescent="0.2">
      <c r="A606" s="1" t="s">
        <v>2967</v>
      </c>
      <c r="B606" s="1" t="s">
        <v>301</v>
      </c>
      <c r="C606" s="1">
        <v>1150</v>
      </c>
      <c r="D606" s="1">
        <v>13800</v>
      </c>
      <c r="E606" s="1" t="s">
        <v>2902</v>
      </c>
      <c r="F606" s="1">
        <v>13800</v>
      </c>
      <c r="G606" s="1" t="s">
        <v>957</v>
      </c>
      <c r="H606" s="1" t="s">
        <v>2089</v>
      </c>
      <c r="I606" s="1" t="s">
        <v>6521</v>
      </c>
      <c r="J606" s="1" t="str">
        <f>VLOOKUP(I606,tblCountries6[],2,FALSE)</f>
        <v>Sri Lanka</v>
      </c>
      <c r="K606" s="1" t="s">
        <v>1240</v>
      </c>
      <c r="L606" s="1">
        <v>20</v>
      </c>
      <c r="M606" s="2" t="str">
        <f t="shared" si="28"/>
        <v>sri lanka</v>
      </c>
      <c r="N606" s="2" t="str">
        <f>VLOOKUP(M606,ClearingKeys!$A$2:$B$104,2,FALSE)</f>
        <v>ASIA</v>
      </c>
      <c r="O606" s="2">
        <f t="shared" si="27"/>
        <v>20</v>
      </c>
      <c r="P606" t="str">
        <f t="shared" si="29"/>
        <v>Sri Lanka</v>
      </c>
    </row>
    <row r="607" spans="1:16" ht="38.25" x14ac:dyDescent="0.2">
      <c r="A607" s="1" t="s">
        <v>2964</v>
      </c>
      <c r="B607" s="1" t="s">
        <v>3085</v>
      </c>
      <c r="C607" s="1" t="s">
        <v>5915</v>
      </c>
      <c r="D607" s="1">
        <v>850000</v>
      </c>
      <c r="E607" s="1" t="s">
        <v>718</v>
      </c>
      <c r="F607" s="1">
        <v>15136.72918</v>
      </c>
      <c r="G607" s="1" t="s">
        <v>6432</v>
      </c>
      <c r="H607" s="1" t="s">
        <v>6511</v>
      </c>
      <c r="I607" s="1" t="s">
        <v>1241</v>
      </c>
      <c r="J607" s="1" t="str">
        <f>VLOOKUP(I607,tblCountries6[],2,FALSE)</f>
        <v>India</v>
      </c>
      <c r="K607" s="1" t="s">
        <v>1240</v>
      </c>
      <c r="L607" s="1">
        <v>6</v>
      </c>
      <c r="M607" s="2" t="str">
        <f t="shared" si="28"/>
        <v>india</v>
      </c>
      <c r="N607" s="2" t="str">
        <f>VLOOKUP(M607,ClearingKeys!$A$2:$B$104,2,FALSE)</f>
        <v>ASIA</v>
      </c>
      <c r="O607" s="2">
        <f t="shared" si="27"/>
        <v>6</v>
      </c>
      <c r="P607" t="str">
        <f t="shared" si="29"/>
        <v>India</v>
      </c>
    </row>
    <row r="608" spans="1:16" ht="38.25" x14ac:dyDescent="0.2">
      <c r="A608" s="1" t="s">
        <v>2965</v>
      </c>
      <c r="B608" s="1" t="s">
        <v>1367</v>
      </c>
      <c r="C608" s="1">
        <v>1800000</v>
      </c>
      <c r="D608" s="1">
        <v>1800000</v>
      </c>
      <c r="E608" s="1" t="s">
        <v>718</v>
      </c>
      <c r="F608" s="1">
        <v>32054.250039999999</v>
      </c>
      <c r="G608" s="1" t="s">
        <v>5832</v>
      </c>
      <c r="H608" s="1" t="s">
        <v>3027</v>
      </c>
      <c r="I608" s="1" t="s">
        <v>1241</v>
      </c>
      <c r="J608" s="1" t="str">
        <f>VLOOKUP(I608,tblCountries6[],2,FALSE)</f>
        <v>India</v>
      </c>
      <c r="K608" s="1" t="s">
        <v>5350</v>
      </c>
      <c r="L608" s="1">
        <v>10</v>
      </c>
      <c r="M608" s="2" t="str">
        <f t="shared" si="28"/>
        <v>india</v>
      </c>
      <c r="N608" s="2" t="str">
        <f>VLOOKUP(M608,ClearingKeys!$A$2:$B$104,2,FALSE)</f>
        <v>ASIA</v>
      </c>
      <c r="O608" s="2">
        <f t="shared" si="27"/>
        <v>10</v>
      </c>
      <c r="P608" t="str">
        <f t="shared" si="29"/>
        <v>India</v>
      </c>
    </row>
    <row r="609" spans="1:16" ht="38.25" x14ac:dyDescent="0.2">
      <c r="A609" s="1" t="s">
        <v>2960</v>
      </c>
      <c r="B609" s="1" t="s">
        <v>2278</v>
      </c>
      <c r="C609" s="1">
        <v>80000</v>
      </c>
      <c r="D609" s="1">
        <v>80000</v>
      </c>
      <c r="E609" s="1" t="s">
        <v>2902</v>
      </c>
      <c r="F609" s="1">
        <v>80000</v>
      </c>
      <c r="G609" s="1" t="s">
        <v>5444</v>
      </c>
      <c r="H609" s="1" t="s">
        <v>2089</v>
      </c>
      <c r="I609" s="1" t="s">
        <v>2895</v>
      </c>
      <c r="J609" s="1" t="str">
        <f>VLOOKUP(I609,tblCountries6[],2,FALSE)</f>
        <v>USA</v>
      </c>
      <c r="K609" s="1" t="s">
        <v>1240</v>
      </c>
      <c r="L609" s="1">
        <v>15</v>
      </c>
      <c r="M609" s="2" t="str">
        <f t="shared" si="28"/>
        <v>usa</v>
      </c>
      <c r="N609" s="2" t="str">
        <f>VLOOKUP(M609,ClearingKeys!$A$2:$B$104,2,FALSE)</f>
        <v>NA</v>
      </c>
      <c r="O609" s="2">
        <f t="shared" si="27"/>
        <v>15</v>
      </c>
      <c r="P609" t="str">
        <f t="shared" si="29"/>
        <v>USA</v>
      </c>
    </row>
    <row r="610" spans="1:16" ht="51" x14ac:dyDescent="0.2">
      <c r="A610" s="1" t="s">
        <v>2961</v>
      </c>
      <c r="B610" s="1" t="s">
        <v>1271</v>
      </c>
      <c r="C610" s="1">
        <v>21000</v>
      </c>
      <c r="D610" s="1">
        <v>21000</v>
      </c>
      <c r="E610" s="1" t="s">
        <v>2902</v>
      </c>
      <c r="F610" s="1">
        <v>21000</v>
      </c>
      <c r="G610" s="1" t="s">
        <v>3027</v>
      </c>
      <c r="H610" s="1" t="s">
        <v>3027</v>
      </c>
      <c r="I610" s="1" t="s">
        <v>1241</v>
      </c>
      <c r="J610" s="1" t="str">
        <f>VLOOKUP(I610,tblCountries6[],2,FALSE)</f>
        <v>India</v>
      </c>
      <c r="K610" s="1" t="s">
        <v>2431</v>
      </c>
      <c r="L610" s="1">
        <v>23</v>
      </c>
      <c r="M610" s="2" t="str">
        <f t="shared" si="28"/>
        <v>india</v>
      </c>
      <c r="N610" s="2" t="str">
        <f>VLOOKUP(M610,ClearingKeys!$A$2:$B$104,2,FALSE)</f>
        <v>ASIA</v>
      </c>
      <c r="O610" s="2">
        <f t="shared" si="27"/>
        <v>23</v>
      </c>
      <c r="P610" t="str">
        <f t="shared" si="29"/>
        <v>India</v>
      </c>
    </row>
    <row r="611" spans="1:16" ht="38.25" x14ac:dyDescent="0.2">
      <c r="A611" s="1" t="s">
        <v>2955</v>
      </c>
      <c r="B611" s="1" t="s">
        <v>4654</v>
      </c>
      <c r="C611" s="1">
        <v>250000</v>
      </c>
      <c r="D611" s="1">
        <v>250000</v>
      </c>
      <c r="E611" s="1" t="s">
        <v>1537</v>
      </c>
      <c r="F611" s="1">
        <v>245840.38080000001</v>
      </c>
      <c r="G611" s="1" t="s">
        <v>1604</v>
      </c>
      <c r="H611" s="1" t="s">
        <v>6511</v>
      </c>
      <c r="I611" s="1" t="s">
        <v>2732</v>
      </c>
      <c r="J611" s="1" t="str">
        <f>VLOOKUP(I611,tblCountries6[],2,FALSE)</f>
        <v>Canada</v>
      </c>
      <c r="K611" s="1" t="s">
        <v>1240</v>
      </c>
      <c r="L611" s="1">
        <v>32</v>
      </c>
      <c r="M611" s="2" t="str">
        <f t="shared" si="28"/>
        <v>canada</v>
      </c>
      <c r="N611" s="2" t="str">
        <f>VLOOKUP(M611,ClearingKeys!$A$2:$B$104,2,FALSE)</f>
        <v>NA</v>
      </c>
      <c r="O611" s="2">
        <f t="shared" si="27"/>
        <v>32</v>
      </c>
      <c r="P611" t="str">
        <f t="shared" si="29"/>
        <v>Canada</v>
      </c>
    </row>
    <row r="612" spans="1:16" ht="51" x14ac:dyDescent="0.2">
      <c r="A612" s="1" t="s">
        <v>2950</v>
      </c>
      <c r="B612" s="1" t="s">
        <v>4654</v>
      </c>
      <c r="C612" s="1" t="s">
        <v>375</v>
      </c>
      <c r="D612" s="1">
        <v>160000</v>
      </c>
      <c r="E612" s="1" t="s">
        <v>718</v>
      </c>
      <c r="F612" s="1">
        <v>2849.26667</v>
      </c>
      <c r="G612" s="1" t="s">
        <v>4834</v>
      </c>
      <c r="H612" s="1" t="s">
        <v>381</v>
      </c>
      <c r="I612" s="1" t="s">
        <v>1241</v>
      </c>
      <c r="J612" s="1" t="str">
        <f>VLOOKUP(I612,tblCountries6[],2,FALSE)</f>
        <v>India</v>
      </c>
      <c r="K612" s="1" t="s">
        <v>2431</v>
      </c>
      <c r="L612" s="1">
        <v>3</v>
      </c>
      <c r="M612" s="2" t="str">
        <f t="shared" si="28"/>
        <v>india</v>
      </c>
      <c r="N612" s="2" t="str">
        <f>VLOOKUP(M612,ClearingKeys!$A$2:$B$104,2,FALSE)</f>
        <v>ASIA</v>
      </c>
      <c r="O612" s="2">
        <f t="shared" si="27"/>
        <v>3</v>
      </c>
      <c r="P612" t="str">
        <f t="shared" si="29"/>
        <v>India</v>
      </c>
    </row>
    <row r="613" spans="1:16" ht="51" x14ac:dyDescent="0.2">
      <c r="A613" s="1" t="s">
        <v>2951</v>
      </c>
      <c r="B613" s="1" t="s">
        <v>611</v>
      </c>
      <c r="C613" s="1">
        <v>700</v>
      </c>
      <c r="D613" s="1">
        <v>8400</v>
      </c>
      <c r="E613" s="1" t="s">
        <v>2902</v>
      </c>
      <c r="F613" s="1">
        <v>8400</v>
      </c>
      <c r="G613" s="1" t="s">
        <v>5057</v>
      </c>
      <c r="H613" s="1" t="s">
        <v>3027</v>
      </c>
      <c r="I613" s="1" t="s">
        <v>1241</v>
      </c>
      <c r="J613" s="1" t="str">
        <f>VLOOKUP(I613,tblCountries6[],2,FALSE)</f>
        <v>India</v>
      </c>
      <c r="K613" s="1" t="s">
        <v>2431</v>
      </c>
      <c r="L613" s="1">
        <v>26</v>
      </c>
      <c r="M613" s="2" t="str">
        <f t="shared" si="28"/>
        <v>india</v>
      </c>
      <c r="N613" s="2" t="str">
        <f>VLOOKUP(M613,ClearingKeys!$A$2:$B$104,2,FALSE)</f>
        <v>ASIA</v>
      </c>
      <c r="O613" s="2">
        <f t="shared" si="27"/>
        <v>26</v>
      </c>
      <c r="P613" t="str">
        <f t="shared" si="29"/>
        <v>India</v>
      </c>
    </row>
    <row r="614" spans="1:16" ht="38.25" x14ac:dyDescent="0.2">
      <c r="A614" s="1" t="s">
        <v>2952</v>
      </c>
      <c r="B614" s="1" t="s">
        <v>6580</v>
      </c>
      <c r="C614" s="1" t="s">
        <v>371</v>
      </c>
      <c r="D614" s="1">
        <v>85000</v>
      </c>
      <c r="E614" s="1" t="s">
        <v>4998</v>
      </c>
      <c r="F614" s="1">
        <v>86692.320789999998</v>
      </c>
      <c r="G614" s="1" t="s">
        <v>1715</v>
      </c>
      <c r="H614" s="1" t="s">
        <v>5482</v>
      </c>
      <c r="I614" s="1" t="s">
        <v>2553</v>
      </c>
      <c r="J614" s="1" t="str">
        <f>VLOOKUP(I614,tblCountries6[],2,FALSE)</f>
        <v>Australia</v>
      </c>
      <c r="K614" s="1" t="s">
        <v>5881</v>
      </c>
      <c r="L614" s="1">
        <v>20</v>
      </c>
      <c r="M614" s="2" t="str">
        <f t="shared" si="28"/>
        <v>australia</v>
      </c>
      <c r="N614" s="2" t="str">
        <f>VLOOKUP(M614,ClearingKeys!$A$2:$B$104,2,FALSE)</f>
        <v>OCEANIA</v>
      </c>
      <c r="O614" s="2">
        <f t="shared" si="27"/>
        <v>20</v>
      </c>
      <c r="P614" t="str">
        <f t="shared" si="29"/>
        <v>Australia</v>
      </c>
    </row>
    <row r="615" spans="1:16" ht="38.25" x14ac:dyDescent="0.2">
      <c r="A615" s="1" t="s">
        <v>2954</v>
      </c>
      <c r="B615" s="1" t="s">
        <v>6580</v>
      </c>
      <c r="C615" s="1">
        <v>50000</v>
      </c>
      <c r="D615" s="1">
        <v>50000</v>
      </c>
      <c r="E615" s="1" t="s">
        <v>2902</v>
      </c>
      <c r="F615" s="1">
        <v>50000</v>
      </c>
      <c r="G615" s="1" t="s">
        <v>1563</v>
      </c>
      <c r="H615" s="1" t="s">
        <v>3027</v>
      </c>
      <c r="I615" s="1" t="s">
        <v>2895</v>
      </c>
      <c r="J615" s="1" t="str">
        <f>VLOOKUP(I615,tblCountries6[],2,FALSE)</f>
        <v>USA</v>
      </c>
      <c r="K615" s="1" t="s">
        <v>1240</v>
      </c>
      <c r="L615" s="1">
        <v>20</v>
      </c>
      <c r="M615" s="2" t="str">
        <f t="shared" si="28"/>
        <v>usa</v>
      </c>
      <c r="N615" s="2" t="str">
        <f>VLOOKUP(M615,ClearingKeys!$A$2:$B$104,2,FALSE)</f>
        <v>NA</v>
      </c>
      <c r="O615" s="2">
        <f t="shared" si="27"/>
        <v>20</v>
      </c>
      <c r="P615" t="str">
        <f t="shared" si="29"/>
        <v>USA</v>
      </c>
    </row>
    <row r="616" spans="1:16" ht="51" x14ac:dyDescent="0.2">
      <c r="A616" s="1" t="s">
        <v>2946</v>
      </c>
      <c r="B616" s="1" t="s">
        <v>6580</v>
      </c>
      <c r="C616" s="1">
        <v>4000</v>
      </c>
      <c r="D616" s="1">
        <v>4000</v>
      </c>
      <c r="E616" s="1" t="s">
        <v>2902</v>
      </c>
      <c r="F616" s="1">
        <v>4000</v>
      </c>
      <c r="G616" s="1" t="s">
        <v>4834</v>
      </c>
      <c r="H616" s="1" t="s">
        <v>381</v>
      </c>
      <c r="I616" s="1" t="s">
        <v>1241</v>
      </c>
      <c r="J616" s="1" t="str">
        <f>VLOOKUP(I616,tblCountries6[],2,FALSE)</f>
        <v>India</v>
      </c>
      <c r="K616" s="1" t="s">
        <v>2431</v>
      </c>
      <c r="L616" s="1">
        <v>6</v>
      </c>
      <c r="M616" s="2" t="str">
        <f t="shared" si="28"/>
        <v>india</v>
      </c>
      <c r="N616" s="2" t="str">
        <f>VLOOKUP(M616,ClearingKeys!$A$2:$B$104,2,FALSE)</f>
        <v>ASIA</v>
      </c>
      <c r="O616" s="2">
        <f t="shared" si="27"/>
        <v>6</v>
      </c>
      <c r="P616" t="str">
        <f t="shared" si="29"/>
        <v>India</v>
      </c>
    </row>
    <row r="617" spans="1:16" ht="51" x14ac:dyDescent="0.2">
      <c r="A617" s="1" t="s">
        <v>2947</v>
      </c>
      <c r="B617" s="1" t="s">
        <v>276</v>
      </c>
      <c r="C617" s="1">
        <v>100000</v>
      </c>
      <c r="D617" s="1">
        <v>100000</v>
      </c>
      <c r="E617" s="1" t="s">
        <v>4998</v>
      </c>
      <c r="F617" s="1">
        <v>101990.9656</v>
      </c>
      <c r="G617" s="1" t="s">
        <v>1604</v>
      </c>
      <c r="H617" s="1" t="s">
        <v>6511</v>
      </c>
      <c r="I617" s="1" t="s">
        <v>2553</v>
      </c>
      <c r="J617" s="1" t="str">
        <f>VLOOKUP(I617,tblCountries6[],2,FALSE)</f>
        <v>Australia</v>
      </c>
      <c r="K617" s="1" t="s">
        <v>2431</v>
      </c>
      <c r="L617" s="1">
        <v>1</v>
      </c>
      <c r="M617" s="2" t="str">
        <f t="shared" si="28"/>
        <v>australia</v>
      </c>
      <c r="N617" s="2" t="str">
        <f>VLOOKUP(M617,ClearingKeys!$A$2:$B$104,2,FALSE)</f>
        <v>OCEANIA</v>
      </c>
      <c r="O617" s="2">
        <f t="shared" si="27"/>
        <v>1</v>
      </c>
      <c r="P617" t="str">
        <f t="shared" si="29"/>
        <v>Australia</v>
      </c>
    </row>
    <row r="618" spans="1:16" ht="38.25" x14ac:dyDescent="0.2">
      <c r="A618" s="1" t="s">
        <v>2948</v>
      </c>
      <c r="B618" s="1" t="s">
        <v>276</v>
      </c>
      <c r="C618" s="1">
        <v>95000</v>
      </c>
      <c r="D618" s="1">
        <v>95000</v>
      </c>
      <c r="E618" s="1" t="s">
        <v>2902</v>
      </c>
      <c r="F618" s="1">
        <v>95000</v>
      </c>
      <c r="G618" s="1" t="s">
        <v>1490</v>
      </c>
      <c r="H618" s="1" t="s">
        <v>3027</v>
      </c>
      <c r="I618" s="1" t="s">
        <v>2895</v>
      </c>
      <c r="J618" s="1" t="str">
        <f>VLOOKUP(I618,tblCountries6[],2,FALSE)</f>
        <v>USA</v>
      </c>
      <c r="K618" s="1" t="s">
        <v>5881</v>
      </c>
      <c r="L618" s="1">
        <v>10</v>
      </c>
      <c r="M618" s="2" t="str">
        <f t="shared" si="28"/>
        <v>usa</v>
      </c>
      <c r="N618" s="2" t="str">
        <f>VLOOKUP(M618,ClearingKeys!$A$2:$B$104,2,FALSE)</f>
        <v>NA</v>
      </c>
      <c r="O618" s="2">
        <f t="shared" si="27"/>
        <v>10</v>
      </c>
      <c r="P618" t="str">
        <f t="shared" si="29"/>
        <v>USA</v>
      </c>
    </row>
    <row r="619" spans="1:16" ht="38.25" x14ac:dyDescent="0.2">
      <c r="A619" s="1" t="s">
        <v>2949</v>
      </c>
      <c r="B619" s="1" t="s">
        <v>1175</v>
      </c>
      <c r="C619" s="1">
        <v>10000</v>
      </c>
      <c r="D619" s="1">
        <v>10000</v>
      </c>
      <c r="E619" s="1" t="s">
        <v>2902</v>
      </c>
      <c r="F619" s="1">
        <v>10000</v>
      </c>
      <c r="G619" s="1" t="s">
        <v>3495</v>
      </c>
      <c r="H619" s="1" t="s">
        <v>3027</v>
      </c>
      <c r="I619" s="1" t="s">
        <v>4817</v>
      </c>
      <c r="J619" s="1" t="str">
        <f>VLOOKUP(I619,tblCountries6[],2,FALSE)</f>
        <v>Indonesia</v>
      </c>
      <c r="K619" s="1" t="s">
        <v>5350</v>
      </c>
      <c r="L619" s="1">
        <v>5</v>
      </c>
      <c r="M619" s="2" t="str">
        <f t="shared" si="28"/>
        <v>indonesia</v>
      </c>
      <c r="N619" s="2" t="str">
        <f>VLOOKUP(M619,ClearingKeys!$A$2:$B$104,2,FALSE)</f>
        <v>ASIA</v>
      </c>
      <c r="O619" s="2">
        <f t="shared" si="27"/>
        <v>5</v>
      </c>
      <c r="P619" t="str">
        <f t="shared" si="29"/>
        <v>Indonesia</v>
      </c>
    </row>
    <row r="620" spans="1:16" ht="51" x14ac:dyDescent="0.2">
      <c r="A620" s="1" t="s">
        <v>2943</v>
      </c>
      <c r="B620" s="1" t="s">
        <v>4308</v>
      </c>
      <c r="C620" s="1">
        <v>4200</v>
      </c>
      <c r="D620" s="1">
        <v>4200</v>
      </c>
      <c r="E620" s="1" t="s">
        <v>2902</v>
      </c>
      <c r="F620" s="1">
        <v>4200</v>
      </c>
      <c r="G620" s="1" t="s">
        <v>4834</v>
      </c>
      <c r="H620" s="1" t="s">
        <v>381</v>
      </c>
      <c r="I620" s="1" t="s">
        <v>1241</v>
      </c>
      <c r="J620" s="1" t="str">
        <f>VLOOKUP(I620,tblCountries6[],2,FALSE)</f>
        <v>India</v>
      </c>
      <c r="K620" s="1" t="s">
        <v>2431</v>
      </c>
      <c r="L620" s="1">
        <v>4</v>
      </c>
      <c r="M620" s="2" t="str">
        <f t="shared" si="28"/>
        <v>india</v>
      </c>
      <c r="N620" s="2" t="str">
        <f>VLOOKUP(M620,ClearingKeys!$A$2:$B$104,2,FALSE)</f>
        <v>ASIA</v>
      </c>
      <c r="O620" s="2">
        <f t="shared" si="27"/>
        <v>4</v>
      </c>
      <c r="P620" t="str">
        <f t="shared" si="29"/>
        <v>India</v>
      </c>
    </row>
    <row r="621" spans="1:16" ht="38.25" x14ac:dyDescent="0.2">
      <c r="A621" s="1" t="s">
        <v>2933</v>
      </c>
      <c r="B621" s="1" t="s">
        <v>5740</v>
      </c>
      <c r="C621" s="1" t="s">
        <v>1974</v>
      </c>
      <c r="D621" s="1">
        <v>720000</v>
      </c>
      <c r="E621" s="1" t="s">
        <v>718</v>
      </c>
      <c r="F621" s="1">
        <v>12821.70001</v>
      </c>
      <c r="G621" s="1" t="s">
        <v>1967</v>
      </c>
      <c r="H621" s="1" t="s">
        <v>3027</v>
      </c>
      <c r="I621" s="1" t="s">
        <v>1241</v>
      </c>
      <c r="J621" s="1" t="str">
        <f>VLOOKUP(I621,tblCountries6[],2,FALSE)</f>
        <v>India</v>
      </c>
      <c r="K621" s="1" t="s">
        <v>1240</v>
      </c>
      <c r="L621" s="1">
        <v>12</v>
      </c>
      <c r="M621" s="2" t="str">
        <f t="shared" si="28"/>
        <v>india</v>
      </c>
      <c r="N621" s="2" t="str">
        <f>VLOOKUP(M621,ClearingKeys!$A$2:$B$104,2,FALSE)</f>
        <v>ASIA</v>
      </c>
      <c r="O621" s="2">
        <f t="shared" si="27"/>
        <v>12</v>
      </c>
      <c r="P621" t="str">
        <f t="shared" si="29"/>
        <v>India</v>
      </c>
    </row>
    <row r="622" spans="1:16" ht="51" x14ac:dyDescent="0.2">
      <c r="A622" s="1" t="s">
        <v>2932</v>
      </c>
      <c r="B622" s="1" t="s">
        <v>5094</v>
      </c>
      <c r="C622" s="1">
        <v>39000</v>
      </c>
      <c r="D622" s="1">
        <v>39000</v>
      </c>
      <c r="E622" s="1" t="s">
        <v>2902</v>
      </c>
      <c r="F622" s="1">
        <v>39000</v>
      </c>
      <c r="G622" s="1" t="s">
        <v>3735</v>
      </c>
      <c r="H622" s="1" t="s">
        <v>6511</v>
      </c>
      <c r="I622" s="1" t="s">
        <v>2895</v>
      </c>
      <c r="J622" s="1" t="str">
        <f>VLOOKUP(I622,tblCountries6[],2,FALSE)</f>
        <v>USA</v>
      </c>
      <c r="K622" s="1" t="s">
        <v>2431</v>
      </c>
      <c r="L622" s="1">
        <v>3</v>
      </c>
      <c r="M622" s="2" t="str">
        <f t="shared" si="28"/>
        <v>usa</v>
      </c>
      <c r="N622" s="2" t="str">
        <f>VLOOKUP(M622,ClearingKeys!$A$2:$B$104,2,FALSE)</f>
        <v>NA</v>
      </c>
      <c r="O622" s="2">
        <f t="shared" si="27"/>
        <v>3</v>
      </c>
      <c r="P622" t="str">
        <f t="shared" si="29"/>
        <v>USA</v>
      </c>
    </row>
    <row r="623" spans="1:16" ht="38.25" x14ac:dyDescent="0.2">
      <c r="A623" s="1" t="s">
        <v>2856</v>
      </c>
      <c r="B623" s="1" t="s">
        <v>5246</v>
      </c>
      <c r="C623" s="1">
        <v>60000</v>
      </c>
      <c r="D623" s="1">
        <v>60000</v>
      </c>
      <c r="E623" s="1" t="s">
        <v>2902</v>
      </c>
      <c r="F623" s="1">
        <v>60000</v>
      </c>
      <c r="G623" s="1" t="s">
        <v>3215</v>
      </c>
      <c r="H623" s="1" t="s">
        <v>6511</v>
      </c>
      <c r="I623" s="1" t="s">
        <v>2895</v>
      </c>
      <c r="J623" s="1" t="str">
        <f>VLOOKUP(I623,tblCountries6[],2,FALSE)</f>
        <v>USA</v>
      </c>
      <c r="K623" s="1" t="s">
        <v>1240</v>
      </c>
      <c r="L623" s="1">
        <v>12</v>
      </c>
      <c r="M623" s="2" t="str">
        <f t="shared" si="28"/>
        <v>usa</v>
      </c>
      <c r="N623" s="2" t="str">
        <f>VLOOKUP(M623,ClearingKeys!$A$2:$B$104,2,FALSE)</f>
        <v>NA</v>
      </c>
      <c r="O623" s="2">
        <f t="shared" si="27"/>
        <v>12</v>
      </c>
      <c r="P623" t="str">
        <f t="shared" si="29"/>
        <v>USA</v>
      </c>
    </row>
    <row r="624" spans="1:16" ht="51" x14ac:dyDescent="0.2">
      <c r="A624" s="1" t="s">
        <v>2855</v>
      </c>
      <c r="B624" s="1" t="s">
        <v>5231</v>
      </c>
      <c r="C624" s="1" t="s">
        <v>4726</v>
      </c>
      <c r="D624" s="1">
        <v>170000</v>
      </c>
      <c r="E624" s="1" t="s">
        <v>4998</v>
      </c>
      <c r="F624" s="1">
        <v>173384.6416</v>
      </c>
      <c r="G624" s="1" t="s">
        <v>3663</v>
      </c>
      <c r="H624" s="1" t="s">
        <v>6511</v>
      </c>
      <c r="I624" s="1" t="s">
        <v>2553</v>
      </c>
      <c r="J624" s="1" t="str">
        <f>VLOOKUP(I624,tblCountries6[],2,FALSE)</f>
        <v>Australia</v>
      </c>
      <c r="K624" s="1" t="s">
        <v>2431</v>
      </c>
      <c r="L624" s="1">
        <v>10</v>
      </c>
      <c r="M624" s="2" t="str">
        <f t="shared" si="28"/>
        <v>australia</v>
      </c>
      <c r="N624" s="2" t="str">
        <f>VLOOKUP(M624,ClearingKeys!$A$2:$B$104,2,FALSE)</f>
        <v>OCEANIA</v>
      </c>
      <c r="O624" s="2">
        <f t="shared" si="27"/>
        <v>10</v>
      </c>
      <c r="P624" t="str">
        <f t="shared" si="29"/>
        <v>Australia</v>
      </c>
    </row>
    <row r="625" spans="1:16" ht="38.25" x14ac:dyDescent="0.2">
      <c r="A625" s="1" t="s">
        <v>2854</v>
      </c>
      <c r="B625" s="1" t="s">
        <v>1183</v>
      </c>
      <c r="C625" s="1">
        <v>125000</v>
      </c>
      <c r="D625" s="1">
        <v>125000</v>
      </c>
      <c r="E625" s="1" t="s">
        <v>2902</v>
      </c>
      <c r="F625" s="1">
        <v>125000</v>
      </c>
      <c r="G625" s="1" t="s">
        <v>6511</v>
      </c>
      <c r="H625" s="1" t="s">
        <v>6511</v>
      </c>
      <c r="I625" s="1" t="s">
        <v>2895</v>
      </c>
      <c r="J625" s="1" t="str">
        <f>VLOOKUP(I625,tblCountries6[],2,FALSE)</f>
        <v>USA</v>
      </c>
      <c r="K625" s="1" t="s">
        <v>5350</v>
      </c>
      <c r="L625" s="1">
        <v>20</v>
      </c>
      <c r="M625" s="2" t="str">
        <f t="shared" si="28"/>
        <v>usa</v>
      </c>
      <c r="N625" s="2" t="str">
        <f>VLOOKUP(M625,ClearingKeys!$A$2:$B$104,2,FALSE)</f>
        <v>NA</v>
      </c>
      <c r="O625" s="2">
        <f t="shared" si="27"/>
        <v>20</v>
      </c>
      <c r="P625" t="str">
        <f t="shared" si="29"/>
        <v>USA</v>
      </c>
    </row>
    <row r="626" spans="1:16" ht="51" x14ac:dyDescent="0.2">
      <c r="A626" s="1" t="s">
        <v>2853</v>
      </c>
      <c r="B626" s="1" t="s">
        <v>1183</v>
      </c>
      <c r="C626" s="1">
        <v>78000</v>
      </c>
      <c r="D626" s="1">
        <v>78000</v>
      </c>
      <c r="E626" s="1" t="s">
        <v>4998</v>
      </c>
      <c r="F626" s="1">
        <v>79552.953200000004</v>
      </c>
      <c r="G626" s="1" t="s">
        <v>2178</v>
      </c>
      <c r="H626" s="1" t="s">
        <v>519</v>
      </c>
      <c r="I626" s="1" t="s">
        <v>2553</v>
      </c>
      <c r="J626" s="1" t="str">
        <f>VLOOKUP(I626,tblCountries6[],2,FALSE)</f>
        <v>Australia</v>
      </c>
      <c r="K626" s="1" t="s">
        <v>2431</v>
      </c>
      <c r="L626" s="1">
        <v>4</v>
      </c>
      <c r="M626" s="2" t="str">
        <f t="shared" si="28"/>
        <v>australia</v>
      </c>
      <c r="N626" s="2" t="str">
        <f>VLOOKUP(M626,ClearingKeys!$A$2:$B$104,2,FALSE)</f>
        <v>OCEANIA</v>
      </c>
      <c r="O626" s="2">
        <f t="shared" si="27"/>
        <v>4</v>
      </c>
      <c r="P626" t="str">
        <f t="shared" si="29"/>
        <v>Australia</v>
      </c>
    </row>
    <row r="627" spans="1:16" ht="38.25" x14ac:dyDescent="0.2">
      <c r="A627" s="1" t="s">
        <v>2861</v>
      </c>
      <c r="B627" s="1" t="s">
        <v>1943</v>
      </c>
      <c r="C627" s="1">
        <v>200000</v>
      </c>
      <c r="D627" s="1">
        <v>200000</v>
      </c>
      <c r="E627" s="1" t="s">
        <v>718</v>
      </c>
      <c r="F627" s="1">
        <v>3561.583337</v>
      </c>
      <c r="G627" s="1" t="s">
        <v>310</v>
      </c>
      <c r="H627" s="1" t="s">
        <v>519</v>
      </c>
      <c r="I627" s="1" t="s">
        <v>1241</v>
      </c>
      <c r="J627" s="1" t="str">
        <f>VLOOKUP(I627,tblCountries6[],2,FALSE)</f>
        <v>India</v>
      </c>
      <c r="K627" s="1" t="s">
        <v>1240</v>
      </c>
      <c r="L627" s="1">
        <v>3</v>
      </c>
      <c r="M627" s="2" t="str">
        <f t="shared" si="28"/>
        <v>india</v>
      </c>
      <c r="N627" s="2" t="str">
        <f>VLOOKUP(M627,ClearingKeys!$A$2:$B$104,2,FALSE)</f>
        <v>ASIA</v>
      </c>
      <c r="O627" s="2">
        <f t="shared" si="27"/>
        <v>3</v>
      </c>
      <c r="P627" t="str">
        <f t="shared" si="29"/>
        <v>India</v>
      </c>
    </row>
    <row r="628" spans="1:16" ht="63.75" x14ac:dyDescent="0.2">
      <c r="A628" s="1" t="s">
        <v>2860</v>
      </c>
      <c r="B628" s="1" t="s">
        <v>2684</v>
      </c>
      <c r="C628" s="1">
        <v>80000</v>
      </c>
      <c r="D628" s="1">
        <v>80000</v>
      </c>
      <c r="E628" s="1" t="s">
        <v>2902</v>
      </c>
      <c r="F628" s="1">
        <v>80000</v>
      </c>
      <c r="G628" s="1" t="s">
        <v>1688</v>
      </c>
      <c r="H628" s="1" t="s">
        <v>3027</v>
      </c>
      <c r="I628" s="1" t="s">
        <v>2895</v>
      </c>
      <c r="J628" s="1" t="str">
        <f>VLOOKUP(I628,tblCountries6[],2,FALSE)</f>
        <v>USA</v>
      </c>
      <c r="K628" s="1" t="s">
        <v>1240</v>
      </c>
      <c r="L628" s="1">
        <v>8</v>
      </c>
      <c r="M628" s="2" t="str">
        <f t="shared" si="28"/>
        <v>usa</v>
      </c>
      <c r="N628" s="2" t="str">
        <f>VLOOKUP(M628,ClearingKeys!$A$2:$B$104,2,FALSE)</f>
        <v>NA</v>
      </c>
      <c r="O628" s="2">
        <f t="shared" si="27"/>
        <v>8</v>
      </c>
      <c r="P628" t="str">
        <f t="shared" si="29"/>
        <v>USA</v>
      </c>
    </row>
    <row r="629" spans="1:16" ht="38.25" x14ac:dyDescent="0.2">
      <c r="A629" s="1" t="s">
        <v>2859</v>
      </c>
      <c r="B629" s="1" t="s">
        <v>2684</v>
      </c>
      <c r="C629" s="1">
        <v>600000</v>
      </c>
      <c r="D629" s="1">
        <v>600000</v>
      </c>
      <c r="E629" s="1" t="s">
        <v>718</v>
      </c>
      <c r="F629" s="1">
        <v>10684.75001</v>
      </c>
      <c r="G629" s="1" t="s">
        <v>2972</v>
      </c>
      <c r="H629" s="1" t="s">
        <v>6511</v>
      </c>
      <c r="I629" s="1" t="s">
        <v>1241</v>
      </c>
      <c r="J629" s="1" t="str">
        <f>VLOOKUP(I629,tblCountries6[],2,FALSE)</f>
        <v>India</v>
      </c>
      <c r="K629" s="1" t="s">
        <v>5350</v>
      </c>
      <c r="L629" s="1">
        <v>3</v>
      </c>
      <c r="M629" s="2" t="str">
        <f t="shared" si="28"/>
        <v>india</v>
      </c>
      <c r="N629" s="2" t="str">
        <f>VLOOKUP(M629,ClearingKeys!$A$2:$B$104,2,FALSE)</f>
        <v>ASIA</v>
      </c>
      <c r="O629" s="2">
        <f t="shared" si="27"/>
        <v>3</v>
      </c>
      <c r="P629" t="str">
        <f t="shared" si="29"/>
        <v>India</v>
      </c>
    </row>
    <row r="630" spans="1:16" ht="51" x14ac:dyDescent="0.2">
      <c r="A630" s="1" t="s">
        <v>2857</v>
      </c>
      <c r="B630" s="1" t="s">
        <v>2173</v>
      </c>
      <c r="C630" s="1" t="s">
        <v>5469</v>
      </c>
      <c r="D630" s="1">
        <v>300000</v>
      </c>
      <c r="E630" s="1" t="s">
        <v>718</v>
      </c>
      <c r="F630" s="1">
        <v>5342.3750060000002</v>
      </c>
      <c r="G630" s="1" t="s">
        <v>4245</v>
      </c>
      <c r="H630" s="1" t="s">
        <v>4092</v>
      </c>
      <c r="I630" s="1" t="s">
        <v>1241</v>
      </c>
      <c r="J630" s="1" t="str">
        <f>VLOOKUP(I630,tblCountries6[],2,FALSE)</f>
        <v>India</v>
      </c>
      <c r="K630" s="1" t="s">
        <v>2431</v>
      </c>
      <c r="L630" s="1">
        <v>2</v>
      </c>
      <c r="M630" s="2" t="str">
        <f t="shared" si="28"/>
        <v>india</v>
      </c>
      <c r="N630" s="2" t="str">
        <f>VLOOKUP(M630,ClearingKeys!$A$2:$B$104,2,FALSE)</f>
        <v>ASIA</v>
      </c>
      <c r="O630" s="2">
        <f t="shared" si="27"/>
        <v>2</v>
      </c>
      <c r="P630" t="str">
        <f t="shared" si="29"/>
        <v>India</v>
      </c>
    </row>
    <row r="631" spans="1:16" ht="38.25" x14ac:dyDescent="0.2">
      <c r="A631" s="1" t="s">
        <v>2852</v>
      </c>
      <c r="B631" s="1" t="s">
        <v>3329</v>
      </c>
      <c r="C631" s="1" t="s">
        <v>484</v>
      </c>
      <c r="D631" s="1">
        <v>4000000</v>
      </c>
      <c r="E631" s="1" t="s">
        <v>718</v>
      </c>
      <c r="F631" s="1">
        <v>71231.666750000004</v>
      </c>
      <c r="G631" s="1" t="s">
        <v>1059</v>
      </c>
      <c r="H631" s="1" t="s">
        <v>3027</v>
      </c>
      <c r="I631" s="1" t="s">
        <v>1241</v>
      </c>
      <c r="J631" s="1" t="str">
        <f>VLOOKUP(I631,tblCountries6[],2,FALSE)</f>
        <v>India</v>
      </c>
      <c r="K631" s="1" t="s">
        <v>1240</v>
      </c>
      <c r="L631" s="1">
        <v>1.5</v>
      </c>
      <c r="M631" s="2" t="str">
        <f t="shared" si="28"/>
        <v>india</v>
      </c>
      <c r="N631" s="2" t="str">
        <f>VLOOKUP(M631,ClearingKeys!$A$2:$B$104,2,FALSE)</f>
        <v>ASIA</v>
      </c>
      <c r="O631" s="2">
        <f t="shared" si="27"/>
        <v>1.5</v>
      </c>
      <c r="P631" t="str">
        <f t="shared" si="29"/>
        <v>India</v>
      </c>
    </row>
    <row r="632" spans="1:16" ht="38.25" x14ac:dyDescent="0.2">
      <c r="A632" s="1" t="s">
        <v>2848</v>
      </c>
      <c r="B632" s="1" t="s">
        <v>5302</v>
      </c>
      <c r="C632" s="1" t="s">
        <v>1132</v>
      </c>
      <c r="D632" s="1">
        <v>4500000</v>
      </c>
      <c r="E632" s="1" t="s">
        <v>718</v>
      </c>
      <c r="F632" s="1">
        <v>80135.625090000001</v>
      </c>
      <c r="G632" s="1" t="s">
        <v>2340</v>
      </c>
      <c r="H632" s="1" t="s">
        <v>2893</v>
      </c>
      <c r="I632" s="1" t="s">
        <v>1241</v>
      </c>
      <c r="J632" s="1" t="str">
        <f>VLOOKUP(I632,tblCountries6[],2,FALSE)</f>
        <v>India</v>
      </c>
      <c r="K632" s="1" t="s">
        <v>5881</v>
      </c>
      <c r="L632" s="1">
        <v>6</v>
      </c>
      <c r="M632" s="2" t="str">
        <f t="shared" si="28"/>
        <v>india</v>
      </c>
      <c r="N632" s="2" t="str">
        <f>VLOOKUP(M632,ClearingKeys!$A$2:$B$104,2,FALSE)</f>
        <v>ASIA</v>
      </c>
      <c r="O632" s="2">
        <f t="shared" si="27"/>
        <v>6</v>
      </c>
      <c r="P632" t="str">
        <f t="shared" si="29"/>
        <v>India</v>
      </c>
    </row>
    <row r="633" spans="1:16" ht="38.25" x14ac:dyDescent="0.2">
      <c r="A633" s="1" t="s">
        <v>2850</v>
      </c>
      <c r="B633" s="1" t="s">
        <v>741</v>
      </c>
      <c r="C633" s="1">
        <v>55000</v>
      </c>
      <c r="D633" s="1">
        <v>55000</v>
      </c>
      <c r="E633" s="1" t="s">
        <v>1537</v>
      </c>
      <c r="F633" s="1">
        <v>54084.88377</v>
      </c>
      <c r="G633" s="1" t="s">
        <v>1563</v>
      </c>
      <c r="H633" s="1" t="s">
        <v>3027</v>
      </c>
      <c r="I633" s="1" t="s">
        <v>2732</v>
      </c>
      <c r="J633" s="1" t="str">
        <f>VLOOKUP(I633,tblCountries6[],2,FALSE)</f>
        <v>Canada</v>
      </c>
      <c r="K633" s="1" t="s">
        <v>1240</v>
      </c>
      <c r="L633" s="1">
        <v>5</v>
      </c>
      <c r="M633" s="2" t="str">
        <f t="shared" si="28"/>
        <v>canada</v>
      </c>
      <c r="N633" s="2" t="str">
        <f>VLOOKUP(M633,ClearingKeys!$A$2:$B$104,2,FALSE)</f>
        <v>NA</v>
      </c>
      <c r="O633" s="2">
        <f t="shared" si="27"/>
        <v>5</v>
      </c>
      <c r="P633" t="str">
        <f t="shared" si="29"/>
        <v>Canada</v>
      </c>
    </row>
    <row r="634" spans="1:16" ht="38.25" x14ac:dyDescent="0.2">
      <c r="A634" s="1" t="s">
        <v>2832</v>
      </c>
      <c r="B634" s="1" t="s">
        <v>6263</v>
      </c>
      <c r="C634" s="1">
        <v>53000</v>
      </c>
      <c r="D634" s="1">
        <v>53000</v>
      </c>
      <c r="E634" s="1" t="s">
        <v>2902</v>
      </c>
      <c r="F634" s="1">
        <v>53000</v>
      </c>
      <c r="G634" s="1" t="s">
        <v>2972</v>
      </c>
      <c r="H634" s="1" t="s">
        <v>6511</v>
      </c>
      <c r="I634" s="1" t="s">
        <v>2895</v>
      </c>
      <c r="J634" s="1" t="str">
        <f>VLOOKUP(I634,tblCountries6[],2,FALSE)</f>
        <v>USA</v>
      </c>
      <c r="K634" s="1" t="s">
        <v>1240</v>
      </c>
      <c r="L634" s="1">
        <v>30</v>
      </c>
      <c r="M634" s="2" t="str">
        <f t="shared" si="28"/>
        <v>usa</v>
      </c>
      <c r="N634" s="2" t="str">
        <f>VLOOKUP(M634,ClearingKeys!$A$2:$B$104,2,FALSE)</f>
        <v>NA</v>
      </c>
      <c r="O634" s="2">
        <f t="shared" si="27"/>
        <v>30</v>
      </c>
      <c r="P634" t="str">
        <f t="shared" si="29"/>
        <v>USA</v>
      </c>
    </row>
    <row r="635" spans="1:16" ht="38.25" x14ac:dyDescent="0.2">
      <c r="A635" s="1" t="s">
        <v>2831</v>
      </c>
      <c r="B635" s="1" t="s">
        <v>6263</v>
      </c>
      <c r="C635" s="1" t="s">
        <v>6409</v>
      </c>
      <c r="D635" s="1">
        <v>300000</v>
      </c>
      <c r="E635" s="1" t="s">
        <v>718</v>
      </c>
      <c r="F635" s="1">
        <v>5342.3750060000002</v>
      </c>
      <c r="G635" s="1" t="s">
        <v>6050</v>
      </c>
      <c r="H635" s="1" t="s">
        <v>381</v>
      </c>
      <c r="I635" s="1" t="s">
        <v>1241</v>
      </c>
      <c r="J635" s="1" t="str">
        <f>VLOOKUP(I635,tblCountries6[],2,FALSE)</f>
        <v>India</v>
      </c>
      <c r="K635" s="1" t="s">
        <v>1240</v>
      </c>
      <c r="L635" s="1">
        <v>1</v>
      </c>
      <c r="M635" s="2" t="str">
        <f t="shared" si="28"/>
        <v>india</v>
      </c>
      <c r="N635" s="2" t="str">
        <f>VLOOKUP(M635,ClearingKeys!$A$2:$B$104,2,FALSE)</f>
        <v>ASIA</v>
      </c>
      <c r="O635" s="2">
        <f t="shared" si="27"/>
        <v>1</v>
      </c>
      <c r="P635" t="str">
        <f t="shared" si="29"/>
        <v>India</v>
      </c>
    </row>
    <row r="636" spans="1:16" ht="38.25" x14ac:dyDescent="0.2">
      <c r="A636" s="1" t="s">
        <v>2836</v>
      </c>
      <c r="B636" s="1" t="s">
        <v>5922</v>
      </c>
      <c r="C636" s="1" t="s">
        <v>3459</v>
      </c>
      <c r="D636" s="1">
        <v>400000</v>
      </c>
      <c r="E636" s="1" t="s">
        <v>718</v>
      </c>
      <c r="F636" s="1">
        <v>7123.1666750000004</v>
      </c>
      <c r="G636" s="1" t="s">
        <v>496</v>
      </c>
      <c r="H636" s="1" t="s">
        <v>3027</v>
      </c>
      <c r="I636" s="1" t="s">
        <v>1241</v>
      </c>
      <c r="J636" s="1" t="str">
        <f>VLOOKUP(I636,tblCountries6[],2,FALSE)</f>
        <v>India</v>
      </c>
      <c r="K636" s="1" t="s">
        <v>5881</v>
      </c>
      <c r="L636" s="1">
        <v>5</v>
      </c>
      <c r="M636" s="2" t="str">
        <f t="shared" si="28"/>
        <v>india</v>
      </c>
      <c r="N636" s="2" t="str">
        <f>VLOOKUP(M636,ClearingKeys!$A$2:$B$104,2,FALSE)</f>
        <v>ASIA</v>
      </c>
      <c r="O636" s="2">
        <f t="shared" si="27"/>
        <v>5</v>
      </c>
      <c r="P636" t="str">
        <f t="shared" si="29"/>
        <v>India</v>
      </c>
    </row>
    <row r="637" spans="1:16" ht="38.25" x14ac:dyDescent="0.2">
      <c r="A637" s="1" t="s">
        <v>2835</v>
      </c>
      <c r="B637" s="1" t="s">
        <v>5922</v>
      </c>
      <c r="C637" s="1" t="s">
        <v>5717</v>
      </c>
      <c r="D637" s="1">
        <v>600000</v>
      </c>
      <c r="E637" s="1" t="s">
        <v>718</v>
      </c>
      <c r="F637" s="1">
        <v>10684.75001</v>
      </c>
      <c r="G637" s="1" t="s">
        <v>1289</v>
      </c>
      <c r="H637" s="1" t="s">
        <v>3027</v>
      </c>
      <c r="I637" s="1" t="s">
        <v>1241</v>
      </c>
      <c r="J637" s="1" t="str">
        <f>VLOOKUP(I637,tblCountries6[],2,FALSE)</f>
        <v>India</v>
      </c>
      <c r="K637" s="1" t="s">
        <v>1240</v>
      </c>
      <c r="L637" s="1">
        <v>11</v>
      </c>
      <c r="M637" s="2" t="str">
        <f t="shared" si="28"/>
        <v>india</v>
      </c>
      <c r="N637" s="2" t="str">
        <f>VLOOKUP(M637,ClearingKeys!$A$2:$B$104,2,FALSE)</f>
        <v>ASIA</v>
      </c>
      <c r="O637" s="2">
        <f t="shared" si="27"/>
        <v>11</v>
      </c>
      <c r="P637" t="str">
        <f t="shared" si="29"/>
        <v>India</v>
      </c>
    </row>
    <row r="638" spans="1:16" ht="51" x14ac:dyDescent="0.2">
      <c r="A638" s="1" t="s">
        <v>2838</v>
      </c>
      <c r="B638" s="1" t="s">
        <v>2168</v>
      </c>
      <c r="C638" s="1">
        <v>4000</v>
      </c>
      <c r="D638" s="1">
        <v>4000</v>
      </c>
      <c r="E638" s="1" t="s">
        <v>2902</v>
      </c>
      <c r="F638" s="1">
        <v>4000</v>
      </c>
      <c r="G638" s="1" t="s">
        <v>4834</v>
      </c>
      <c r="H638" s="1" t="s">
        <v>381</v>
      </c>
      <c r="I638" s="1" t="s">
        <v>1241</v>
      </c>
      <c r="J638" s="1" t="str">
        <f>VLOOKUP(I638,tblCountries6[],2,FALSE)</f>
        <v>India</v>
      </c>
      <c r="K638" s="1" t="s">
        <v>2431</v>
      </c>
      <c r="L638" s="1">
        <v>4</v>
      </c>
      <c r="M638" s="2" t="str">
        <f t="shared" si="28"/>
        <v>india</v>
      </c>
      <c r="N638" s="2" t="str">
        <f>VLOOKUP(M638,ClearingKeys!$A$2:$B$104,2,FALSE)</f>
        <v>ASIA</v>
      </c>
      <c r="O638" s="2">
        <f t="shared" si="27"/>
        <v>4</v>
      </c>
      <c r="P638" t="str">
        <f t="shared" si="29"/>
        <v>India</v>
      </c>
    </row>
    <row r="639" spans="1:16" ht="51" x14ac:dyDescent="0.2">
      <c r="A639" s="1" t="s">
        <v>2837</v>
      </c>
      <c r="B639" s="1" t="s">
        <v>6194</v>
      </c>
      <c r="C639" s="1">
        <v>8000</v>
      </c>
      <c r="D639" s="1">
        <v>8000</v>
      </c>
      <c r="E639" s="1" t="s">
        <v>2902</v>
      </c>
      <c r="F639" s="1">
        <v>8000</v>
      </c>
      <c r="G639" s="1" t="s">
        <v>6278</v>
      </c>
      <c r="H639" s="1" t="s">
        <v>3027</v>
      </c>
      <c r="I639" s="1" t="s">
        <v>5227</v>
      </c>
      <c r="J639" s="1" t="str">
        <f>VLOOKUP(I639,tblCountries6[],2,FALSE)</f>
        <v>Thailand</v>
      </c>
      <c r="K639" s="1" t="s">
        <v>2431</v>
      </c>
      <c r="L639" s="1">
        <v>1</v>
      </c>
      <c r="M639" s="2" t="str">
        <f t="shared" si="28"/>
        <v>thailand</v>
      </c>
      <c r="N639" s="2" t="str">
        <f>VLOOKUP(M639,ClearingKeys!$A$2:$B$104,2,FALSE)</f>
        <v>ASIA</v>
      </c>
      <c r="O639" s="2">
        <f t="shared" si="27"/>
        <v>1</v>
      </c>
      <c r="P639" t="str">
        <f t="shared" si="29"/>
        <v>Thailand</v>
      </c>
    </row>
    <row r="640" spans="1:16" ht="38.25" x14ac:dyDescent="0.2">
      <c r="A640" s="1" t="s">
        <v>2839</v>
      </c>
      <c r="B640" s="1" t="s">
        <v>6275</v>
      </c>
      <c r="C640" s="1">
        <v>150000</v>
      </c>
      <c r="D640" s="1">
        <v>150000</v>
      </c>
      <c r="E640" s="1" t="s">
        <v>718</v>
      </c>
      <c r="F640" s="1">
        <v>2671.1875030000001</v>
      </c>
      <c r="G640" s="1" t="s">
        <v>2350</v>
      </c>
      <c r="H640" s="1" t="s">
        <v>3027</v>
      </c>
      <c r="I640" s="1" t="s">
        <v>1241</v>
      </c>
      <c r="J640" s="1" t="str">
        <f>VLOOKUP(I640,tblCountries6[],2,FALSE)</f>
        <v>India</v>
      </c>
      <c r="K640" s="1" t="s">
        <v>5350</v>
      </c>
      <c r="L640" s="1">
        <v>5</v>
      </c>
      <c r="M640" s="2" t="str">
        <f t="shared" si="28"/>
        <v>india</v>
      </c>
      <c r="N640" s="2" t="str">
        <f>VLOOKUP(M640,ClearingKeys!$A$2:$B$104,2,FALSE)</f>
        <v>ASIA</v>
      </c>
      <c r="O640" s="2">
        <f t="shared" si="27"/>
        <v>5</v>
      </c>
      <c r="P640" t="str">
        <f t="shared" si="29"/>
        <v>India</v>
      </c>
    </row>
    <row r="641" spans="1:16" ht="38.25" x14ac:dyDescent="0.2">
      <c r="A641" s="1" t="s">
        <v>2827</v>
      </c>
      <c r="B641" s="1" t="s">
        <v>1506</v>
      </c>
      <c r="C641" s="1" t="s">
        <v>4126</v>
      </c>
      <c r="D641" s="1">
        <v>800000</v>
      </c>
      <c r="E641" s="1" t="s">
        <v>718</v>
      </c>
      <c r="F641" s="1">
        <v>14246.333350000001</v>
      </c>
      <c r="G641" s="1" t="s">
        <v>4092</v>
      </c>
      <c r="H641" s="1" t="s">
        <v>4092</v>
      </c>
      <c r="I641" s="1" t="s">
        <v>1241</v>
      </c>
      <c r="J641" s="1" t="str">
        <f>VLOOKUP(I641,tblCountries6[],2,FALSE)</f>
        <v>India</v>
      </c>
      <c r="K641" s="1" t="s">
        <v>5350</v>
      </c>
      <c r="L641" s="1">
        <v>3</v>
      </c>
      <c r="M641" s="2" t="str">
        <f t="shared" si="28"/>
        <v>india</v>
      </c>
      <c r="N641" s="2" t="str">
        <f>VLOOKUP(M641,ClearingKeys!$A$2:$B$104,2,FALSE)</f>
        <v>ASIA</v>
      </c>
      <c r="O641" s="2">
        <f t="shared" si="27"/>
        <v>3</v>
      </c>
      <c r="P641" t="str">
        <f t="shared" si="29"/>
        <v>India</v>
      </c>
    </row>
    <row r="642" spans="1:16" ht="38.25" x14ac:dyDescent="0.2">
      <c r="A642" s="1" t="s">
        <v>2828</v>
      </c>
      <c r="B642" s="1" t="s">
        <v>1303</v>
      </c>
      <c r="C642" s="1">
        <v>480000</v>
      </c>
      <c r="D642" s="1">
        <v>480000</v>
      </c>
      <c r="E642" s="1" t="s">
        <v>718</v>
      </c>
      <c r="F642" s="1">
        <v>8547.8000100000008</v>
      </c>
      <c r="G642" s="1" t="s">
        <v>4188</v>
      </c>
      <c r="H642" s="1" t="s">
        <v>381</v>
      </c>
      <c r="I642" s="1" t="s">
        <v>1241</v>
      </c>
      <c r="J642" s="1" t="str">
        <f>VLOOKUP(I642,tblCountries6[],2,FALSE)</f>
        <v>India</v>
      </c>
      <c r="K642" s="1" t="s">
        <v>5881</v>
      </c>
      <c r="L642" s="1">
        <v>3</v>
      </c>
      <c r="M642" s="2" t="str">
        <f t="shared" si="28"/>
        <v>india</v>
      </c>
      <c r="N642" s="2" t="str">
        <f>VLOOKUP(M642,ClearingKeys!$A$2:$B$104,2,FALSE)</f>
        <v>ASIA</v>
      </c>
      <c r="O642" s="2">
        <f t="shared" si="27"/>
        <v>3</v>
      </c>
      <c r="P642" t="str">
        <f t="shared" si="29"/>
        <v>India</v>
      </c>
    </row>
    <row r="643" spans="1:16" ht="38.25" x14ac:dyDescent="0.2">
      <c r="A643" s="1" t="s">
        <v>2829</v>
      </c>
      <c r="B643" s="1" t="s">
        <v>5775</v>
      </c>
      <c r="C643" s="1" t="s">
        <v>4242</v>
      </c>
      <c r="D643" s="1">
        <v>432000</v>
      </c>
      <c r="E643" s="1" t="s">
        <v>718</v>
      </c>
      <c r="F643" s="1">
        <v>7693.0200089999998</v>
      </c>
      <c r="G643" s="1" t="s">
        <v>592</v>
      </c>
      <c r="H643" s="1" t="s">
        <v>3027</v>
      </c>
      <c r="I643" s="1" t="s">
        <v>1241</v>
      </c>
      <c r="J643" s="1" t="str">
        <f>VLOOKUP(I643,tblCountries6[],2,FALSE)</f>
        <v>India</v>
      </c>
      <c r="K643" s="1" t="s">
        <v>5350</v>
      </c>
      <c r="L643" s="1">
        <v>5</v>
      </c>
      <c r="M643" s="2" t="str">
        <f t="shared" si="28"/>
        <v>india</v>
      </c>
      <c r="N643" s="2" t="str">
        <f>VLOOKUP(M643,ClearingKeys!$A$2:$B$104,2,FALSE)</f>
        <v>ASIA</v>
      </c>
      <c r="O643" s="2">
        <f t="shared" si="27"/>
        <v>5</v>
      </c>
      <c r="P643" t="str">
        <f t="shared" si="29"/>
        <v>India</v>
      </c>
    </row>
    <row r="644" spans="1:16" ht="51" x14ac:dyDescent="0.2">
      <c r="A644" s="1" t="s">
        <v>2830</v>
      </c>
      <c r="B644" s="1" t="s">
        <v>5775</v>
      </c>
      <c r="C644" s="1">
        <v>4000</v>
      </c>
      <c r="D644" s="1">
        <v>4000</v>
      </c>
      <c r="E644" s="1" t="s">
        <v>2902</v>
      </c>
      <c r="F644" s="1">
        <v>4000</v>
      </c>
      <c r="G644" s="1" t="s">
        <v>6408</v>
      </c>
      <c r="H644" s="1" t="s">
        <v>3027</v>
      </c>
      <c r="I644" s="1" t="s">
        <v>1241</v>
      </c>
      <c r="J644" s="1" t="str">
        <f>VLOOKUP(I644,tblCountries6[],2,FALSE)</f>
        <v>India</v>
      </c>
      <c r="K644" s="1" t="s">
        <v>2431</v>
      </c>
      <c r="L644" s="1">
        <v>8</v>
      </c>
      <c r="M644" s="2" t="str">
        <f t="shared" si="28"/>
        <v>india</v>
      </c>
      <c r="N644" s="2" t="str">
        <f>VLOOKUP(M644,ClearingKeys!$A$2:$B$104,2,FALSE)</f>
        <v>ASIA</v>
      </c>
      <c r="O644" s="2">
        <f t="shared" si="27"/>
        <v>8</v>
      </c>
      <c r="P644" t="str">
        <f t="shared" si="29"/>
        <v>India</v>
      </c>
    </row>
    <row r="645" spans="1:16" ht="51" x14ac:dyDescent="0.2">
      <c r="A645" s="1" t="s">
        <v>2901</v>
      </c>
      <c r="B645" s="1" t="s">
        <v>5403</v>
      </c>
      <c r="C645" s="1">
        <v>450</v>
      </c>
      <c r="D645" s="1">
        <v>5400</v>
      </c>
      <c r="E645" s="1" t="s">
        <v>2902</v>
      </c>
      <c r="F645" s="1">
        <v>5400</v>
      </c>
      <c r="G645" s="1" t="s">
        <v>3575</v>
      </c>
      <c r="H645" s="1" t="s">
        <v>3027</v>
      </c>
      <c r="I645" s="1" t="s">
        <v>1241</v>
      </c>
      <c r="J645" s="1" t="str">
        <f>VLOOKUP(I645,tblCountries6[],2,FALSE)</f>
        <v>India</v>
      </c>
      <c r="K645" s="1" t="s">
        <v>2431</v>
      </c>
      <c r="L645" s="1">
        <v>3</v>
      </c>
      <c r="M645" s="2" t="str">
        <f t="shared" si="28"/>
        <v>india</v>
      </c>
      <c r="N645" s="2" t="str">
        <f>VLOOKUP(M645,ClearingKeys!$A$2:$B$104,2,FALSE)</f>
        <v>ASIA</v>
      </c>
      <c r="O645" s="2">
        <f t="shared" si="27"/>
        <v>3</v>
      </c>
      <c r="P645" t="str">
        <f t="shared" si="29"/>
        <v>India</v>
      </c>
    </row>
    <row r="646" spans="1:16" ht="38.25" x14ac:dyDescent="0.2">
      <c r="A646" s="1" t="s">
        <v>2900</v>
      </c>
      <c r="B646" s="1" t="s">
        <v>4784</v>
      </c>
      <c r="C646" s="1">
        <v>10500000</v>
      </c>
      <c r="D646" s="1">
        <v>10500000</v>
      </c>
      <c r="E646" s="1" t="s">
        <v>718</v>
      </c>
      <c r="F646" s="1">
        <v>186983.12520000001</v>
      </c>
      <c r="G646" s="1" t="s">
        <v>3024</v>
      </c>
      <c r="H646" s="1" t="s">
        <v>3027</v>
      </c>
      <c r="I646" s="1" t="s">
        <v>1241</v>
      </c>
      <c r="J646" s="1" t="str">
        <f>VLOOKUP(I646,tblCountries6[],2,FALSE)</f>
        <v>India</v>
      </c>
      <c r="K646" s="1" t="s">
        <v>5350</v>
      </c>
      <c r="L646" s="1">
        <v>10</v>
      </c>
      <c r="M646" s="2" t="str">
        <f t="shared" si="28"/>
        <v>india</v>
      </c>
      <c r="N646" s="2" t="str">
        <f>VLOOKUP(M646,ClearingKeys!$A$2:$B$104,2,FALSE)</f>
        <v>ASIA</v>
      </c>
      <c r="O646" s="2">
        <f t="shared" ref="O646:O709" si="30">IF(ISBLANK(L646),"na",L646)</f>
        <v>10</v>
      </c>
      <c r="P646" t="str">
        <f t="shared" si="29"/>
        <v>India</v>
      </c>
    </row>
    <row r="647" spans="1:16" ht="38.25" x14ac:dyDescent="0.2">
      <c r="A647" s="1" t="s">
        <v>2899</v>
      </c>
      <c r="B647" s="1" t="s">
        <v>559</v>
      </c>
      <c r="C647" s="1">
        <v>21500</v>
      </c>
      <c r="D647" s="1">
        <v>21500</v>
      </c>
      <c r="E647" s="1" t="s">
        <v>2902</v>
      </c>
      <c r="F647" s="1">
        <v>21500</v>
      </c>
      <c r="G647" s="1" t="s">
        <v>5118</v>
      </c>
      <c r="H647" s="1" t="s">
        <v>6511</v>
      </c>
      <c r="I647" s="1" t="s">
        <v>1241</v>
      </c>
      <c r="J647" s="1" t="str">
        <f>VLOOKUP(I647,tblCountries6[],2,FALSE)</f>
        <v>India</v>
      </c>
      <c r="K647" s="1" t="s">
        <v>1240</v>
      </c>
      <c r="L647" s="1">
        <v>9</v>
      </c>
      <c r="M647" s="2" t="str">
        <f t="shared" ref="M647:M710" si="31">TRIM(LOWER(J647))</f>
        <v>india</v>
      </c>
      <c r="N647" s="2" t="str">
        <f>VLOOKUP(M647,ClearingKeys!$A$2:$B$104,2,FALSE)</f>
        <v>ASIA</v>
      </c>
      <c r="O647" s="2">
        <f t="shared" si="30"/>
        <v>9</v>
      </c>
      <c r="P647" t="str">
        <f t="shared" ref="P647:P710" si="32">IF(M647="usa","USA",IF(M647="UK","UK",PROPER(M647)))</f>
        <v>India</v>
      </c>
    </row>
    <row r="648" spans="1:16" ht="51" x14ac:dyDescent="0.2">
      <c r="A648" s="1" t="s">
        <v>2898</v>
      </c>
      <c r="B648" s="1" t="s">
        <v>4478</v>
      </c>
      <c r="C648" s="1">
        <v>15000</v>
      </c>
      <c r="D648" s="1">
        <v>15000</v>
      </c>
      <c r="E648" s="1" t="s">
        <v>2902</v>
      </c>
      <c r="F648" s="1">
        <v>15000</v>
      </c>
      <c r="G648" s="1" t="s">
        <v>4834</v>
      </c>
      <c r="H648" s="1" t="s">
        <v>381</v>
      </c>
      <c r="I648" s="1" t="s">
        <v>1241</v>
      </c>
      <c r="J648" s="1" t="str">
        <f>VLOOKUP(I648,tblCountries6[],2,FALSE)</f>
        <v>India</v>
      </c>
      <c r="K648" s="1" t="s">
        <v>2431</v>
      </c>
      <c r="L648" s="1">
        <v>2</v>
      </c>
      <c r="M648" s="2" t="str">
        <f t="shared" si="31"/>
        <v>india</v>
      </c>
      <c r="N648" s="2" t="str">
        <f>VLOOKUP(M648,ClearingKeys!$A$2:$B$104,2,FALSE)</f>
        <v>ASIA</v>
      </c>
      <c r="O648" s="2">
        <f t="shared" si="30"/>
        <v>2</v>
      </c>
      <c r="P648" t="str">
        <f t="shared" si="32"/>
        <v>India</v>
      </c>
    </row>
    <row r="649" spans="1:16" ht="38.25" x14ac:dyDescent="0.2">
      <c r="A649" s="1" t="s">
        <v>2894</v>
      </c>
      <c r="B649" s="1" t="s">
        <v>2617</v>
      </c>
      <c r="C649" s="1">
        <v>200000</v>
      </c>
      <c r="D649" s="1">
        <v>200000</v>
      </c>
      <c r="E649" s="1" t="s">
        <v>3460</v>
      </c>
      <c r="F649" s="1">
        <v>2122.8177430000001</v>
      </c>
      <c r="G649" s="1" t="s">
        <v>3129</v>
      </c>
      <c r="H649" s="1" t="s">
        <v>519</v>
      </c>
      <c r="I649" s="1" t="s">
        <v>288</v>
      </c>
      <c r="J649" s="1" t="str">
        <f>VLOOKUP(I649,tblCountries6[],2,FALSE)</f>
        <v>Pakistan</v>
      </c>
      <c r="K649" s="1" t="s">
        <v>5350</v>
      </c>
      <c r="L649" s="1">
        <v>2</v>
      </c>
      <c r="M649" s="2" t="str">
        <f t="shared" si="31"/>
        <v>pakistan</v>
      </c>
      <c r="N649" s="2" t="str">
        <f>VLOOKUP(M649,ClearingKeys!$A$2:$B$104,2,FALSE)</f>
        <v>ASIA</v>
      </c>
      <c r="O649" s="2">
        <f t="shared" si="30"/>
        <v>2</v>
      </c>
      <c r="P649" t="str">
        <f t="shared" si="32"/>
        <v>Pakistan</v>
      </c>
    </row>
    <row r="650" spans="1:16" ht="38.25" x14ac:dyDescent="0.2">
      <c r="A650" s="1" t="s">
        <v>2892</v>
      </c>
      <c r="B650" s="1" t="s">
        <v>2296</v>
      </c>
      <c r="C650" s="1" t="s">
        <v>452</v>
      </c>
      <c r="D650" s="1">
        <v>950000</v>
      </c>
      <c r="E650" s="1" t="s">
        <v>718</v>
      </c>
      <c r="F650" s="1">
        <v>16917.520850000001</v>
      </c>
      <c r="G650" s="1" t="s">
        <v>185</v>
      </c>
      <c r="H650" s="1" t="s">
        <v>3027</v>
      </c>
      <c r="I650" s="1" t="s">
        <v>1241</v>
      </c>
      <c r="J650" s="1" t="str">
        <f>VLOOKUP(I650,tblCountries6[],2,FALSE)</f>
        <v>India</v>
      </c>
      <c r="K650" s="1" t="s">
        <v>1240</v>
      </c>
      <c r="L650" s="1">
        <v>3</v>
      </c>
      <c r="M650" s="2" t="str">
        <f t="shared" si="31"/>
        <v>india</v>
      </c>
      <c r="N650" s="2" t="str">
        <f>VLOOKUP(M650,ClearingKeys!$A$2:$B$104,2,FALSE)</f>
        <v>ASIA</v>
      </c>
      <c r="O650" s="2">
        <f t="shared" si="30"/>
        <v>3</v>
      </c>
      <c r="P650" t="str">
        <f t="shared" si="32"/>
        <v>India</v>
      </c>
    </row>
    <row r="651" spans="1:16" ht="51" x14ac:dyDescent="0.2">
      <c r="A651" s="1" t="s">
        <v>2890</v>
      </c>
      <c r="B651" s="1" t="s">
        <v>2296</v>
      </c>
      <c r="C651" s="1" t="s">
        <v>446</v>
      </c>
      <c r="D651" s="1">
        <v>165000</v>
      </c>
      <c r="E651" s="1" t="s">
        <v>718</v>
      </c>
      <c r="F651" s="1">
        <v>2938.3062530000002</v>
      </c>
      <c r="G651" s="1" t="s">
        <v>4294</v>
      </c>
      <c r="H651" s="1" t="s">
        <v>3027</v>
      </c>
      <c r="I651" s="1" t="s">
        <v>1241</v>
      </c>
      <c r="J651" s="1" t="str">
        <f>VLOOKUP(I651,tblCountries6[],2,FALSE)</f>
        <v>India</v>
      </c>
      <c r="K651" s="1" t="s">
        <v>2431</v>
      </c>
      <c r="L651" s="1">
        <v>11</v>
      </c>
      <c r="M651" s="2" t="str">
        <f t="shared" si="31"/>
        <v>india</v>
      </c>
      <c r="N651" s="2" t="str">
        <f>VLOOKUP(M651,ClearingKeys!$A$2:$B$104,2,FALSE)</f>
        <v>ASIA</v>
      </c>
      <c r="O651" s="2">
        <f t="shared" si="30"/>
        <v>11</v>
      </c>
      <c r="P651" t="str">
        <f t="shared" si="32"/>
        <v>India</v>
      </c>
    </row>
    <row r="652" spans="1:16" ht="38.25" x14ac:dyDescent="0.2">
      <c r="A652" s="1" t="s">
        <v>2891</v>
      </c>
      <c r="B652" s="1" t="s">
        <v>365</v>
      </c>
      <c r="C652" s="1">
        <v>1400</v>
      </c>
      <c r="D652" s="1">
        <v>16800</v>
      </c>
      <c r="E652" s="1" t="s">
        <v>2902</v>
      </c>
      <c r="F652" s="1">
        <v>16800</v>
      </c>
      <c r="G652" s="1" t="s">
        <v>4837</v>
      </c>
      <c r="H652" s="1" t="s">
        <v>6511</v>
      </c>
      <c r="I652" s="1" t="s">
        <v>288</v>
      </c>
      <c r="J652" s="1" t="str">
        <f>VLOOKUP(I652,tblCountries6[],2,FALSE)</f>
        <v>Pakistan</v>
      </c>
      <c r="K652" s="1" t="s">
        <v>1240</v>
      </c>
      <c r="L652" s="1">
        <v>12</v>
      </c>
      <c r="M652" s="2" t="str">
        <f t="shared" si="31"/>
        <v>pakistan</v>
      </c>
      <c r="N652" s="2" t="str">
        <f>VLOOKUP(M652,ClearingKeys!$A$2:$B$104,2,FALSE)</f>
        <v>ASIA</v>
      </c>
      <c r="O652" s="2">
        <f t="shared" si="30"/>
        <v>12</v>
      </c>
      <c r="P652" t="str">
        <f t="shared" si="32"/>
        <v>Pakistan</v>
      </c>
    </row>
    <row r="653" spans="1:16" ht="38.25" x14ac:dyDescent="0.2">
      <c r="A653" s="1" t="s">
        <v>2887</v>
      </c>
      <c r="B653" s="1" t="s">
        <v>5528</v>
      </c>
      <c r="C653" s="1">
        <v>37000</v>
      </c>
      <c r="D653" s="1">
        <v>37000</v>
      </c>
      <c r="E653" s="1" t="s">
        <v>2902</v>
      </c>
      <c r="F653" s="1">
        <v>37000</v>
      </c>
      <c r="G653" s="1" t="s">
        <v>322</v>
      </c>
      <c r="H653" s="1" t="s">
        <v>4092</v>
      </c>
      <c r="I653" s="1" t="s">
        <v>1241</v>
      </c>
      <c r="J653" s="1" t="str">
        <f>VLOOKUP(I653,tblCountries6[],2,FALSE)</f>
        <v>India</v>
      </c>
      <c r="K653" s="1" t="s">
        <v>1240</v>
      </c>
      <c r="L653" s="1">
        <v>10</v>
      </c>
      <c r="M653" s="2" t="str">
        <f t="shared" si="31"/>
        <v>india</v>
      </c>
      <c r="N653" s="2" t="str">
        <f>VLOOKUP(M653,ClearingKeys!$A$2:$B$104,2,FALSE)</f>
        <v>ASIA</v>
      </c>
      <c r="O653" s="2">
        <f t="shared" si="30"/>
        <v>10</v>
      </c>
      <c r="P653" t="str">
        <f t="shared" si="32"/>
        <v>India</v>
      </c>
    </row>
    <row r="654" spans="1:16" ht="38.25" x14ac:dyDescent="0.2">
      <c r="A654" s="1" t="s">
        <v>2888</v>
      </c>
      <c r="B654" s="1" t="s">
        <v>480</v>
      </c>
      <c r="C654" s="1" t="s">
        <v>5469</v>
      </c>
      <c r="D654" s="1">
        <v>300000</v>
      </c>
      <c r="E654" s="1" t="s">
        <v>718</v>
      </c>
      <c r="F654" s="1">
        <v>5342.3750060000002</v>
      </c>
      <c r="G654" s="1" t="s">
        <v>1584</v>
      </c>
      <c r="H654" s="1" t="s">
        <v>6511</v>
      </c>
      <c r="I654" s="1" t="s">
        <v>1241</v>
      </c>
      <c r="J654" s="1" t="str">
        <f>VLOOKUP(I654,tblCountries6[],2,FALSE)</f>
        <v>India</v>
      </c>
      <c r="K654" s="1" t="s">
        <v>1240</v>
      </c>
      <c r="L654" s="1">
        <v>4.5</v>
      </c>
      <c r="M654" s="2" t="str">
        <f t="shared" si="31"/>
        <v>india</v>
      </c>
      <c r="N654" s="2" t="str">
        <f>VLOOKUP(M654,ClearingKeys!$A$2:$B$104,2,FALSE)</f>
        <v>ASIA</v>
      </c>
      <c r="O654" s="2">
        <f t="shared" si="30"/>
        <v>4.5</v>
      </c>
      <c r="P654" t="str">
        <f t="shared" si="32"/>
        <v>India</v>
      </c>
    </row>
    <row r="655" spans="1:16" ht="51" x14ac:dyDescent="0.2">
      <c r="A655" s="1" t="s">
        <v>2880</v>
      </c>
      <c r="B655" s="1" t="s">
        <v>5801</v>
      </c>
      <c r="C655" s="1" t="s">
        <v>3512</v>
      </c>
      <c r="D655" s="1">
        <v>200000</v>
      </c>
      <c r="E655" s="1" t="s">
        <v>718</v>
      </c>
      <c r="F655" s="1">
        <v>3561.583337</v>
      </c>
      <c r="G655" s="1" t="s">
        <v>986</v>
      </c>
      <c r="H655" s="1" t="s">
        <v>381</v>
      </c>
      <c r="I655" s="1" t="s">
        <v>1241</v>
      </c>
      <c r="J655" s="1" t="str">
        <f>VLOOKUP(I655,tblCountries6[],2,FALSE)</f>
        <v>India</v>
      </c>
      <c r="K655" s="1" t="s">
        <v>2431</v>
      </c>
      <c r="L655" s="1">
        <v>3</v>
      </c>
      <c r="M655" s="2" t="str">
        <f t="shared" si="31"/>
        <v>india</v>
      </c>
      <c r="N655" s="2" t="str">
        <f>VLOOKUP(M655,ClearingKeys!$A$2:$B$104,2,FALSE)</f>
        <v>ASIA</v>
      </c>
      <c r="O655" s="2">
        <f t="shared" si="30"/>
        <v>3</v>
      </c>
      <c r="P655" t="str">
        <f t="shared" si="32"/>
        <v>India</v>
      </c>
    </row>
    <row r="656" spans="1:16" ht="38.25" x14ac:dyDescent="0.2">
      <c r="A656" s="1" t="s">
        <v>2878</v>
      </c>
      <c r="B656" s="1" t="s">
        <v>1069</v>
      </c>
      <c r="C656" s="1" t="s">
        <v>6038</v>
      </c>
      <c r="D656" s="1">
        <v>480000</v>
      </c>
      <c r="E656" s="1" t="s">
        <v>718</v>
      </c>
      <c r="F656" s="1">
        <v>8547.8000100000008</v>
      </c>
      <c r="G656" s="1" t="s">
        <v>3525</v>
      </c>
      <c r="H656" s="1" t="s">
        <v>3027</v>
      </c>
      <c r="I656" s="1" t="s">
        <v>1241</v>
      </c>
      <c r="J656" s="1" t="str">
        <f>VLOOKUP(I656,tblCountries6[],2,FALSE)</f>
        <v>India</v>
      </c>
      <c r="K656" s="1" t="s">
        <v>5350</v>
      </c>
      <c r="L656" s="1">
        <v>8</v>
      </c>
      <c r="M656" s="2" t="str">
        <f t="shared" si="31"/>
        <v>india</v>
      </c>
      <c r="N656" s="2" t="str">
        <f>VLOOKUP(M656,ClearingKeys!$A$2:$B$104,2,FALSE)</f>
        <v>ASIA</v>
      </c>
      <c r="O656" s="2">
        <f t="shared" si="30"/>
        <v>8</v>
      </c>
      <c r="P656" t="str">
        <f t="shared" si="32"/>
        <v>India</v>
      </c>
    </row>
    <row r="657" spans="1:16" ht="51" x14ac:dyDescent="0.2">
      <c r="A657" s="1" t="s">
        <v>2882</v>
      </c>
      <c r="B657" s="1" t="s">
        <v>1839</v>
      </c>
      <c r="C657" s="1">
        <v>5800</v>
      </c>
      <c r="D657" s="1">
        <v>5800</v>
      </c>
      <c r="E657" s="1" t="s">
        <v>2902</v>
      </c>
      <c r="F657" s="1">
        <v>5800</v>
      </c>
      <c r="G657" s="1" t="s">
        <v>6166</v>
      </c>
      <c r="H657" s="1" t="s">
        <v>3027</v>
      </c>
      <c r="I657" s="1" t="s">
        <v>1241</v>
      </c>
      <c r="J657" s="1" t="str">
        <f>VLOOKUP(I657,tblCountries6[],2,FALSE)</f>
        <v>India</v>
      </c>
      <c r="K657" s="1" t="s">
        <v>2431</v>
      </c>
      <c r="L657" s="1">
        <v>8</v>
      </c>
      <c r="M657" s="2" t="str">
        <f t="shared" si="31"/>
        <v>india</v>
      </c>
      <c r="N657" s="2" t="str">
        <f>VLOOKUP(M657,ClearingKeys!$A$2:$B$104,2,FALSE)</f>
        <v>ASIA</v>
      </c>
      <c r="O657" s="2">
        <f t="shared" si="30"/>
        <v>8</v>
      </c>
      <c r="P657" t="str">
        <f t="shared" si="32"/>
        <v>India</v>
      </c>
    </row>
    <row r="658" spans="1:16" ht="51" x14ac:dyDescent="0.2">
      <c r="A658" s="1" t="s">
        <v>2881</v>
      </c>
      <c r="B658" s="1" t="s">
        <v>2747</v>
      </c>
      <c r="C658" s="1" t="s">
        <v>1167</v>
      </c>
      <c r="D658" s="1">
        <v>230000</v>
      </c>
      <c r="E658" s="1" t="s">
        <v>718</v>
      </c>
      <c r="F658" s="1">
        <v>4095.8208380000001</v>
      </c>
      <c r="G658" s="1" t="s">
        <v>4834</v>
      </c>
      <c r="H658" s="1" t="s">
        <v>381</v>
      </c>
      <c r="I658" s="1" t="s">
        <v>1241</v>
      </c>
      <c r="J658" s="1" t="str">
        <f>VLOOKUP(I658,tblCountries6[],2,FALSE)</f>
        <v>India</v>
      </c>
      <c r="K658" s="1" t="s">
        <v>2431</v>
      </c>
      <c r="L658" s="1">
        <v>3</v>
      </c>
      <c r="M658" s="2" t="str">
        <f t="shared" si="31"/>
        <v>india</v>
      </c>
      <c r="N658" s="2" t="str">
        <f>VLOOKUP(M658,ClearingKeys!$A$2:$B$104,2,FALSE)</f>
        <v>ASIA</v>
      </c>
      <c r="O658" s="2">
        <f t="shared" si="30"/>
        <v>3</v>
      </c>
      <c r="P658" t="str">
        <f t="shared" si="32"/>
        <v>India</v>
      </c>
    </row>
    <row r="659" spans="1:16" ht="38.25" x14ac:dyDescent="0.2">
      <c r="A659" s="1" t="s">
        <v>2876</v>
      </c>
      <c r="B659" s="1" t="s">
        <v>5589</v>
      </c>
      <c r="C659" s="1" t="s">
        <v>4073</v>
      </c>
      <c r="D659" s="1">
        <v>276000</v>
      </c>
      <c r="E659" s="1" t="s">
        <v>718</v>
      </c>
      <c r="F659" s="1">
        <v>4914.9850059999999</v>
      </c>
      <c r="G659" s="1" t="s">
        <v>2287</v>
      </c>
      <c r="H659" s="1" t="s">
        <v>3027</v>
      </c>
      <c r="I659" s="1" t="s">
        <v>288</v>
      </c>
      <c r="J659" s="1" t="str">
        <f>VLOOKUP(I659,tblCountries6[],2,FALSE)</f>
        <v>Pakistan</v>
      </c>
      <c r="K659" s="1" t="s">
        <v>5881</v>
      </c>
      <c r="L659" s="1">
        <v>3</v>
      </c>
      <c r="M659" s="2" t="str">
        <f t="shared" si="31"/>
        <v>pakistan</v>
      </c>
      <c r="N659" s="2" t="str">
        <f>VLOOKUP(M659,ClearingKeys!$A$2:$B$104,2,FALSE)</f>
        <v>ASIA</v>
      </c>
      <c r="O659" s="2">
        <f t="shared" si="30"/>
        <v>3</v>
      </c>
      <c r="P659" t="str">
        <f t="shared" si="32"/>
        <v>Pakistan</v>
      </c>
    </row>
    <row r="660" spans="1:16" ht="51" x14ac:dyDescent="0.2">
      <c r="A660" s="1" t="s">
        <v>2873</v>
      </c>
      <c r="B660" s="1" t="s">
        <v>4906</v>
      </c>
      <c r="C660" s="1">
        <v>24000</v>
      </c>
      <c r="D660" s="1">
        <v>24000</v>
      </c>
      <c r="E660" s="1" t="s">
        <v>2902</v>
      </c>
      <c r="F660" s="1">
        <v>24000</v>
      </c>
      <c r="G660" s="1" t="s">
        <v>4683</v>
      </c>
      <c r="H660" s="1" t="s">
        <v>3027</v>
      </c>
      <c r="I660" s="1" t="s">
        <v>4157</v>
      </c>
      <c r="J660" s="1" t="str">
        <f>VLOOKUP(I660,tblCountries6[],2,FALSE)</f>
        <v>Saudi Arabia</v>
      </c>
      <c r="K660" s="1" t="s">
        <v>1240</v>
      </c>
      <c r="L660" s="1">
        <v>12</v>
      </c>
      <c r="M660" s="2" t="str">
        <f t="shared" si="31"/>
        <v>saudi arabia</v>
      </c>
      <c r="N660" s="2" t="str">
        <f>VLOOKUP(M660,ClearingKeys!$A$2:$B$104,2,FALSE)</f>
        <v>ASIA</v>
      </c>
      <c r="O660" s="2">
        <f t="shared" si="30"/>
        <v>12</v>
      </c>
      <c r="P660" t="str">
        <f t="shared" si="32"/>
        <v>Saudi Arabia</v>
      </c>
    </row>
    <row r="661" spans="1:16" ht="38.25" x14ac:dyDescent="0.2">
      <c r="A661" s="1" t="s">
        <v>2874</v>
      </c>
      <c r="B661" s="1" t="s">
        <v>4379</v>
      </c>
      <c r="C661" s="1" t="s">
        <v>5010</v>
      </c>
      <c r="D661" s="1">
        <v>24000</v>
      </c>
      <c r="E661" s="1" t="s">
        <v>2902</v>
      </c>
      <c r="F661" s="1">
        <v>24000</v>
      </c>
      <c r="G661" s="1" t="s">
        <v>519</v>
      </c>
      <c r="H661" s="1" t="s">
        <v>519</v>
      </c>
      <c r="I661" s="1" t="s">
        <v>1551</v>
      </c>
      <c r="J661" s="1" t="str">
        <f>VLOOKUP(I661,tblCountries6[],2,FALSE)</f>
        <v>UAE</v>
      </c>
      <c r="K661" s="1" t="s">
        <v>5350</v>
      </c>
      <c r="L661" s="1">
        <v>15</v>
      </c>
      <c r="M661" s="2" t="str">
        <f t="shared" si="31"/>
        <v>uae</v>
      </c>
      <c r="N661" s="2" t="str">
        <f>VLOOKUP(M661,ClearingKeys!$A$2:$B$104,2,FALSE)</f>
        <v>ASIA</v>
      </c>
      <c r="O661" s="2">
        <f t="shared" si="30"/>
        <v>15</v>
      </c>
      <c r="P661" t="str">
        <f t="shared" si="32"/>
        <v>Uae</v>
      </c>
    </row>
    <row r="662" spans="1:16" ht="51" x14ac:dyDescent="0.2">
      <c r="A662" s="1" t="s">
        <v>2868</v>
      </c>
      <c r="B662" s="1" t="s">
        <v>3619</v>
      </c>
      <c r="C662" s="1">
        <v>8738</v>
      </c>
      <c r="D662" s="1">
        <v>8738</v>
      </c>
      <c r="E662" s="1" t="s">
        <v>2902</v>
      </c>
      <c r="F662" s="1">
        <v>8738</v>
      </c>
      <c r="G662" s="1" t="s">
        <v>751</v>
      </c>
      <c r="H662" s="1" t="s">
        <v>3027</v>
      </c>
      <c r="I662" s="1" t="s">
        <v>1241</v>
      </c>
      <c r="J662" s="1" t="str">
        <f>VLOOKUP(I662,tblCountries6[],2,FALSE)</f>
        <v>India</v>
      </c>
      <c r="K662" s="1" t="s">
        <v>2431</v>
      </c>
      <c r="L662" s="1">
        <v>7.3</v>
      </c>
      <c r="M662" s="2" t="str">
        <f t="shared" si="31"/>
        <v>india</v>
      </c>
      <c r="N662" s="2" t="str">
        <f>VLOOKUP(M662,ClearingKeys!$A$2:$B$104,2,FALSE)</f>
        <v>ASIA</v>
      </c>
      <c r="O662" s="2">
        <f t="shared" si="30"/>
        <v>7.3</v>
      </c>
      <c r="P662" t="str">
        <f t="shared" si="32"/>
        <v>India</v>
      </c>
    </row>
    <row r="663" spans="1:16" ht="38.25" x14ac:dyDescent="0.2">
      <c r="A663" s="1" t="s">
        <v>2870</v>
      </c>
      <c r="B663" s="1" t="s">
        <v>3619</v>
      </c>
      <c r="C663" s="1">
        <v>15000</v>
      </c>
      <c r="D663" s="1">
        <v>15000</v>
      </c>
      <c r="E663" s="1" t="s">
        <v>2902</v>
      </c>
      <c r="F663" s="1">
        <v>15000</v>
      </c>
      <c r="G663" s="1" t="s">
        <v>1003</v>
      </c>
      <c r="H663" s="1" t="s">
        <v>6511</v>
      </c>
      <c r="I663" s="1" t="s">
        <v>4817</v>
      </c>
      <c r="J663" s="1" t="str">
        <f>VLOOKUP(I663,tblCountries6[],2,FALSE)</f>
        <v>Indonesia</v>
      </c>
      <c r="K663" s="1" t="s">
        <v>1240</v>
      </c>
      <c r="L663" s="1">
        <v>1</v>
      </c>
      <c r="M663" s="2" t="str">
        <f t="shared" si="31"/>
        <v>indonesia</v>
      </c>
      <c r="N663" s="2" t="str">
        <f>VLOOKUP(M663,ClearingKeys!$A$2:$B$104,2,FALSE)</f>
        <v>ASIA</v>
      </c>
      <c r="O663" s="2">
        <f t="shared" si="30"/>
        <v>1</v>
      </c>
      <c r="P663" t="str">
        <f t="shared" si="32"/>
        <v>Indonesia</v>
      </c>
    </row>
    <row r="664" spans="1:16" ht="38.25" x14ac:dyDescent="0.2">
      <c r="A664" s="1" t="s">
        <v>2871</v>
      </c>
      <c r="B664" s="1" t="s">
        <v>1813</v>
      </c>
      <c r="C664" s="1">
        <v>4700</v>
      </c>
      <c r="D664" s="1">
        <v>56400</v>
      </c>
      <c r="E664" s="1" t="s">
        <v>2902</v>
      </c>
      <c r="F664" s="1">
        <v>56400</v>
      </c>
      <c r="G664" s="1" t="s">
        <v>4493</v>
      </c>
      <c r="H664" s="1" t="s">
        <v>3027</v>
      </c>
      <c r="I664" s="1" t="s">
        <v>1551</v>
      </c>
      <c r="J664" s="1" t="str">
        <f>VLOOKUP(I664,tblCountries6[],2,FALSE)</f>
        <v>UAE</v>
      </c>
      <c r="K664" s="1" t="s">
        <v>5350</v>
      </c>
      <c r="L664" s="1">
        <v>6</v>
      </c>
      <c r="M664" s="2" t="str">
        <f t="shared" si="31"/>
        <v>uae</v>
      </c>
      <c r="N664" s="2" t="str">
        <f>VLOOKUP(M664,ClearingKeys!$A$2:$B$104,2,FALSE)</f>
        <v>ASIA</v>
      </c>
      <c r="O664" s="2">
        <f t="shared" si="30"/>
        <v>6</v>
      </c>
      <c r="P664" t="str">
        <f t="shared" si="32"/>
        <v>Uae</v>
      </c>
    </row>
    <row r="665" spans="1:16" ht="38.25" x14ac:dyDescent="0.2">
      <c r="A665" s="1" t="s">
        <v>2872</v>
      </c>
      <c r="B665" s="1" t="s">
        <v>563</v>
      </c>
      <c r="C665" s="1">
        <v>10200</v>
      </c>
      <c r="D665" s="1">
        <v>10200</v>
      </c>
      <c r="E665" s="1" t="s">
        <v>2902</v>
      </c>
      <c r="F665" s="1">
        <v>10200</v>
      </c>
      <c r="G665" s="1" t="s">
        <v>3215</v>
      </c>
      <c r="H665" s="1" t="s">
        <v>6511</v>
      </c>
      <c r="I665" s="1" t="s">
        <v>1241</v>
      </c>
      <c r="J665" s="1" t="str">
        <f>VLOOKUP(I665,tblCountries6[],2,FALSE)</f>
        <v>India</v>
      </c>
      <c r="K665" s="1" t="s">
        <v>1240</v>
      </c>
      <c r="L665" s="1">
        <v>4.5</v>
      </c>
      <c r="M665" s="2" t="str">
        <f t="shared" si="31"/>
        <v>india</v>
      </c>
      <c r="N665" s="2" t="str">
        <f>VLOOKUP(M665,ClearingKeys!$A$2:$B$104,2,FALSE)</f>
        <v>ASIA</v>
      </c>
      <c r="O665" s="2">
        <f t="shared" si="30"/>
        <v>4.5</v>
      </c>
      <c r="P665" t="str">
        <f t="shared" si="32"/>
        <v>India</v>
      </c>
    </row>
    <row r="666" spans="1:16" ht="51" x14ac:dyDescent="0.2">
      <c r="A666" s="1" t="s">
        <v>2779</v>
      </c>
      <c r="B666" s="1" t="s">
        <v>563</v>
      </c>
      <c r="C666" s="1">
        <v>325000</v>
      </c>
      <c r="D666" s="1">
        <v>325000</v>
      </c>
      <c r="E666" s="1" t="s">
        <v>718</v>
      </c>
      <c r="F666" s="1">
        <v>5787.5729229999997</v>
      </c>
      <c r="G666" s="1" t="s">
        <v>4834</v>
      </c>
      <c r="H666" s="1" t="s">
        <v>381</v>
      </c>
      <c r="I666" s="1" t="s">
        <v>1241</v>
      </c>
      <c r="J666" s="1" t="str">
        <f>VLOOKUP(I666,tblCountries6[],2,FALSE)</f>
        <v>India</v>
      </c>
      <c r="K666" s="1" t="s">
        <v>2431</v>
      </c>
      <c r="L666" s="1">
        <v>4.5</v>
      </c>
      <c r="M666" s="2" t="str">
        <f t="shared" si="31"/>
        <v>india</v>
      </c>
      <c r="N666" s="2" t="str">
        <f>VLOOKUP(M666,ClearingKeys!$A$2:$B$104,2,FALSE)</f>
        <v>ASIA</v>
      </c>
      <c r="O666" s="2">
        <f t="shared" si="30"/>
        <v>4.5</v>
      </c>
      <c r="P666" t="str">
        <f t="shared" si="32"/>
        <v>India</v>
      </c>
    </row>
    <row r="667" spans="1:16" ht="38.25" x14ac:dyDescent="0.2">
      <c r="A667" s="1" t="s">
        <v>2781</v>
      </c>
      <c r="B667" s="1" t="s">
        <v>963</v>
      </c>
      <c r="C667" s="1">
        <v>105000</v>
      </c>
      <c r="D667" s="1">
        <v>105000</v>
      </c>
      <c r="E667" s="1" t="s">
        <v>2902</v>
      </c>
      <c r="F667" s="1">
        <v>105000</v>
      </c>
      <c r="G667" s="1" t="s">
        <v>5373</v>
      </c>
      <c r="H667" s="1" t="s">
        <v>5482</v>
      </c>
      <c r="I667" s="1" t="s">
        <v>2895</v>
      </c>
      <c r="J667" s="1" t="str">
        <f>VLOOKUP(I667,tblCountries6[],2,FALSE)</f>
        <v>USA</v>
      </c>
      <c r="K667" s="1" t="s">
        <v>5350</v>
      </c>
      <c r="L667" s="1">
        <v>15</v>
      </c>
      <c r="M667" s="2" t="str">
        <f t="shared" si="31"/>
        <v>usa</v>
      </c>
      <c r="N667" s="2" t="str">
        <f>VLOOKUP(M667,ClearingKeys!$A$2:$B$104,2,FALSE)</f>
        <v>NA</v>
      </c>
      <c r="O667" s="2">
        <f t="shared" si="30"/>
        <v>15</v>
      </c>
      <c r="P667" t="str">
        <f t="shared" si="32"/>
        <v>USA</v>
      </c>
    </row>
    <row r="668" spans="1:16" ht="38.25" x14ac:dyDescent="0.2">
      <c r="A668" s="1" t="s">
        <v>2782</v>
      </c>
      <c r="B668" s="1" t="s">
        <v>963</v>
      </c>
      <c r="C668" s="1" t="s">
        <v>3725</v>
      </c>
      <c r="D668" s="1">
        <v>250000</v>
      </c>
      <c r="E668" s="1" t="s">
        <v>718</v>
      </c>
      <c r="F668" s="1">
        <v>4451.9791720000003</v>
      </c>
      <c r="G668" s="1" t="s">
        <v>4972</v>
      </c>
      <c r="H668" s="1" t="s">
        <v>3027</v>
      </c>
      <c r="I668" s="1" t="s">
        <v>1241</v>
      </c>
      <c r="J668" s="1" t="str">
        <f>VLOOKUP(I668,tblCountries6[],2,FALSE)</f>
        <v>India</v>
      </c>
      <c r="K668" s="1" t="s">
        <v>5350</v>
      </c>
      <c r="L668" s="1">
        <v>5</v>
      </c>
      <c r="M668" s="2" t="str">
        <f t="shared" si="31"/>
        <v>india</v>
      </c>
      <c r="N668" s="2" t="str">
        <f>VLOOKUP(M668,ClearingKeys!$A$2:$B$104,2,FALSE)</f>
        <v>ASIA</v>
      </c>
      <c r="O668" s="2">
        <f t="shared" si="30"/>
        <v>5</v>
      </c>
      <c r="P668" t="str">
        <f t="shared" si="32"/>
        <v>India</v>
      </c>
    </row>
    <row r="669" spans="1:16" ht="51" x14ac:dyDescent="0.2">
      <c r="A669" s="1" t="s">
        <v>2783</v>
      </c>
      <c r="B669" s="1" t="s">
        <v>4716</v>
      </c>
      <c r="C669" s="1">
        <v>470000</v>
      </c>
      <c r="D669" s="1">
        <v>470000</v>
      </c>
      <c r="E669" s="1" t="s">
        <v>718</v>
      </c>
      <c r="F669" s="1">
        <v>8369.7208429999991</v>
      </c>
      <c r="G669" s="1" t="s">
        <v>5482</v>
      </c>
      <c r="H669" s="1" t="s">
        <v>5482</v>
      </c>
      <c r="I669" s="1" t="s">
        <v>1241</v>
      </c>
      <c r="J669" s="1" t="str">
        <f>VLOOKUP(I669,tblCountries6[],2,FALSE)</f>
        <v>India</v>
      </c>
      <c r="K669" s="1" t="s">
        <v>2431</v>
      </c>
      <c r="L669" s="1">
        <v>4</v>
      </c>
      <c r="M669" s="2" t="str">
        <f t="shared" si="31"/>
        <v>india</v>
      </c>
      <c r="N669" s="2" t="str">
        <f>VLOOKUP(M669,ClearingKeys!$A$2:$B$104,2,FALSE)</f>
        <v>ASIA</v>
      </c>
      <c r="O669" s="2">
        <f t="shared" si="30"/>
        <v>4</v>
      </c>
      <c r="P669" t="str">
        <f t="shared" si="32"/>
        <v>India</v>
      </c>
    </row>
    <row r="670" spans="1:16" ht="38.25" x14ac:dyDescent="0.2">
      <c r="A670" s="1" t="s">
        <v>2785</v>
      </c>
      <c r="B670" s="1" t="s">
        <v>4455</v>
      </c>
      <c r="C670" s="1">
        <v>720000</v>
      </c>
      <c r="D670" s="1">
        <v>720000</v>
      </c>
      <c r="E670" s="1" t="s">
        <v>3424</v>
      </c>
      <c r="F670" s="1">
        <v>17067.637630000001</v>
      </c>
      <c r="G670" s="1" t="s">
        <v>5143</v>
      </c>
      <c r="H670" s="1" t="s">
        <v>3027</v>
      </c>
      <c r="I670" s="1" t="s">
        <v>1275</v>
      </c>
      <c r="J670" s="1" t="str">
        <f>VLOOKUP(I670,tblCountries6[],2,FALSE)</f>
        <v>Philippines</v>
      </c>
      <c r="K670" s="1" t="s">
        <v>1240</v>
      </c>
      <c r="L670" s="1">
        <v>9</v>
      </c>
      <c r="M670" s="2" t="str">
        <f t="shared" si="31"/>
        <v>philippines</v>
      </c>
      <c r="N670" s="2" t="str">
        <f>VLOOKUP(M670,ClearingKeys!$A$2:$B$104,2,FALSE)</f>
        <v>ASIA</v>
      </c>
      <c r="O670" s="2">
        <f t="shared" si="30"/>
        <v>9</v>
      </c>
      <c r="P670" t="str">
        <f t="shared" si="32"/>
        <v>Philippines</v>
      </c>
    </row>
    <row r="671" spans="1:16" ht="38.25" x14ac:dyDescent="0.2">
      <c r="A671" s="1" t="s">
        <v>2787</v>
      </c>
      <c r="B671" s="1" t="s">
        <v>4455</v>
      </c>
      <c r="C671" s="1">
        <v>100000</v>
      </c>
      <c r="D671" s="1">
        <v>100000</v>
      </c>
      <c r="E671" s="1" t="s">
        <v>4998</v>
      </c>
      <c r="F671" s="1">
        <v>101990.9656</v>
      </c>
      <c r="G671" s="1" t="s">
        <v>3958</v>
      </c>
      <c r="H671" s="1" t="s">
        <v>3027</v>
      </c>
      <c r="I671" s="1" t="s">
        <v>2553</v>
      </c>
      <c r="J671" s="1" t="str">
        <f>VLOOKUP(I671,tblCountries6[],2,FALSE)</f>
        <v>Australia</v>
      </c>
      <c r="K671" s="1" t="s">
        <v>5881</v>
      </c>
      <c r="L671" s="1">
        <v>20</v>
      </c>
      <c r="M671" s="2" t="str">
        <f t="shared" si="31"/>
        <v>australia</v>
      </c>
      <c r="N671" s="2" t="str">
        <f>VLOOKUP(M671,ClearingKeys!$A$2:$B$104,2,FALSE)</f>
        <v>OCEANIA</v>
      </c>
      <c r="O671" s="2">
        <f t="shared" si="30"/>
        <v>20</v>
      </c>
      <c r="P671" t="str">
        <f t="shared" si="32"/>
        <v>Australia</v>
      </c>
    </row>
    <row r="672" spans="1:16" ht="38.25" x14ac:dyDescent="0.2">
      <c r="A672" s="1" t="s">
        <v>2786</v>
      </c>
      <c r="B672" s="1" t="s">
        <v>4641</v>
      </c>
      <c r="C672" s="1" t="s">
        <v>730</v>
      </c>
      <c r="D672" s="1">
        <v>220000</v>
      </c>
      <c r="E672" s="1" t="s">
        <v>718</v>
      </c>
      <c r="F672" s="1">
        <v>3917.7416710000002</v>
      </c>
      <c r="G672" s="1" t="s">
        <v>5062</v>
      </c>
      <c r="H672" s="1" t="s">
        <v>6511</v>
      </c>
      <c r="I672" s="1" t="s">
        <v>1241</v>
      </c>
      <c r="J672" s="1" t="str">
        <f>VLOOKUP(I672,tblCountries6[],2,FALSE)</f>
        <v>India</v>
      </c>
      <c r="K672" s="1" t="s">
        <v>5350</v>
      </c>
      <c r="L672" s="1">
        <v>3</v>
      </c>
      <c r="M672" s="2" t="str">
        <f t="shared" si="31"/>
        <v>india</v>
      </c>
      <c r="N672" s="2" t="str">
        <f>VLOOKUP(M672,ClearingKeys!$A$2:$B$104,2,FALSE)</f>
        <v>ASIA</v>
      </c>
      <c r="O672" s="2">
        <f t="shared" si="30"/>
        <v>3</v>
      </c>
      <c r="P672" t="str">
        <f t="shared" si="32"/>
        <v>India</v>
      </c>
    </row>
    <row r="673" spans="1:16" ht="51" x14ac:dyDescent="0.2">
      <c r="A673" s="1" t="s">
        <v>2789</v>
      </c>
      <c r="B673" s="1" t="s">
        <v>4541</v>
      </c>
      <c r="C673" s="1">
        <v>52000</v>
      </c>
      <c r="D673" s="1">
        <v>52000</v>
      </c>
      <c r="E673" s="1" t="s">
        <v>2902</v>
      </c>
      <c r="F673" s="1">
        <v>52000</v>
      </c>
      <c r="G673" s="1" t="s">
        <v>2774</v>
      </c>
      <c r="H673" s="1" t="s">
        <v>1409</v>
      </c>
      <c r="I673" s="1" t="s">
        <v>2895</v>
      </c>
      <c r="J673" s="1" t="str">
        <f>VLOOKUP(I673,tblCountries6[],2,FALSE)</f>
        <v>USA</v>
      </c>
      <c r="K673" s="1" t="s">
        <v>1240</v>
      </c>
      <c r="L673" s="1">
        <v>18</v>
      </c>
      <c r="M673" s="2" t="str">
        <f t="shared" si="31"/>
        <v>usa</v>
      </c>
      <c r="N673" s="2" t="str">
        <f>VLOOKUP(M673,ClearingKeys!$A$2:$B$104,2,FALSE)</f>
        <v>NA</v>
      </c>
      <c r="O673" s="2">
        <f t="shared" si="30"/>
        <v>18</v>
      </c>
      <c r="P673" t="str">
        <f t="shared" si="32"/>
        <v>USA</v>
      </c>
    </row>
    <row r="674" spans="1:16" ht="38.25" x14ac:dyDescent="0.2">
      <c r="A674" s="1" t="s">
        <v>2788</v>
      </c>
      <c r="B674" s="1" t="s">
        <v>2023</v>
      </c>
      <c r="C674" s="1">
        <v>260000</v>
      </c>
      <c r="D674" s="1">
        <v>260000</v>
      </c>
      <c r="E674" s="1" t="s">
        <v>718</v>
      </c>
      <c r="F674" s="1">
        <v>4630.0583390000002</v>
      </c>
      <c r="G674" s="1" t="s">
        <v>6511</v>
      </c>
      <c r="H674" s="1" t="s">
        <v>6511</v>
      </c>
      <c r="I674" s="1" t="s">
        <v>1241</v>
      </c>
      <c r="J674" s="1" t="str">
        <f>VLOOKUP(I674,tblCountries6[],2,FALSE)</f>
        <v>India</v>
      </c>
      <c r="K674" s="1" t="s">
        <v>1240</v>
      </c>
      <c r="L674" s="1">
        <v>2</v>
      </c>
      <c r="M674" s="2" t="str">
        <f t="shared" si="31"/>
        <v>india</v>
      </c>
      <c r="N674" s="2" t="str">
        <f>VLOOKUP(M674,ClearingKeys!$A$2:$B$104,2,FALSE)</f>
        <v>ASIA</v>
      </c>
      <c r="O674" s="2">
        <f t="shared" si="30"/>
        <v>2</v>
      </c>
      <c r="P674" t="str">
        <f t="shared" si="32"/>
        <v>India</v>
      </c>
    </row>
    <row r="675" spans="1:16" ht="38.25" x14ac:dyDescent="0.2">
      <c r="A675" s="1" t="s">
        <v>2791</v>
      </c>
      <c r="B675" s="1" t="s">
        <v>173</v>
      </c>
      <c r="C675" s="1" t="s">
        <v>5618</v>
      </c>
      <c r="D675" s="1">
        <v>120000</v>
      </c>
      <c r="E675" s="1" t="s">
        <v>718</v>
      </c>
      <c r="F675" s="1">
        <v>2136.950002</v>
      </c>
      <c r="G675" s="1" t="s">
        <v>5916</v>
      </c>
      <c r="H675" s="1" t="s">
        <v>6511</v>
      </c>
      <c r="I675" s="1" t="s">
        <v>1241</v>
      </c>
      <c r="J675" s="1" t="str">
        <f>VLOOKUP(I675,tblCountries6[],2,FALSE)</f>
        <v>India</v>
      </c>
      <c r="K675" s="1" t="s">
        <v>5350</v>
      </c>
      <c r="L675" s="1">
        <v>3</v>
      </c>
      <c r="M675" s="2" t="str">
        <f t="shared" si="31"/>
        <v>india</v>
      </c>
      <c r="N675" s="2" t="str">
        <f>VLOOKUP(M675,ClearingKeys!$A$2:$B$104,2,FALSE)</f>
        <v>ASIA</v>
      </c>
      <c r="O675" s="2">
        <f t="shared" si="30"/>
        <v>3</v>
      </c>
      <c r="P675" t="str">
        <f t="shared" si="32"/>
        <v>India</v>
      </c>
    </row>
    <row r="676" spans="1:16" ht="38.25" x14ac:dyDescent="0.2">
      <c r="A676" s="1" t="s">
        <v>2790</v>
      </c>
      <c r="B676" s="1" t="s">
        <v>1536</v>
      </c>
      <c r="C676" s="1">
        <v>13000</v>
      </c>
      <c r="D676" s="1">
        <v>13000</v>
      </c>
      <c r="E676" s="1" t="s">
        <v>2902</v>
      </c>
      <c r="F676" s="1">
        <v>13000</v>
      </c>
      <c r="G676" s="1" t="s">
        <v>6511</v>
      </c>
      <c r="H676" s="1" t="s">
        <v>6511</v>
      </c>
      <c r="I676" s="1" t="s">
        <v>1241</v>
      </c>
      <c r="J676" s="1" t="str">
        <f>VLOOKUP(I676,tblCountries6[],2,FALSE)</f>
        <v>India</v>
      </c>
      <c r="K676" s="1" t="s">
        <v>5881</v>
      </c>
      <c r="L676" s="1">
        <v>4</v>
      </c>
      <c r="M676" s="2" t="str">
        <f t="shared" si="31"/>
        <v>india</v>
      </c>
      <c r="N676" s="2" t="str">
        <f>VLOOKUP(M676,ClearingKeys!$A$2:$B$104,2,FALSE)</f>
        <v>ASIA</v>
      </c>
      <c r="O676" s="2">
        <f t="shared" si="30"/>
        <v>4</v>
      </c>
      <c r="P676" t="str">
        <f t="shared" si="32"/>
        <v>India</v>
      </c>
    </row>
    <row r="677" spans="1:16" ht="38.25" x14ac:dyDescent="0.2">
      <c r="A677" s="1" t="s">
        <v>2760</v>
      </c>
      <c r="B677" s="1" t="s">
        <v>3192</v>
      </c>
      <c r="C677" s="1">
        <v>144000</v>
      </c>
      <c r="D677" s="1">
        <v>144000</v>
      </c>
      <c r="E677" s="1" t="s">
        <v>718</v>
      </c>
      <c r="F677" s="1">
        <v>2564.3400029999998</v>
      </c>
      <c r="G677" s="1" t="s">
        <v>6451</v>
      </c>
      <c r="H677" s="1" t="s">
        <v>3027</v>
      </c>
      <c r="I677" s="1" t="s">
        <v>1241</v>
      </c>
      <c r="J677" s="1" t="str">
        <f>VLOOKUP(I677,tblCountries6[],2,FALSE)</f>
        <v>India</v>
      </c>
      <c r="K677" s="1" t="s">
        <v>5350</v>
      </c>
      <c r="L677" s="1">
        <v>7</v>
      </c>
      <c r="M677" s="2" t="str">
        <f t="shared" si="31"/>
        <v>india</v>
      </c>
      <c r="N677" s="2" t="str">
        <f>VLOOKUP(M677,ClearingKeys!$A$2:$B$104,2,FALSE)</f>
        <v>ASIA</v>
      </c>
      <c r="O677" s="2">
        <f t="shared" si="30"/>
        <v>7</v>
      </c>
      <c r="P677" t="str">
        <f t="shared" si="32"/>
        <v>India</v>
      </c>
    </row>
    <row r="678" spans="1:16" ht="51" x14ac:dyDescent="0.2">
      <c r="A678" s="1" t="s">
        <v>2761</v>
      </c>
      <c r="B678" s="1" t="s">
        <v>1443</v>
      </c>
      <c r="C678" s="1" t="s">
        <v>2241</v>
      </c>
      <c r="D678" s="1">
        <v>1150000</v>
      </c>
      <c r="E678" s="1" t="s">
        <v>718</v>
      </c>
      <c r="F678" s="1">
        <v>20479.104189999998</v>
      </c>
      <c r="G678" s="1" t="s">
        <v>1302</v>
      </c>
      <c r="H678" s="1" t="s">
        <v>3027</v>
      </c>
      <c r="I678" s="1" t="s">
        <v>1241</v>
      </c>
      <c r="J678" s="1" t="str">
        <f>VLOOKUP(I678,tblCountries6[],2,FALSE)</f>
        <v>India</v>
      </c>
      <c r="K678" s="1" t="s">
        <v>5350</v>
      </c>
      <c r="L678" s="1">
        <v>7</v>
      </c>
      <c r="M678" s="2" t="str">
        <f t="shared" si="31"/>
        <v>india</v>
      </c>
      <c r="N678" s="2" t="str">
        <f>VLOOKUP(M678,ClearingKeys!$A$2:$B$104,2,FALSE)</f>
        <v>ASIA</v>
      </c>
      <c r="O678" s="2">
        <f t="shared" si="30"/>
        <v>7</v>
      </c>
      <c r="P678" t="str">
        <f t="shared" si="32"/>
        <v>India</v>
      </c>
    </row>
    <row r="679" spans="1:16" ht="63.75" x14ac:dyDescent="0.2">
      <c r="A679" s="1" t="s">
        <v>2759</v>
      </c>
      <c r="B679" s="1" t="s">
        <v>1443</v>
      </c>
      <c r="C679" s="1" t="s">
        <v>6333</v>
      </c>
      <c r="D679" s="1">
        <v>33500</v>
      </c>
      <c r="E679" s="1" t="s">
        <v>2902</v>
      </c>
      <c r="F679" s="1">
        <v>33500</v>
      </c>
      <c r="G679" s="1" t="s">
        <v>1198</v>
      </c>
      <c r="H679" s="1" t="s">
        <v>519</v>
      </c>
      <c r="I679" s="1" t="s">
        <v>5148</v>
      </c>
      <c r="J679" s="1" t="str">
        <f>VLOOKUP(I679,tblCountries6[],2,FALSE)</f>
        <v>UAE</v>
      </c>
      <c r="K679" s="1" t="s">
        <v>5881</v>
      </c>
      <c r="L679" s="1">
        <v>10</v>
      </c>
      <c r="M679" s="2" t="str">
        <f t="shared" si="31"/>
        <v>uae</v>
      </c>
      <c r="N679" s="2" t="str">
        <f>VLOOKUP(M679,ClearingKeys!$A$2:$B$104,2,FALSE)</f>
        <v>ASIA</v>
      </c>
      <c r="O679" s="2">
        <f t="shared" si="30"/>
        <v>10</v>
      </c>
      <c r="P679" t="str">
        <f t="shared" si="32"/>
        <v>Uae</v>
      </c>
    </row>
    <row r="680" spans="1:16" ht="51" x14ac:dyDescent="0.2">
      <c r="A680" s="1" t="s">
        <v>2768</v>
      </c>
      <c r="B680" s="1" t="s">
        <v>1994</v>
      </c>
      <c r="C680" s="1">
        <v>50000</v>
      </c>
      <c r="D680" s="1">
        <v>50000</v>
      </c>
      <c r="E680" s="1" t="s">
        <v>2902</v>
      </c>
      <c r="F680" s="1">
        <v>50000</v>
      </c>
      <c r="G680" s="1" t="s">
        <v>6321</v>
      </c>
      <c r="H680" s="1" t="s">
        <v>3027</v>
      </c>
      <c r="I680" s="1" t="s">
        <v>1241</v>
      </c>
      <c r="J680" s="1" t="str">
        <f>VLOOKUP(I680,tblCountries6[],2,FALSE)</f>
        <v>India</v>
      </c>
      <c r="K680" s="1" t="s">
        <v>5350</v>
      </c>
      <c r="L680" s="1">
        <v>20</v>
      </c>
      <c r="M680" s="2" t="str">
        <f t="shared" si="31"/>
        <v>india</v>
      </c>
      <c r="N680" s="2" t="str">
        <f>VLOOKUP(M680,ClearingKeys!$A$2:$B$104,2,FALSE)</f>
        <v>ASIA</v>
      </c>
      <c r="O680" s="2">
        <f t="shared" si="30"/>
        <v>20</v>
      </c>
      <c r="P680" t="str">
        <f t="shared" si="32"/>
        <v>India</v>
      </c>
    </row>
    <row r="681" spans="1:16" ht="38.25" x14ac:dyDescent="0.2">
      <c r="A681" s="1" t="s">
        <v>2767</v>
      </c>
      <c r="B681" s="1" t="s">
        <v>5900</v>
      </c>
      <c r="C681" s="1">
        <v>300000</v>
      </c>
      <c r="D681" s="1">
        <v>300000</v>
      </c>
      <c r="E681" s="1" t="s">
        <v>718</v>
      </c>
      <c r="F681" s="1">
        <v>5342.3750060000002</v>
      </c>
      <c r="G681" s="1" t="s">
        <v>4327</v>
      </c>
      <c r="H681" s="1" t="s">
        <v>3027</v>
      </c>
      <c r="I681" s="1" t="s">
        <v>1241</v>
      </c>
      <c r="J681" s="1" t="str">
        <f>VLOOKUP(I681,tblCountries6[],2,FALSE)</f>
        <v>India</v>
      </c>
      <c r="K681" s="1" t="s">
        <v>5350</v>
      </c>
      <c r="L681" s="1">
        <v>3</v>
      </c>
      <c r="M681" s="2" t="str">
        <f t="shared" si="31"/>
        <v>india</v>
      </c>
      <c r="N681" s="2" t="str">
        <f>VLOOKUP(M681,ClearingKeys!$A$2:$B$104,2,FALSE)</f>
        <v>ASIA</v>
      </c>
      <c r="O681" s="2">
        <f t="shared" si="30"/>
        <v>3</v>
      </c>
      <c r="P681" t="str">
        <f t="shared" si="32"/>
        <v>India</v>
      </c>
    </row>
    <row r="682" spans="1:16" ht="51" x14ac:dyDescent="0.2">
      <c r="A682" s="1" t="s">
        <v>2765</v>
      </c>
      <c r="B682" s="1" t="s">
        <v>5018</v>
      </c>
      <c r="C682" s="1" t="s">
        <v>370</v>
      </c>
      <c r="D682" s="1">
        <v>648000</v>
      </c>
      <c r="E682" s="1" t="s">
        <v>718</v>
      </c>
      <c r="F682" s="1">
        <v>11539.53001</v>
      </c>
      <c r="G682" s="1" t="s">
        <v>6466</v>
      </c>
      <c r="H682" s="1" t="s">
        <v>6511</v>
      </c>
      <c r="I682" s="1" t="s">
        <v>1241</v>
      </c>
      <c r="J682" s="1" t="str">
        <f>VLOOKUP(I682,tblCountries6[],2,FALSE)</f>
        <v>India</v>
      </c>
      <c r="K682" s="1" t="s">
        <v>2431</v>
      </c>
      <c r="L682" s="1">
        <v>2</v>
      </c>
      <c r="M682" s="2" t="str">
        <f t="shared" si="31"/>
        <v>india</v>
      </c>
      <c r="N682" s="2" t="str">
        <f>VLOOKUP(M682,ClearingKeys!$A$2:$B$104,2,FALSE)</f>
        <v>ASIA</v>
      </c>
      <c r="O682" s="2">
        <f t="shared" si="30"/>
        <v>2</v>
      </c>
      <c r="P682" t="str">
        <f t="shared" si="32"/>
        <v>India</v>
      </c>
    </row>
    <row r="683" spans="1:16" ht="38.25" x14ac:dyDescent="0.2">
      <c r="A683" s="1" t="s">
        <v>2764</v>
      </c>
      <c r="B683" s="1" t="s">
        <v>5018</v>
      </c>
      <c r="C683" s="1">
        <v>7000</v>
      </c>
      <c r="D683" s="1">
        <v>7000</v>
      </c>
      <c r="E683" s="1" t="s">
        <v>2902</v>
      </c>
      <c r="F683" s="1">
        <v>7000</v>
      </c>
      <c r="G683" s="1" t="s">
        <v>3769</v>
      </c>
      <c r="H683" s="1" t="s">
        <v>3027</v>
      </c>
      <c r="I683" s="1" t="s">
        <v>1241</v>
      </c>
      <c r="J683" s="1" t="str">
        <f>VLOOKUP(I683,tblCountries6[],2,FALSE)</f>
        <v>India</v>
      </c>
      <c r="K683" s="1" t="s">
        <v>1240</v>
      </c>
      <c r="L683" s="1">
        <v>23</v>
      </c>
      <c r="M683" s="2" t="str">
        <f t="shared" si="31"/>
        <v>india</v>
      </c>
      <c r="N683" s="2" t="str">
        <f>VLOOKUP(M683,ClearingKeys!$A$2:$B$104,2,FALSE)</f>
        <v>ASIA</v>
      </c>
      <c r="O683" s="2">
        <f t="shared" si="30"/>
        <v>23</v>
      </c>
      <c r="P683" t="str">
        <f t="shared" si="32"/>
        <v>India</v>
      </c>
    </row>
    <row r="684" spans="1:16" ht="38.25" x14ac:dyDescent="0.2">
      <c r="A684" s="1" t="s">
        <v>2773</v>
      </c>
      <c r="B684" s="1" t="s">
        <v>5018</v>
      </c>
      <c r="C684" s="1">
        <v>380000</v>
      </c>
      <c r="D684" s="1">
        <v>380000</v>
      </c>
      <c r="E684" s="1" t="s">
        <v>718</v>
      </c>
      <c r="F684" s="1">
        <v>6767.0083409999997</v>
      </c>
      <c r="G684" s="1" t="s">
        <v>5928</v>
      </c>
      <c r="H684" s="1" t="s">
        <v>381</v>
      </c>
      <c r="I684" s="1" t="s">
        <v>1241</v>
      </c>
      <c r="J684" s="1" t="str">
        <f>VLOOKUP(I684,tblCountries6[],2,FALSE)</f>
        <v>India</v>
      </c>
      <c r="K684" s="1" t="s">
        <v>5350</v>
      </c>
      <c r="L684" s="1">
        <v>6</v>
      </c>
      <c r="M684" s="2" t="str">
        <f t="shared" si="31"/>
        <v>india</v>
      </c>
      <c r="N684" s="2" t="str">
        <f>VLOOKUP(M684,ClearingKeys!$A$2:$B$104,2,FALSE)</f>
        <v>ASIA</v>
      </c>
      <c r="O684" s="2">
        <f t="shared" si="30"/>
        <v>6</v>
      </c>
      <c r="P684" t="str">
        <f t="shared" si="32"/>
        <v>India</v>
      </c>
    </row>
    <row r="685" spans="1:16" ht="51" x14ac:dyDescent="0.2">
      <c r="A685" s="1" t="s">
        <v>2772</v>
      </c>
      <c r="B685" s="1" t="s">
        <v>1771</v>
      </c>
      <c r="C685" s="1">
        <v>3000</v>
      </c>
      <c r="D685" s="1">
        <v>3000</v>
      </c>
      <c r="E685" s="1" t="s">
        <v>2902</v>
      </c>
      <c r="F685" s="1">
        <v>3000</v>
      </c>
      <c r="G685" s="1" t="s">
        <v>3720</v>
      </c>
      <c r="H685" s="1" t="s">
        <v>5482</v>
      </c>
      <c r="I685" s="1" t="s">
        <v>4805</v>
      </c>
      <c r="J685" s="1" t="str">
        <f>VLOOKUP(I685,tblCountries6[],2,FALSE)</f>
        <v>Cambodia</v>
      </c>
      <c r="K685" s="1" t="s">
        <v>5350</v>
      </c>
      <c r="L685" s="1">
        <v>2</v>
      </c>
      <c r="M685" s="2" t="str">
        <f t="shared" si="31"/>
        <v>cambodia</v>
      </c>
      <c r="N685" s="2" t="str">
        <f>VLOOKUP(M685,ClearingKeys!$A$2:$B$104,2,FALSE)</f>
        <v>ASIA</v>
      </c>
      <c r="O685" s="2">
        <f t="shared" si="30"/>
        <v>2</v>
      </c>
      <c r="P685" t="str">
        <f t="shared" si="32"/>
        <v>Cambodia</v>
      </c>
    </row>
    <row r="686" spans="1:16" ht="51" x14ac:dyDescent="0.2">
      <c r="A686" s="1" t="s">
        <v>2771</v>
      </c>
      <c r="B686" s="1" t="s">
        <v>1771</v>
      </c>
      <c r="C686" s="1" t="s">
        <v>1086</v>
      </c>
      <c r="D686" s="1">
        <v>250000</v>
      </c>
      <c r="E686" s="1" t="s">
        <v>718</v>
      </c>
      <c r="F686" s="1">
        <v>4451.9791720000003</v>
      </c>
      <c r="G686" s="1" t="s">
        <v>5861</v>
      </c>
      <c r="H686" s="1" t="s">
        <v>381</v>
      </c>
      <c r="I686" s="1" t="s">
        <v>1241</v>
      </c>
      <c r="J686" s="1" t="str">
        <f>VLOOKUP(I686,tblCountries6[],2,FALSE)</f>
        <v>India</v>
      </c>
      <c r="K686" s="1" t="s">
        <v>2431</v>
      </c>
      <c r="L686" s="1">
        <v>4</v>
      </c>
      <c r="M686" s="2" t="str">
        <f t="shared" si="31"/>
        <v>india</v>
      </c>
      <c r="N686" s="2" t="str">
        <f>VLOOKUP(M686,ClearingKeys!$A$2:$B$104,2,FALSE)</f>
        <v>ASIA</v>
      </c>
      <c r="O686" s="2">
        <f t="shared" si="30"/>
        <v>4</v>
      </c>
      <c r="P686" t="str">
        <f t="shared" si="32"/>
        <v>India</v>
      </c>
    </row>
    <row r="687" spans="1:16" ht="38.25" x14ac:dyDescent="0.2">
      <c r="A687" s="1" t="s">
        <v>2769</v>
      </c>
      <c r="B687" s="1" t="s">
        <v>1690</v>
      </c>
      <c r="C687" s="1">
        <v>150000</v>
      </c>
      <c r="D687" s="1">
        <v>150000</v>
      </c>
      <c r="E687" s="1" t="s">
        <v>718</v>
      </c>
      <c r="F687" s="1">
        <v>2671.1875030000001</v>
      </c>
      <c r="G687" s="1" t="s">
        <v>2358</v>
      </c>
      <c r="H687" s="1" t="s">
        <v>2893</v>
      </c>
      <c r="I687" s="1" t="s">
        <v>1241</v>
      </c>
      <c r="J687" s="1" t="str">
        <f>VLOOKUP(I687,tblCountries6[],2,FALSE)</f>
        <v>India</v>
      </c>
      <c r="K687" s="1" t="s">
        <v>1240</v>
      </c>
      <c r="L687" s="1">
        <v>4.5</v>
      </c>
      <c r="M687" s="2" t="str">
        <f t="shared" si="31"/>
        <v>india</v>
      </c>
      <c r="N687" s="2" t="str">
        <f>VLOOKUP(M687,ClearingKeys!$A$2:$B$104,2,FALSE)</f>
        <v>ASIA</v>
      </c>
      <c r="O687" s="2">
        <f t="shared" si="30"/>
        <v>4.5</v>
      </c>
      <c r="P687" t="str">
        <f t="shared" si="32"/>
        <v>India</v>
      </c>
    </row>
    <row r="688" spans="1:16" ht="38.25" x14ac:dyDescent="0.2">
      <c r="A688" s="1" t="s">
        <v>2811</v>
      </c>
      <c r="B688" s="1" t="s">
        <v>6254</v>
      </c>
      <c r="C688" s="1">
        <v>278400</v>
      </c>
      <c r="D688" s="1">
        <v>278400</v>
      </c>
      <c r="E688" s="1" t="s">
        <v>718</v>
      </c>
      <c r="F688" s="1">
        <v>4957.7240060000004</v>
      </c>
      <c r="G688" s="1" t="s">
        <v>4713</v>
      </c>
      <c r="H688" s="1" t="s">
        <v>3027</v>
      </c>
      <c r="I688" s="1" t="s">
        <v>1241</v>
      </c>
      <c r="J688" s="1" t="str">
        <f>VLOOKUP(I688,tblCountries6[],2,FALSE)</f>
        <v>India</v>
      </c>
      <c r="K688" s="1" t="s">
        <v>1240</v>
      </c>
      <c r="L688" s="1">
        <v>5</v>
      </c>
      <c r="M688" s="2" t="str">
        <f t="shared" si="31"/>
        <v>india</v>
      </c>
      <c r="N688" s="2" t="str">
        <f>VLOOKUP(M688,ClearingKeys!$A$2:$B$104,2,FALSE)</f>
        <v>ASIA</v>
      </c>
      <c r="O688" s="2">
        <f t="shared" si="30"/>
        <v>5</v>
      </c>
      <c r="P688" t="str">
        <f t="shared" si="32"/>
        <v>India</v>
      </c>
    </row>
    <row r="689" spans="1:16" ht="38.25" x14ac:dyDescent="0.2">
      <c r="A689" s="1" t="s">
        <v>2814</v>
      </c>
      <c r="B689" s="1" t="s">
        <v>4953</v>
      </c>
      <c r="C689" s="1">
        <v>180000</v>
      </c>
      <c r="D689" s="1">
        <v>180000</v>
      </c>
      <c r="E689" s="1" t="s">
        <v>718</v>
      </c>
      <c r="F689" s="1">
        <v>3205.4250040000002</v>
      </c>
      <c r="G689" s="1" t="s">
        <v>1004</v>
      </c>
      <c r="H689" s="1" t="s">
        <v>519</v>
      </c>
      <c r="I689" s="1" t="s">
        <v>1241</v>
      </c>
      <c r="J689" s="1" t="str">
        <f>VLOOKUP(I689,tblCountries6[],2,FALSE)</f>
        <v>India</v>
      </c>
      <c r="K689" s="1" t="s">
        <v>5350</v>
      </c>
      <c r="L689" s="1">
        <v>14</v>
      </c>
      <c r="M689" s="2" t="str">
        <f t="shared" si="31"/>
        <v>india</v>
      </c>
      <c r="N689" s="2" t="str">
        <f>VLOOKUP(M689,ClearingKeys!$A$2:$B$104,2,FALSE)</f>
        <v>ASIA</v>
      </c>
      <c r="O689" s="2">
        <f t="shared" si="30"/>
        <v>14</v>
      </c>
      <c r="P689" t="str">
        <f t="shared" si="32"/>
        <v>India</v>
      </c>
    </row>
    <row r="690" spans="1:16" ht="38.25" x14ac:dyDescent="0.2">
      <c r="A690" s="1" t="s">
        <v>1470</v>
      </c>
      <c r="B690" s="1" t="s">
        <v>4953</v>
      </c>
      <c r="C690" s="1">
        <v>800000</v>
      </c>
      <c r="D690" s="1">
        <v>800000</v>
      </c>
      <c r="E690" s="1" t="s">
        <v>718</v>
      </c>
      <c r="F690" s="1">
        <v>14246.333350000001</v>
      </c>
      <c r="G690" s="1" t="s">
        <v>3027</v>
      </c>
      <c r="H690" s="1" t="s">
        <v>3027</v>
      </c>
      <c r="I690" s="1" t="s">
        <v>1241</v>
      </c>
      <c r="J690" s="1" t="str">
        <f>VLOOKUP(I690,tblCountries6[],2,FALSE)</f>
        <v>India</v>
      </c>
      <c r="K690" s="1" t="s">
        <v>1240</v>
      </c>
      <c r="L690" s="1">
        <v>7</v>
      </c>
      <c r="M690" s="2" t="str">
        <f t="shared" si="31"/>
        <v>india</v>
      </c>
      <c r="N690" s="2" t="str">
        <f>VLOOKUP(M690,ClearingKeys!$A$2:$B$104,2,FALSE)</f>
        <v>ASIA</v>
      </c>
      <c r="O690" s="2">
        <f t="shared" si="30"/>
        <v>7</v>
      </c>
      <c r="P690" t="str">
        <f t="shared" si="32"/>
        <v>India</v>
      </c>
    </row>
    <row r="691" spans="1:16" ht="51" x14ac:dyDescent="0.2">
      <c r="A691" s="1" t="s">
        <v>1469</v>
      </c>
      <c r="B691" s="1" t="s">
        <v>4378</v>
      </c>
      <c r="C691" s="1" t="s">
        <v>5038</v>
      </c>
      <c r="D691" s="1">
        <v>300000</v>
      </c>
      <c r="E691" s="1" t="s">
        <v>718</v>
      </c>
      <c r="F691" s="1">
        <v>5342.3750060000002</v>
      </c>
      <c r="G691" s="1" t="s">
        <v>6511</v>
      </c>
      <c r="H691" s="1" t="s">
        <v>6511</v>
      </c>
      <c r="I691" s="1" t="s">
        <v>1241</v>
      </c>
      <c r="J691" s="1" t="str">
        <f>VLOOKUP(I691,tblCountries6[],2,FALSE)</f>
        <v>India</v>
      </c>
      <c r="K691" s="1" t="s">
        <v>2431</v>
      </c>
      <c r="L691" s="1">
        <v>7</v>
      </c>
      <c r="M691" s="2" t="str">
        <f t="shared" si="31"/>
        <v>india</v>
      </c>
      <c r="N691" s="2" t="str">
        <f>VLOOKUP(M691,ClearingKeys!$A$2:$B$104,2,FALSE)</f>
        <v>ASIA</v>
      </c>
      <c r="O691" s="2">
        <f t="shared" si="30"/>
        <v>7</v>
      </c>
      <c r="P691" t="str">
        <f t="shared" si="32"/>
        <v>India</v>
      </c>
    </row>
    <row r="692" spans="1:16" ht="51" x14ac:dyDescent="0.2">
      <c r="A692" s="1" t="s">
        <v>1475</v>
      </c>
      <c r="B692" s="1" t="s">
        <v>1629</v>
      </c>
      <c r="C692" s="1" t="s">
        <v>1498</v>
      </c>
      <c r="D692" s="1">
        <v>370000</v>
      </c>
      <c r="E692" s="1" t="s">
        <v>718</v>
      </c>
      <c r="F692" s="1">
        <v>6588.9291739999999</v>
      </c>
      <c r="G692" s="1" t="s">
        <v>506</v>
      </c>
      <c r="H692" s="1" t="s">
        <v>6511</v>
      </c>
      <c r="I692" s="1" t="s">
        <v>1241</v>
      </c>
      <c r="J692" s="1" t="str">
        <f>VLOOKUP(I692,tblCountries6[],2,FALSE)</f>
        <v>India</v>
      </c>
      <c r="K692" s="1" t="s">
        <v>2431</v>
      </c>
      <c r="L692" s="1">
        <v>2</v>
      </c>
      <c r="M692" s="2" t="str">
        <f t="shared" si="31"/>
        <v>india</v>
      </c>
      <c r="N692" s="2" t="str">
        <f>VLOOKUP(M692,ClearingKeys!$A$2:$B$104,2,FALSE)</f>
        <v>ASIA</v>
      </c>
      <c r="O692" s="2">
        <f t="shared" si="30"/>
        <v>2</v>
      </c>
      <c r="P692" t="str">
        <f t="shared" si="32"/>
        <v>India</v>
      </c>
    </row>
    <row r="693" spans="1:16" ht="51" x14ac:dyDescent="0.2">
      <c r="A693" s="1" t="s">
        <v>1474</v>
      </c>
      <c r="B693" s="1" t="s">
        <v>3162</v>
      </c>
      <c r="C693" s="1" t="s">
        <v>1498</v>
      </c>
      <c r="D693" s="1">
        <v>370000</v>
      </c>
      <c r="E693" s="1" t="s">
        <v>718</v>
      </c>
      <c r="F693" s="1">
        <v>6588.9291739999999</v>
      </c>
      <c r="G693" s="1" t="s">
        <v>506</v>
      </c>
      <c r="H693" s="1" t="s">
        <v>6511</v>
      </c>
      <c r="I693" s="1" t="s">
        <v>1241</v>
      </c>
      <c r="J693" s="1" t="str">
        <f>VLOOKUP(I693,tblCountries6[],2,FALSE)</f>
        <v>India</v>
      </c>
      <c r="K693" s="1" t="s">
        <v>2431</v>
      </c>
      <c r="L693" s="1">
        <v>2</v>
      </c>
      <c r="M693" s="2" t="str">
        <f t="shared" si="31"/>
        <v>india</v>
      </c>
      <c r="N693" s="2" t="str">
        <f>VLOOKUP(M693,ClearingKeys!$A$2:$B$104,2,FALSE)</f>
        <v>ASIA</v>
      </c>
      <c r="O693" s="2">
        <f t="shared" si="30"/>
        <v>2</v>
      </c>
      <c r="P693" t="str">
        <f t="shared" si="32"/>
        <v>India</v>
      </c>
    </row>
    <row r="694" spans="1:16" ht="38.25" x14ac:dyDescent="0.2">
      <c r="A694" s="1" t="s">
        <v>1473</v>
      </c>
      <c r="B694" s="1" t="s">
        <v>234</v>
      </c>
      <c r="C694" s="1">
        <v>35000</v>
      </c>
      <c r="D694" s="1">
        <v>35000</v>
      </c>
      <c r="E694" s="1" t="s">
        <v>2902</v>
      </c>
      <c r="F694" s="1">
        <v>35000</v>
      </c>
      <c r="G694" s="1" t="s">
        <v>4185</v>
      </c>
      <c r="H694" s="1" t="s">
        <v>1409</v>
      </c>
      <c r="I694" s="1" t="s">
        <v>2895</v>
      </c>
      <c r="J694" s="1" t="str">
        <f>VLOOKUP(I694,tblCountries6[],2,FALSE)</f>
        <v>USA</v>
      </c>
      <c r="K694" s="1" t="s">
        <v>1240</v>
      </c>
      <c r="L694" s="1">
        <v>10</v>
      </c>
      <c r="M694" s="2" t="str">
        <f t="shared" si="31"/>
        <v>usa</v>
      </c>
      <c r="N694" s="2" t="str">
        <f>VLOOKUP(M694,ClearingKeys!$A$2:$B$104,2,FALSE)</f>
        <v>NA</v>
      </c>
      <c r="O694" s="2">
        <f t="shared" si="30"/>
        <v>10</v>
      </c>
      <c r="P694" t="str">
        <f t="shared" si="32"/>
        <v>USA</v>
      </c>
    </row>
    <row r="695" spans="1:16" ht="38.25" x14ac:dyDescent="0.2">
      <c r="A695" s="1" t="s">
        <v>1472</v>
      </c>
      <c r="B695" s="1" t="s">
        <v>5490</v>
      </c>
      <c r="C695" s="1">
        <v>720000</v>
      </c>
      <c r="D695" s="1">
        <v>720000</v>
      </c>
      <c r="E695" s="1" t="s">
        <v>718</v>
      </c>
      <c r="F695" s="1">
        <v>12821.70001</v>
      </c>
      <c r="G695" s="1" t="s">
        <v>5749</v>
      </c>
      <c r="H695" s="1" t="s">
        <v>519</v>
      </c>
      <c r="I695" s="1" t="s">
        <v>1241</v>
      </c>
      <c r="J695" s="1" t="str">
        <f>VLOOKUP(I695,tblCountries6[],2,FALSE)</f>
        <v>India</v>
      </c>
      <c r="K695" s="1" t="s">
        <v>1240</v>
      </c>
      <c r="L695" s="1">
        <v>4</v>
      </c>
      <c r="M695" s="2" t="str">
        <f t="shared" si="31"/>
        <v>india</v>
      </c>
      <c r="N695" s="2" t="str">
        <f>VLOOKUP(M695,ClearingKeys!$A$2:$B$104,2,FALSE)</f>
        <v>ASIA</v>
      </c>
      <c r="O695" s="2">
        <f t="shared" si="30"/>
        <v>4</v>
      </c>
      <c r="P695" t="str">
        <f t="shared" si="32"/>
        <v>India</v>
      </c>
    </row>
    <row r="696" spans="1:16" ht="38.25" x14ac:dyDescent="0.2">
      <c r="A696" s="1" t="s">
        <v>1468</v>
      </c>
      <c r="B696" s="1" t="s">
        <v>4203</v>
      </c>
      <c r="C696" s="1">
        <v>600000</v>
      </c>
      <c r="D696" s="1">
        <v>600000</v>
      </c>
      <c r="E696" s="1" t="s">
        <v>718</v>
      </c>
      <c r="F696" s="1">
        <v>10684.75001</v>
      </c>
      <c r="G696" s="1" t="s">
        <v>464</v>
      </c>
      <c r="H696" s="1" t="s">
        <v>3027</v>
      </c>
      <c r="I696" s="1" t="s">
        <v>1241</v>
      </c>
      <c r="J696" s="1" t="str">
        <f>VLOOKUP(I696,tblCountries6[],2,FALSE)</f>
        <v>India</v>
      </c>
      <c r="K696" s="1" t="s">
        <v>5881</v>
      </c>
      <c r="L696" s="1">
        <v>2</v>
      </c>
      <c r="M696" s="2" t="str">
        <f t="shared" si="31"/>
        <v>india</v>
      </c>
      <c r="N696" s="2" t="str">
        <f>VLOOKUP(M696,ClearingKeys!$A$2:$B$104,2,FALSE)</f>
        <v>ASIA</v>
      </c>
      <c r="O696" s="2">
        <f t="shared" si="30"/>
        <v>2</v>
      </c>
      <c r="P696" t="str">
        <f t="shared" si="32"/>
        <v>India</v>
      </c>
    </row>
    <row r="697" spans="1:16" ht="38.25" x14ac:dyDescent="0.2">
      <c r="A697" s="1" t="s">
        <v>1467</v>
      </c>
      <c r="B697" s="1" t="s">
        <v>4203</v>
      </c>
      <c r="C697" s="1">
        <v>10000</v>
      </c>
      <c r="D697" s="1">
        <v>10000</v>
      </c>
      <c r="E697" s="1" t="s">
        <v>2902</v>
      </c>
      <c r="F697" s="1">
        <v>10000</v>
      </c>
      <c r="G697" s="1" t="s">
        <v>2350</v>
      </c>
      <c r="H697" s="1" t="s">
        <v>3027</v>
      </c>
      <c r="I697" s="1" t="s">
        <v>1241</v>
      </c>
      <c r="J697" s="1" t="str">
        <f>VLOOKUP(I697,tblCountries6[],2,FALSE)</f>
        <v>India</v>
      </c>
      <c r="K697" s="1" t="s">
        <v>1240</v>
      </c>
      <c r="L697" s="1">
        <v>2</v>
      </c>
      <c r="M697" s="2" t="str">
        <f t="shared" si="31"/>
        <v>india</v>
      </c>
      <c r="N697" s="2" t="str">
        <f>VLOOKUP(M697,ClearingKeys!$A$2:$B$104,2,FALSE)</f>
        <v>ASIA</v>
      </c>
      <c r="O697" s="2">
        <f t="shared" si="30"/>
        <v>2</v>
      </c>
      <c r="P697" t="str">
        <f t="shared" si="32"/>
        <v>India</v>
      </c>
    </row>
    <row r="698" spans="1:16" ht="38.25" x14ac:dyDescent="0.2">
      <c r="A698" s="1" t="s">
        <v>1466</v>
      </c>
      <c r="B698" s="1" t="s">
        <v>390</v>
      </c>
      <c r="C698" s="1" t="s">
        <v>1351</v>
      </c>
      <c r="D698" s="1">
        <v>120000</v>
      </c>
      <c r="E698" s="1" t="s">
        <v>718</v>
      </c>
      <c r="F698" s="1">
        <v>2136.950002</v>
      </c>
      <c r="G698" s="1" t="s">
        <v>2328</v>
      </c>
      <c r="H698" s="1" t="s">
        <v>6511</v>
      </c>
      <c r="I698" s="1" t="s">
        <v>1241</v>
      </c>
      <c r="J698" s="1" t="str">
        <f>VLOOKUP(I698,tblCountries6[],2,FALSE)</f>
        <v>India</v>
      </c>
      <c r="K698" s="1" t="s">
        <v>5881</v>
      </c>
      <c r="L698" s="1">
        <v>0</v>
      </c>
      <c r="M698" s="2" t="str">
        <f t="shared" si="31"/>
        <v>india</v>
      </c>
      <c r="N698" s="2" t="str">
        <f>VLOOKUP(M698,ClearingKeys!$A$2:$B$104,2,FALSE)</f>
        <v>ASIA</v>
      </c>
      <c r="O698" s="2">
        <f t="shared" si="30"/>
        <v>0</v>
      </c>
      <c r="P698" t="str">
        <f t="shared" si="32"/>
        <v>India</v>
      </c>
    </row>
    <row r="699" spans="1:16" ht="38.25" x14ac:dyDescent="0.2">
      <c r="A699" s="1" t="s">
        <v>1465</v>
      </c>
      <c r="B699" s="1" t="s">
        <v>2674</v>
      </c>
      <c r="C699" s="1" t="s">
        <v>2216</v>
      </c>
      <c r="D699" s="1">
        <v>480000</v>
      </c>
      <c r="E699" s="1" t="s">
        <v>718</v>
      </c>
      <c r="F699" s="1">
        <v>8547.8000100000008</v>
      </c>
      <c r="G699" s="1" t="s">
        <v>1604</v>
      </c>
      <c r="H699" s="1" t="s">
        <v>6511</v>
      </c>
      <c r="I699" s="1" t="s">
        <v>1241</v>
      </c>
      <c r="J699" s="1" t="str">
        <f>VLOOKUP(I699,tblCountries6[],2,FALSE)</f>
        <v>India</v>
      </c>
      <c r="K699" s="1" t="s">
        <v>1240</v>
      </c>
      <c r="L699" s="1">
        <v>4</v>
      </c>
      <c r="M699" s="2" t="str">
        <f t="shared" si="31"/>
        <v>india</v>
      </c>
      <c r="N699" s="2" t="str">
        <f>VLOOKUP(M699,ClearingKeys!$A$2:$B$104,2,FALSE)</f>
        <v>ASIA</v>
      </c>
      <c r="O699" s="2">
        <f t="shared" si="30"/>
        <v>4</v>
      </c>
      <c r="P699" t="str">
        <f t="shared" si="32"/>
        <v>India</v>
      </c>
    </row>
    <row r="700" spans="1:16" ht="51" x14ac:dyDescent="0.2">
      <c r="A700" s="1" t="s">
        <v>1697</v>
      </c>
      <c r="B700" s="1" t="s">
        <v>6379</v>
      </c>
      <c r="C700" s="1" t="s">
        <v>5142</v>
      </c>
      <c r="D700" s="1">
        <v>450000</v>
      </c>
      <c r="E700" s="1" t="s">
        <v>718</v>
      </c>
      <c r="F700" s="1">
        <v>8013.5625090000003</v>
      </c>
      <c r="G700" s="1" t="s">
        <v>5916</v>
      </c>
      <c r="H700" s="1" t="s">
        <v>6511</v>
      </c>
      <c r="I700" s="1" t="s">
        <v>1241</v>
      </c>
      <c r="J700" s="1" t="str">
        <f>VLOOKUP(I700,tblCountries6[],2,FALSE)</f>
        <v>India</v>
      </c>
      <c r="K700" s="1" t="s">
        <v>2431</v>
      </c>
      <c r="L700" s="1">
        <v>8</v>
      </c>
      <c r="M700" s="2" t="str">
        <f t="shared" si="31"/>
        <v>india</v>
      </c>
      <c r="N700" s="2" t="str">
        <f>VLOOKUP(M700,ClearingKeys!$A$2:$B$104,2,FALSE)</f>
        <v>ASIA</v>
      </c>
      <c r="O700" s="2">
        <f t="shared" si="30"/>
        <v>8</v>
      </c>
      <c r="P700" t="str">
        <f t="shared" si="32"/>
        <v>India</v>
      </c>
    </row>
    <row r="701" spans="1:16" ht="38.25" x14ac:dyDescent="0.2">
      <c r="A701" s="1" t="s">
        <v>1693</v>
      </c>
      <c r="B701" s="1" t="s">
        <v>3781</v>
      </c>
      <c r="C701" s="1">
        <v>400000</v>
      </c>
      <c r="D701" s="1">
        <v>400000</v>
      </c>
      <c r="E701" s="1" t="s">
        <v>718</v>
      </c>
      <c r="F701" s="1">
        <v>7123.1666750000004</v>
      </c>
      <c r="G701" s="1" t="s">
        <v>5482</v>
      </c>
      <c r="H701" s="1" t="s">
        <v>5482</v>
      </c>
      <c r="I701" s="1" t="s">
        <v>1241</v>
      </c>
      <c r="J701" s="1" t="str">
        <f>VLOOKUP(I701,tblCountries6[],2,FALSE)</f>
        <v>India</v>
      </c>
      <c r="K701" s="1" t="s">
        <v>1240</v>
      </c>
      <c r="L701" s="1">
        <v>0</v>
      </c>
      <c r="M701" s="2" t="str">
        <f t="shared" si="31"/>
        <v>india</v>
      </c>
      <c r="N701" s="2" t="str">
        <f>VLOOKUP(M701,ClearingKeys!$A$2:$B$104,2,FALSE)</f>
        <v>ASIA</v>
      </c>
      <c r="O701" s="2">
        <f t="shared" si="30"/>
        <v>0</v>
      </c>
      <c r="P701" t="str">
        <f t="shared" si="32"/>
        <v>India</v>
      </c>
    </row>
    <row r="702" spans="1:16" ht="51" x14ac:dyDescent="0.2">
      <c r="A702" s="1" t="s">
        <v>1694</v>
      </c>
      <c r="B702" s="1" t="s">
        <v>3271</v>
      </c>
      <c r="C702" s="1" t="s">
        <v>1099</v>
      </c>
      <c r="D702" s="1">
        <v>2300000</v>
      </c>
      <c r="E702" s="1" t="s">
        <v>718</v>
      </c>
      <c r="F702" s="1">
        <v>40958.208379999996</v>
      </c>
      <c r="G702" s="1" t="s">
        <v>202</v>
      </c>
      <c r="H702" s="1" t="s">
        <v>6511</v>
      </c>
      <c r="I702" s="1" t="s">
        <v>1241</v>
      </c>
      <c r="J702" s="1" t="str">
        <f>VLOOKUP(I702,tblCountries6[],2,FALSE)</f>
        <v>India</v>
      </c>
      <c r="K702" s="1" t="s">
        <v>2431</v>
      </c>
      <c r="L702" s="1">
        <v>5</v>
      </c>
      <c r="M702" s="2" t="str">
        <f t="shared" si="31"/>
        <v>india</v>
      </c>
      <c r="N702" s="2" t="str">
        <f>VLOOKUP(M702,ClearingKeys!$A$2:$B$104,2,FALSE)</f>
        <v>ASIA</v>
      </c>
      <c r="O702" s="2">
        <f t="shared" si="30"/>
        <v>5</v>
      </c>
      <c r="P702" t="str">
        <f t="shared" si="32"/>
        <v>India</v>
      </c>
    </row>
    <row r="703" spans="1:16" ht="38.25" x14ac:dyDescent="0.2">
      <c r="A703" s="1" t="s">
        <v>1701</v>
      </c>
      <c r="B703" s="1" t="s">
        <v>5317</v>
      </c>
      <c r="C703" s="1">
        <v>636000</v>
      </c>
      <c r="D703" s="1">
        <v>636000</v>
      </c>
      <c r="E703" s="1" t="s">
        <v>718</v>
      </c>
      <c r="F703" s="1">
        <v>11325.835010000001</v>
      </c>
      <c r="G703" s="1" t="s">
        <v>5489</v>
      </c>
      <c r="H703" s="1" t="s">
        <v>3027</v>
      </c>
      <c r="I703" s="1" t="s">
        <v>1241</v>
      </c>
      <c r="J703" s="1" t="str">
        <f>VLOOKUP(I703,tblCountries6[],2,FALSE)</f>
        <v>India</v>
      </c>
      <c r="K703" s="1" t="s">
        <v>1240</v>
      </c>
      <c r="L703" s="1">
        <v>2</v>
      </c>
      <c r="M703" s="2" t="str">
        <f t="shared" si="31"/>
        <v>india</v>
      </c>
      <c r="N703" s="2" t="str">
        <f>VLOOKUP(M703,ClearingKeys!$A$2:$B$104,2,FALSE)</f>
        <v>ASIA</v>
      </c>
      <c r="O703" s="2">
        <f t="shared" si="30"/>
        <v>2</v>
      </c>
      <c r="P703" t="str">
        <f t="shared" si="32"/>
        <v>India</v>
      </c>
    </row>
    <row r="704" spans="1:16" ht="38.25" x14ac:dyDescent="0.2">
      <c r="A704" s="1" t="s">
        <v>1702</v>
      </c>
      <c r="B704" s="1" t="s">
        <v>690</v>
      </c>
      <c r="C704" s="1" t="s">
        <v>393</v>
      </c>
      <c r="D704" s="1">
        <v>15000</v>
      </c>
      <c r="E704" s="1" t="s">
        <v>2902</v>
      </c>
      <c r="F704" s="1">
        <v>15000</v>
      </c>
      <c r="G704" s="1" t="s">
        <v>985</v>
      </c>
      <c r="H704" s="1" t="s">
        <v>519</v>
      </c>
      <c r="I704" s="1" t="s">
        <v>2559</v>
      </c>
      <c r="J704" s="1" t="str">
        <f>VLOOKUP(I704,tblCountries6[],2,FALSE)</f>
        <v>Lithuania</v>
      </c>
      <c r="K704" s="1" t="s">
        <v>1240</v>
      </c>
      <c r="L704" s="1">
        <v>2</v>
      </c>
      <c r="M704" s="2" t="str">
        <f t="shared" si="31"/>
        <v>lithuania</v>
      </c>
      <c r="N704" s="2" t="str">
        <f>VLOOKUP(M704,ClearingKeys!$A$2:$B$104,2,FALSE)</f>
        <v>EUROPE</v>
      </c>
      <c r="O704" s="2">
        <f t="shared" si="30"/>
        <v>2</v>
      </c>
      <c r="P704" t="str">
        <f t="shared" si="32"/>
        <v>Lithuania</v>
      </c>
    </row>
    <row r="705" spans="1:16" ht="38.25" x14ac:dyDescent="0.2">
      <c r="A705" s="1" t="s">
        <v>1699</v>
      </c>
      <c r="B705" s="1" t="s">
        <v>1377</v>
      </c>
      <c r="C705" s="1">
        <v>1000</v>
      </c>
      <c r="D705" s="1">
        <v>12000</v>
      </c>
      <c r="E705" s="1" t="s">
        <v>2902</v>
      </c>
      <c r="F705" s="1">
        <v>12000</v>
      </c>
      <c r="G705" s="1" t="s">
        <v>303</v>
      </c>
      <c r="H705" s="1" t="s">
        <v>6511</v>
      </c>
      <c r="I705" s="1" t="s">
        <v>2638</v>
      </c>
      <c r="J705" s="1" t="str">
        <f>VLOOKUP(I705,tblCountries6[],2,FALSE)</f>
        <v>UAE</v>
      </c>
      <c r="K705" s="1" t="s">
        <v>1240</v>
      </c>
      <c r="L705" s="1">
        <v>12</v>
      </c>
      <c r="M705" s="2" t="str">
        <f t="shared" si="31"/>
        <v>uae</v>
      </c>
      <c r="N705" s="2" t="str">
        <f>VLOOKUP(M705,ClearingKeys!$A$2:$B$104,2,FALSE)</f>
        <v>ASIA</v>
      </c>
      <c r="O705" s="2">
        <f t="shared" si="30"/>
        <v>12</v>
      </c>
      <c r="P705" t="str">
        <f t="shared" si="32"/>
        <v>Uae</v>
      </c>
    </row>
    <row r="706" spans="1:16" ht="38.25" x14ac:dyDescent="0.2">
      <c r="A706" s="1" t="s">
        <v>1700</v>
      </c>
      <c r="B706" s="1" t="s">
        <v>1064</v>
      </c>
      <c r="C706" s="1">
        <v>500000</v>
      </c>
      <c r="D706" s="1">
        <v>500000</v>
      </c>
      <c r="E706" s="1" t="s">
        <v>718</v>
      </c>
      <c r="F706" s="1">
        <v>8903.9583440000006</v>
      </c>
      <c r="G706" s="1" t="s">
        <v>6509</v>
      </c>
      <c r="H706" s="1" t="s">
        <v>381</v>
      </c>
      <c r="I706" s="1" t="s">
        <v>1241</v>
      </c>
      <c r="J706" s="1" t="str">
        <f>VLOOKUP(I706,tblCountries6[],2,FALSE)</f>
        <v>India</v>
      </c>
      <c r="K706" s="1" t="s">
        <v>5350</v>
      </c>
      <c r="L706" s="1">
        <v>1</v>
      </c>
      <c r="M706" s="2" t="str">
        <f t="shared" si="31"/>
        <v>india</v>
      </c>
      <c r="N706" s="2" t="str">
        <f>VLOOKUP(M706,ClearingKeys!$A$2:$B$104,2,FALSE)</f>
        <v>ASIA</v>
      </c>
      <c r="O706" s="2">
        <f t="shared" si="30"/>
        <v>1</v>
      </c>
      <c r="P706" t="str">
        <f t="shared" si="32"/>
        <v>India</v>
      </c>
    </row>
    <row r="707" spans="1:16" ht="51" x14ac:dyDescent="0.2">
      <c r="A707" s="1" t="s">
        <v>1704</v>
      </c>
      <c r="B707" s="1" t="s">
        <v>3003</v>
      </c>
      <c r="C707" s="1">
        <v>500000</v>
      </c>
      <c r="D707" s="1">
        <v>500000</v>
      </c>
      <c r="E707" s="1" t="s">
        <v>718</v>
      </c>
      <c r="F707" s="1">
        <v>8903.9583440000006</v>
      </c>
      <c r="G707" s="1" t="s">
        <v>4092</v>
      </c>
      <c r="H707" s="1" t="s">
        <v>4092</v>
      </c>
      <c r="I707" s="1" t="s">
        <v>1241</v>
      </c>
      <c r="J707" s="1" t="str">
        <f>VLOOKUP(I707,tblCountries6[],2,FALSE)</f>
        <v>India</v>
      </c>
      <c r="K707" s="1" t="s">
        <v>2431</v>
      </c>
      <c r="L707" s="1">
        <v>2</v>
      </c>
      <c r="M707" s="2" t="str">
        <f t="shared" si="31"/>
        <v>india</v>
      </c>
      <c r="N707" s="2" t="str">
        <f>VLOOKUP(M707,ClearingKeys!$A$2:$B$104,2,FALSE)</f>
        <v>ASIA</v>
      </c>
      <c r="O707" s="2">
        <f t="shared" si="30"/>
        <v>2</v>
      </c>
      <c r="P707" t="str">
        <f t="shared" si="32"/>
        <v>India</v>
      </c>
    </row>
    <row r="708" spans="1:16" ht="51" x14ac:dyDescent="0.2">
      <c r="A708" s="1" t="s">
        <v>1706</v>
      </c>
      <c r="B708" s="1" t="s">
        <v>2637</v>
      </c>
      <c r="C708" s="1" t="s">
        <v>2360</v>
      </c>
      <c r="D708" s="1">
        <v>720000</v>
      </c>
      <c r="E708" s="1" t="s">
        <v>718</v>
      </c>
      <c r="F708" s="1">
        <v>12821.70001</v>
      </c>
      <c r="G708" s="1" t="s">
        <v>3996</v>
      </c>
      <c r="H708" s="1" t="s">
        <v>3027</v>
      </c>
      <c r="I708" s="1" t="s">
        <v>1241</v>
      </c>
      <c r="J708" s="1" t="str">
        <f>VLOOKUP(I708,tblCountries6[],2,FALSE)</f>
        <v>India</v>
      </c>
      <c r="K708" s="1" t="s">
        <v>2431</v>
      </c>
      <c r="L708" s="1">
        <v>10</v>
      </c>
      <c r="M708" s="2" t="str">
        <f t="shared" si="31"/>
        <v>india</v>
      </c>
      <c r="N708" s="2" t="str">
        <f>VLOOKUP(M708,ClearingKeys!$A$2:$B$104,2,FALSE)</f>
        <v>ASIA</v>
      </c>
      <c r="O708" s="2">
        <f t="shared" si="30"/>
        <v>10</v>
      </c>
      <c r="P708" t="str">
        <f t="shared" si="32"/>
        <v>India</v>
      </c>
    </row>
    <row r="709" spans="1:16" ht="63.75" x14ac:dyDescent="0.2">
      <c r="A709" s="1" t="s">
        <v>1703</v>
      </c>
      <c r="B709" s="1" t="s">
        <v>2175</v>
      </c>
      <c r="C709" s="1" t="s">
        <v>1562</v>
      </c>
      <c r="D709" s="1">
        <v>180000</v>
      </c>
      <c r="E709" s="1" t="s">
        <v>718</v>
      </c>
      <c r="F709" s="1">
        <v>3205.4250040000002</v>
      </c>
      <c r="G709" s="1" t="s">
        <v>1460</v>
      </c>
      <c r="H709" s="1" t="s">
        <v>3027</v>
      </c>
      <c r="I709" s="1" t="s">
        <v>1241</v>
      </c>
      <c r="J709" s="1" t="str">
        <f>VLOOKUP(I709,tblCountries6[],2,FALSE)</f>
        <v>India</v>
      </c>
      <c r="K709" s="1" t="s">
        <v>2431</v>
      </c>
      <c r="L709" s="1">
        <v>7</v>
      </c>
      <c r="M709" s="2" t="str">
        <f t="shared" si="31"/>
        <v>india</v>
      </c>
      <c r="N709" s="2" t="str">
        <f>VLOOKUP(M709,ClearingKeys!$A$2:$B$104,2,FALSE)</f>
        <v>ASIA</v>
      </c>
      <c r="O709" s="2">
        <f t="shared" si="30"/>
        <v>7</v>
      </c>
      <c r="P709" t="str">
        <f t="shared" si="32"/>
        <v>India</v>
      </c>
    </row>
    <row r="710" spans="1:16" ht="38.25" x14ac:dyDescent="0.2">
      <c r="A710" s="1" t="s">
        <v>1674</v>
      </c>
      <c r="B710" s="1" t="s">
        <v>5060</v>
      </c>
      <c r="C710" s="1">
        <v>375000</v>
      </c>
      <c r="D710" s="1">
        <v>375000</v>
      </c>
      <c r="E710" s="1" t="s">
        <v>718</v>
      </c>
      <c r="F710" s="1">
        <v>6677.968758</v>
      </c>
      <c r="G710" s="1" t="s">
        <v>2188</v>
      </c>
      <c r="H710" s="1" t="s">
        <v>3027</v>
      </c>
      <c r="I710" s="1" t="s">
        <v>1241</v>
      </c>
      <c r="J710" s="1" t="str">
        <f>VLOOKUP(I710,tblCountries6[],2,FALSE)</f>
        <v>India</v>
      </c>
      <c r="K710" s="1" t="s">
        <v>5350</v>
      </c>
      <c r="L710" s="1">
        <v>6</v>
      </c>
      <c r="M710" s="2" t="str">
        <f t="shared" si="31"/>
        <v>india</v>
      </c>
      <c r="N710" s="2" t="str">
        <f>VLOOKUP(M710,ClearingKeys!$A$2:$B$104,2,FALSE)</f>
        <v>ASIA</v>
      </c>
      <c r="O710" s="2">
        <f t="shared" ref="O710:O773" si="33">IF(ISBLANK(L710),"na",L710)</f>
        <v>6</v>
      </c>
      <c r="P710" t="str">
        <f t="shared" si="32"/>
        <v>India</v>
      </c>
    </row>
    <row r="711" spans="1:16" ht="38.25" x14ac:dyDescent="0.2">
      <c r="A711" s="1" t="s">
        <v>1675</v>
      </c>
      <c r="B711" s="1" t="s">
        <v>354</v>
      </c>
      <c r="C711" s="1">
        <v>85000</v>
      </c>
      <c r="D711" s="1">
        <v>85000</v>
      </c>
      <c r="E711" s="1" t="s">
        <v>6501</v>
      </c>
      <c r="F711" s="1">
        <v>67794.987959999999</v>
      </c>
      <c r="G711" s="1" t="s">
        <v>3339</v>
      </c>
      <c r="H711" s="1" t="s">
        <v>3027</v>
      </c>
      <c r="I711" s="1" t="s">
        <v>2013</v>
      </c>
      <c r="J711" s="1" t="str">
        <f>VLOOKUP(I711,tblCountries6[],2,FALSE)</f>
        <v>New Zealand</v>
      </c>
      <c r="K711" s="1" t="s">
        <v>1240</v>
      </c>
      <c r="L711" s="1">
        <v>15</v>
      </c>
      <c r="M711" s="2" t="str">
        <f t="shared" ref="M711:M774" si="34">TRIM(LOWER(J711))</f>
        <v>new zealand</v>
      </c>
      <c r="N711" s="2" t="str">
        <f>VLOOKUP(M711,ClearingKeys!$A$2:$B$104,2,FALSE)</f>
        <v>OCEANIA</v>
      </c>
      <c r="O711" s="2">
        <f t="shared" si="33"/>
        <v>15</v>
      </c>
      <c r="P711" t="str">
        <f t="shared" ref="P711:P774" si="35">IF(M711="usa","USA",IF(M711="UK","UK",PROPER(M711)))</f>
        <v>New Zealand</v>
      </c>
    </row>
    <row r="712" spans="1:16" ht="38.25" x14ac:dyDescent="0.2">
      <c r="A712" s="1" t="s">
        <v>1676</v>
      </c>
      <c r="B712" s="1" t="s">
        <v>2735</v>
      </c>
      <c r="C712" s="1">
        <v>31250</v>
      </c>
      <c r="D712" s="1">
        <v>31250</v>
      </c>
      <c r="E712" s="1" t="s">
        <v>2902</v>
      </c>
      <c r="F712" s="1">
        <v>31250</v>
      </c>
      <c r="G712" s="1" t="s">
        <v>4599</v>
      </c>
      <c r="H712" s="1" t="s">
        <v>3027</v>
      </c>
      <c r="I712" s="1" t="s">
        <v>1241</v>
      </c>
      <c r="J712" s="1" t="str">
        <f>VLOOKUP(I712,tblCountries6[],2,FALSE)</f>
        <v>India</v>
      </c>
      <c r="K712" s="1" t="s">
        <v>5350</v>
      </c>
      <c r="L712" s="1">
        <v>6</v>
      </c>
      <c r="M712" s="2" t="str">
        <f t="shared" si="34"/>
        <v>india</v>
      </c>
      <c r="N712" s="2" t="str">
        <f>VLOOKUP(M712,ClearingKeys!$A$2:$B$104,2,FALSE)</f>
        <v>ASIA</v>
      </c>
      <c r="O712" s="2">
        <f t="shared" si="33"/>
        <v>6</v>
      </c>
      <c r="P712" t="str">
        <f t="shared" si="35"/>
        <v>India</v>
      </c>
    </row>
    <row r="713" spans="1:16" ht="51" x14ac:dyDescent="0.2">
      <c r="A713" s="1" t="s">
        <v>1677</v>
      </c>
      <c r="B713" s="1" t="s">
        <v>2735</v>
      </c>
      <c r="C713" s="1" t="s">
        <v>795</v>
      </c>
      <c r="D713" s="1">
        <v>204000</v>
      </c>
      <c r="E713" s="1" t="s">
        <v>3460</v>
      </c>
      <c r="F713" s="1">
        <v>2165.2740979999999</v>
      </c>
      <c r="G713" s="1" t="s">
        <v>3283</v>
      </c>
      <c r="H713" s="1" t="s">
        <v>3027</v>
      </c>
      <c r="I713" s="1" t="s">
        <v>288</v>
      </c>
      <c r="J713" s="1" t="str">
        <f>VLOOKUP(I713,tblCountries6[],2,FALSE)</f>
        <v>Pakistan</v>
      </c>
      <c r="K713" s="1" t="s">
        <v>2431</v>
      </c>
      <c r="L713" s="1">
        <v>2</v>
      </c>
      <c r="M713" s="2" t="str">
        <f t="shared" si="34"/>
        <v>pakistan</v>
      </c>
      <c r="N713" s="2" t="str">
        <f>VLOOKUP(M713,ClearingKeys!$A$2:$B$104,2,FALSE)</f>
        <v>ASIA</v>
      </c>
      <c r="O713" s="2">
        <f t="shared" si="33"/>
        <v>2</v>
      </c>
      <c r="P713" t="str">
        <f t="shared" si="35"/>
        <v>Pakistan</v>
      </c>
    </row>
    <row r="714" spans="1:16" ht="51" x14ac:dyDescent="0.2">
      <c r="A714" s="1" t="s">
        <v>1678</v>
      </c>
      <c r="B714" s="1" t="s">
        <v>262</v>
      </c>
      <c r="C714" s="1" t="s">
        <v>1605</v>
      </c>
      <c r="D714" s="1">
        <v>400000</v>
      </c>
      <c r="E714" s="1" t="s">
        <v>718</v>
      </c>
      <c r="F714" s="1">
        <v>7123.1666750000004</v>
      </c>
      <c r="G714" s="1" t="s">
        <v>2935</v>
      </c>
      <c r="H714" s="1" t="s">
        <v>381</v>
      </c>
      <c r="I714" s="1" t="s">
        <v>1241</v>
      </c>
      <c r="J714" s="1" t="str">
        <f>VLOOKUP(I714,tblCountries6[],2,FALSE)</f>
        <v>India</v>
      </c>
      <c r="K714" s="1" t="s">
        <v>2431</v>
      </c>
      <c r="L714" s="1">
        <v>4</v>
      </c>
      <c r="M714" s="2" t="str">
        <f t="shared" si="34"/>
        <v>india</v>
      </c>
      <c r="N714" s="2" t="str">
        <f>VLOOKUP(M714,ClearingKeys!$A$2:$B$104,2,FALSE)</f>
        <v>ASIA</v>
      </c>
      <c r="O714" s="2">
        <f t="shared" si="33"/>
        <v>4</v>
      </c>
      <c r="P714" t="str">
        <f t="shared" si="35"/>
        <v>India</v>
      </c>
    </row>
    <row r="715" spans="1:16" ht="38.25" x14ac:dyDescent="0.2">
      <c r="A715" s="1" t="s">
        <v>1680</v>
      </c>
      <c r="B715" s="1" t="s">
        <v>3757</v>
      </c>
      <c r="C715" s="1" t="s">
        <v>1966</v>
      </c>
      <c r="D715" s="1">
        <v>130000</v>
      </c>
      <c r="E715" s="1" t="s">
        <v>2902</v>
      </c>
      <c r="F715" s="1">
        <v>130000</v>
      </c>
      <c r="G715" s="1" t="s">
        <v>1123</v>
      </c>
      <c r="H715" s="1" t="s">
        <v>3027</v>
      </c>
      <c r="I715" s="1" t="s">
        <v>2553</v>
      </c>
      <c r="J715" s="1" t="str">
        <f>VLOOKUP(I715,tblCountries6[],2,FALSE)</f>
        <v>Australia</v>
      </c>
      <c r="K715" s="1" t="s">
        <v>1240</v>
      </c>
      <c r="L715" s="1">
        <v>3</v>
      </c>
      <c r="M715" s="2" t="str">
        <f t="shared" si="34"/>
        <v>australia</v>
      </c>
      <c r="N715" s="2" t="str">
        <f>VLOOKUP(M715,ClearingKeys!$A$2:$B$104,2,FALSE)</f>
        <v>OCEANIA</v>
      </c>
      <c r="O715" s="2">
        <f t="shared" si="33"/>
        <v>3</v>
      </c>
      <c r="P715" t="str">
        <f t="shared" si="35"/>
        <v>Australia</v>
      </c>
    </row>
    <row r="716" spans="1:16" ht="38.25" x14ac:dyDescent="0.2">
      <c r="A716" s="1" t="s">
        <v>1681</v>
      </c>
      <c r="B716" s="1" t="s">
        <v>3757</v>
      </c>
      <c r="C716" s="1">
        <v>250000</v>
      </c>
      <c r="D716" s="1">
        <v>250000</v>
      </c>
      <c r="E716" s="1" t="s">
        <v>718</v>
      </c>
      <c r="F716" s="1">
        <v>4451.9791720000003</v>
      </c>
      <c r="G716" s="1" t="s">
        <v>4713</v>
      </c>
      <c r="H716" s="1" t="s">
        <v>3027</v>
      </c>
      <c r="I716" s="1" t="s">
        <v>1241</v>
      </c>
      <c r="J716" s="1" t="str">
        <f>VLOOKUP(I716,tblCountries6[],2,FALSE)</f>
        <v>India</v>
      </c>
      <c r="K716" s="1" t="s">
        <v>1240</v>
      </c>
      <c r="L716" s="1">
        <v>6</v>
      </c>
      <c r="M716" s="2" t="str">
        <f t="shared" si="34"/>
        <v>india</v>
      </c>
      <c r="N716" s="2" t="str">
        <f>VLOOKUP(M716,ClearingKeys!$A$2:$B$104,2,FALSE)</f>
        <v>ASIA</v>
      </c>
      <c r="O716" s="2">
        <f t="shared" si="33"/>
        <v>6</v>
      </c>
      <c r="P716" t="str">
        <f t="shared" si="35"/>
        <v>India</v>
      </c>
    </row>
    <row r="717" spans="1:16" ht="38.25" x14ac:dyDescent="0.2">
      <c r="A717" s="1" t="s">
        <v>1682</v>
      </c>
      <c r="B717" s="1" t="s">
        <v>3290</v>
      </c>
      <c r="C717" s="1">
        <v>800</v>
      </c>
      <c r="D717" s="1">
        <v>9600</v>
      </c>
      <c r="E717" s="1" t="s">
        <v>2902</v>
      </c>
      <c r="F717" s="1">
        <v>9600</v>
      </c>
      <c r="G717" s="1" t="s">
        <v>2526</v>
      </c>
      <c r="H717" s="1" t="s">
        <v>6511</v>
      </c>
      <c r="I717" s="1" t="s">
        <v>6301</v>
      </c>
      <c r="J717" s="1" t="str">
        <f>VLOOKUP(I717,tblCountries6[],2,FALSE)</f>
        <v>South Africa</v>
      </c>
      <c r="K717" s="1" t="s">
        <v>1240</v>
      </c>
      <c r="L717" s="1">
        <v>2</v>
      </c>
      <c r="M717" s="2" t="str">
        <f t="shared" si="34"/>
        <v>south africa</v>
      </c>
      <c r="N717" s="2" t="str">
        <f>VLOOKUP(M717,ClearingKeys!$A$2:$B$104,2,FALSE)</f>
        <v>AFRICA</v>
      </c>
      <c r="O717" s="2">
        <f t="shared" si="33"/>
        <v>2</v>
      </c>
      <c r="P717" t="str">
        <f t="shared" si="35"/>
        <v>South Africa</v>
      </c>
    </row>
    <row r="718" spans="1:16" ht="38.25" x14ac:dyDescent="0.2">
      <c r="A718" s="1" t="s">
        <v>1683</v>
      </c>
      <c r="B718" s="1" t="s">
        <v>5196</v>
      </c>
      <c r="C718" s="1" t="s">
        <v>3841</v>
      </c>
      <c r="D718" s="1">
        <v>390000</v>
      </c>
      <c r="E718" s="1" t="s">
        <v>718</v>
      </c>
      <c r="F718" s="1">
        <v>6945.0875079999996</v>
      </c>
      <c r="G718" s="1" t="s">
        <v>1604</v>
      </c>
      <c r="H718" s="1" t="s">
        <v>6511</v>
      </c>
      <c r="I718" s="1" t="s">
        <v>1241</v>
      </c>
      <c r="J718" s="1" t="str">
        <f>VLOOKUP(I718,tblCountries6[],2,FALSE)</f>
        <v>India</v>
      </c>
      <c r="K718" s="1" t="s">
        <v>1240</v>
      </c>
      <c r="L718" s="1">
        <v>1</v>
      </c>
      <c r="M718" s="2" t="str">
        <f t="shared" si="34"/>
        <v>india</v>
      </c>
      <c r="N718" s="2" t="str">
        <f>VLOOKUP(M718,ClearingKeys!$A$2:$B$104,2,FALSE)</f>
        <v>ASIA</v>
      </c>
      <c r="O718" s="2">
        <f t="shared" si="33"/>
        <v>1</v>
      </c>
      <c r="P718" t="str">
        <f t="shared" si="35"/>
        <v>India</v>
      </c>
    </row>
    <row r="719" spans="1:16" ht="51" x14ac:dyDescent="0.2">
      <c r="A719" s="1" t="s">
        <v>1684</v>
      </c>
      <c r="B719" s="1" t="s">
        <v>6226</v>
      </c>
      <c r="C719" s="1">
        <v>600000</v>
      </c>
      <c r="D719" s="1">
        <v>600000</v>
      </c>
      <c r="E719" s="1" t="s">
        <v>718</v>
      </c>
      <c r="F719" s="1">
        <v>10684.75001</v>
      </c>
      <c r="G719" s="1" t="s">
        <v>1291</v>
      </c>
      <c r="H719" s="1" t="s">
        <v>519</v>
      </c>
      <c r="I719" s="1" t="s">
        <v>1241</v>
      </c>
      <c r="J719" s="1" t="str">
        <f>VLOOKUP(I719,tblCountries6[],2,FALSE)</f>
        <v>India</v>
      </c>
      <c r="K719" s="1" t="s">
        <v>2431</v>
      </c>
      <c r="L719" s="1">
        <v>7</v>
      </c>
      <c r="M719" s="2" t="str">
        <f t="shared" si="34"/>
        <v>india</v>
      </c>
      <c r="N719" s="2" t="str">
        <f>VLOOKUP(M719,ClearingKeys!$A$2:$B$104,2,FALSE)</f>
        <v>ASIA</v>
      </c>
      <c r="O719" s="2">
        <f t="shared" si="33"/>
        <v>7</v>
      </c>
      <c r="P719" t="str">
        <f t="shared" si="35"/>
        <v>India</v>
      </c>
    </row>
    <row r="720" spans="1:16" ht="38.25" x14ac:dyDescent="0.2">
      <c r="A720" s="1" t="s">
        <v>1692</v>
      </c>
      <c r="B720" s="1" t="s">
        <v>5868</v>
      </c>
      <c r="C720" s="1">
        <v>4.8</v>
      </c>
      <c r="D720" s="1">
        <v>480000</v>
      </c>
      <c r="E720" s="1" t="s">
        <v>718</v>
      </c>
      <c r="F720" s="1">
        <v>8547.8000100000008</v>
      </c>
      <c r="G720" s="1" t="s">
        <v>2250</v>
      </c>
      <c r="H720" s="1" t="s">
        <v>6511</v>
      </c>
      <c r="I720" s="1" t="s">
        <v>1241</v>
      </c>
      <c r="J720" s="1" t="str">
        <f>VLOOKUP(I720,tblCountries6[],2,FALSE)</f>
        <v>India</v>
      </c>
      <c r="K720" s="1" t="s">
        <v>5350</v>
      </c>
      <c r="L720" s="1">
        <v>3.5</v>
      </c>
      <c r="M720" s="2" t="str">
        <f t="shared" si="34"/>
        <v>india</v>
      </c>
      <c r="N720" s="2" t="str">
        <f>VLOOKUP(M720,ClearingKeys!$A$2:$B$104,2,FALSE)</f>
        <v>ASIA</v>
      </c>
      <c r="O720" s="2">
        <f t="shared" si="33"/>
        <v>3.5</v>
      </c>
      <c r="P720" t="str">
        <f t="shared" si="35"/>
        <v>India</v>
      </c>
    </row>
    <row r="721" spans="1:16" ht="38.25" x14ac:dyDescent="0.2">
      <c r="A721" s="1" t="s">
        <v>1665</v>
      </c>
      <c r="B721" s="1" t="s">
        <v>6407</v>
      </c>
      <c r="C721" s="1">
        <v>35000</v>
      </c>
      <c r="D721" s="1">
        <v>35000</v>
      </c>
      <c r="E721" s="1" t="s">
        <v>2902</v>
      </c>
      <c r="F721" s="1">
        <v>35000</v>
      </c>
      <c r="G721" s="1" t="s">
        <v>4015</v>
      </c>
      <c r="H721" s="1" t="s">
        <v>6511</v>
      </c>
      <c r="I721" s="1" t="s">
        <v>1241</v>
      </c>
      <c r="J721" s="1" t="str">
        <f>VLOOKUP(I721,tblCountries6[],2,FALSE)</f>
        <v>India</v>
      </c>
      <c r="K721" s="1" t="s">
        <v>1240</v>
      </c>
      <c r="L721" s="1">
        <v>10</v>
      </c>
      <c r="M721" s="2" t="str">
        <f t="shared" si="34"/>
        <v>india</v>
      </c>
      <c r="N721" s="2" t="str">
        <f>VLOOKUP(M721,ClearingKeys!$A$2:$B$104,2,FALSE)</f>
        <v>ASIA</v>
      </c>
      <c r="O721" s="2">
        <f t="shared" si="33"/>
        <v>10</v>
      </c>
      <c r="P721" t="str">
        <f t="shared" si="35"/>
        <v>India</v>
      </c>
    </row>
    <row r="722" spans="1:16" ht="38.25" x14ac:dyDescent="0.2">
      <c r="A722" s="1" t="s">
        <v>1666</v>
      </c>
      <c r="B722" s="1" t="s">
        <v>5433</v>
      </c>
      <c r="C722" s="1" t="s">
        <v>4697</v>
      </c>
      <c r="D722" s="1">
        <v>1000000</v>
      </c>
      <c r="E722" s="1" t="s">
        <v>718</v>
      </c>
      <c r="F722" s="1">
        <v>17807.916689999998</v>
      </c>
      <c r="G722" s="1" t="s">
        <v>1928</v>
      </c>
      <c r="H722" s="1" t="s">
        <v>6511</v>
      </c>
      <c r="I722" s="1" t="s">
        <v>1241</v>
      </c>
      <c r="J722" s="1" t="str">
        <f>VLOOKUP(I722,tblCountries6[],2,FALSE)</f>
        <v>India</v>
      </c>
      <c r="K722" s="1" t="s">
        <v>5350</v>
      </c>
      <c r="L722" s="1">
        <v>12</v>
      </c>
      <c r="M722" s="2" t="str">
        <f t="shared" si="34"/>
        <v>india</v>
      </c>
      <c r="N722" s="2" t="str">
        <f>VLOOKUP(M722,ClearingKeys!$A$2:$B$104,2,FALSE)</f>
        <v>ASIA</v>
      </c>
      <c r="O722" s="2">
        <f t="shared" si="33"/>
        <v>12</v>
      </c>
      <c r="P722" t="str">
        <f t="shared" si="35"/>
        <v>India</v>
      </c>
    </row>
    <row r="723" spans="1:16" ht="51" x14ac:dyDescent="0.2">
      <c r="A723" s="1" t="s">
        <v>1663</v>
      </c>
      <c r="B723" s="1" t="s">
        <v>308</v>
      </c>
      <c r="C723" s="1">
        <v>180000</v>
      </c>
      <c r="D723" s="1">
        <v>180000</v>
      </c>
      <c r="E723" s="1" t="s">
        <v>718</v>
      </c>
      <c r="F723" s="1">
        <v>3205.4250040000002</v>
      </c>
      <c r="G723" s="1" t="s">
        <v>519</v>
      </c>
      <c r="H723" s="1" t="s">
        <v>519</v>
      </c>
      <c r="I723" s="1" t="s">
        <v>1241</v>
      </c>
      <c r="J723" s="1" t="str">
        <f>VLOOKUP(I723,tblCountries6[],2,FALSE)</f>
        <v>India</v>
      </c>
      <c r="K723" s="1" t="s">
        <v>2431</v>
      </c>
      <c r="L723" s="1">
        <v>4</v>
      </c>
      <c r="M723" s="2" t="str">
        <f t="shared" si="34"/>
        <v>india</v>
      </c>
      <c r="N723" s="2" t="str">
        <f>VLOOKUP(M723,ClearingKeys!$A$2:$B$104,2,FALSE)</f>
        <v>ASIA</v>
      </c>
      <c r="O723" s="2">
        <f t="shared" si="33"/>
        <v>4</v>
      </c>
      <c r="P723" t="str">
        <f t="shared" si="35"/>
        <v>India</v>
      </c>
    </row>
    <row r="724" spans="1:16" ht="38.25" x14ac:dyDescent="0.2">
      <c r="A724" s="1" t="s">
        <v>1664</v>
      </c>
      <c r="B724" s="1" t="s">
        <v>4480</v>
      </c>
      <c r="C724" s="1">
        <v>5000</v>
      </c>
      <c r="D724" s="1">
        <v>60000</v>
      </c>
      <c r="E724" s="1" t="s">
        <v>2902</v>
      </c>
      <c r="F724" s="1">
        <v>60000</v>
      </c>
      <c r="G724" s="1" t="s">
        <v>3027</v>
      </c>
      <c r="H724" s="1" t="s">
        <v>3027</v>
      </c>
      <c r="I724" s="1" t="s">
        <v>4732</v>
      </c>
      <c r="J724" s="1" t="str">
        <f>VLOOKUP(I724,tblCountries6[],2,FALSE)</f>
        <v>Russia</v>
      </c>
      <c r="K724" s="1" t="s">
        <v>1240</v>
      </c>
      <c r="L724" s="1">
        <v>10</v>
      </c>
      <c r="M724" s="2" t="str">
        <f t="shared" si="34"/>
        <v>russia</v>
      </c>
      <c r="N724" s="2" t="str">
        <f>VLOOKUP(M724,ClearingKeys!$A$2:$B$104,2,FALSE)</f>
        <v>EUROPE</v>
      </c>
      <c r="O724" s="2">
        <f t="shared" si="33"/>
        <v>10</v>
      </c>
      <c r="P724" t="str">
        <f t="shared" si="35"/>
        <v>Russia</v>
      </c>
    </row>
    <row r="725" spans="1:16" ht="38.25" x14ac:dyDescent="0.2">
      <c r="A725" s="1" t="s">
        <v>1659</v>
      </c>
      <c r="B725" s="1" t="s">
        <v>4705</v>
      </c>
      <c r="C725" s="1" t="s">
        <v>1829</v>
      </c>
      <c r="D725" s="1">
        <v>800000</v>
      </c>
      <c r="E725" s="1" t="s">
        <v>718</v>
      </c>
      <c r="F725" s="1">
        <v>14246.333350000001</v>
      </c>
      <c r="G725" s="1" t="s">
        <v>3027</v>
      </c>
      <c r="H725" s="1" t="s">
        <v>3027</v>
      </c>
      <c r="I725" s="1" t="s">
        <v>1241</v>
      </c>
      <c r="J725" s="1" t="str">
        <f>VLOOKUP(I725,tblCountries6[],2,FALSE)</f>
        <v>India</v>
      </c>
      <c r="K725" s="1" t="s">
        <v>5350</v>
      </c>
      <c r="L725" s="1">
        <v>13</v>
      </c>
      <c r="M725" s="2" t="str">
        <f t="shared" si="34"/>
        <v>india</v>
      </c>
      <c r="N725" s="2" t="str">
        <f>VLOOKUP(M725,ClearingKeys!$A$2:$B$104,2,FALSE)</f>
        <v>ASIA</v>
      </c>
      <c r="O725" s="2">
        <f t="shared" si="33"/>
        <v>13</v>
      </c>
      <c r="P725" t="str">
        <f t="shared" si="35"/>
        <v>India</v>
      </c>
    </row>
    <row r="726" spans="1:16" ht="38.25" x14ac:dyDescent="0.2">
      <c r="A726" s="1" t="s">
        <v>1661</v>
      </c>
      <c r="B726" s="1" t="s">
        <v>4971</v>
      </c>
      <c r="C726" s="1" t="s">
        <v>1141</v>
      </c>
      <c r="D726" s="1">
        <v>600000</v>
      </c>
      <c r="E726" s="1" t="s">
        <v>718</v>
      </c>
      <c r="F726" s="1">
        <v>10684.75001</v>
      </c>
      <c r="G726" s="1" t="s">
        <v>1221</v>
      </c>
      <c r="H726" s="1" t="s">
        <v>3027</v>
      </c>
      <c r="I726" s="1" t="s">
        <v>1241</v>
      </c>
      <c r="J726" s="1" t="str">
        <f>VLOOKUP(I726,tblCountries6[],2,FALSE)</f>
        <v>India</v>
      </c>
      <c r="K726" s="1" t="s">
        <v>5350</v>
      </c>
      <c r="L726" s="1">
        <v>8</v>
      </c>
      <c r="M726" s="2" t="str">
        <f t="shared" si="34"/>
        <v>india</v>
      </c>
      <c r="N726" s="2" t="str">
        <f>VLOOKUP(M726,ClearingKeys!$A$2:$B$104,2,FALSE)</f>
        <v>ASIA</v>
      </c>
      <c r="O726" s="2">
        <f t="shared" si="33"/>
        <v>8</v>
      </c>
      <c r="P726" t="str">
        <f t="shared" si="35"/>
        <v>India</v>
      </c>
    </row>
    <row r="727" spans="1:16" ht="51" x14ac:dyDescent="0.2">
      <c r="A727" s="1" t="s">
        <v>1657</v>
      </c>
      <c r="B727" s="1" t="s">
        <v>2028</v>
      </c>
      <c r="C727" s="1">
        <v>40000</v>
      </c>
      <c r="D727" s="1">
        <v>40000</v>
      </c>
      <c r="E727" s="1" t="s">
        <v>2902</v>
      </c>
      <c r="F727" s="1">
        <v>40000</v>
      </c>
      <c r="G727" s="1" t="s">
        <v>2006</v>
      </c>
      <c r="H727" s="1" t="s">
        <v>3027</v>
      </c>
      <c r="I727" s="1" t="s">
        <v>1241</v>
      </c>
      <c r="J727" s="1" t="str">
        <f>VLOOKUP(I727,tblCountries6[],2,FALSE)</f>
        <v>India</v>
      </c>
      <c r="K727" s="1" t="s">
        <v>2431</v>
      </c>
      <c r="L727" s="1">
        <v>15</v>
      </c>
      <c r="M727" s="2" t="str">
        <f t="shared" si="34"/>
        <v>india</v>
      </c>
      <c r="N727" s="2" t="str">
        <f>VLOOKUP(M727,ClearingKeys!$A$2:$B$104,2,FALSE)</f>
        <v>ASIA</v>
      </c>
      <c r="O727" s="2">
        <f t="shared" si="33"/>
        <v>15</v>
      </c>
      <c r="P727" t="str">
        <f t="shared" si="35"/>
        <v>India</v>
      </c>
    </row>
    <row r="728" spans="1:16" ht="38.25" x14ac:dyDescent="0.2">
      <c r="A728" s="1" t="s">
        <v>1658</v>
      </c>
      <c r="B728" s="1" t="s">
        <v>6266</v>
      </c>
      <c r="C728" s="1">
        <v>5022</v>
      </c>
      <c r="D728" s="1">
        <v>5022</v>
      </c>
      <c r="E728" s="1" t="s">
        <v>2902</v>
      </c>
      <c r="F728" s="1">
        <v>5022</v>
      </c>
      <c r="G728" s="1" t="s">
        <v>5510</v>
      </c>
      <c r="H728" s="1" t="s">
        <v>6511</v>
      </c>
      <c r="I728" s="1" t="s">
        <v>288</v>
      </c>
      <c r="J728" s="1" t="str">
        <f>VLOOKUP(I728,tblCountries6[],2,FALSE)</f>
        <v>Pakistan</v>
      </c>
      <c r="K728" s="1" t="s">
        <v>1240</v>
      </c>
      <c r="L728" s="1">
        <v>15</v>
      </c>
      <c r="M728" s="2" t="str">
        <f t="shared" si="34"/>
        <v>pakistan</v>
      </c>
      <c r="N728" s="2" t="str">
        <f>VLOOKUP(M728,ClearingKeys!$A$2:$B$104,2,FALSE)</f>
        <v>ASIA</v>
      </c>
      <c r="O728" s="2">
        <f t="shared" si="33"/>
        <v>15</v>
      </c>
      <c r="P728" t="str">
        <f t="shared" si="35"/>
        <v>Pakistan</v>
      </c>
    </row>
    <row r="729" spans="1:16" ht="51" x14ac:dyDescent="0.2">
      <c r="A729" s="1" t="s">
        <v>1669</v>
      </c>
      <c r="B729" s="1" t="s">
        <v>1569</v>
      </c>
      <c r="C729" s="1">
        <v>410000</v>
      </c>
      <c r="D729" s="1">
        <v>410000</v>
      </c>
      <c r="E729" s="1" t="s">
        <v>718</v>
      </c>
      <c r="F729" s="1">
        <v>7301.2458420000003</v>
      </c>
      <c r="G729" s="1" t="s">
        <v>2883</v>
      </c>
      <c r="H729" s="1" t="s">
        <v>6511</v>
      </c>
      <c r="I729" s="1" t="s">
        <v>1241</v>
      </c>
      <c r="J729" s="1" t="str">
        <f>VLOOKUP(I729,tblCountries6[],2,FALSE)</f>
        <v>India</v>
      </c>
      <c r="K729" s="1" t="s">
        <v>2431</v>
      </c>
      <c r="L729" s="1">
        <v>5</v>
      </c>
      <c r="M729" s="2" t="str">
        <f t="shared" si="34"/>
        <v>india</v>
      </c>
      <c r="N729" s="2" t="str">
        <f>VLOOKUP(M729,ClearingKeys!$A$2:$B$104,2,FALSE)</f>
        <v>ASIA</v>
      </c>
      <c r="O729" s="2">
        <f t="shared" si="33"/>
        <v>5</v>
      </c>
      <c r="P729" t="str">
        <f t="shared" si="35"/>
        <v>India</v>
      </c>
    </row>
    <row r="730" spans="1:16" ht="51" x14ac:dyDescent="0.2">
      <c r="A730" s="1" t="s">
        <v>1671</v>
      </c>
      <c r="B730" s="1" t="s">
        <v>1262</v>
      </c>
      <c r="C730" s="1">
        <v>10000</v>
      </c>
      <c r="D730" s="1">
        <v>120000</v>
      </c>
      <c r="E730" s="1" t="s">
        <v>1260</v>
      </c>
      <c r="F730" s="1">
        <v>19831.432820000002</v>
      </c>
      <c r="G730" s="1" t="s">
        <v>6481</v>
      </c>
      <c r="H730" s="1" t="s">
        <v>6511</v>
      </c>
      <c r="I730" s="1" t="s">
        <v>5607</v>
      </c>
      <c r="J730" s="1" t="str">
        <f>VLOOKUP(I730,tblCountries6[],2,FALSE)</f>
        <v>Egypt</v>
      </c>
      <c r="K730" s="1" t="s">
        <v>2431</v>
      </c>
      <c r="L730" s="1">
        <v>5</v>
      </c>
      <c r="M730" s="2" t="str">
        <f t="shared" si="34"/>
        <v>egypt</v>
      </c>
      <c r="N730" s="2" t="str">
        <f>VLOOKUP(M730,ClearingKeys!$A$2:$B$104,2,FALSE)</f>
        <v>AFRICA</v>
      </c>
      <c r="O730" s="2">
        <f t="shared" si="33"/>
        <v>5</v>
      </c>
      <c r="P730" t="str">
        <f t="shared" si="35"/>
        <v>Egypt</v>
      </c>
    </row>
    <row r="731" spans="1:16" ht="38.25" x14ac:dyDescent="0.2">
      <c r="A731" s="1" t="s">
        <v>1670</v>
      </c>
      <c r="B731" s="1" t="s">
        <v>2406</v>
      </c>
      <c r="C731" s="1" t="s">
        <v>4937</v>
      </c>
      <c r="D731" s="1">
        <v>600000</v>
      </c>
      <c r="E731" s="1" t="s">
        <v>718</v>
      </c>
      <c r="F731" s="1">
        <v>10684.75001</v>
      </c>
      <c r="G731" s="1" t="s">
        <v>4493</v>
      </c>
      <c r="H731" s="1" t="s">
        <v>3027</v>
      </c>
      <c r="I731" s="1" t="s">
        <v>1241</v>
      </c>
      <c r="J731" s="1" t="str">
        <f>VLOOKUP(I731,tblCountries6[],2,FALSE)</f>
        <v>India</v>
      </c>
      <c r="K731" s="1" t="s">
        <v>1240</v>
      </c>
      <c r="L731" s="1">
        <v>5</v>
      </c>
      <c r="M731" s="2" t="str">
        <f t="shared" si="34"/>
        <v>india</v>
      </c>
      <c r="N731" s="2" t="str">
        <f>VLOOKUP(M731,ClearingKeys!$A$2:$B$104,2,FALSE)</f>
        <v>ASIA</v>
      </c>
      <c r="O731" s="2">
        <f t="shared" si="33"/>
        <v>5</v>
      </c>
      <c r="P731" t="str">
        <f t="shared" si="35"/>
        <v>India</v>
      </c>
    </row>
    <row r="732" spans="1:16" ht="38.25" x14ac:dyDescent="0.2">
      <c r="A732" s="1" t="s">
        <v>1645</v>
      </c>
      <c r="B732" s="1" t="s">
        <v>1399</v>
      </c>
      <c r="C732" s="1">
        <v>4800</v>
      </c>
      <c r="D732" s="1">
        <v>4800</v>
      </c>
      <c r="E732" s="1" t="s">
        <v>2902</v>
      </c>
      <c r="F732" s="1">
        <v>4800</v>
      </c>
      <c r="G732" s="1" t="s">
        <v>5759</v>
      </c>
      <c r="H732" s="1" t="s">
        <v>6511</v>
      </c>
      <c r="I732" s="1" t="s">
        <v>3859</v>
      </c>
      <c r="J732" s="1" t="str">
        <f>VLOOKUP(I732,tblCountries6[],2,FALSE)</f>
        <v>Bhutan</v>
      </c>
      <c r="K732" s="1" t="s">
        <v>1240</v>
      </c>
      <c r="L732" s="1">
        <v>2</v>
      </c>
      <c r="M732" s="2" t="str">
        <f t="shared" si="34"/>
        <v>bhutan</v>
      </c>
      <c r="N732" s="2" t="str">
        <f>VLOOKUP(M732,ClearingKeys!$A$2:$B$104,2,FALSE)</f>
        <v>ASIA</v>
      </c>
      <c r="O732" s="2">
        <f t="shared" si="33"/>
        <v>2</v>
      </c>
      <c r="P732" t="str">
        <f t="shared" si="35"/>
        <v>Bhutan</v>
      </c>
    </row>
    <row r="733" spans="1:16" ht="38.25" x14ac:dyDescent="0.2">
      <c r="A733" s="1" t="s">
        <v>1646</v>
      </c>
      <c r="B733" s="1" t="s">
        <v>5405</v>
      </c>
      <c r="C733" s="1" t="s">
        <v>382</v>
      </c>
      <c r="D733" s="1">
        <v>66000</v>
      </c>
      <c r="E733" s="1" t="s">
        <v>2896</v>
      </c>
      <c r="F733" s="1">
        <v>83846.362970000002</v>
      </c>
      <c r="G733" s="1" t="s">
        <v>6159</v>
      </c>
      <c r="H733" s="1" t="s">
        <v>6511</v>
      </c>
      <c r="I733" s="1" t="s">
        <v>5233</v>
      </c>
      <c r="J733" s="1" t="str">
        <f>VLOOKUP(I733,tblCountries6[],2,FALSE)</f>
        <v>Germany</v>
      </c>
      <c r="K733" s="1" t="s">
        <v>1240</v>
      </c>
      <c r="L733" s="1">
        <v>7</v>
      </c>
      <c r="M733" s="2" t="str">
        <f t="shared" si="34"/>
        <v>germany</v>
      </c>
      <c r="N733" s="2" t="str">
        <f>VLOOKUP(M733,ClearingKeys!$A$2:$B$104,2,FALSE)</f>
        <v>EUROPE</v>
      </c>
      <c r="O733" s="2">
        <f t="shared" si="33"/>
        <v>7</v>
      </c>
      <c r="P733" t="str">
        <f t="shared" si="35"/>
        <v>Germany</v>
      </c>
    </row>
    <row r="734" spans="1:16" ht="38.25" x14ac:dyDescent="0.2">
      <c r="A734" s="1" t="s">
        <v>1647</v>
      </c>
      <c r="B734" s="1" t="s">
        <v>4688</v>
      </c>
      <c r="C734" s="1">
        <v>15000</v>
      </c>
      <c r="D734" s="1">
        <v>15000</v>
      </c>
      <c r="E734" s="1" t="s">
        <v>2902</v>
      </c>
      <c r="F734" s="1">
        <v>15000</v>
      </c>
      <c r="G734" s="1" t="s">
        <v>6293</v>
      </c>
      <c r="H734" s="1" t="s">
        <v>2089</v>
      </c>
      <c r="I734" s="1" t="s">
        <v>1241</v>
      </c>
      <c r="J734" s="1" t="str">
        <f>VLOOKUP(I734,tblCountries6[],2,FALSE)</f>
        <v>India</v>
      </c>
      <c r="K734" s="1" t="s">
        <v>5350</v>
      </c>
      <c r="L734" s="1">
        <v>2</v>
      </c>
      <c r="M734" s="2" t="str">
        <f t="shared" si="34"/>
        <v>india</v>
      </c>
      <c r="N734" s="2" t="str">
        <f>VLOOKUP(M734,ClearingKeys!$A$2:$B$104,2,FALSE)</f>
        <v>ASIA</v>
      </c>
      <c r="O734" s="2">
        <f t="shared" si="33"/>
        <v>2</v>
      </c>
      <c r="P734" t="str">
        <f t="shared" si="35"/>
        <v>India</v>
      </c>
    </row>
    <row r="735" spans="1:16" ht="38.25" x14ac:dyDescent="0.2">
      <c r="A735" s="1" t="s">
        <v>1648</v>
      </c>
      <c r="B735" s="1" t="s">
        <v>5751</v>
      </c>
      <c r="C735" s="1">
        <v>10000</v>
      </c>
      <c r="D735" s="1">
        <v>10000</v>
      </c>
      <c r="E735" s="1" t="s">
        <v>2902</v>
      </c>
      <c r="F735" s="1">
        <v>10000</v>
      </c>
      <c r="G735" s="1" t="s">
        <v>4911</v>
      </c>
      <c r="H735" s="1" t="s">
        <v>6511</v>
      </c>
      <c r="I735" s="1" t="s">
        <v>1241</v>
      </c>
      <c r="J735" s="1" t="str">
        <f>VLOOKUP(I735,tblCountries6[],2,FALSE)</f>
        <v>India</v>
      </c>
      <c r="K735" s="1" t="s">
        <v>1240</v>
      </c>
      <c r="L735" s="1">
        <v>12</v>
      </c>
      <c r="M735" s="2" t="str">
        <f t="shared" si="34"/>
        <v>india</v>
      </c>
      <c r="N735" s="2" t="str">
        <f>VLOOKUP(M735,ClearingKeys!$A$2:$B$104,2,FALSE)</f>
        <v>ASIA</v>
      </c>
      <c r="O735" s="2">
        <f t="shared" si="33"/>
        <v>12</v>
      </c>
      <c r="P735" t="str">
        <f t="shared" si="35"/>
        <v>India</v>
      </c>
    </row>
    <row r="736" spans="1:16" ht="38.25" x14ac:dyDescent="0.2">
      <c r="A736" s="1" t="s">
        <v>1641</v>
      </c>
      <c r="B736" s="1" t="s">
        <v>246</v>
      </c>
      <c r="C736" s="1">
        <v>74000</v>
      </c>
      <c r="D736" s="1">
        <v>74000</v>
      </c>
      <c r="E736" s="1" t="s">
        <v>211</v>
      </c>
      <c r="F736" s="1">
        <v>116637.1921</v>
      </c>
      <c r="G736" s="1" t="s">
        <v>833</v>
      </c>
      <c r="H736" s="1" t="s">
        <v>3027</v>
      </c>
      <c r="I736" s="1" t="s">
        <v>922</v>
      </c>
      <c r="J736" s="1" t="str">
        <f>VLOOKUP(I736,tblCountries6[],2,FALSE)</f>
        <v>UK</v>
      </c>
      <c r="K736" s="1" t="s">
        <v>1240</v>
      </c>
      <c r="L736" s="1">
        <v>5</v>
      </c>
      <c r="M736" s="2" t="str">
        <f t="shared" si="34"/>
        <v>uk</v>
      </c>
      <c r="N736" s="2" t="str">
        <f>VLOOKUP(M736,ClearingKeys!$A$2:$B$104,2,FALSE)</f>
        <v>EUROPE</v>
      </c>
      <c r="O736" s="2">
        <f t="shared" si="33"/>
        <v>5</v>
      </c>
      <c r="P736" t="str">
        <f t="shared" si="35"/>
        <v>UK</v>
      </c>
    </row>
    <row r="737" spans="1:16" ht="51" x14ac:dyDescent="0.2">
      <c r="A737" s="1" t="s">
        <v>1642</v>
      </c>
      <c r="B737" s="1" t="s">
        <v>5386</v>
      </c>
      <c r="C737" s="1" t="s">
        <v>3542</v>
      </c>
      <c r="D737" s="1">
        <v>21798</v>
      </c>
      <c r="E737" s="1" t="s">
        <v>211</v>
      </c>
      <c r="F737" s="1">
        <v>34357.533969999997</v>
      </c>
      <c r="G737" s="1" t="s">
        <v>5916</v>
      </c>
      <c r="H737" s="1" t="s">
        <v>6511</v>
      </c>
      <c r="I737" s="1" t="s">
        <v>922</v>
      </c>
      <c r="J737" s="1" t="str">
        <f>VLOOKUP(I737,tblCountries6[],2,FALSE)</f>
        <v>UK</v>
      </c>
      <c r="K737" s="1" t="s">
        <v>2431</v>
      </c>
      <c r="L737" s="1">
        <v>1.5</v>
      </c>
      <c r="M737" s="2" t="str">
        <f t="shared" si="34"/>
        <v>uk</v>
      </c>
      <c r="N737" s="2" t="str">
        <f>VLOOKUP(M737,ClearingKeys!$A$2:$B$104,2,FALSE)</f>
        <v>EUROPE</v>
      </c>
      <c r="O737" s="2">
        <f t="shared" si="33"/>
        <v>1.5</v>
      </c>
      <c r="P737" t="str">
        <f t="shared" si="35"/>
        <v>UK</v>
      </c>
    </row>
    <row r="738" spans="1:16" ht="38.25" x14ac:dyDescent="0.2">
      <c r="A738" s="1" t="s">
        <v>1643</v>
      </c>
      <c r="B738" s="1" t="s">
        <v>5862</v>
      </c>
      <c r="C738" s="1">
        <v>65000</v>
      </c>
      <c r="D738" s="1">
        <v>65000</v>
      </c>
      <c r="E738" s="1" t="s">
        <v>211</v>
      </c>
      <c r="F738" s="1">
        <v>102451.5877</v>
      </c>
      <c r="G738" s="1" t="s">
        <v>631</v>
      </c>
      <c r="H738" s="1" t="s">
        <v>3027</v>
      </c>
      <c r="I738" s="1" t="s">
        <v>922</v>
      </c>
      <c r="J738" s="1" t="str">
        <f>VLOOKUP(I738,tblCountries6[],2,FALSE)</f>
        <v>UK</v>
      </c>
      <c r="K738" s="1" t="s">
        <v>1240</v>
      </c>
      <c r="L738" s="1">
        <v>15</v>
      </c>
      <c r="M738" s="2" t="str">
        <f t="shared" si="34"/>
        <v>uk</v>
      </c>
      <c r="N738" s="2" t="str">
        <f>VLOOKUP(M738,ClearingKeys!$A$2:$B$104,2,FALSE)</f>
        <v>EUROPE</v>
      </c>
      <c r="O738" s="2">
        <f t="shared" si="33"/>
        <v>15</v>
      </c>
      <c r="P738" t="str">
        <f t="shared" si="35"/>
        <v>UK</v>
      </c>
    </row>
    <row r="739" spans="1:16" ht="38.25" x14ac:dyDescent="0.2">
      <c r="A739" s="1" t="s">
        <v>1644</v>
      </c>
      <c r="B739" s="1" t="s">
        <v>5511</v>
      </c>
      <c r="C739" s="1">
        <v>16000</v>
      </c>
      <c r="D739" s="1">
        <v>16000</v>
      </c>
      <c r="E739" s="1" t="s">
        <v>2902</v>
      </c>
      <c r="F739" s="1">
        <v>16000</v>
      </c>
      <c r="G739" s="1" t="s">
        <v>4092</v>
      </c>
      <c r="H739" s="1" t="s">
        <v>4092</v>
      </c>
      <c r="I739" s="1" t="s">
        <v>1241</v>
      </c>
      <c r="J739" s="1" t="str">
        <f>VLOOKUP(I739,tblCountries6[],2,FALSE)</f>
        <v>India</v>
      </c>
      <c r="K739" s="1" t="s">
        <v>5350</v>
      </c>
      <c r="L739" s="1">
        <v>5</v>
      </c>
      <c r="M739" s="2" t="str">
        <f t="shared" si="34"/>
        <v>india</v>
      </c>
      <c r="N739" s="2" t="str">
        <f>VLOOKUP(M739,ClearingKeys!$A$2:$B$104,2,FALSE)</f>
        <v>ASIA</v>
      </c>
      <c r="O739" s="2">
        <f t="shared" si="33"/>
        <v>5</v>
      </c>
      <c r="P739" t="str">
        <f t="shared" si="35"/>
        <v>India</v>
      </c>
    </row>
    <row r="740" spans="1:16" ht="38.25" x14ac:dyDescent="0.2">
      <c r="A740" s="1" t="s">
        <v>1653</v>
      </c>
      <c r="B740" s="1" t="s">
        <v>1247</v>
      </c>
      <c r="C740" s="1">
        <v>6000</v>
      </c>
      <c r="D740" s="1">
        <v>6000</v>
      </c>
      <c r="E740" s="1" t="s">
        <v>2902</v>
      </c>
      <c r="F740" s="1">
        <v>6000</v>
      </c>
      <c r="G740" s="1" t="s">
        <v>601</v>
      </c>
      <c r="H740" s="1" t="s">
        <v>3027</v>
      </c>
      <c r="I740" s="1" t="s">
        <v>1241</v>
      </c>
      <c r="J740" s="1" t="str">
        <f>VLOOKUP(I740,tblCountries6[],2,FALSE)</f>
        <v>India</v>
      </c>
      <c r="K740" s="1" t="s">
        <v>5350</v>
      </c>
      <c r="L740" s="1">
        <v>6</v>
      </c>
      <c r="M740" s="2" t="str">
        <f t="shared" si="34"/>
        <v>india</v>
      </c>
      <c r="N740" s="2" t="str">
        <f>VLOOKUP(M740,ClearingKeys!$A$2:$B$104,2,FALSE)</f>
        <v>ASIA</v>
      </c>
      <c r="O740" s="2">
        <f t="shared" si="33"/>
        <v>6</v>
      </c>
      <c r="P740" t="str">
        <f t="shared" si="35"/>
        <v>India</v>
      </c>
    </row>
    <row r="741" spans="1:16" ht="51" x14ac:dyDescent="0.2">
      <c r="A741" s="1" t="s">
        <v>1655</v>
      </c>
      <c r="B741" s="1" t="s">
        <v>6264</v>
      </c>
      <c r="C741" s="1" t="s">
        <v>547</v>
      </c>
      <c r="D741" s="1">
        <v>360000</v>
      </c>
      <c r="E741" s="1" t="s">
        <v>718</v>
      </c>
      <c r="F741" s="1">
        <v>6410.850007</v>
      </c>
      <c r="G741" s="1" t="s">
        <v>4849</v>
      </c>
      <c r="H741" s="1" t="s">
        <v>3027</v>
      </c>
      <c r="I741" s="1" t="s">
        <v>1241</v>
      </c>
      <c r="J741" s="1" t="str">
        <f>VLOOKUP(I741,tblCountries6[],2,FALSE)</f>
        <v>India</v>
      </c>
      <c r="K741" s="1" t="s">
        <v>2431</v>
      </c>
      <c r="L741" s="1">
        <v>6</v>
      </c>
      <c r="M741" s="2" t="str">
        <f t="shared" si="34"/>
        <v>india</v>
      </c>
      <c r="N741" s="2" t="str">
        <f>VLOOKUP(M741,ClearingKeys!$A$2:$B$104,2,FALSE)</f>
        <v>ASIA</v>
      </c>
      <c r="O741" s="2">
        <f t="shared" si="33"/>
        <v>6</v>
      </c>
      <c r="P741" t="str">
        <f t="shared" si="35"/>
        <v>India</v>
      </c>
    </row>
    <row r="742" spans="1:16" ht="38.25" x14ac:dyDescent="0.2">
      <c r="A742" s="1" t="s">
        <v>1654</v>
      </c>
      <c r="B742" s="1" t="s">
        <v>1203</v>
      </c>
      <c r="C742" s="1">
        <v>36000</v>
      </c>
      <c r="D742" s="1">
        <v>36000</v>
      </c>
      <c r="E742" s="1" t="s">
        <v>2902</v>
      </c>
      <c r="F742" s="1">
        <v>36000</v>
      </c>
      <c r="G742" s="1" t="s">
        <v>1066</v>
      </c>
      <c r="H742" s="1" t="s">
        <v>4092</v>
      </c>
      <c r="I742" s="1" t="s">
        <v>2638</v>
      </c>
      <c r="J742" s="1" t="str">
        <f>VLOOKUP(I742,tblCountries6[],2,FALSE)</f>
        <v>UAE</v>
      </c>
      <c r="K742" s="1" t="s">
        <v>5881</v>
      </c>
      <c r="L742" s="1">
        <v>7</v>
      </c>
      <c r="M742" s="2" t="str">
        <f t="shared" si="34"/>
        <v>uae</v>
      </c>
      <c r="N742" s="2" t="str">
        <f>VLOOKUP(M742,ClearingKeys!$A$2:$B$104,2,FALSE)</f>
        <v>ASIA</v>
      </c>
      <c r="O742" s="2">
        <f t="shared" si="33"/>
        <v>7</v>
      </c>
      <c r="P742" t="str">
        <f t="shared" si="35"/>
        <v>Uae</v>
      </c>
    </row>
    <row r="743" spans="1:16" ht="38.25" x14ac:dyDescent="0.2">
      <c r="A743" s="1" t="s">
        <v>1775</v>
      </c>
      <c r="B743" s="1" t="s">
        <v>1133</v>
      </c>
      <c r="C743" s="1">
        <v>20000</v>
      </c>
      <c r="D743" s="1">
        <v>20000</v>
      </c>
      <c r="E743" s="1" t="s">
        <v>2902</v>
      </c>
      <c r="F743" s="1">
        <v>20000</v>
      </c>
      <c r="G743" s="1" t="s">
        <v>5290</v>
      </c>
      <c r="H743" s="1" t="s">
        <v>4092</v>
      </c>
      <c r="I743" s="1" t="s">
        <v>1241</v>
      </c>
      <c r="J743" s="1" t="str">
        <f>VLOOKUP(I743,tblCountries6[],2,FALSE)</f>
        <v>India</v>
      </c>
      <c r="K743" s="1" t="s">
        <v>5881</v>
      </c>
      <c r="L743" s="1">
        <v>7</v>
      </c>
      <c r="M743" s="2" t="str">
        <f t="shared" si="34"/>
        <v>india</v>
      </c>
      <c r="N743" s="2" t="str">
        <f>VLOOKUP(M743,ClearingKeys!$A$2:$B$104,2,FALSE)</f>
        <v>ASIA</v>
      </c>
      <c r="O743" s="2">
        <f t="shared" si="33"/>
        <v>7</v>
      </c>
      <c r="P743" t="str">
        <f t="shared" si="35"/>
        <v>India</v>
      </c>
    </row>
    <row r="744" spans="1:16" ht="63.75" x14ac:dyDescent="0.2">
      <c r="A744" s="1" t="s">
        <v>1774</v>
      </c>
      <c r="B744" s="1" t="s">
        <v>3457</v>
      </c>
      <c r="C744" s="1" t="s">
        <v>3988</v>
      </c>
      <c r="D744" s="1">
        <v>240000</v>
      </c>
      <c r="E744" s="1" t="s">
        <v>718</v>
      </c>
      <c r="F744" s="1">
        <v>4273.9000050000004</v>
      </c>
      <c r="G744" s="1" t="s">
        <v>4701</v>
      </c>
      <c r="H744" s="1" t="s">
        <v>519</v>
      </c>
      <c r="I744" s="1" t="s">
        <v>1241</v>
      </c>
      <c r="J744" s="1" t="str">
        <f>VLOOKUP(I744,tblCountries6[],2,FALSE)</f>
        <v>India</v>
      </c>
      <c r="K744" s="1" t="s">
        <v>1240</v>
      </c>
      <c r="L744" s="1">
        <v>8</v>
      </c>
      <c r="M744" s="2" t="str">
        <f t="shared" si="34"/>
        <v>india</v>
      </c>
      <c r="N744" s="2" t="str">
        <f>VLOOKUP(M744,ClearingKeys!$A$2:$B$104,2,FALSE)</f>
        <v>ASIA</v>
      </c>
      <c r="O744" s="2">
        <f t="shared" si="33"/>
        <v>8</v>
      </c>
      <c r="P744" t="str">
        <f t="shared" si="35"/>
        <v>India</v>
      </c>
    </row>
    <row r="745" spans="1:16" ht="51" x14ac:dyDescent="0.2">
      <c r="A745" s="1" t="s">
        <v>1773</v>
      </c>
      <c r="B745" s="1" t="s">
        <v>3457</v>
      </c>
      <c r="C745" s="1" t="s">
        <v>3658</v>
      </c>
      <c r="D745" s="1">
        <v>24000</v>
      </c>
      <c r="E745" s="1" t="s">
        <v>211</v>
      </c>
      <c r="F745" s="1">
        <v>37828.278530000003</v>
      </c>
      <c r="G745" s="1" t="s">
        <v>2834</v>
      </c>
      <c r="H745" s="1" t="s">
        <v>1409</v>
      </c>
      <c r="I745" s="1" t="s">
        <v>922</v>
      </c>
      <c r="J745" s="1" t="str">
        <f>VLOOKUP(I745,tblCountries6[],2,FALSE)</f>
        <v>UK</v>
      </c>
      <c r="K745" s="1" t="s">
        <v>2431</v>
      </c>
      <c r="L745" s="1">
        <v>8</v>
      </c>
      <c r="M745" s="2" t="str">
        <f t="shared" si="34"/>
        <v>uk</v>
      </c>
      <c r="N745" s="2" t="str">
        <f>VLOOKUP(M745,ClearingKeys!$A$2:$B$104,2,FALSE)</f>
        <v>EUROPE</v>
      </c>
      <c r="O745" s="2">
        <f t="shared" si="33"/>
        <v>8</v>
      </c>
      <c r="P745" t="str">
        <f t="shared" si="35"/>
        <v>UK</v>
      </c>
    </row>
    <row r="746" spans="1:16" ht="51" x14ac:dyDescent="0.2">
      <c r="A746" s="1" t="s">
        <v>1770</v>
      </c>
      <c r="B746" s="1" t="s">
        <v>2601</v>
      </c>
      <c r="C746" s="1" t="s">
        <v>3940</v>
      </c>
      <c r="D746" s="1">
        <v>11000</v>
      </c>
      <c r="E746" s="1" t="s">
        <v>2902</v>
      </c>
      <c r="F746" s="1">
        <v>11000</v>
      </c>
      <c r="G746" s="1" t="s">
        <v>1385</v>
      </c>
      <c r="H746" s="1" t="s">
        <v>3027</v>
      </c>
      <c r="I746" s="1" t="s">
        <v>6521</v>
      </c>
      <c r="J746" s="1" t="str">
        <f>VLOOKUP(I746,tblCountries6[],2,FALSE)</f>
        <v>Sri Lanka</v>
      </c>
      <c r="K746" s="1" t="s">
        <v>2431</v>
      </c>
      <c r="L746" s="1">
        <v>4.5</v>
      </c>
      <c r="M746" s="2" t="str">
        <f t="shared" si="34"/>
        <v>sri lanka</v>
      </c>
      <c r="N746" s="2" t="str">
        <f>VLOOKUP(M746,ClearingKeys!$A$2:$B$104,2,FALSE)</f>
        <v>ASIA</v>
      </c>
      <c r="O746" s="2">
        <f t="shared" si="33"/>
        <v>4.5</v>
      </c>
      <c r="P746" t="str">
        <f t="shared" si="35"/>
        <v>Sri Lanka</v>
      </c>
    </row>
    <row r="747" spans="1:16" ht="38.25" x14ac:dyDescent="0.2">
      <c r="A747" s="1" t="s">
        <v>1780</v>
      </c>
      <c r="B747" s="1" t="s">
        <v>2601</v>
      </c>
      <c r="C747" s="1">
        <v>8000</v>
      </c>
      <c r="D747" s="1">
        <v>8000</v>
      </c>
      <c r="E747" s="1" t="s">
        <v>2902</v>
      </c>
      <c r="F747" s="1">
        <v>8000</v>
      </c>
      <c r="G747" s="1" t="s">
        <v>1604</v>
      </c>
      <c r="H747" s="1" t="s">
        <v>6511</v>
      </c>
      <c r="I747" s="1" t="s">
        <v>1241</v>
      </c>
      <c r="J747" s="1" t="str">
        <f>VLOOKUP(I747,tblCountries6[],2,FALSE)</f>
        <v>India</v>
      </c>
      <c r="K747" s="1" t="s">
        <v>5350</v>
      </c>
      <c r="L747" s="1">
        <v>6</v>
      </c>
      <c r="M747" s="2" t="str">
        <f t="shared" si="34"/>
        <v>india</v>
      </c>
      <c r="N747" s="2" t="str">
        <f>VLOOKUP(M747,ClearingKeys!$A$2:$B$104,2,FALSE)</f>
        <v>ASIA</v>
      </c>
      <c r="O747" s="2">
        <f t="shared" si="33"/>
        <v>6</v>
      </c>
      <c r="P747" t="str">
        <f t="shared" si="35"/>
        <v>India</v>
      </c>
    </row>
    <row r="748" spans="1:16" ht="51" x14ac:dyDescent="0.2">
      <c r="A748" s="1" t="s">
        <v>1778</v>
      </c>
      <c r="B748" s="1" t="s">
        <v>289</v>
      </c>
      <c r="C748" s="1">
        <v>225000</v>
      </c>
      <c r="D748" s="1">
        <v>225000</v>
      </c>
      <c r="E748" s="1" t="s">
        <v>718</v>
      </c>
      <c r="F748" s="1">
        <v>4006.7812549999999</v>
      </c>
      <c r="G748" s="1" t="s">
        <v>4834</v>
      </c>
      <c r="H748" s="1" t="s">
        <v>381</v>
      </c>
      <c r="I748" s="1" t="s">
        <v>1241</v>
      </c>
      <c r="J748" s="1" t="str">
        <f>VLOOKUP(I748,tblCountries6[],2,FALSE)</f>
        <v>India</v>
      </c>
      <c r="K748" s="1" t="s">
        <v>2431</v>
      </c>
      <c r="L748" s="1">
        <v>5.5</v>
      </c>
      <c r="M748" s="2" t="str">
        <f t="shared" si="34"/>
        <v>india</v>
      </c>
      <c r="N748" s="2" t="str">
        <f>VLOOKUP(M748,ClearingKeys!$A$2:$B$104,2,FALSE)</f>
        <v>ASIA</v>
      </c>
      <c r="O748" s="2">
        <f t="shared" si="33"/>
        <v>5.5</v>
      </c>
      <c r="P748" t="str">
        <f t="shared" si="35"/>
        <v>India</v>
      </c>
    </row>
    <row r="749" spans="1:16" ht="63.75" x14ac:dyDescent="0.2">
      <c r="A749" s="1" t="s">
        <v>1777</v>
      </c>
      <c r="B749" s="1" t="s">
        <v>5918</v>
      </c>
      <c r="C749" s="1">
        <v>1488000</v>
      </c>
      <c r="D749" s="1">
        <v>1488000</v>
      </c>
      <c r="E749" s="1" t="s">
        <v>2654</v>
      </c>
      <c r="F749" s="1">
        <v>9171.032357</v>
      </c>
      <c r="G749" s="1" t="s">
        <v>5028</v>
      </c>
      <c r="H749" s="1" t="s">
        <v>3027</v>
      </c>
      <c r="I749" s="1" t="s">
        <v>758</v>
      </c>
      <c r="J749" s="1" t="str">
        <f>VLOOKUP(I749,tblCountries6[],2,FALSE)</f>
        <v>Nigeria</v>
      </c>
      <c r="K749" s="1" t="s">
        <v>5350</v>
      </c>
      <c r="L749" s="1">
        <v>5</v>
      </c>
      <c r="M749" s="2" t="str">
        <f t="shared" si="34"/>
        <v>nigeria</v>
      </c>
      <c r="N749" s="2" t="str">
        <f>VLOOKUP(M749,ClearingKeys!$A$2:$B$104,2,FALSE)</f>
        <v>AFRICA</v>
      </c>
      <c r="O749" s="2">
        <f t="shared" si="33"/>
        <v>5</v>
      </c>
      <c r="P749" t="str">
        <f t="shared" si="35"/>
        <v>Nigeria</v>
      </c>
    </row>
    <row r="750" spans="1:16" ht="38.25" x14ac:dyDescent="0.2">
      <c r="A750" s="1" t="s">
        <v>1785</v>
      </c>
      <c r="B750" s="1" t="s">
        <v>5918</v>
      </c>
      <c r="C750" s="1" t="s">
        <v>3262</v>
      </c>
      <c r="D750" s="1">
        <v>240000</v>
      </c>
      <c r="E750" s="1" t="s">
        <v>718</v>
      </c>
      <c r="F750" s="1">
        <v>4273.9000050000004</v>
      </c>
      <c r="G750" s="1" t="s">
        <v>2038</v>
      </c>
      <c r="H750" s="1" t="s">
        <v>6511</v>
      </c>
      <c r="I750" s="1" t="s">
        <v>1241</v>
      </c>
      <c r="J750" s="1" t="str">
        <f>VLOOKUP(I750,tblCountries6[],2,FALSE)</f>
        <v>India</v>
      </c>
      <c r="K750" s="1" t="s">
        <v>5350</v>
      </c>
      <c r="L750" s="1">
        <v>20</v>
      </c>
      <c r="M750" s="2" t="str">
        <f t="shared" si="34"/>
        <v>india</v>
      </c>
      <c r="N750" s="2" t="str">
        <f>VLOOKUP(M750,ClearingKeys!$A$2:$B$104,2,FALSE)</f>
        <v>ASIA</v>
      </c>
      <c r="O750" s="2">
        <f t="shared" si="33"/>
        <v>20</v>
      </c>
      <c r="P750" t="str">
        <f t="shared" si="35"/>
        <v>India</v>
      </c>
    </row>
    <row r="751" spans="1:16" ht="51" x14ac:dyDescent="0.2">
      <c r="A751" s="1" t="s">
        <v>1786</v>
      </c>
      <c r="B751" s="1" t="s">
        <v>4745</v>
      </c>
      <c r="C751" s="1" t="s">
        <v>78</v>
      </c>
      <c r="D751" s="1">
        <v>700000</v>
      </c>
      <c r="E751" s="1" t="s">
        <v>718</v>
      </c>
      <c r="F751" s="1">
        <v>12465.54168</v>
      </c>
      <c r="G751" s="1" t="s">
        <v>258</v>
      </c>
      <c r="H751" s="1" t="s">
        <v>6511</v>
      </c>
      <c r="I751" s="1" t="s">
        <v>1241</v>
      </c>
      <c r="J751" s="1" t="str">
        <f>VLOOKUP(I751,tblCountries6[],2,FALSE)</f>
        <v>India</v>
      </c>
      <c r="K751" s="1" t="s">
        <v>2431</v>
      </c>
      <c r="L751" s="1">
        <v>5</v>
      </c>
      <c r="M751" s="2" t="str">
        <f t="shared" si="34"/>
        <v>india</v>
      </c>
      <c r="N751" s="2" t="str">
        <f>VLOOKUP(M751,ClearingKeys!$A$2:$B$104,2,FALSE)</f>
        <v>ASIA</v>
      </c>
      <c r="O751" s="2">
        <f t="shared" si="33"/>
        <v>5</v>
      </c>
      <c r="P751" t="str">
        <f t="shared" si="35"/>
        <v>India</v>
      </c>
    </row>
    <row r="752" spans="1:16" ht="38.25" x14ac:dyDescent="0.2">
      <c r="A752" s="1" t="s">
        <v>1783</v>
      </c>
      <c r="B752" s="1" t="s">
        <v>5061</v>
      </c>
      <c r="C752" s="1">
        <v>2000</v>
      </c>
      <c r="D752" s="1">
        <v>24000</v>
      </c>
      <c r="E752" s="1" t="s">
        <v>2902</v>
      </c>
      <c r="F752" s="1">
        <v>24000</v>
      </c>
      <c r="G752" s="1" t="s">
        <v>4543</v>
      </c>
      <c r="H752" s="1" t="s">
        <v>6511</v>
      </c>
      <c r="I752" s="1" t="s">
        <v>1241</v>
      </c>
      <c r="J752" s="1" t="str">
        <f>VLOOKUP(I752,tblCountries6[],2,FALSE)</f>
        <v>India</v>
      </c>
      <c r="K752" s="1" t="s">
        <v>5350</v>
      </c>
      <c r="L752" s="1">
        <v>1</v>
      </c>
      <c r="M752" s="2" t="str">
        <f t="shared" si="34"/>
        <v>india</v>
      </c>
      <c r="N752" s="2" t="str">
        <f>VLOOKUP(M752,ClearingKeys!$A$2:$B$104,2,FALSE)</f>
        <v>ASIA</v>
      </c>
      <c r="O752" s="2">
        <f t="shared" si="33"/>
        <v>1</v>
      </c>
      <c r="P752" t="str">
        <f t="shared" si="35"/>
        <v>India</v>
      </c>
    </row>
    <row r="753" spans="1:16" ht="38.25" x14ac:dyDescent="0.2">
      <c r="A753" s="1" t="s">
        <v>1784</v>
      </c>
      <c r="B753" s="1" t="s">
        <v>4577</v>
      </c>
      <c r="C753" s="1">
        <v>20000</v>
      </c>
      <c r="D753" s="1">
        <v>20000</v>
      </c>
      <c r="E753" s="1" t="s">
        <v>2902</v>
      </c>
      <c r="F753" s="1">
        <v>20000</v>
      </c>
      <c r="G753" s="1" t="s">
        <v>626</v>
      </c>
      <c r="H753" s="1" t="s">
        <v>5482</v>
      </c>
      <c r="I753" s="1" t="s">
        <v>4223</v>
      </c>
      <c r="J753" s="1" t="str">
        <f>VLOOKUP(I753,tblCountries6[],2,FALSE)</f>
        <v>Denmark</v>
      </c>
      <c r="K753" s="1" t="s">
        <v>5350</v>
      </c>
      <c r="L753" s="1">
        <v>15</v>
      </c>
      <c r="M753" s="2" t="str">
        <f t="shared" si="34"/>
        <v>denmark</v>
      </c>
      <c r="N753" s="2" t="str">
        <f>VLOOKUP(M753,ClearingKeys!$A$2:$B$104,2,FALSE)</f>
        <v>EUROPE</v>
      </c>
      <c r="O753" s="2">
        <f t="shared" si="33"/>
        <v>15</v>
      </c>
      <c r="P753" t="str">
        <f t="shared" si="35"/>
        <v>Denmark</v>
      </c>
    </row>
    <row r="754" spans="1:16" ht="38.25" x14ac:dyDescent="0.2">
      <c r="A754" s="1" t="s">
        <v>1753</v>
      </c>
      <c r="B754" s="1" t="s">
        <v>6102</v>
      </c>
      <c r="C754" s="1">
        <v>62000</v>
      </c>
      <c r="D754" s="1">
        <v>62000</v>
      </c>
      <c r="E754" s="1" t="s">
        <v>2902</v>
      </c>
      <c r="F754" s="1">
        <v>62000</v>
      </c>
      <c r="G754" s="1" t="s">
        <v>5147</v>
      </c>
      <c r="H754" s="1" t="s">
        <v>6511</v>
      </c>
      <c r="I754" s="1" t="s">
        <v>2895</v>
      </c>
      <c r="J754" s="1" t="str">
        <f>VLOOKUP(I754,tblCountries6[],2,FALSE)</f>
        <v>USA</v>
      </c>
      <c r="K754" s="1" t="s">
        <v>5350</v>
      </c>
      <c r="L754" s="1">
        <v>20</v>
      </c>
      <c r="M754" s="2" t="str">
        <f t="shared" si="34"/>
        <v>usa</v>
      </c>
      <c r="N754" s="2" t="str">
        <f>VLOOKUP(M754,ClearingKeys!$A$2:$B$104,2,FALSE)</f>
        <v>NA</v>
      </c>
      <c r="O754" s="2">
        <f t="shared" si="33"/>
        <v>20</v>
      </c>
      <c r="P754" t="str">
        <f t="shared" si="35"/>
        <v>USA</v>
      </c>
    </row>
    <row r="755" spans="1:16" ht="51" x14ac:dyDescent="0.2">
      <c r="A755" s="1" t="s">
        <v>1752</v>
      </c>
      <c r="B755" s="1" t="s">
        <v>734</v>
      </c>
      <c r="C755" s="1">
        <v>14960</v>
      </c>
      <c r="D755" s="1">
        <v>14960</v>
      </c>
      <c r="E755" s="1" t="s">
        <v>2902</v>
      </c>
      <c r="F755" s="1">
        <v>14960</v>
      </c>
      <c r="G755" s="1" t="s">
        <v>6081</v>
      </c>
      <c r="H755" s="1" t="s">
        <v>2089</v>
      </c>
      <c r="I755" s="1" t="s">
        <v>4575</v>
      </c>
      <c r="J755" s="1" t="str">
        <f>VLOOKUP(I755,tblCountries6[],2,FALSE)</f>
        <v>Saudi Arabia</v>
      </c>
      <c r="K755" s="1" t="s">
        <v>2431</v>
      </c>
      <c r="L755" s="1">
        <v>2</v>
      </c>
      <c r="M755" s="2" t="str">
        <f t="shared" si="34"/>
        <v>saudi arabia</v>
      </c>
      <c r="N755" s="2" t="str">
        <f>VLOOKUP(M755,ClearingKeys!$A$2:$B$104,2,FALSE)</f>
        <v>ASIA</v>
      </c>
      <c r="O755" s="2">
        <f t="shared" si="33"/>
        <v>2</v>
      </c>
      <c r="P755" t="str">
        <f t="shared" si="35"/>
        <v>Saudi Arabia</v>
      </c>
    </row>
    <row r="756" spans="1:16" ht="38.25" x14ac:dyDescent="0.2">
      <c r="A756" s="1" t="s">
        <v>1756</v>
      </c>
      <c r="B756" s="1" t="s">
        <v>5450</v>
      </c>
      <c r="C756" s="1">
        <v>120000</v>
      </c>
      <c r="D756" s="1">
        <v>120000</v>
      </c>
      <c r="E756" s="1" t="s">
        <v>718</v>
      </c>
      <c r="F756" s="1">
        <v>2136.950002</v>
      </c>
      <c r="G756" s="1" t="s">
        <v>4907</v>
      </c>
      <c r="H756" s="1" t="s">
        <v>519</v>
      </c>
      <c r="I756" s="1" t="s">
        <v>1241</v>
      </c>
      <c r="J756" s="1" t="str">
        <f>VLOOKUP(I756,tblCountries6[],2,FALSE)</f>
        <v>India</v>
      </c>
      <c r="K756" s="1" t="s">
        <v>5350</v>
      </c>
      <c r="L756" s="1">
        <v>2</v>
      </c>
      <c r="M756" s="2" t="str">
        <f t="shared" si="34"/>
        <v>india</v>
      </c>
      <c r="N756" s="2" t="str">
        <f>VLOOKUP(M756,ClearingKeys!$A$2:$B$104,2,FALSE)</f>
        <v>ASIA</v>
      </c>
      <c r="O756" s="2">
        <f t="shared" si="33"/>
        <v>2</v>
      </c>
      <c r="P756" t="str">
        <f t="shared" si="35"/>
        <v>India</v>
      </c>
    </row>
    <row r="757" spans="1:16" ht="38.25" x14ac:dyDescent="0.2">
      <c r="A757" s="1" t="s">
        <v>1754</v>
      </c>
      <c r="B757" s="1" t="s">
        <v>387</v>
      </c>
      <c r="C757" s="1">
        <v>30232</v>
      </c>
      <c r="D757" s="1">
        <v>30232</v>
      </c>
      <c r="E757" s="1" t="s">
        <v>2902</v>
      </c>
      <c r="F757" s="1">
        <v>30232</v>
      </c>
      <c r="G757" s="1" t="s">
        <v>4008</v>
      </c>
      <c r="H757" s="1" t="s">
        <v>519</v>
      </c>
      <c r="I757" s="1" t="s">
        <v>5359</v>
      </c>
      <c r="J757" s="1" t="str">
        <f>VLOOKUP(I757,tblCountries6[],2,FALSE)</f>
        <v>USA</v>
      </c>
      <c r="K757" s="1" t="s">
        <v>5350</v>
      </c>
      <c r="L757" s="1">
        <v>5</v>
      </c>
      <c r="M757" s="2" t="str">
        <f t="shared" si="34"/>
        <v>usa</v>
      </c>
      <c r="N757" s="2" t="str">
        <f>VLOOKUP(M757,ClearingKeys!$A$2:$B$104,2,FALSE)</f>
        <v>NA</v>
      </c>
      <c r="O757" s="2">
        <f t="shared" si="33"/>
        <v>5</v>
      </c>
      <c r="P757" t="str">
        <f t="shared" si="35"/>
        <v>USA</v>
      </c>
    </row>
    <row r="758" spans="1:16" ht="51" x14ac:dyDescent="0.2">
      <c r="A758" s="1" t="s">
        <v>1758</v>
      </c>
      <c r="B758" s="1" t="s">
        <v>387</v>
      </c>
      <c r="C758" s="1">
        <v>41000</v>
      </c>
      <c r="D758" s="1">
        <v>41000</v>
      </c>
      <c r="E758" s="1" t="s">
        <v>2902</v>
      </c>
      <c r="F758" s="1">
        <v>41000</v>
      </c>
      <c r="G758" s="1" t="s">
        <v>1604</v>
      </c>
      <c r="H758" s="1" t="s">
        <v>6511</v>
      </c>
      <c r="I758" s="1" t="s">
        <v>2895</v>
      </c>
      <c r="J758" s="1" t="str">
        <f>VLOOKUP(I758,tblCountries6[],2,FALSE)</f>
        <v>USA</v>
      </c>
      <c r="K758" s="1" t="s">
        <v>2431</v>
      </c>
      <c r="L758" s="1">
        <v>4</v>
      </c>
      <c r="M758" s="2" t="str">
        <f t="shared" si="34"/>
        <v>usa</v>
      </c>
      <c r="N758" s="2" t="str">
        <f>VLOOKUP(M758,ClearingKeys!$A$2:$B$104,2,FALSE)</f>
        <v>NA</v>
      </c>
      <c r="O758" s="2">
        <f t="shared" si="33"/>
        <v>4</v>
      </c>
      <c r="P758" t="str">
        <f t="shared" si="35"/>
        <v>USA</v>
      </c>
    </row>
    <row r="759" spans="1:16" ht="51" x14ac:dyDescent="0.2">
      <c r="A759" s="1" t="s">
        <v>1757</v>
      </c>
      <c r="B759" s="1" t="s">
        <v>353</v>
      </c>
      <c r="C759" s="1" t="s">
        <v>2469</v>
      </c>
      <c r="D759" s="1">
        <v>95000</v>
      </c>
      <c r="E759" s="1" t="s">
        <v>4998</v>
      </c>
      <c r="F759" s="1">
        <v>96891.417360000007</v>
      </c>
      <c r="G759" s="1" t="s">
        <v>1449</v>
      </c>
      <c r="H759" s="1" t="s">
        <v>6511</v>
      </c>
      <c r="I759" s="1" t="s">
        <v>2553</v>
      </c>
      <c r="J759" s="1" t="str">
        <f>VLOOKUP(I759,tblCountries6[],2,FALSE)</f>
        <v>Australia</v>
      </c>
      <c r="K759" s="1" t="s">
        <v>5350</v>
      </c>
      <c r="L759" s="1">
        <v>11</v>
      </c>
      <c r="M759" s="2" t="str">
        <f t="shared" si="34"/>
        <v>australia</v>
      </c>
      <c r="N759" s="2" t="str">
        <f>VLOOKUP(M759,ClearingKeys!$A$2:$B$104,2,FALSE)</f>
        <v>OCEANIA</v>
      </c>
      <c r="O759" s="2">
        <f t="shared" si="33"/>
        <v>11</v>
      </c>
      <c r="P759" t="str">
        <f t="shared" si="35"/>
        <v>Australia</v>
      </c>
    </row>
    <row r="760" spans="1:16" ht="51" x14ac:dyDescent="0.2">
      <c r="A760" s="1" t="s">
        <v>1760</v>
      </c>
      <c r="B760" s="1" t="s">
        <v>727</v>
      </c>
      <c r="C760" s="1" t="s">
        <v>5020</v>
      </c>
      <c r="D760" s="1">
        <v>1200000</v>
      </c>
      <c r="E760" s="1" t="s">
        <v>718</v>
      </c>
      <c r="F760" s="1">
        <v>21369.500019999999</v>
      </c>
      <c r="G760" s="1" t="s">
        <v>5809</v>
      </c>
      <c r="H760" s="1" t="s">
        <v>3027</v>
      </c>
      <c r="I760" s="1" t="s">
        <v>1241</v>
      </c>
      <c r="J760" s="1" t="str">
        <f>VLOOKUP(I760,tblCountries6[],2,FALSE)</f>
        <v>India</v>
      </c>
      <c r="K760" s="1" t="s">
        <v>2431</v>
      </c>
      <c r="L760" s="1">
        <v>14</v>
      </c>
      <c r="M760" s="2" t="str">
        <f t="shared" si="34"/>
        <v>india</v>
      </c>
      <c r="N760" s="2" t="str">
        <f>VLOOKUP(M760,ClearingKeys!$A$2:$B$104,2,FALSE)</f>
        <v>ASIA</v>
      </c>
      <c r="O760" s="2">
        <f t="shared" si="33"/>
        <v>14</v>
      </c>
      <c r="P760" t="str">
        <f t="shared" si="35"/>
        <v>India</v>
      </c>
    </row>
    <row r="761" spans="1:16" ht="51" x14ac:dyDescent="0.2">
      <c r="A761" s="1" t="s">
        <v>1761</v>
      </c>
      <c r="B761" s="1" t="s">
        <v>2550</v>
      </c>
      <c r="C761" s="1">
        <v>205000</v>
      </c>
      <c r="D761" s="1">
        <v>205000</v>
      </c>
      <c r="E761" s="1" t="s">
        <v>718</v>
      </c>
      <c r="F761" s="1">
        <v>3650.6229210000001</v>
      </c>
      <c r="G761" s="1" t="s">
        <v>4367</v>
      </c>
      <c r="H761" s="1" t="s">
        <v>519</v>
      </c>
      <c r="I761" s="1" t="s">
        <v>1241</v>
      </c>
      <c r="J761" s="1" t="str">
        <f>VLOOKUP(I761,tblCountries6[],2,FALSE)</f>
        <v>India</v>
      </c>
      <c r="K761" s="1" t="s">
        <v>2431</v>
      </c>
      <c r="L761" s="1">
        <v>10</v>
      </c>
      <c r="M761" s="2" t="str">
        <f t="shared" si="34"/>
        <v>india</v>
      </c>
      <c r="N761" s="2" t="str">
        <f>VLOOKUP(M761,ClearingKeys!$A$2:$B$104,2,FALSE)</f>
        <v>ASIA</v>
      </c>
      <c r="O761" s="2">
        <f t="shared" si="33"/>
        <v>10</v>
      </c>
      <c r="P761" t="str">
        <f t="shared" si="35"/>
        <v>India</v>
      </c>
    </row>
    <row r="762" spans="1:16" ht="51" x14ac:dyDescent="0.2">
      <c r="A762" s="1" t="s">
        <v>1762</v>
      </c>
      <c r="B762" s="1" t="s">
        <v>2550</v>
      </c>
      <c r="C762" s="1" t="s">
        <v>6182</v>
      </c>
      <c r="D762" s="1">
        <v>19068</v>
      </c>
      <c r="E762" s="1" t="s">
        <v>2902</v>
      </c>
      <c r="F762" s="1">
        <v>19068</v>
      </c>
      <c r="G762" s="1" t="s">
        <v>1403</v>
      </c>
      <c r="H762" s="1" t="s">
        <v>519</v>
      </c>
      <c r="I762" s="1" t="s">
        <v>1275</v>
      </c>
      <c r="J762" s="1" t="str">
        <f>VLOOKUP(I762,tblCountries6[],2,FALSE)</f>
        <v>Philippines</v>
      </c>
      <c r="K762" s="1" t="s">
        <v>2431</v>
      </c>
      <c r="L762" s="1">
        <v>20</v>
      </c>
      <c r="M762" s="2" t="str">
        <f t="shared" si="34"/>
        <v>philippines</v>
      </c>
      <c r="N762" s="2" t="str">
        <f>VLOOKUP(M762,ClearingKeys!$A$2:$B$104,2,FALSE)</f>
        <v>ASIA</v>
      </c>
      <c r="O762" s="2">
        <f t="shared" si="33"/>
        <v>20</v>
      </c>
      <c r="P762" t="str">
        <f t="shared" si="35"/>
        <v>Philippines</v>
      </c>
    </row>
    <row r="763" spans="1:16" ht="51" x14ac:dyDescent="0.2">
      <c r="A763" s="1" t="s">
        <v>1763</v>
      </c>
      <c r="B763" s="1" t="s">
        <v>5334</v>
      </c>
      <c r="C763" s="1">
        <v>300000</v>
      </c>
      <c r="D763" s="1">
        <v>300000</v>
      </c>
      <c r="E763" s="1" t="s">
        <v>718</v>
      </c>
      <c r="F763" s="1">
        <v>5342.3750060000002</v>
      </c>
      <c r="G763" s="1" t="s">
        <v>4879</v>
      </c>
      <c r="H763" s="1" t="s">
        <v>2089</v>
      </c>
      <c r="I763" s="1" t="s">
        <v>1241</v>
      </c>
      <c r="J763" s="1" t="str">
        <f>VLOOKUP(I763,tblCountries6[],2,FALSE)</f>
        <v>India</v>
      </c>
      <c r="K763" s="1" t="s">
        <v>2431</v>
      </c>
      <c r="L763" s="1">
        <v>4</v>
      </c>
      <c r="M763" s="2" t="str">
        <f t="shared" si="34"/>
        <v>india</v>
      </c>
      <c r="N763" s="2" t="str">
        <f>VLOOKUP(M763,ClearingKeys!$A$2:$B$104,2,FALSE)</f>
        <v>ASIA</v>
      </c>
      <c r="O763" s="2">
        <f t="shared" si="33"/>
        <v>4</v>
      </c>
      <c r="P763" t="str">
        <f t="shared" si="35"/>
        <v>India</v>
      </c>
    </row>
    <row r="764" spans="1:16" ht="51" x14ac:dyDescent="0.2">
      <c r="A764" s="1" t="s">
        <v>1764</v>
      </c>
      <c r="B764" s="1" t="s">
        <v>1254</v>
      </c>
      <c r="C764" s="1">
        <v>48000</v>
      </c>
      <c r="D764" s="1">
        <v>48000</v>
      </c>
      <c r="E764" s="1" t="s">
        <v>2902</v>
      </c>
      <c r="F764" s="1">
        <v>48000</v>
      </c>
      <c r="G764" s="1" t="s">
        <v>5482</v>
      </c>
      <c r="H764" s="1" t="s">
        <v>5482</v>
      </c>
      <c r="I764" s="1" t="s">
        <v>5783</v>
      </c>
      <c r="J764" s="1" t="str">
        <f>VLOOKUP(I764,tblCountries6[],2,FALSE)</f>
        <v>Singapore</v>
      </c>
      <c r="K764" s="1" t="s">
        <v>2431</v>
      </c>
      <c r="L764" s="1">
        <v>3</v>
      </c>
      <c r="M764" s="2" t="str">
        <f t="shared" si="34"/>
        <v>singapore</v>
      </c>
      <c r="N764" s="2" t="str">
        <f>VLOOKUP(M764,ClearingKeys!$A$2:$B$104,2,FALSE)</f>
        <v>ASIA</v>
      </c>
      <c r="O764" s="2">
        <f t="shared" si="33"/>
        <v>3</v>
      </c>
      <c r="P764" t="str">
        <f t="shared" si="35"/>
        <v>Singapore</v>
      </c>
    </row>
    <row r="765" spans="1:16" ht="51" x14ac:dyDescent="0.2">
      <c r="A765" s="1" t="s">
        <v>1737</v>
      </c>
      <c r="B765" s="1" t="s">
        <v>3276</v>
      </c>
      <c r="C765" s="1" t="s">
        <v>1986</v>
      </c>
      <c r="D765" s="1">
        <v>220000</v>
      </c>
      <c r="E765" s="1" t="s">
        <v>718</v>
      </c>
      <c r="F765" s="1">
        <v>3917.7416710000002</v>
      </c>
      <c r="G765" s="1" t="s">
        <v>1384</v>
      </c>
      <c r="H765" s="1" t="s">
        <v>4092</v>
      </c>
      <c r="I765" s="1" t="s">
        <v>1241</v>
      </c>
      <c r="J765" s="1" t="str">
        <f>VLOOKUP(I765,tblCountries6[],2,FALSE)</f>
        <v>India</v>
      </c>
      <c r="K765" s="1" t="s">
        <v>1240</v>
      </c>
      <c r="L765" s="1">
        <v>2</v>
      </c>
      <c r="M765" s="2" t="str">
        <f t="shared" si="34"/>
        <v>india</v>
      </c>
      <c r="N765" s="2" t="str">
        <f>VLOOKUP(M765,ClearingKeys!$A$2:$B$104,2,FALSE)</f>
        <v>ASIA</v>
      </c>
      <c r="O765" s="2">
        <f t="shared" si="33"/>
        <v>2</v>
      </c>
      <c r="P765" t="str">
        <f t="shared" si="35"/>
        <v>India</v>
      </c>
    </row>
    <row r="766" spans="1:16" ht="51" x14ac:dyDescent="0.2">
      <c r="A766" s="1" t="s">
        <v>1736</v>
      </c>
      <c r="B766" s="1" t="s">
        <v>1152</v>
      </c>
      <c r="C766" s="1">
        <v>13500</v>
      </c>
      <c r="D766" s="1">
        <v>13500</v>
      </c>
      <c r="E766" s="1" t="s">
        <v>2902</v>
      </c>
      <c r="F766" s="1">
        <v>13500</v>
      </c>
      <c r="G766" s="1" t="s">
        <v>6050</v>
      </c>
      <c r="H766" s="1" t="s">
        <v>381</v>
      </c>
      <c r="I766" s="1" t="s">
        <v>1241</v>
      </c>
      <c r="J766" s="1" t="str">
        <f>VLOOKUP(I766,tblCountries6[],2,FALSE)</f>
        <v>India</v>
      </c>
      <c r="K766" s="1" t="s">
        <v>2431</v>
      </c>
      <c r="L766" s="1">
        <v>2.5</v>
      </c>
      <c r="M766" s="2" t="str">
        <f t="shared" si="34"/>
        <v>india</v>
      </c>
      <c r="N766" s="2" t="str">
        <f>VLOOKUP(M766,ClearingKeys!$A$2:$B$104,2,FALSE)</f>
        <v>ASIA</v>
      </c>
      <c r="O766" s="2">
        <f t="shared" si="33"/>
        <v>2.5</v>
      </c>
      <c r="P766" t="str">
        <f t="shared" si="35"/>
        <v>India</v>
      </c>
    </row>
    <row r="767" spans="1:16" ht="38.25" x14ac:dyDescent="0.2">
      <c r="A767" s="1" t="s">
        <v>1735</v>
      </c>
      <c r="B767" s="1" t="s">
        <v>2195</v>
      </c>
      <c r="C767" s="1">
        <v>45000</v>
      </c>
      <c r="D767" s="1">
        <v>45000</v>
      </c>
      <c r="E767" s="1" t="s">
        <v>2902</v>
      </c>
      <c r="F767" s="1">
        <v>45000</v>
      </c>
      <c r="G767" s="1" t="s">
        <v>5282</v>
      </c>
      <c r="H767" s="1" t="s">
        <v>3027</v>
      </c>
      <c r="I767" s="1" t="s">
        <v>1241</v>
      </c>
      <c r="J767" s="1" t="str">
        <f>VLOOKUP(I767,tblCountries6[],2,FALSE)</f>
        <v>India</v>
      </c>
      <c r="K767" s="1" t="s">
        <v>5881</v>
      </c>
      <c r="L767" s="1">
        <v>15</v>
      </c>
      <c r="M767" s="2" t="str">
        <f t="shared" si="34"/>
        <v>india</v>
      </c>
      <c r="N767" s="2" t="str">
        <f>VLOOKUP(M767,ClearingKeys!$A$2:$B$104,2,FALSE)</f>
        <v>ASIA</v>
      </c>
      <c r="O767" s="2">
        <f t="shared" si="33"/>
        <v>15</v>
      </c>
      <c r="P767" t="str">
        <f t="shared" si="35"/>
        <v>India</v>
      </c>
    </row>
    <row r="768" spans="1:16" ht="38.25" x14ac:dyDescent="0.2">
      <c r="A768" s="1" t="s">
        <v>1734</v>
      </c>
      <c r="B768" s="1" t="s">
        <v>3229</v>
      </c>
      <c r="C768" s="1">
        <v>55000</v>
      </c>
      <c r="D768" s="1">
        <v>55000</v>
      </c>
      <c r="E768" s="1" t="s">
        <v>2896</v>
      </c>
      <c r="F768" s="1">
        <v>69871.969140000001</v>
      </c>
      <c r="G768" s="1" t="s">
        <v>1980</v>
      </c>
      <c r="H768" s="1" t="s">
        <v>2893</v>
      </c>
      <c r="I768" s="1" t="s">
        <v>3407</v>
      </c>
      <c r="J768" s="1" t="str">
        <f>VLOOKUP(I768,tblCountries6[],2,FALSE)</f>
        <v>italy</v>
      </c>
      <c r="K768" s="1" t="s">
        <v>5350</v>
      </c>
      <c r="L768" s="1">
        <v>18</v>
      </c>
      <c r="M768" s="2" t="str">
        <f t="shared" si="34"/>
        <v>italy</v>
      </c>
      <c r="N768" s="2" t="str">
        <f>VLOOKUP(M768,ClearingKeys!$A$2:$B$104,2,FALSE)</f>
        <v>EUROPE</v>
      </c>
      <c r="O768" s="2">
        <f t="shared" si="33"/>
        <v>18</v>
      </c>
      <c r="P768" t="str">
        <f t="shared" si="35"/>
        <v>Italy</v>
      </c>
    </row>
    <row r="769" spans="1:16" ht="38.25" x14ac:dyDescent="0.2">
      <c r="A769" s="1" t="s">
        <v>1733</v>
      </c>
      <c r="B769" s="1" t="s">
        <v>1347</v>
      </c>
      <c r="C769" s="1" t="s">
        <v>2711</v>
      </c>
      <c r="D769" s="1">
        <v>480000</v>
      </c>
      <c r="E769" s="1" t="s">
        <v>718</v>
      </c>
      <c r="F769" s="1">
        <v>8547.8000100000008</v>
      </c>
      <c r="G769" s="1" t="s">
        <v>1397</v>
      </c>
      <c r="H769" s="1" t="s">
        <v>3027</v>
      </c>
      <c r="I769" s="1" t="s">
        <v>1241</v>
      </c>
      <c r="J769" s="1" t="str">
        <f>VLOOKUP(I769,tblCountries6[],2,FALSE)</f>
        <v>India</v>
      </c>
      <c r="K769" s="1" t="s">
        <v>1240</v>
      </c>
      <c r="L769" s="1">
        <v>11</v>
      </c>
      <c r="M769" s="2" t="str">
        <f t="shared" si="34"/>
        <v>india</v>
      </c>
      <c r="N769" s="2" t="str">
        <f>VLOOKUP(M769,ClearingKeys!$A$2:$B$104,2,FALSE)</f>
        <v>ASIA</v>
      </c>
      <c r="O769" s="2">
        <f t="shared" si="33"/>
        <v>11</v>
      </c>
      <c r="P769" t="str">
        <f t="shared" si="35"/>
        <v>India</v>
      </c>
    </row>
    <row r="770" spans="1:16" ht="51" x14ac:dyDescent="0.2">
      <c r="A770" s="1" t="s">
        <v>1743</v>
      </c>
      <c r="B770" s="1" t="s">
        <v>5025</v>
      </c>
      <c r="C770" s="1" t="s">
        <v>781</v>
      </c>
      <c r="D770" s="1">
        <v>33600</v>
      </c>
      <c r="E770" s="1" t="s">
        <v>5236</v>
      </c>
      <c r="F770" s="1">
        <v>9146.5655459999998</v>
      </c>
      <c r="G770" s="1" t="s">
        <v>519</v>
      </c>
      <c r="H770" s="1" t="s">
        <v>519</v>
      </c>
      <c r="I770" s="1" t="s">
        <v>5148</v>
      </c>
      <c r="J770" s="1" t="str">
        <f>VLOOKUP(I770,tblCountries6[],2,FALSE)</f>
        <v>UAE</v>
      </c>
      <c r="K770" s="1" t="s">
        <v>5881</v>
      </c>
      <c r="L770" s="1">
        <v>7</v>
      </c>
      <c r="M770" s="2" t="str">
        <f t="shared" si="34"/>
        <v>uae</v>
      </c>
      <c r="N770" s="2" t="str">
        <f>VLOOKUP(M770,ClearingKeys!$A$2:$B$104,2,FALSE)</f>
        <v>ASIA</v>
      </c>
      <c r="O770" s="2">
        <f t="shared" si="33"/>
        <v>7</v>
      </c>
      <c r="P770" t="str">
        <f t="shared" si="35"/>
        <v>Uae</v>
      </c>
    </row>
    <row r="771" spans="1:16" ht="51" x14ac:dyDescent="0.2">
      <c r="A771" s="1" t="s">
        <v>1744</v>
      </c>
      <c r="B771" s="1" t="s">
        <v>2700</v>
      </c>
      <c r="C771" s="1">
        <v>570000</v>
      </c>
      <c r="D771" s="1">
        <v>570000</v>
      </c>
      <c r="E771" s="1" t="s">
        <v>718</v>
      </c>
      <c r="F771" s="1">
        <v>10150.51251</v>
      </c>
      <c r="G771" s="1" t="s">
        <v>6511</v>
      </c>
      <c r="H771" s="1" t="s">
        <v>6511</v>
      </c>
      <c r="I771" s="1" t="s">
        <v>1241</v>
      </c>
      <c r="J771" s="1" t="str">
        <f>VLOOKUP(I771,tblCountries6[],2,FALSE)</f>
        <v>India</v>
      </c>
      <c r="K771" s="1" t="s">
        <v>2431</v>
      </c>
      <c r="L771" s="1">
        <v>2.4</v>
      </c>
      <c r="M771" s="2" t="str">
        <f t="shared" si="34"/>
        <v>india</v>
      </c>
      <c r="N771" s="2" t="str">
        <f>VLOOKUP(M771,ClearingKeys!$A$2:$B$104,2,FALSE)</f>
        <v>ASIA</v>
      </c>
      <c r="O771" s="2">
        <f t="shared" si="33"/>
        <v>2.4</v>
      </c>
      <c r="P771" t="str">
        <f t="shared" si="35"/>
        <v>India</v>
      </c>
    </row>
    <row r="772" spans="1:16" ht="38.25" x14ac:dyDescent="0.2">
      <c r="A772" s="1" t="s">
        <v>1741</v>
      </c>
      <c r="B772" s="1" t="s">
        <v>4281</v>
      </c>
      <c r="C772" s="1">
        <v>636000</v>
      </c>
      <c r="D772" s="1">
        <v>636000</v>
      </c>
      <c r="E772" s="1" t="s">
        <v>718</v>
      </c>
      <c r="F772" s="1">
        <v>11325.835010000001</v>
      </c>
      <c r="G772" s="1" t="s">
        <v>1490</v>
      </c>
      <c r="H772" s="1" t="s">
        <v>3027</v>
      </c>
      <c r="I772" s="1" t="s">
        <v>1241</v>
      </c>
      <c r="J772" s="1" t="str">
        <f>VLOOKUP(I772,tblCountries6[],2,FALSE)</f>
        <v>India</v>
      </c>
      <c r="K772" s="1" t="s">
        <v>1240</v>
      </c>
      <c r="L772" s="1">
        <v>7</v>
      </c>
      <c r="M772" s="2" t="str">
        <f t="shared" si="34"/>
        <v>india</v>
      </c>
      <c r="N772" s="2" t="str">
        <f>VLOOKUP(M772,ClearingKeys!$A$2:$B$104,2,FALSE)</f>
        <v>ASIA</v>
      </c>
      <c r="O772" s="2">
        <f t="shared" si="33"/>
        <v>7</v>
      </c>
      <c r="P772" t="str">
        <f t="shared" si="35"/>
        <v>India</v>
      </c>
    </row>
    <row r="773" spans="1:16" ht="76.5" x14ac:dyDescent="0.2">
      <c r="A773" s="1" t="s">
        <v>1742</v>
      </c>
      <c r="B773" s="1" t="s">
        <v>896</v>
      </c>
      <c r="C773" s="1" t="s">
        <v>835</v>
      </c>
      <c r="D773" s="1">
        <v>180000</v>
      </c>
      <c r="E773" s="1" t="s">
        <v>3460</v>
      </c>
      <c r="F773" s="1">
        <v>1910.535969</v>
      </c>
      <c r="G773" s="1" t="s">
        <v>4089</v>
      </c>
      <c r="H773" s="1" t="s">
        <v>381</v>
      </c>
      <c r="I773" s="1" t="s">
        <v>288</v>
      </c>
      <c r="J773" s="1" t="str">
        <f>VLOOKUP(I773,tblCountries6[],2,FALSE)</f>
        <v>Pakistan</v>
      </c>
      <c r="K773" s="1" t="s">
        <v>2431</v>
      </c>
      <c r="L773" s="1">
        <v>7</v>
      </c>
      <c r="M773" s="2" t="str">
        <f t="shared" si="34"/>
        <v>pakistan</v>
      </c>
      <c r="N773" s="2" t="str">
        <f>VLOOKUP(M773,ClearingKeys!$A$2:$B$104,2,FALSE)</f>
        <v>ASIA</v>
      </c>
      <c r="O773" s="2">
        <f t="shared" si="33"/>
        <v>7</v>
      </c>
      <c r="P773" t="str">
        <f t="shared" si="35"/>
        <v>Pakistan</v>
      </c>
    </row>
    <row r="774" spans="1:16" ht="38.25" x14ac:dyDescent="0.2">
      <c r="A774" s="1" t="s">
        <v>1739</v>
      </c>
      <c r="B774" s="1" t="s">
        <v>5653</v>
      </c>
      <c r="C774" s="1" t="s">
        <v>30</v>
      </c>
      <c r="D774" s="1">
        <v>36000</v>
      </c>
      <c r="E774" s="1" t="s">
        <v>2902</v>
      </c>
      <c r="F774" s="1">
        <v>36000</v>
      </c>
      <c r="G774" s="1" t="s">
        <v>1294</v>
      </c>
      <c r="H774" s="1" t="s">
        <v>3027</v>
      </c>
      <c r="I774" s="1" t="s">
        <v>2553</v>
      </c>
      <c r="J774" s="1" t="str">
        <f>VLOOKUP(I774,tblCountries6[],2,FALSE)</f>
        <v>Australia</v>
      </c>
      <c r="K774" s="1" t="s">
        <v>5350</v>
      </c>
      <c r="L774" s="1">
        <v>12</v>
      </c>
      <c r="M774" s="2" t="str">
        <f t="shared" si="34"/>
        <v>australia</v>
      </c>
      <c r="N774" s="2" t="str">
        <f>VLOOKUP(M774,ClearingKeys!$A$2:$B$104,2,FALSE)</f>
        <v>OCEANIA</v>
      </c>
      <c r="O774" s="2">
        <f t="shared" ref="O774:O837" si="36">IF(ISBLANK(L774),"na",L774)</f>
        <v>12</v>
      </c>
      <c r="P774" t="str">
        <f t="shared" si="35"/>
        <v>Australia</v>
      </c>
    </row>
    <row r="775" spans="1:16" ht="51" x14ac:dyDescent="0.2">
      <c r="A775" s="1" t="s">
        <v>1740</v>
      </c>
      <c r="B775" s="1" t="s">
        <v>330</v>
      </c>
      <c r="C775" s="1" t="s">
        <v>5513</v>
      </c>
      <c r="D775" s="1">
        <v>2250000</v>
      </c>
      <c r="E775" s="1" t="s">
        <v>718</v>
      </c>
      <c r="F775" s="1">
        <v>40067.812550000002</v>
      </c>
      <c r="G775" s="1" t="s">
        <v>5884</v>
      </c>
      <c r="H775" s="1" t="s">
        <v>519</v>
      </c>
      <c r="I775" s="1" t="s">
        <v>1241</v>
      </c>
      <c r="J775" s="1" t="str">
        <f>VLOOKUP(I775,tblCountries6[],2,FALSE)</f>
        <v>India</v>
      </c>
      <c r="K775" s="1" t="s">
        <v>5881</v>
      </c>
      <c r="L775" s="1">
        <v>5</v>
      </c>
      <c r="M775" s="2" t="str">
        <f t="shared" ref="M775:M838" si="37">TRIM(LOWER(J775))</f>
        <v>india</v>
      </c>
      <c r="N775" s="2" t="str">
        <f>VLOOKUP(M775,ClearingKeys!$A$2:$B$104,2,FALSE)</f>
        <v>ASIA</v>
      </c>
      <c r="O775" s="2">
        <f t="shared" si="36"/>
        <v>5</v>
      </c>
      <c r="P775" t="str">
        <f t="shared" ref="P775:P838" si="38">IF(M775="usa","USA",IF(M775="UK","UK",PROPER(M775)))</f>
        <v>India</v>
      </c>
    </row>
    <row r="776" spans="1:16" ht="51" x14ac:dyDescent="0.2">
      <c r="A776" s="1" t="s">
        <v>1718</v>
      </c>
      <c r="B776" s="1" t="s">
        <v>330</v>
      </c>
      <c r="C776" s="1">
        <v>16000</v>
      </c>
      <c r="D776" s="1">
        <v>16000</v>
      </c>
      <c r="E776" s="1" t="s">
        <v>2902</v>
      </c>
      <c r="F776" s="1">
        <v>16000</v>
      </c>
      <c r="G776" s="1" t="s">
        <v>748</v>
      </c>
      <c r="H776" s="1" t="s">
        <v>381</v>
      </c>
      <c r="I776" s="1" t="s">
        <v>1241</v>
      </c>
      <c r="J776" s="1" t="str">
        <f>VLOOKUP(I776,tblCountries6[],2,FALSE)</f>
        <v>India</v>
      </c>
      <c r="K776" s="1" t="s">
        <v>2431</v>
      </c>
      <c r="L776" s="1">
        <v>1</v>
      </c>
      <c r="M776" s="2" t="str">
        <f t="shared" si="37"/>
        <v>india</v>
      </c>
      <c r="N776" s="2" t="str">
        <f>VLOOKUP(M776,ClearingKeys!$A$2:$B$104,2,FALSE)</f>
        <v>ASIA</v>
      </c>
      <c r="O776" s="2">
        <f t="shared" si="36"/>
        <v>1</v>
      </c>
      <c r="P776" t="str">
        <f t="shared" si="38"/>
        <v>India</v>
      </c>
    </row>
    <row r="777" spans="1:16" ht="51" x14ac:dyDescent="0.2">
      <c r="A777" s="1" t="s">
        <v>1717</v>
      </c>
      <c r="B777" s="1" t="s">
        <v>5904</v>
      </c>
      <c r="C777" s="1">
        <v>240000</v>
      </c>
      <c r="D777" s="1">
        <v>240000</v>
      </c>
      <c r="E777" s="1" t="s">
        <v>718</v>
      </c>
      <c r="F777" s="1">
        <v>4273.9000050000004</v>
      </c>
      <c r="G777" s="1" t="s">
        <v>6511</v>
      </c>
      <c r="H777" s="1" t="s">
        <v>6511</v>
      </c>
      <c r="I777" s="1" t="s">
        <v>1241</v>
      </c>
      <c r="J777" s="1" t="str">
        <f>VLOOKUP(I777,tblCountries6[],2,FALSE)</f>
        <v>India</v>
      </c>
      <c r="K777" s="1" t="s">
        <v>2431</v>
      </c>
      <c r="L777" s="1">
        <v>4</v>
      </c>
      <c r="M777" s="2" t="str">
        <f t="shared" si="37"/>
        <v>india</v>
      </c>
      <c r="N777" s="2" t="str">
        <f>VLOOKUP(M777,ClearingKeys!$A$2:$B$104,2,FALSE)</f>
        <v>ASIA</v>
      </c>
      <c r="O777" s="2">
        <f t="shared" si="36"/>
        <v>4</v>
      </c>
      <c r="P777" t="str">
        <f t="shared" si="38"/>
        <v>India</v>
      </c>
    </row>
    <row r="778" spans="1:16" ht="38.25" x14ac:dyDescent="0.2">
      <c r="A778" s="1" t="s">
        <v>1720</v>
      </c>
      <c r="B778" s="1" t="s">
        <v>604</v>
      </c>
      <c r="C778" s="1" t="s">
        <v>1096</v>
      </c>
      <c r="D778" s="1">
        <v>400000</v>
      </c>
      <c r="E778" s="1" t="s">
        <v>718</v>
      </c>
      <c r="F778" s="1">
        <v>7123.1666750000004</v>
      </c>
      <c r="G778" s="1" t="s">
        <v>2174</v>
      </c>
      <c r="H778" s="1" t="s">
        <v>3027</v>
      </c>
      <c r="I778" s="1" t="s">
        <v>1241</v>
      </c>
      <c r="J778" s="1" t="str">
        <f>VLOOKUP(I778,tblCountries6[],2,FALSE)</f>
        <v>India</v>
      </c>
      <c r="K778" s="1" t="s">
        <v>1240</v>
      </c>
      <c r="L778" s="1">
        <v>7</v>
      </c>
      <c r="M778" s="2" t="str">
        <f t="shared" si="37"/>
        <v>india</v>
      </c>
      <c r="N778" s="2" t="str">
        <f>VLOOKUP(M778,ClearingKeys!$A$2:$B$104,2,FALSE)</f>
        <v>ASIA</v>
      </c>
      <c r="O778" s="2">
        <f t="shared" si="36"/>
        <v>7</v>
      </c>
      <c r="P778" t="str">
        <f t="shared" si="38"/>
        <v>India</v>
      </c>
    </row>
    <row r="779" spans="1:16" ht="38.25" x14ac:dyDescent="0.2">
      <c r="A779" s="1" t="s">
        <v>1719</v>
      </c>
      <c r="B779" s="1" t="s">
        <v>4733</v>
      </c>
      <c r="C779" s="1">
        <v>10000</v>
      </c>
      <c r="D779" s="1">
        <v>10000</v>
      </c>
      <c r="E779" s="1" t="s">
        <v>2902</v>
      </c>
      <c r="F779" s="1">
        <v>10000</v>
      </c>
      <c r="G779" s="1" t="s">
        <v>1585</v>
      </c>
      <c r="H779" s="1" t="s">
        <v>3027</v>
      </c>
      <c r="I779" s="1" t="s">
        <v>1241</v>
      </c>
      <c r="J779" s="1" t="str">
        <f>VLOOKUP(I779,tblCountries6[],2,FALSE)</f>
        <v>India</v>
      </c>
      <c r="K779" s="1" t="s">
        <v>5881</v>
      </c>
      <c r="L779" s="1">
        <v>12</v>
      </c>
      <c r="M779" s="2" t="str">
        <f t="shared" si="37"/>
        <v>india</v>
      </c>
      <c r="N779" s="2" t="str">
        <f>VLOOKUP(M779,ClearingKeys!$A$2:$B$104,2,FALSE)</f>
        <v>ASIA</v>
      </c>
      <c r="O779" s="2">
        <f t="shared" si="36"/>
        <v>12</v>
      </c>
      <c r="P779" t="str">
        <f t="shared" si="38"/>
        <v>India</v>
      </c>
    </row>
    <row r="780" spans="1:16" ht="38.25" x14ac:dyDescent="0.2">
      <c r="A780" s="1" t="s">
        <v>1725</v>
      </c>
      <c r="B780" s="1" t="s">
        <v>3141</v>
      </c>
      <c r="C780" s="1">
        <v>66000</v>
      </c>
      <c r="D780" s="1">
        <v>66000</v>
      </c>
      <c r="E780" s="1" t="s">
        <v>1537</v>
      </c>
      <c r="F780" s="1">
        <v>64901.860520000002</v>
      </c>
      <c r="G780" s="1" t="s">
        <v>5730</v>
      </c>
      <c r="H780" s="1" t="s">
        <v>6511</v>
      </c>
      <c r="I780" s="1" t="s">
        <v>2732</v>
      </c>
      <c r="J780" s="1" t="str">
        <f>VLOOKUP(I780,tblCountries6[],2,FALSE)</f>
        <v>Canada</v>
      </c>
      <c r="K780" s="1" t="s">
        <v>5350</v>
      </c>
      <c r="L780" s="1">
        <v>20</v>
      </c>
      <c r="M780" s="2" t="str">
        <f t="shared" si="37"/>
        <v>canada</v>
      </c>
      <c r="N780" s="2" t="str">
        <f>VLOOKUP(M780,ClearingKeys!$A$2:$B$104,2,FALSE)</f>
        <v>NA</v>
      </c>
      <c r="O780" s="2">
        <f t="shared" si="36"/>
        <v>20</v>
      </c>
      <c r="P780" t="str">
        <f t="shared" si="38"/>
        <v>Canada</v>
      </c>
    </row>
    <row r="781" spans="1:16" ht="38.25" x14ac:dyDescent="0.2">
      <c r="A781" s="1" t="s">
        <v>1726</v>
      </c>
      <c r="B781" s="1" t="s">
        <v>3696</v>
      </c>
      <c r="C781" s="1">
        <v>65000</v>
      </c>
      <c r="D781" s="1">
        <v>65000</v>
      </c>
      <c r="E781" s="1" t="s">
        <v>2902</v>
      </c>
      <c r="F781" s="1">
        <v>65000</v>
      </c>
      <c r="G781" s="1" t="s">
        <v>4299</v>
      </c>
      <c r="H781" s="1" t="s">
        <v>6511</v>
      </c>
      <c r="I781" s="1" t="s">
        <v>2895</v>
      </c>
      <c r="J781" s="1" t="str">
        <f>VLOOKUP(I781,tblCountries6[],2,FALSE)</f>
        <v>USA</v>
      </c>
      <c r="K781" s="1" t="s">
        <v>5350</v>
      </c>
      <c r="L781" s="1">
        <v>10</v>
      </c>
      <c r="M781" s="2" t="str">
        <f t="shared" si="37"/>
        <v>usa</v>
      </c>
      <c r="N781" s="2" t="str">
        <f>VLOOKUP(M781,ClearingKeys!$A$2:$B$104,2,FALSE)</f>
        <v>NA</v>
      </c>
      <c r="O781" s="2">
        <f t="shared" si="36"/>
        <v>10</v>
      </c>
      <c r="P781" t="str">
        <f t="shared" si="38"/>
        <v>USA</v>
      </c>
    </row>
    <row r="782" spans="1:16" ht="51" x14ac:dyDescent="0.2">
      <c r="A782" s="1" t="s">
        <v>1728</v>
      </c>
      <c r="B782" s="1" t="s">
        <v>1518</v>
      </c>
      <c r="C782" s="1" t="s">
        <v>5021</v>
      </c>
      <c r="D782" s="1">
        <v>450000</v>
      </c>
      <c r="E782" s="1" t="s">
        <v>718</v>
      </c>
      <c r="F782" s="1">
        <v>8013.5625090000003</v>
      </c>
      <c r="G782" s="1" t="s">
        <v>6214</v>
      </c>
      <c r="H782" s="1" t="s">
        <v>3027</v>
      </c>
      <c r="I782" s="1" t="s">
        <v>1241</v>
      </c>
      <c r="J782" s="1" t="str">
        <f>VLOOKUP(I782,tblCountries6[],2,FALSE)</f>
        <v>India</v>
      </c>
      <c r="K782" s="1" t="s">
        <v>2431</v>
      </c>
      <c r="L782" s="1">
        <v>1.5</v>
      </c>
      <c r="M782" s="2" t="str">
        <f t="shared" si="37"/>
        <v>india</v>
      </c>
      <c r="N782" s="2" t="str">
        <f>VLOOKUP(M782,ClearingKeys!$A$2:$B$104,2,FALSE)</f>
        <v>ASIA</v>
      </c>
      <c r="O782" s="2">
        <f t="shared" si="36"/>
        <v>1.5</v>
      </c>
      <c r="P782" t="str">
        <f t="shared" si="38"/>
        <v>India</v>
      </c>
    </row>
    <row r="783" spans="1:16" ht="38.25" x14ac:dyDescent="0.2">
      <c r="A783" s="1" t="s">
        <v>1721</v>
      </c>
      <c r="B783" s="1" t="s">
        <v>5332</v>
      </c>
      <c r="C783" s="1">
        <v>100000</v>
      </c>
      <c r="D783" s="1">
        <v>100000</v>
      </c>
      <c r="E783" s="1" t="s">
        <v>1537</v>
      </c>
      <c r="F783" s="1">
        <v>98336.152300000002</v>
      </c>
      <c r="G783" s="1" t="s">
        <v>490</v>
      </c>
      <c r="H783" s="1" t="s">
        <v>2893</v>
      </c>
      <c r="I783" s="1" t="s">
        <v>2732</v>
      </c>
      <c r="J783" s="1" t="str">
        <f>VLOOKUP(I783,tblCountries6[],2,FALSE)</f>
        <v>Canada</v>
      </c>
      <c r="K783" s="1" t="s">
        <v>1240</v>
      </c>
      <c r="L783" s="1">
        <v>5</v>
      </c>
      <c r="M783" s="2" t="str">
        <f t="shared" si="37"/>
        <v>canada</v>
      </c>
      <c r="N783" s="2" t="str">
        <f>VLOOKUP(M783,ClearingKeys!$A$2:$B$104,2,FALSE)</f>
        <v>NA</v>
      </c>
      <c r="O783" s="2">
        <f t="shared" si="36"/>
        <v>5</v>
      </c>
      <c r="P783" t="str">
        <f t="shared" si="38"/>
        <v>Canada</v>
      </c>
    </row>
    <row r="784" spans="1:16" ht="102" x14ac:dyDescent="0.2">
      <c r="A784" s="1" t="s">
        <v>1722</v>
      </c>
      <c r="B784" s="1" t="s">
        <v>1538</v>
      </c>
      <c r="C784" s="1" t="s">
        <v>598</v>
      </c>
      <c r="D784" s="1">
        <v>150000</v>
      </c>
      <c r="E784" s="1" t="s">
        <v>718</v>
      </c>
      <c r="F784" s="1">
        <v>2671.1875030000001</v>
      </c>
      <c r="G784" s="1" t="s">
        <v>2304</v>
      </c>
      <c r="H784" s="1" t="s">
        <v>6511</v>
      </c>
      <c r="I784" s="1" t="s">
        <v>1241</v>
      </c>
      <c r="J784" s="1" t="str">
        <f>VLOOKUP(I784,tblCountries6[],2,FALSE)</f>
        <v>India</v>
      </c>
      <c r="K784" s="1" t="s">
        <v>1240</v>
      </c>
      <c r="L784" s="1">
        <v>2</v>
      </c>
      <c r="M784" s="2" t="str">
        <f t="shared" si="37"/>
        <v>india</v>
      </c>
      <c r="N784" s="2" t="str">
        <f>VLOOKUP(M784,ClearingKeys!$A$2:$B$104,2,FALSE)</f>
        <v>ASIA</v>
      </c>
      <c r="O784" s="2">
        <f t="shared" si="36"/>
        <v>2</v>
      </c>
      <c r="P784" t="str">
        <f t="shared" si="38"/>
        <v>India</v>
      </c>
    </row>
    <row r="785" spans="1:16" ht="51" x14ac:dyDescent="0.2">
      <c r="A785" s="1" t="s">
        <v>1723</v>
      </c>
      <c r="B785" s="1" t="s">
        <v>1428</v>
      </c>
      <c r="C785" s="1">
        <v>96000</v>
      </c>
      <c r="D785" s="1">
        <v>96000</v>
      </c>
      <c r="E785" s="1" t="s">
        <v>2902</v>
      </c>
      <c r="F785" s="1">
        <v>96000</v>
      </c>
      <c r="G785" s="1" t="s">
        <v>4834</v>
      </c>
      <c r="H785" s="1" t="s">
        <v>381</v>
      </c>
      <c r="I785" s="1" t="s">
        <v>1241</v>
      </c>
      <c r="J785" s="1" t="str">
        <f>VLOOKUP(I785,tblCountries6[],2,FALSE)</f>
        <v>India</v>
      </c>
      <c r="K785" s="1" t="s">
        <v>2431</v>
      </c>
      <c r="L785" s="1">
        <v>8</v>
      </c>
      <c r="M785" s="2" t="str">
        <f t="shared" si="37"/>
        <v>india</v>
      </c>
      <c r="N785" s="2" t="str">
        <f>VLOOKUP(M785,ClearingKeys!$A$2:$B$104,2,FALSE)</f>
        <v>ASIA</v>
      </c>
      <c r="O785" s="2">
        <f t="shared" si="36"/>
        <v>8</v>
      </c>
      <c r="P785" t="str">
        <f t="shared" si="38"/>
        <v>India</v>
      </c>
    </row>
    <row r="786" spans="1:16" ht="38.25" x14ac:dyDescent="0.2">
      <c r="A786" s="1" t="s">
        <v>1724</v>
      </c>
      <c r="B786" s="1" t="s">
        <v>1799</v>
      </c>
      <c r="C786" s="1">
        <v>8000</v>
      </c>
      <c r="D786" s="1">
        <v>1152000</v>
      </c>
      <c r="E786" s="1" t="s">
        <v>718</v>
      </c>
      <c r="F786" s="1">
        <v>20514.720020000001</v>
      </c>
      <c r="G786" s="1" t="s">
        <v>1435</v>
      </c>
      <c r="H786" s="1" t="s">
        <v>519</v>
      </c>
      <c r="I786" s="1" t="s">
        <v>1241</v>
      </c>
      <c r="J786" s="1" t="str">
        <f>VLOOKUP(I786,tblCountries6[],2,FALSE)</f>
        <v>India</v>
      </c>
      <c r="K786" s="1" t="s">
        <v>1240</v>
      </c>
      <c r="L786" s="1">
        <v>6</v>
      </c>
      <c r="M786" s="2" t="str">
        <f t="shared" si="37"/>
        <v>india</v>
      </c>
      <c r="N786" s="2" t="str">
        <f>VLOOKUP(M786,ClearingKeys!$A$2:$B$104,2,FALSE)</f>
        <v>ASIA</v>
      </c>
      <c r="O786" s="2">
        <f t="shared" si="36"/>
        <v>6</v>
      </c>
      <c r="P786" t="str">
        <f t="shared" si="38"/>
        <v>India</v>
      </c>
    </row>
    <row r="787" spans="1:16" ht="38.25" x14ac:dyDescent="0.2">
      <c r="A787" s="1" t="s">
        <v>1593</v>
      </c>
      <c r="B787" s="1" t="s">
        <v>1799</v>
      </c>
      <c r="C787" s="1">
        <v>15000</v>
      </c>
      <c r="D787" s="1">
        <v>15000</v>
      </c>
      <c r="E787" s="1" t="s">
        <v>2896</v>
      </c>
      <c r="F787" s="1">
        <v>19055.991580000002</v>
      </c>
      <c r="G787" s="1" t="s">
        <v>2294</v>
      </c>
      <c r="H787" s="1" t="s">
        <v>6511</v>
      </c>
      <c r="I787" s="1" t="s">
        <v>3676</v>
      </c>
      <c r="J787" s="1" t="str">
        <f>VLOOKUP(I787,tblCountries6[],2,FALSE)</f>
        <v>Spain</v>
      </c>
      <c r="K787" s="1" t="s">
        <v>5350</v>
      </c>
      <c r="L787" s="1">
        <v>10</v>
      </c>
      <c r="M787" s="2" t="str">
        <f t="shared" si="37"/>
        <v>spain</v>
      </c>
      <c r="N787" s="2" t="str">
        <f>VLOOKUP(M787,ClearingKeys!$A$2:$B$104,2,FALSE)</f>
        <v>EUROPE</v>
      </c>
      <c r="O787" s="2">
        <f t="shared" si="36"/>
        <v>10</v>
      </c>
      <c r="P787" t="str">
        <f t="shared" si="38"/>
        <v>Spain</v>
      </c>
    </row>
    <row r="788" spans="1:16" ht="51" x14ac:dyDescent="0.2">
      <c r="A788" s="1" t="s">
        <v>1594</v>
      </c>
      <c r="B788" s="1" t="s">
        <v>1917</v>
      </c>
      <c r="C788" s="1" t="s">
        <v>1211</v>
      </c>
      <c r="D788" s="1">
        <v>65000</v>
      </c>
      <c r="E788" s="1" t="s">
        <v>4998</v>
      </c>
      <c r="F788" s="1">
        <v>66294.127670000002</v>
      </c>
      <c r="G788" s="1" t="s">
        <v>5822</v>
      </c>
      <c r="H788" s="1" t="s">
        <v>6511</v>
      </c>
      <c r="I788" s="1" t="s">
        <v>2553</v>
      </c>
      <c r="J788" s="1" t="str">
        <f>VLOOKUP(I788,tblCountries6[],2,FALSE)</f>
        <v>Australia</v>
      </c>
      <c r="K788" s="1" t="s">
        <v>2431</v>
      </c>
      <c r="L788" s="1">
        <v>10</v>
      </c>
      <c r="M788" s="2" t="str">
        <f t="shared" si="37"/>
        <v>australia</v>
      </c>
      <c r="N788" s="2" t="str">
        <f>VLOOKUP(M788,ClearingKeys!$A$2:$B$104,2,FALSE)</f>
        <v>OCEANIA</v>
      </c>
      <c r="O788" s="2">
        <f t="shared" si="36"/>
        <v>10</v>
      </c>
      <c r="P788" t="str">
        <f t="shared" si="38"/>
        <v>Australia</v>
      </c>
    </row>
    <row r="789" spans="1:16" ht="38.25" x14ac:dyDescent="0.2">
      <c r="A789" s="1" t="s">
        <v>1595</v>
      </c>
      <c r="B789" s="1" t="s">
        <v>3279</v>
      </c>
      <c r="C789" s="1">
        <v>377000</v>
      </c>
      <c r="D789" s="1">
        <v>377000</v>
      </c>
      <c r="E789" s="1" t="s">
        <v>718</v>
      </c>
      <c r="F789" s="1">
        <v>6713.5845909999998</v>
      </c>
      <c r="G789" s="1" t="s">
        <v>1862</v>
      </c>
      <c r="H789" s="1" t="s">
        <v>6511</v>
      </c>
      <c r="I789" s="1" t="s">
        <v>1241</v>
      </c>
      <c r="J789" s="1" t="str">
        <f>VLOOKUP(I789,tblCountries6[],2,FALSE)</f>
        <v>India</v>
      </c>
      <c r="K789" s="1" t="s">
        <v>5881</v>
      </c>
      <c r="L789" s="1">
        <v>7</v>
      </c>
      <c r="M789" s="2" t="str">
        <f t="shared" si="37"/>
        <v>india</v>
      </c>
      <c r="N789" s="2" t="str">
        <f>VLOOKUP(M789,ClearingKeys!$A$2:$B$104,2,FALSE)</f>
        <v>ASIA</v>
      </c>
      <c r="O789" s="2">
        <f t="shared" si="36"/>
        <v>7</v>
      </c>
      <c r="P789" t="str">
        <f t="shared" si="38"/>
        <v>India</v>
      </c>
    </row>
    <row r="790" spans="1:16" ht="38.25" x14ac:dyDescent="0.2">
      <c r="A790" s="1" t="s">
        <v>1852</v>
      </c>
      <c r="B790" s="1" t="s">
        <v>2018</v>
      </c>
      <c r="C790" s="1" t="s">
        <v>2409</v>
      </c>
      <c r="D790" s="1">
        <v>29000</v>
      </c>
      <c r="E790" s="1" t="s">
        <v>211</v>
      </c>
      <c r="F790" s="1">
        <v>45709.169889999997</v>
      </c>
      <c r="G790" s="1" t="s">
        <v>334</v>
      </c>
      <c r="H790" s="1" t="s">
        <v>381</v>
      </c>
      <c r="I790" s="1" t="s">
        <v>922</v>
      </c>
      <c r="J790" s="1" t="str">
        <f>VLOOKUP(I790,tblCountries6[],2,FALSE)</f>
        <v>UK</v>
      </c>
      <c r="K790" s="1" t="s">
        <v>5350</v>
      </c>
      <c r="L790" s="1">
        <v>15</v>
      </c>
      <c r="M790" s="2" t="str">
        <f t="shared" si="37"/>
        <v>uk</v>
      </c>
      <c r="N790" s="2" t="str">
        <f>VLOOKUP(M790,ClearingKeys!$A$2:$B$104,2,FALSE)</f>
        <v>EUROPE</v>
      </c>
      <c r="O790" s="2">
        <f t="shared" si="36"/>
        <v>15</v>
      </c>
      <c r="P790" t="str">
        <f t="shared" si="38"/>
        <v>UK</v>
      </c>
    </row>
    <row r="791" spans="1:16" ht="63.75" x14ac:dyDescent="0.2">
      <c r="A791" s="1" t="s">
        <v>1851</v>
      </c>
      <c r="B791" s="1" t="s">
        <v>4540</v>
      </c>
      <c r="C791" s="1">
        <v>48500</v>
      </c>
      <c r="D791" s="1">
        <v>48500</v>
      </c>
      <c r="E791" s="1" t="s">
        <v>2902</v>
      </c>
      <c r="F791" s="1">
        <v>48500</v>
      </c>
      <c r="G791" s="1" t="s">
        <v>1825</v>
      </c>
      <c r="H791" s="1" t="s">
        <v>3027</v>
      </c>
      <c r="I791" s="1" t="s">
        <v>2895</v>
      </c>
      <c r="J791" s="1" t="str">
        <f>VLOOKUP(I791,tblCountries6[],2,FALSE)</f>
        <v>USA</v>
      </c>
      <c r="K791" s="1" t="s">
        <v>5350</v>
      </c>
      <c r="L791" s="1">
        <v>10</v>
      </c>
      <c r="M791" s="2" t="str">
        <f t="shared" si="37"/>
        <v>usa</v>
      </c>
      <c r="N791" s="2" t="str">
        <f>VLOOKUP(M791,ClearingKeys!$A$2:$B$104,2,FALSE)</f>
        <v>NA</v>
      </c>
      <c r="O791" s="2">
        <f t="shared" si="36"/>
        <v>10</v>
      </c>
      <c r="P791" t="str">
        <f t="shared" si="38"/>
        <v>USA</v>
      </c>
    </row>
    <row r="792" spans="1:16" ht="51" x14ac:dyDescent="0.2">
      <c r="A792" s="1" t="s">
        <v>1850</v>
      </c>
      <c r="B792" s="1" t="s">
        <v>1530</v>
      </c>
      <c r="C792" s="1">
        <v>600000</v>
      </c>
      <c r="D792" s="1">
        <v>600000</v>
      </c>
      <c r="E792" s="1" t="s">
        <v>718</v>
      </c>
      <c r="F792" s="1">
        <v>10684.75001</v>
      </c>
      <c r="G792" s="1" t="s">
        <v>2883</v>
      </c>
      <c r="H792" s="1" t="s">
        <v>6511</v>
      </c>
      <c r="I792" s="1" t="s">
        <v>1241</v>
      </c>
      <c r="J792" s="1" t="str">
        <f>VLOOKUP(I792,tblCountries6[],2,FALSE)</f>
        <v>India</v>
      </c>
      <c r="K792" s="1" t="s">
        <v>2431</v>
      </c>
      <c r="L792" s="1">
        <v>4</v>
      </c>
      <c r="M792" s="2" t="str">
        <f t="shared" si="37"/>
        <v>india</v>
      </c>
      <c r="N792" s="2" t="str">
        <f>VLOOKUP(M792,ClearingKeys!$A$2:$B$104,2,FALSE)</f>
        <v>ASIA</v>
      </c>
      <c r="O792" s="2">
        <f t="shared" si="36"/>
        <v>4</v>
      </c>
      <c r="P792" t="str">
        <f t="shared" si="38"/>
        <v>India</v>
      </c>
    </row>
    <row r="793" spans="1:16" ht="38.25" x14ac:dyDescent="0.2">
      <c r="A793" s="1" t="s">
        <v>1849</v>
      </c>
      <c r="B793" s="1" t="s">
        <v>1530</v>
      </c>
      <c r="C793" s="1">
        <v>33900</v>
      </c>
      <c r="D793" s="1">
        <v>33900</v>
      </c>
      <c r="E793" s="1" t="s">
        <v>2902</v>
      </c>
      <c r="F793" s="1">
        <v>33900</v>
      </c>
      <c r="G793" s="1" t="s">
        <v>6343</v>
      </c>
      <c r="H793" s="1" t="s">
        <v>6511</v>
      </c>
      <c r="I793" s="1" t="s">
        <v>2895</v>
      </c>
      <c r="J793" s="1" t="str">
        <f>VLOOKUP(I793,tblCountries6[],2,FALSE)</f>
        <v>USA</v>
      </c>
      <c r="K793" s="1" t="s">
        <v>5350</v>
      </c>
      <c r="L793" s="1">
        <v>10</v>
      </c>
      <c r="M793" s="2" t="str">
        <f t="shared" si="37"/>
        <v>usa</v>
      </c>
      <c r="N793" s="2" t="str">
        <f>VLOOKUP(M793,ClearingKeys!$A$2:$B$104,2,FALSE)</f>
        <v>NA</v>
      </c>
      <c r="O793" s="2">
        <f t="shared" si="36"/>
        <v>10</v>
      </c>
      <c r="P793" t="str">
        <f t="shared" si="38"/>
        <v>USA</v>
      </c>
    </row>
    <row r="794" spans="1:16" ht="51" x14ac:dyDescent="0.2">
      <c r="A794" s="1" t="s">
        <v>1846</v>
      </c>
      <c r="B794" s="1" t="s">
        <v>3862</v>
      </c>
      <c r="C794" s="1" t="s">
        <v>5574</v>
      </c>
      <c r="D794" s="1">
        <v>900000</v>
      </c>
      <c r="E794" s="1" t="s">
        <v>1200</v>
      </c>
      <c r="F794" s="1">
        <v>109729.60189999999</v>
      </c>
      <c r="G794" s="1" t="s">
        <v>1604</v>
      </c>
      <c r="H794" s="1" t="s">
        <v>6511</v>
      </c>
      <c r="I794" s="1" t="s">
        <v>6301</v>
      </c>
      <c r="J794" s="1" t="str">
        <f>VLOOKUP(I794,tblCountries6[],2,FALSE)</f>
        <v>South Africa</v>
      </c>
      <c r="K794" s="1" t="s">
        <v>2431</v>
      </c>
      <c r="L794" s="1">
        <v>40</v>
      </c>
      <c r="M794" s="2" t="str">
        <f t="shared" si="37"/>
        <v>south africa</v>
      </c>
      <c r="N794" s="2" t="str">
        <f>VLOOKUP(M794,ClearingKeys!$A$2:$B$104,2,FALSE)</f>
        <v>AFRICA</v>
      </c>
      <c r="O794" s="2">
        <f t="shared" si="36"/>
        <v>40</v>
      </c>
      <c r="P794" t="str">
        <f t="shared" si="38"/>
        <v>South Africa</v>
      </c>
    </row>
    <row r="795" spans="1:16" ht="38.25" x14ac:dyDescent="0.2">
      <c r="A795" s="1" t="s">
        <v>1858</v>
      </c>
      <c r="B795" s="1" t="s">
        <v>2641</v>
      </c>
      <c r="C795" s="1">
        <v>850000</v>
      </c>
      <c r="D795" s="1">
        <v>850000</v>
      </c>
      <c r="E795" s="1" t="s">
        <v>718</v>
      </c>
      <c r="F795" s="1">
        <v>15136.72918</v>
      </c>
      <c r="G795" s="1" t="s">
        <v>87</v>
      </c>
      <c r="H795" s="1" t="s">
        <v>6511</v>
      </c>
      <c r="I795" s="1" t="s">
        <v>1241</v>
      </c>
      <c r="J795" s="1" t="str">
        <f>VLOOKUP(I795,tblCountries6[],2,FALSE)</f>
        <v>India</v>
      </c>
      <c r="K795" s="1" t="s">
        <v>1240</v>
      </c>
      <c r="L795" s="1">
        <v>2</v>
      </c>
      <c r="M795" s="2" t="str">
        <f t="shared" si="37"/>
        <v>india</v>
      </c>
      <c r="N795" s="2" t="str">
        <f>VLOOKUP(M795,ClearingKeys!$A$2:$B$104,2,FALSE)</f>
        <v>ASIA</v>
      </c>
      <c r="O795" s="2">
        <f t="shared" si="36"/>
        <v>2</v>
      </c>
      <c r="P795" t="str">
        <f t="shared" si="38"/>
        <v>India</v>
      </c>
    </row>
    <row r="796" spans="1:16" ht="38.25" x14ac:dyDescent="0.2">
      <c r="A796" s="1" t="s">
        <v>1857</v>
      </c>
      <c r="B796" s="1" t="s">
        <v>2641</v>
      </c>
      <c r="C796" s="1">
        <v>85000</v>
      </c>
      <c r="D796" s="1">
        <v>85000</v>
      </c>
      <c r="E796" s="1" t="s">
        <v>2902</v>
      </c>
      <c r="F796" s="1">
        <v>85000</v>
      </c>
      <c r="G796" s="1" t="s">
        <v>1558</v>
      </c>
      <c r="H796" s="1" t="s">
        <v>2893</v>
      </c>
      <c r="I796" s="1" t="s">
        <v>2895</v>
      </c>
      <c r="J796" s="1" t="str">
        <f>VLOOKUP(I796,tblCountries6[],2,FALSE)</f>
        <v>USA</v>
      </c>
      <c r="K796" s="1" t="s">
        <v>1240</v>
      </c>
      <c r="L796" s="1">
        <v>15</v>
      </c>
      <c r="M796" s="2" t="str">
        <f t="shared" si="37"/>
        <v>usa</v>
      </c>
      <c r="N796" s="2" t="str">
        <f>VLOOKUP(M796,ClearingKeys!$A$2:$B$104,2,FALSE)</f>
        <v>NA</v>
      </c>
      <c r="O796" s="2">
        <f t="shared" si="36"/>
        <v>15</v>
      </c>
      <c r="P796" t="str">
        <f t="shared" si="38"/>
        <v>USA</v>
      </c>
    </row>
    <row r="797" spans="1:16" ht="38.25" x14ac:dyDescent="0.2">
      <c r="A797" s="1" t="s">
        <v>1856</v>
      </c>
      <c r="B797" s="1" t="s">
        <v>3014</v>
      </c>
      <c r="C797" s="1">
        <v>450000</v>
      </c>
      <c r="D797" s="1">
        <v>450000</v>
      </c>
      <c r="E797" s="1" t="s">
        <v>718</v>
      </c>
      <c r="F797" s="1">
        <v>8013.5625090000003</v>
      </c>
      <c r="G797" s="1" t="s">
        <v>1985</v>
      </c>
      <c r="H797" s="1" t="s">
        <v>3027</v>
      </c>
      <c r="I797" s="1" t="s">
        <v>1241</v>
      </c>
      <c r="J797" s="1" t="str">
        <f>VLOOKUP(I797,tblCountries6[],2,FALSE)</f>
        <v>India</v>
      </c>
      <c r="K797" s="1" t="s">
        <v>1240</v>
      </c>
      <c r="L797" s="1">
        <v>6</v>
      </c>
      <c r="M797" s="2" t="str">
        <f t="shared" si="37"/>
        <v>india</v>
      </c>
      <c r="N797" s="2" t="str">
        <f>VLOOKUP(M797,ClearingKeys!$A$2:$B$104,2,FALSE)</f>
        <v>ASIA</v>
      </c>
      <c r="O797" s="2">
        <f t="shared" si="36"/>
        <v>6</v>
      </c>
      <c r="P797" t="str">
        <f t="shared" si="38"/>
        <v>India</v>
      </c>
    </row>
    <row r="798" spans="1:16" ht="51" x14ac:dyDescent="0.2">
      <c r="A798" s="1" t="s">
        <v>1855</v>
      </c>
      <c r="B798" s="1" t="s">
        <v>4481</v>
      </c>
      <c r="C798" s="1">
        <v>48000</v>
      </c>
      <c r="D798" s="1">
        <v>48000</v>
      </c>
      <c r="E798" s="1" t="s">
        <v>2902</v>
      </c>
      <c r="F798" s="1">
        <v>48000</v>
      </c>
      <c r="G798" s="1" t="s">
        <v>1277</v>
      </c>
      <c r="H798" s="1" t="s">
        <v>3027</v>
      </c>
      <c r="I798" s="1" t="s">
        <v>2895</v>
      </c>
      <c r="J798" s="1" t="str">
        <f>VLOOKUP(I798,tblCountries6[],2,FALSE)</f>
        <v>USA</v>
      </c>
      <c r="K798" s="1" t="s">
        <v>5350</v>
      </c>
      <c r="L798" s="1">
        <v>16</v>
      </c>
      <c r="M798" s="2" t="str">
        <f t="shared" si="37"/>
        <v>usa</v>
      </c>
      <c r="N798" s="2" t="str">
        <f>VLOOKUP(M798,ClearingKeys!$A$2:$B$104,2,FALSE)</f>
        <v>NA</v>
      </c>
      <c r="O798" s="2">
        <f t="shared" si="36"/>
        <v>16</v>
      </c>
      <c r="P798" t="str">
        <f t="shared" si="38"/>
        <v>USA</v>
      </c>
    </row>
    <row r="799" spans="1:16" ht="38.25" x14ac:dyDescent="0.2">
      <c r="A799" s="1" t="s">
        <v>1854</v>
      </c>
      <c r="B799" s="1" t="s">
        <v>1335</v>
      </c>
      <c r="C799" s="1">
        <v>170000</v>
      </c>
      <c r="D799" s="1">
        <v>170000</v>
      </c>
      <c r="E799" s="1" t="s">
        <v>718</v>
      </c>
      <c r="F799" s="1">
        <v>3027.3458369999998</v>
      </c>
      <c r="G799" s="1" t="s">
        <v>71</v>
      </c>
      <c r="H799" s="1" t="s">
        <v>381</v>
      </c>
      <c r="I799" s="1" t="s">
        <v>1241</v>
      </c>
      <c r="J799" s="1" t="str">
        <f>VLOOKUP(I799,tblCountries6[],2,FALSE)</f>
        <v>India</v>
      </c>
      <c r="K799" s="1" t="s">
        <v>1240</v>
      </c>
      <c r="L799" s="1">
        <v>2</v>
      </c>
      <c r="M799" s="2" t="str">
        <f t="shared" si="37"/>
        <v>india</v>
      </c>
      <c r="N799" s="2" t="str">
        <f>VLOOKUP(M799,ClearingKeys!$A$2:$B$104,2,FALSE)</f>
        <v>ASIA</v>
      </c>
      <c r="O799" s="2">
        <f t="shared" si="36"/>
        <v>2</v>
      </c>
      <c r="P799" t="str">
        <f t="shared" si="38"/>
        <v>India</v>
      </c>
    </row>
    <row r="800" spans="1:16" ht="38.25" x14ac:dyDescent="0.2">
      <c r="A800" s="1" t="s">
        <v>1864</v>
      </c>
      <c r="B800" s="1" t="s">
        <v>1335</v>
      </c>
      <c r="C800" s="1">
        <v>13100</v>
      </c>
      <c r="D800" s="1">
        <v>13100</v>
      </c>
      <c r="E800" s="1" t="s">
        <v>2902</v>
      </c>
      <c r="F800" s="1">
        <v>13100</v>
      </c>
      <c r="G800" s="1" t="s">
        <v>6241</v>
      </c>
      <c r="H800" s="1" t="s">
        <v>519</v>
      </c>
      <c r="I800" s="1" t="s">
        <v>1241</v>
      </c>
      <c r="J800" s="1" t="str">
        <f>VLOOKUP(I800,tblCountries6[],2,FALSE)</f>
        <v>India</v>
      </c>
      <c r="K800" s="1" t="s">
        <v>5350</v>
      </c>
      <c r="L800" s="1">
        <v>5</v>
      </c>
      <c r="M800" s="2" t="str">
        <f t="shared" si="37"/>
        <v>india</v>
      </c>
      <c r="N800" s="2" t="str">
        <f>VLOOKUP(M800,ClearingKeys!$A$2:$B$104,2,FALSE)</f>
        <v>ASIA</v>
      </c>
      <c r="O800" s="2">
        <f t="shared" si="36"/>
        <v>5</v>
      </c>
      <c r="P800" t="str">
        <f t="shared" si="38"/>
        <v>India</v>
      </c>
    </row>
    <row r="801" spans="1:16" ht="38.25" x14ac:dyDescent="0.2">
      <c r="A801" s="1" t="s">
        <v>1863</v>
      </c>
      <c r="B801" s="1" t="s">
        <v>5107</v>
      </c>
      <c r="C801" s="1">
        <v>5000</v>
      </c>
      <c r="D801" s="1">
        <v>60000</v>
      </c>
      <c r="E801" s="1" t="s">
        <v>2902</v>
      </c>
      <c r="F801" s="1">
        <v>60000</v>
      </c>
      <c r="G801" s="1" t="s">
        <v>5489</v>
      </c>
      <c r="H801" s="1" t="s">
        <v>3027</v>
      </c>
      <c r="I801" s="1" t="s">
        <v>1551</v>
      </c>
      <c r="J801" s="1" t="str">
        <f>VLOOKUP(I801,tblCountries6[],2,FALSE)</f>
        <v>UAE</v>
      </c>
      <c r="K801" s="1" t="s">
        <v>5350</v>
      </c>
      <c r="L801" s="1">
        <v>15</v>
      </c>
      <c r="M801" s="2" t="str">
        <f t="shared" si="37"/>
        <v>uae</v>
      </c>
      <c r="N801" s="2" t="str">
        <f>VLOOKUP(M801,ClearingKeys!$A$2:$B$104,2,FALSE)</f>
        <v>ASIA</v>
      </c>
      <c r="O801" s="2">
        <f t="shared" si="36"/>
        <v>15</v>
      </c>
      <c r="P801" t="str">
        <f t="shared" si="38"/>
        <v>Uae</v>
      </c>
    </row>
    <row r="802" spans="1:16" ht="38.25" x14ac:dyDescent="0.2">
      <c r="A802" s="1" t="s">
        <v>1867</v>
      </c>
      <c r="B802" s="1" t="s">
        <v>2519</v>
      </c>
      <c r="C802" s="1">
        <v>24000</v>
      </c>
      <c r="D802" s="1">
        <v>24000</v>
      </c>
      <c r="E802" s="1" t="s">
        <v>2902</v>
      </c>
      <c r="F802" s="1">
        <v>24000</v>
      </c>
      <c r="G802" s="1" t="s">
        <v>1148</v>
      </c>
      <c r="H802" s="1" t="s">
        <v>3027</v>
      </c>
      <c r="I802" s="1" t="s">
        <v>443</v>
      </c>
      <c r="J802" s="1" t="str">
        <f>VLOOKUP(I802,tblCountries6[],2,FALSE)</f>
        <v>Croatia</v>
      </c>
      <c r="K802" s="1" t="s">
        <v>5350</v>
      </c>
      <c r="L802" s="1">
        <v>5</v>
      </c>
      <c r="M802" s="2" t="str">
        <f t="shared" si="37"/>
        <v>croatia</v>
      </c>
      <c r="N802" s="2" t="str">
        <f>VLOOKUP(M802,ClearingKeys!$A$2:$B$104,2,FALSE)</f>
        <v>EUROPE</v>
      </c>
      <c r="O802" s="2">
        <f t="shared" si="36"/>
        <v>5</v>
      </c>
      <c r="P802" t="str">
        <f t="shared" si="38"/>
        <v>Croatia</v>
      </c>
    </row>
    <row r="803" spans="1:16" ht="38.25" x14ac:dyDescent="0.2">
      <c r="A803" s="1" t="s">
        <v>1865</v>
      </c>
      <c r="B803" s="1" t="s">
        <v>5816</v>
      </c>
      <c r="C803" s="1" t="s">
        <v>2233</v>
      </c>
      <c r="D803" s="1">
        <v>240000</v>
      </c>
      <c r="E803" s="1" t="s">
        <v>718</v>
      </c>
      <c r="F803" s="1">
        <v>4273.9000050000004</v>
      </c>
      <c r="G803" s="1" t="s">
        <v>3024</v>
      </c>
      <c r="H803" s="1" t="s">
        <v>3027</v>
      </c>
      <c r="I803" s="1" t="s">
        <v>1241</v>
      </c>
      <c r="J803" s="1" t="str">
        <f>VLOOKUP(I803,tblCountries6[],2,FALSE)</f>
        <v>India</v>
      </c>
      <c r="K803" s="1" t="s">
        <v>5350</v>
      </c>
      <c r="L803" s="1">
        <v>3</v>
      </c>
      <c r="M803" s="2" t="str">
        <f t="shared" si="37"/>
        <v>india</v>
      </c>
      <c r="N803" s="2" t="str">
        <f>VLOOKUP(M803,ClearingKeys!$A$2:$B$104,2,FALSE)</f>
        <v>ASIA</v>
      </c>
      <c r="O803" s="2">
        <f t="shared" si="36"/>
        <v>3</v>
      </c>
      <c r="P803" t="str">
        <f t="shared" si="38"/>
        <v>India</v>
      </c>
    </row>
    <row r="804" spans="1:16" ht="38.25" x14ac:dyDescent="0.2">
      <c r="A804" s="1" t="s">
        <v>1869</v>
      </c>
      <c r="B804" s="1" t="s">
        <v>5680</v>
      </c>
      <c r="C804" s="1" t="s">
        <v>5357</v>
      </c>
      <c r="D804" s="1">
        <v>650000</v>
      </c>
      <c r="E804" s="1" t="s">
        <v>718</v>
      </c>
      <c r="F804" s="1">
        <v>11575.145850000001</v>
      </c>
      <c r="G804" s="1" t="s">
        <v>4962</v>
      </c>
      <c r="H804" s="1" t="s">
        <v>3027</v>
      </c>
      <c r="I804" s="1" t="s">
        <v>1241</v>
      </c>
      <c r="J804" s="1" t="str">
        <f>VLOOKUP(I804,tblCountries6[],2,FALSE)</f>
        <v>India</v>
      </c>
      <c r="K804" s="1" t="s">
        <v>5350</v>
      </c>
      <c r="L804" s="1">
        <v>5</v>
      </c>
      <c r="M804" s="2" t="str">
        <f t="shared" si="37"/>
        <v>india</v>
      </c>
      <c r="N804" s="2" t="str">
        <f>VLOOKUP(M804,ClearingKeys!$A$2:$B$104,2,FALSE)</f>
        <v>ASIA</v>
      </c>
      <c r="O804" s="2">
        <f t="shared" si="36"/>
        <v>5</v>
      </c>
      <c r="P804" t="str">
        <f t="shared" si="38"/>
        <v>India</v>
      </c>
    </row>
    <row r="805" spans="1:16" ht="38.25" x14ac:dyDescent="0.2">
      <c r="A805" s="1" t="s">
        <v>1868</v>
      </c>
      <c r="B805" s="1" t="s">
        <v>2818</v>
      </c>
      <c r="C805" s="1">
        <v>95000</v>
      </c>
      <c r="D805" s="1">
        <v>95000</v>
      </c>
      <c r="E805" s="1" t="s">
        <v>2902</v>
      </c>
      <c r="F805" s="1">
        <v>95000</v>
      </c>
      <c r="G805" s="1" t="s">
        <v>1604</v>
      </c>
      <c r="H805" s="1" t="s">
        <v>6511</v>
      </c>
      <c r="I805" s="1" t="s">
        <v>2895</v>
      </c>
      <c r="J805" s="1" t="str">
        <f>VLOOKUP(I805,tblCountries6[],2,FALSE)</f>
        <v>USA</v>
      </c>
      <c r="K805" s="1" t="s">
        <v>5350</v>
      </c>
      <c r="L805" s="1">
        <v>13</v>
      </c>
      <c r="M805" s="2" t="str">
        <f t="shared" si="37"/>
        <v>usa</v>
      </c>
      <c r="N805" s="2" t="str">
        <f>VLOOKUP(M805,ClearingKeys!$A$2:$B$104,2,FALSE)</f>
        <v>NA</v>
      </c>
      <c r="O805" s="2">
        <f t="shared" si="36"/>
        <v>13</v>
      </c>
      <c r="P805" t="str">
        <f t="shared" si="38"/>
        <v>USA</v>
      </c>
    </row>
    <row r="806" spans="1:16" ht="38.25" x14ac:dyDescent="0.2">
      <c r="A806" s="1" t="s">
        <v>1872</v>
      </c>
      <c r="B806" s="1" t="s">
        <v>1560</v>
      </c>
      <c r="C806" s="1">
        <v>516000</v>
      </c>
      <c r="D806" s="1">
        <v>516000</v>
      </c>
      <c r="E806" s="1" t="s">
        <v>718</v>
      </c>
      <c r="F806" s="1">
        <v>9188.8850110000003</v>
      </c>
      <c r="G806" s="1" t="s">
        <v>528</v>
      </c>
      <c r="H806" s="1" t="s">
        <v>3027</v>
      </c>
      <c r="I806" s="1" t="s">
        <v>1241</v>
      </c>
      <c r="J806" s="1" t="str">
        <f>VLOOKUP(I806,tblCountries6[],2,FALSE)</f>
        <v>India</v>
      </c>
      <c r="K806" s="1" t="s">
        <v>1240</v>
      </c>
      <c r="L806" s="1">
        <v>0</v>
      </c>
      <c r="M806" s="2" t="str">
        <f t="shared" si="37"/>
        <v>india</v>
      </c>
      <c r="N806" s="2" t="str">
        <f>VLOOKUP(M806,ClearingKeys!$A$2:$B$104,2,FALSE)</f>
        <v>ASIA</v>
      </c>
      <c r="O806" s="2">
        <f t="shared" si="36"/>
        <v>0</v>
      </c>
      <c r="P806" t="str">
        <f t="shared" si="38"/>
        <v>India</v>
      </c>
    </row>
    <row r="807" spans="1:16" ht="51" x14ac:dyDescent="0.2">
      <c r="A807" s="1" t="s">
        <v>1871</v>
      </c>
      <c r="B807" s="1" t="s">
        <v>183</v>
      </c>
      <c r="C807" s="1" t="s">
        <v>3235</v>
      </c>
      <c r="D807" s="1">
        <v>504000</v>
      </c>
      <c r="E807" s="1" t="s">
        <v>718</v>
      </c>
      <c r="F807" s="1">
        <v>8975.1900100000003</v>
      </c>
      <c r="G807" s="1" t="s">
        <v>5980</v>
      </c>
      <c r="H807" s="1" t="s">
        <v>3027</v>
      </c>
      <c r="I807" s="1" t="s">
        <v>1241</v>
      </c>
      <c r="J807" s="1" t="str">
        <f>VLOOKUP(I807,tblCountries6[],2,FALSE)</f>
        <v>India</v>
      </c>
      <c r="K807" s="1" t="s">
        <v>2431</v>
      </c>
      <c r="L807" s="1">
        <v>3</v>
      </c>
      <c r="M807" s="2" t="str">
        <f t="shared" si="37"/>
        <v>india</v>
      </c>
      <c r="N807" s="2" t="str">
        <f>VLOOKUP(M807,ClearingKeys!$A$2:$B$104,2,FALSE)</f>
        <v>ASIA</v>
      </c>
      <c r="O807" s="2">
        <f t="shared" si="36"/>
        <v>3</v>
      </c>
      <c r="P807" t="str">
        <f t="shared" si="38"/>
        <v>India</v>
      </c>
    </row>
    <row r="808" spans="1:16" ht="51" x14ac:dyDescent="0.2">
      <c r="A808" s="1" t="s">
        <v>1874</v>
      </c>
      <c r="B808" s="1" t="s">
        <v>183</v>
      </c>
      <c r="C808" s="1">
        <v>144000</v>
      </c>
      <c r="D808" s="1">
        <v>144000</v>
      </c>
      <c r="E808" s="1" t="s">
        <v>718</v>
      </c>
      <c r="F808" s="1">
        <v>2564.3400029999998</v>
      </c>
      <c r="G808" s="1" t="s">
        <v>3627</v>
      </c>
      <c r="H808" s="1" t="s">
        <v>6511</v>
      </c>
      <c r="I808" s="1" t="s">
        <v>1241</v>
      </c>
      <c r="J808" s="1" t="str">
        <f>VLOOKUP(I808,tblCountries6[],2,FALSE)</f>
        <v>India</v>
      </c>
      <c r="K808" s="1" t="s">
        <v>2431</v>
      </c>
      <c r="L808" s="1">
        <v>1</v>
      </c>
      <c r="M808" s="2" t="str">
        <f t="shared" si="37"/>
        <v>india</v>
      </c>
      <c r="N808" s="2" t="str">
        <f>VLOOKUP(M808,ClearingKeys!$A$2:$B$104,2,FALSE)</f>
        <v>ASIA</v>
      </c>
      <c r="O808" s="2">
        <f t="shared" si="36"/>
        <v>1</v>
      </c>
      <c r="P808" t="str">
        <f t="shared" si="38"/>
        <v>India</v>
      </c>
    </row>
    <row r="809" spans="1:16" ht="38.25" x14ac:dyDescent="0.2">
      <c r="A809" s="1" t="s">
        <v>1884</v>
      </c>
      <c r="B809" s="1" t="s">
        <v>819</v>
      </c>
      <c r="C809" s="1" t="s">
        <v>1901</v>
      </c>
      <c r="D809" s="1">
        <v>55000</v>
      </c>
      <c r="E809" s="1" t="s">
        <v>211</v>
      </c>
      <c r="F809" s="1">
        <v>86689.804959999994</v>
      </c>
      <c r="G809" s="1" t="s">
        <v>5859</v>
      </c>
      <c r="H809" s="1" t="s">
        <v>2089</v>
      </c>
      <c r="I809" s="1" t="s">
        <v>922</v>
      </c>
      <c r="J809" s="1" t="str">
        <f>VLOOKUP(I809,tblCountries6[],2,FALSE)</f>
        <v>UK</v>
      </c>
      <c r="K809" s="1" t="s">
        <v>1240</v>
      </c>
      <c r="L809" s="1">
        <v>12</v>
      </c>
      <c r="M809" s="2" t="str">
        <f t="shared" si="37"/>
        <v>uk</v>
      </c>
      <c r="N809" s="2" t="str">
        <f>VLOOKUP(M809,ClearingKeys!$A$2:$B$104,2,FALSE)</f>
        <v>EUROPE</v>
      </c>
      <c r="O809" s="2">
        <f t="shared" si="36"/>
        <v>12</v>
      </c>
      <c r="P809" t="str">
        <f t="shared" si="38"/>
        <v>UK</v>
      </c>
    </row>
    <row r="810" spans="1:16" ht="38.25" x14ac:dyDescent="0.2">
      <c r="A810" s="1" t="s">
        <v>1883</v>
      </c>
      <c r="B810" s="1" t="s">
        <v>819</v>
      </c>
      <c r="C810" s="1">
        <v>15500</v>
      </c>
      <c r="D810" s="1">
        <v>15500</v>
      </c>
      <c r="E810" s="1" t="s">
        <v>2902</v>
      </c>
      <c r="F810" s="1">
        <v>15500</v>
      </c>
      <c r="G810" s="1" t="s">
        <v>4092</v>
      </c>
      <c r="H810" s="1" t="s">
        <v>4092</v>
      </c>
      <c r="I810" s="1" t="s">
        <v>1241</v>
      </c>
      <c r="J810" s="1" t="str">
        <f>VLOOKUP(I810,tblCountries6[],2,FALSE)</f>
        <v>India</v>
      </c>
      <c r="K810" s="1" t="s">
        <v>5881</v>
      </c>
      <c r="L810" s="1">
        <v>3</v>
      </c>
      <c r="M810" s="2" t="str">
        <f t="shared" si="37"/>
        <v>india</v>
      </c>
      <c r="N810" s="2" t="str">
        <f>VLOOKUP(M810,ClearingKeys!$A$2:$B$104,2,FALSE)</f>
        <v>ASIA</v>
      </c>
      <c r="O810" s="2">
        <f t="shared" si="36"/>
        <v>3</v>
      </c>
      <c r="P810" t="str">
        <f t="shared" si="38"/>
        <v>India</v>
      </c>
    </row>
    <row r="811" spans="1:16" ht="51" x14ac:dyDescent="0.2">
      <c r="A811" s="1" t="s">
        <v>1882</v>
      </c>
      <c r="B811" s="1" t="s">
        <v>5294</v>
      </c>
      <c r="C811" s="1" t="s">
        <v>3740</v>
      </c>
      <c r="D811" s="1">
        <v>300000</v>
      </c>
      <c r="E811" s="1" t="s">
        <v>1782</v>
      </c>
      <c r="F811" s="1">
        <v>148284.35010000001</v>
      </c>
      <c r="G811" s="1" t="s">
        <v>1327</v>
      </c>
      <c r="H811" s="1" t="s">
        <v>6511</v>
      </c>
      <c r="I811" s="1" t="s">
        <v>2543</v>
      </c>
      <c r="J811" s="1" t="str">
        <f>VLOOKUP(I811,tblCountries6[],2,FALSE)</f>
        <v>Brasil</v>
      </c>
      <c r="K811" s="1" t="s">
        <v>2431</v>
      </c>
      <c r="L811" s="1">
        <v>3</v>
      </c>
      <c r="M811" s="2" t="str">
        <f t="shared" si="37"/>
        <v>brasil</v>
      </c>
      <c r="N811" s="2" t="str">
        <f>VLOOKUP(M811,ClearingKeys!$A$2:$B$104,2,FALSE)</f>
        <v>SA</v>
      </c>
      <c r="O811" s="2">
        <f t="shared" si="36"/>
        <v>3</v>
      </c>
      <c r="P811" t="str">
        <f t="shared" si="38"/>
        <v>Brasil</v>
      </c>
    </row>
    <row r="812" spans="1:16" ht="51" x14ac:dyDescent="0.2">
      <c r="A812" s="1" t="s">
        <v>1890</v>
      </c>
      <c r="B812" s="1" t="s">
        <v>3734</v>
      </c>
      <c r="C812" s="1">
        <v>600000</v>
      </c>
      <c r="D812" s="1">
        <v>600000</v>
      </c>
      <c r="E812" s="1" t="s">
        <v>718</v>
      </c>
      <c r="F812" s="1">
        <v>10684.75001</v>
      </c>
      <c r="G812" s="1" t="s">
        <v>4911</v>
      </c>
      <c r="H812" s="1" t="s">
        <v>6511</v>
      </c>
      <c r="I812" s="1" t="s">
        <v>1241</v>
      </c>
      <c r="J812" s="1" t="str">
        <f>VLOOKUP(I812,tblCountries6[],2,FALSE)</f>
        <v>India</v>
      </c>
      <c r="K812" s="1" t="s">
        <v>2431</v>
      </c>
      <c r="L812" s="1">
        <v>5</v>
      </c>
      <c r="M812" s="2" t="str">
        <f t="shared" si="37"/>
        <v>india</v>
      </c>
      <c r="N812" s="2" t="str">
        <f>VLOOKUP(M812,ClearingKeys!$A$2:$B$104,2,FALSE)</f>
        <v>ASIA</v>
      </c>
      <c r="O812" s="2">
        <f t="shared" si="36"/>
        <v>5</v>
      </c>
      <c r="P812" t="str">
        <f t="shared" si="38"/>
        <v>India</v>
      </c>
    </row>
    <row r="813" spans="1:16" ht="38.25" x14ac:dyDescent="0.2">
      <c r="A813" s="1" t="s">
        <v>1888</v>
      </c>
      <c r="B813" s="1" t="s">
        <v>964</v>
      </c>
      <c r="C813" s="1">
        <v>75000</v>
      </c>
      <c r="D813" s="1">
        <v>75000</v>
      </c>
      <c r="E813" s="1" t="s">
        <v>2902</v>
      </c>
      <c r="F813" s="1">
        <v>75000</v>
      </c>
      <c r="G813" s="1" t="s">
        <v>2879</v>
      </c>
      <c r="H813" s="1" t="s">
        <v>6511</v>
      </c>
      <c r="I813" s="1" t="s">
        <v>2895</v>
      </c>
      <c r="J813" s="1" t="str">
        <f>VLOOKUP(I813,tblCountries6[],2,FALSE)</f>
        <v>USA</v>
      </c>
      <c r="K813" s="1" t="s">
        <v>5350</v>
      </c>
      <c r="L813" s="1">
        <v>27</v>
      </c>
      <c r="M813" s="2" t="str">
        <f t="shared" si="37"/>
        <v>usa</v>
      </c>
      <c r="N813" s="2" t="str">
        <f>VLOOKUP(M813,ClearingKeys!$A$2:$B$104,2,FALSE)</f>
        <v>NA</v>
      </c>
      <c r="O813" s="2">
        <f t="shared" si="36"/>
        <v>27</v>
      </c>
      <c r="P813" t="str">
        <f t="shared" si="38"/>
        <v>USA</v>
      </c>
    </row>
    <row r="814" spans="1:16" ht="38.25" x14ac:dyDescent="0.2">
      <c r="A814" s="1" t="s">
        <v>1886</v>
      </c>
      <c r="B814" s="1" t="s">
        <v>2012</v>
      </c>
      <c r="C814" s="1">
        <v>12000</v>
      </c>
      <c r="D814" s="1">
        <v>12000</v>
      </c>
      <c r="E814" s="1" t="s">
        <v>2902</v>
      </c>
      <c r="F814" s="1">
        <v>12000</v>
      </c>
      <c r="G814" s="1" t="s">
        <v>2227</v>
      </c>
      <c r="H814" s="1" t="s">
        <v>3027</v>
      </c>
      <c r="I814" s="1" t="s">
        <v>5415</v>
      </c>
      <c r="J814" s="1" t="str">
        <f>VLOOKUP(I814,tblCountries6[],2,FALSE)</f>
        <v>Ukraine</v>
      </c>
      <c r="K814" s="1" t="s">
        <v>1240</v>
      </c>
      <c r="L814" s="1">
        <v>5</v>
      </c>
      <c r="M814" s="2" t="str">
        <f t="shared" si="37"/>
        <v>ukraine</v>
      </c>
      <c r="N814" s="2" t="str">
        <f>VLOOKUP(M814,ClearingKeys!$A$2:$B$104,2,FALSE)</f>
        <v>EUROPE</v>
      </c>
      <c r="O814" s="2">
        <f t="shared" si="36"/>
        <v>5</v>
      </c>
      <c r="P814" t="str">
        <f t="shared" si="38"/>
        <v>Ukraine</v>
      </c>
    </row>
    <row r="815" spans="1:16" ht="51" x14ac:dyDescent="0.2">
      <c r="A815" s="1" t="s">
        <v>1885</v>
      </c>
      <c r="B815" s="1" t="s">
        <v>2011</v>
      </c>
      <c r="C815" s="1" t="s">
        <v>5516</v>
      </c>
      <c r="D815" s="1">
        <v>1700000</v>
      </c>
      <c r="E815" s="1" t="s">
        <v>718</v>
      </c>
      <c r="F815" s="1">
        <v>30273.45837</v>
      </c>
      <c r="G815" s="1" t="s">
        <v>623</v>
      </c>
      <c r="H815" s="1" t="s">
        <v>3027</v>
      </c>
      <c r="I815" s="1" t="s">
        <v>1241</v>
      </c>
      <c r="J815" s="1" t="str">
        <f>VLOOKUP(I815,tblCountries6[],2,FALSE)</f>
        <v>India</v>
      </c>
      <c r="K815" s="1" t="s">
        <v>2431</v>
      </c>
      <c r="L815" s="1">
        <v>1.1000000000000001</v>
      </c>
      <c r="M815" s="2" t="str">
        <f t="shared" si="37"/>
        <v>india</v>
      </c>
      <c r="N815" s="2" t="str">
        <f>VLOOKUP(M815,ClearingKeys!$A$2:$B$104,2,FALSE)</f>
        <v>ASIA</v>
      </c>
      <c r="O815" s="2">
        <f t="shared" si="36"/>
        <v>1.1000000000000001</v>
      </c>
      <c r="P815" t="str">
        <f t="shared" si="38"/>
        <v>India</v>
      </c>
    </row>
    <row r="816" spans="1:16" ht="51" x14ac:dyDescent="0.2">
      <c r="A816" s="1" t="s">
        <v>1895</v>
      </c>
      <c r="B816" s="1" t="s">
        <v>6349</v>
      </c>
      <c r="C816" s="1" t="s">
        <v>376</v>
      </c>
      <c r="D816" s="1">
        <v>30000</v>
      </c>
      <c r="E816" s="1" t="s">
        <v>2902</v>
      </c>
      <c r="F816" s="1">
        <v>30000</v>
      </c>
      <c r="G816" s="1" t="s">
        <v>2122</v>
      </c>
      <c r="H816" s="1" t="s">
        <v>2089</v>
      </c>
      <c r="I816" s="1" t="s">
        <v>1978</v>
      </c>
      <c r="J816" s="1" t="str">
        <f>VLOOKUP(I816,tblCountries6[],2,FALSE)</f>
        <v>Indonesia</v>
      </c>
      <c r="K816" s="1" t="s">
        <v>1240</v>
      </c>
      <c r="L816" s="1">
        <v>7</v>
      </c>
      <c r="M816" s="2" t="str">
        <f t="shared" si="37"/>
        <v>indonesia</v>
      </c>
      <c r="N816" s="2" t="str">
        <f>VLOOKUP(M816,ClearingKeys!$A$2:$B$104,2,FALSE)</f>
        <v>ASIA</v>
      </c>
      <c r="O816" s="2">
        <f t="shared" si="36"/>
        <v>7</v>
      </c>
      <c r="P816" t="str">
        <f t="shared" si="38"/>
        <v>Indonesia</v>
      </c>
    </row>
    <row r="817" spans="1:16" ht="51" x14ac:dyDescent="0.2">
      <c r="A817" s="1" t="s">
        <v>1894</v>
      </c>
      <c r="B817" s="1" t="s">
        <v>6349</v>
      </c>
      <c r="C817" s="1" t="s">
        <v>4736</v>
      </c>
      <c r="D817" s="1">
        <v>360000</v>
      </c>
      <c r="E817" s="1" t="s">
        <v>718</v>
      </c>
      <c r="F817" s="1">
        <v>6410.850007</v>
      </c>
      <c r="G817" s="1" t="s">
        <v>5957</v>
      </c>
      <c r="H817" s="1" t="s">
        <v>6511</v>
      </c>
      <c r="I817" s="1" t="s">
        <v>1241</v>
      </c>
      <c r="J817" s="1" t="str">
        <f>VLOOKUP(I817,tblCountries6[],2,FALSE)</f>
        <v>India</v>
      </c>
      <c r="K817" s="1" t="s">
        <v>2431</v>
      </c>
      <c r="L817" s="1">
        <v>4</v>
      </c>
      <c r="M817" s="2" t="str">
        <f t="shared" si="37"/>
        <v>india</v>
      </c>
      <c r="N817" s="2" t="str">
        <f>VLOOKUP(M817,ClearingKeys!$A$2:$B$104,2,FALSE)</f>
        <v>ASIA</v>
      </c>
      <c r="O817" s="2">
        <f t="shared" si="36"/>
        <v>4</v>
      </c>
      <c r="P817" t="str">
        <f t="shared" si="38"/>
        <v>India</v>
      </c>
    </row>
    <row r="818" spans="1:16" ht="38.25" x14ac:dyDescent="0.2">
      <c r="A818" s="1" t="s">
        <v>1892</v>
      </c>
      <c r="B818" s="1" t="s">
        <v>632</v>
      </c>
      <c r="C818" s="1">
        <v>100000</v>
      </c>
      <c r="D818" s="1">
        <v>100000</v>
      </c>
      <c r="E818" s="1" t="s">
        <v>2902</v>
      </c>
      <c r="F818" s="1">
        <v>100000</v>
      </c>
      <c r="G818" s="1" t="s">
        <v>621</v>
      </c>
      <c r="H818" s="1" t="s">
        <v>2893</v>
      </c>
      <c r="I818" s="1" t="s">
        <v>2895</v>
      </c>
      <c r="J818" s="1" t="str">
        <f>VLOOKUP(I818,tblCountries6[],2,FALSE)</f>
        <v>USA</v>
      </c>
      <c r="K818" s="1" t="s">
        <v>1240</v>
      </c>
      <c r="L818" s="1">
        <v>10</v>
      </c>
      <c r="M818" s="2" t="str">
        <f t="shared" si="37"/>
        <v>usa</v>
      </c>
      <c r="N818" s="2" t="str">
        <f>VLOOKUP(M818,ClearingKeys!$A$2:$B$104,2,FALSE)</f>
        <v>NA</v>
      </c>
      <c r="O818" s="2">
        <f t="shared" si="36"/>
        <v>10</v>
      </c>
      <c r="P818" t="str">
        <f t="shared" si="38"/>
        <v>USA</v>
      </c>
    </row>
    <row r="819" spans="1:16" ht="38.25" x14ac:dyDescent="0.2">
      <c r="A819" s="1" t="s">
        <v>2080</v>
      </c>
      <c r="B819" s="1" t="s">
        <v>632</v>
      </c>
      <c r="C819" s="1">
        <v>42000</v>
      </c>
      <c r="D819" s="1">
        <v>42000</v>
      </c>
      <c r="E819" s="1" t="s">
        <v>2896</v>
      </c>
      <c r="F819" s="1">
        <v>53356.776440000001</v>
      </c>
      <c r="G819" s="1" t="s">
        <v>2957</v>
      </c>
      <c r="H819" s="1" t="s">
        <v>4092</v>
      </c>
      <c r="I819" s="1" t="s">
        <v>914</v>
      </c>
      <c r="J819" s="1" t="str">
        <f>VLOOKUP(I819,tblCountries6[],2,FALSE)</f>
        <v>Netherlands</v>
      </c>
      <c r="K819" s="1" t="s">
        <v>1240</v>
      </c>
      <c r="L819" s="1">
        <v>2</v>
      </c>
      <c r="M819" s="2" t="str">
        <f t="shared" si="37"/>
        <v>netherlands</v>
      </c>
      <c r="N819" s="2" t="str">
        <f>VLOOKUP(M819,ClearingKeys!$A$2:$B$104,2,FALSE)</f>
        <v>EUROPE</v>
      </c>
      <c r="O819" s="2">
        <f t="shared" si="36"/>
        <v>2</v>
      </c>
      <c r="P819" t="str">
        <f t="shared" si="38"/>
        <v>Netherlands</v>
      </c>
    </row>
    <row r="820" spans="1:16" ht="38.25" x14ac:dyDescent="0.2">
      <c r="A820" s="1" t="s">
        <v>2081</v>
      </c>
      <c r="B820" s="1" t="s">
        <v>65</v>
      </c>
      <c r="C820" s="1">
        <v>40000</v>
      </c>
      <c r="D820" s="1">
        <v>40000</v>
      </c>
      <c r="E820" s="1" t="s">
        <v>2902</v>
      </c>
      <c r="F820" s="1">
        <v>40000</v>
      </c>
      <c r="G820" s="1" t="s">
        <v>2725</v>
      </c>
      <c r="H820" s="1" t="s">
        <v>3027</v>
      </c>
      <c r="I820" s="1" t="s">
        <v>2895</v>
      </c>
      <c r="J820" s="1" t="str">
        <f>VLOOKUP(I820,tblCountries6[],2,FALSE)</f>
        <v>USA</v>
      </c>
      <c r="K820" s="1" t="s">
        <v>5350</v>
      </c>
      <c r="L820" s="1">
        <v>20</v>
      </c>
      <c r="M820" s="2" t="str">
        <f t="shared" si="37"/>
        <v>usa</v>
      </c>
      <c r="N820" s="2" t="str">
        <f>VLOOKUP(M820,ClearingKeys!$A$2:$B$104,2,FALSE)</f>
        <v>NA</v>
      </c>
      <c r="O820" s="2">
        <f t="shared" si="36"/>
        <v>20</v>
      </c>
      <c r="P820" t="str">
        <f t="shared" si="38"/>
        <v>USA</v>
      </c>
    </row>
    <row r="821" spans="1:16" ht="38.25" x14ac:dyDescent="0.2">
      <c r="A821" s="1" t="s">
        <v>2077</v>
      </c>
      <c r="B821" s="1" t="s">
        <v>3603</v>
      </c>
      <c r="C821" s="1" t="s">
        <v>4476</v>
      </c>
      <c r="D821" s="1">
        <v>550000</v>
      </c>
      <c r="E821" s="1" t="s">
        <v>718</v>
      </c>
      <c r="F821" s="1">
        <v>9794.3541779999996</v>
      </c>
      <c r="G821" s="1" t="s">
        <v>1452</v>
      </c>
      <c r="H821" s="1" t="s">
        <v>6511</v>
      </c>
      <c r="I821" s="1" t="s">
        <v>1241</v>
      </c>
      <c r="J821" s="1" t="str">
        <f>VLOOKUP(I821,tblCountries6[],2,FALSE)</f>
        <v>India</v>
      </c>
      <c r="K821" s="1" t="s">
        <v>1240</v>
      </c>
      <c r="L821" s="1">
        <v>1</v>
      </c>
      <c r="M821" s="2" t="str">
        <f t="shared" si="37"/>
        <v>india</v>
      </c>
      <c r="N821" s="2" t="str">
        <f>VLOOKUP(M821,ClearingKeys!$A$2:$B$104,2,FALSE)</f>
        <v>ASIA</v>
      </c>
      <c r="O821" s="2">
        <f t="shared" si="36"/>
        <v>1</v>
      </c>
      <c r="P821" t="str">
        <f t="shared" si="38"/>
        <v>India</v>
      </c>
    </row>
    <row r="822" spans="1:16" ht="38.25" x14ac:dyDescent="0.2">
      <c r="A822" s="1" t="s">
        <v>2078</v>
      </c>
      <c r="B822" s="1" t="s">
        <v>5190</v>
      </c>
      <c r="C822" s="1" t="s">
        <v>4335</v>
      </c>
      <c r="D822" s="1">
        <v>65000</v>
      </c>
      <c r="E822" s="1" t="s">
        <v>4411</v>
      </c>
      <c r="F822" s="1">
        <v>18499.860540000001</v>
      </c>
      <c r="G822" s="1" t="s">
        <v>685</v>
      </c>
      <c r="H822" s="1" t="s">
        <v>1409</v>
      </c>
      <c r="I822" s="1" t="s">
        <v>1507</v>
      </c>
      <c r="J822" s="1" t="str">
        <f>VLOOKUP(I822,tblCountries6[],2,FALSE)</f>
        <v>Romania</v>
      </c>
      <c r="K822" s="1" t="s">
        <v>1240</v>
      </c>
      <c r="L822" s="1">
        <v>6</v>
      </c>
      <c r="M822" s="2" t="str">
        <f t="shared" si="37"/>
        <v>romania</v>
      </c>
      <c r="N822" s="2" t="str">
        <f>VLOOKUP(M822,ClearingKeys!$A$2:$B$104,2,FALSE)</f>
        <v>EUROPE</v>
      </c>
      <c r="O822" s="2">
        <f t="shared" si="36"/>
        <v>6</v>
      </c>
      <c r="P822" t="str">
        <f t="shared" si="38"/>
        <v>Romania</v>
      </c>
    </row>
    <row r="823" spans="1:16" ht="38.25" x14ac:dyDescent="0.2">
      <c r="A823" s="1" t="s">
        <v>2085</v>
      </c>
      <c r="B823" s="1" t="s">
        <v>5356</v>
      </c>
      <c r="C823" s="1" t="s">
        <v>885</v>
      </c>
      <c r="D823" s="1">
        <v>15600</v>
      </c>
      <c r="E823" s="1" t="s">
        <v>2896</v>
      </c>
      <c r="F823" s="1">
        <v>19818.231250000001</v>
      </c>
      <c r="G823" s="1" t="s">
        <v>778</v>
      </c>
      <c r="H823" s="1" t="s">
        <v>2089</v>
      </c>
      <c r="I823" s="1" t="s">
        <v>1487</v>
      </c>
      <c r="J823" s="1" t="str">
        <f>VLOOKUP(I823,tblCountries6[],2,FALSE)</f>
        <v>Portugal</v>
      </c>
      <c r="K823" s="1" t="s">
        <v>1240</v>
      </c>
      <c r="L823" s="1">
        <v>5</v>
      </c>
      <c r="M823" s="2" t="str">
        <f t="shared" si="37"/>
        <v>portugal</v>
      </c>
      <c r="N823" s="2" t="str">
        <f>VLOOKUP(M823,ClearingKeys!$A$2:$B$104,2,FALSE)</f>
        <v>EUROPE</v>
      </c>
      <c r="O823" s="2">
        <f t="shared" si="36"/>
        <v>5</v>
      </c>
      <c r="P823" t="str">
        <f t="shared" si="38"/>
        <v>Portugal</v>
      </c>
    </row>
    <row r="824" spans="1:16" ht="51" x14ac:dyDescent="0.2">
      <c r="A824" s="1" t="s">
        <v>2088</v>
      </c>
      <c r="B824" s="1" t="s">
        <v>2727</v>
      </c>
      <c r="C824" s="1" t="s">
        <v>2710</v>
      </c>
      <c r="D824" s="1">
        <v>600000</v>
      </c>
      <c r="E824" s="1" t="s">
        <v>718</v>
      </c>
      <c r="F824" s="1">
        <v>10684.75001</v>
      </c>
      <c r="G824" s="1" t="s">
        <v>752</v>
      </c>
      <c r="H824" s="1" t="s">
        <v>3027</v>
      </c>
      <c r="I824" s="1" t="s">
        <v>1241</v>
      </c>
      <c r="J824" s="1" t="str">
        <f>VLOOKUP(I824,tblCountries6[],2,FALSE)</f>
        <v>India</v>
      </c>
      <c r="K824" s="1" t="s">
        <v>2431</v>
      </c>
      <c r="L824" s="1">
        <v>20</v>
      </c>
      <c r="M824" s="2" t="str">
        <f t="shared" si="37"/>
        <v>india</v>
      </c>
      <c r="N824" s="2" t="str">
        <f>VLOOKUP(M824,ClearingKeys!$A$2:$B$104,2,FALSE)</f>
        <v>ASIA</v>
      </c>
      <c r="O824" s="2">
        <f t="shared" si="36"/>
        <v>20</v>
      </c>
      <c r="P824" t="str">
        <f t="shared" si="38"/>
        <v>India</v>
      </c>
    </row>
    <row r="825" spans="1:16" ht="38.25" x14ac:dyDescent="0.2">
      <c r="A825" s="1" t="s">
        <v>2083</v>
      </c>
      <c r="B825" s="1" t="s">
        <v>2177</v>
      </c>
      <c r="C825" s="1" t="s">
        <v>1555</v>
      </c>
      <c r="D825" s="1">
        <v>600000</v>
      </c>
      <c r="E825" s="1" t="s">
        <v>718</v>
      </c>
      <c r="F825" s="1">
        <v>10684.75001</v>
      </c>
      <c r="G825" s="1" t="s">
        <v>2307</v>
      </c>
      <c r="H825" s="1" t="s">
        <v>3027</v>
      </c>
      <c r="I825" s="1" t="s">
        <v>1241</v>
      </c>
      <c r="J825" s="1" t="str">
        <f>VLOOKUP(I825,tblCountries6[],2,FALSE)</f>
        <v>India</v>
      </c>
      <c r="K825" s="1" t="s">
        <v>5350</v>
      </c>
      <c r="L825" s="1">
        <v>18</v>
      </c>
      <c r="M825" s="2" t="str">
        <f t="shared" si="37"/>
        <v>india</v>
      </c>
      <c r="N825" s="2" t="str">
        <f>VLOOKUP(M825,ClearingKeys!$A$2:$B$104,2,FALSE)</f>
        <v>ASIA</v>
      </c>
      <c r="O825" s="2">
        <f t="shared" si="36"/>
        <v>18</v>
      </c>
      <c r="P825" t="str">
        <f t="shared" si="38"/>
        <v>India</v>
      </c>
    </row>
    <row r="826" spans="1:16" ht="38.25" x14ac:dyDescent="0.2">
      <c r="A826" s="1" t="s">
        <v>2084</v>
      </c>
      <c r="B826" s="1" t="s">
        <v>359</v>
      </c>
      <c r="C826" s="1">
        <v>1000000</v>
      </c>
      <c r="D826" s="1">
        <v>1000000</v>
      </c>
      <c r="E826" s="1" t="s">
        <v>718</v>
      </c>
      <c r="F826" s="1">
        <v>17807.916689999998</v>
      </c>
      <c r="G826" s="1" t="s">
        <v>1216</v>
      </c>
      <c r="H826" s="1" t="s">
        <v>6511</v>
      </c>
      <c r="I826" s="1" t="s">
        <v>1241</v>
      </c>
      <c r="J826" s="1" t="str">
        <f>VLOOKUP(I826,tblCountries6[],2,FALSE)</f>
        <v>India</v>
      </c>
      <c r="K826" s="1" t="s">
        <v>1240</v>
      </c>
      <c r="L826" s="1">
        <v>10</v>
      </c>
      <c r="M826" s="2" t="str">
        <f t="shared" si="37"/>
        <v>india</v>
      </c>
      <c r="N826" s="2" t="str">
        <f>VLOOKUP(M826,ClearingKeys!$A$2:$B$104,2,FALSE)</f>
        <v>ASIA</v>
      </c>
      <c r="O826" s="2">
        <f t="shared" si="36"/>
        <v>10</v>
      </c>
      <c r="P826" t="str">
        <f t="shared" si="38"/>
        <v>India</v>
      </c>
    </row>
    <row r="827" spans="1:16" ht="51" x14ac:dyDescent="0.2">
      <c r="A827" s="1" t="s">
        <v>2074</v>
      </c>
      <c r="B827" s="1" t="s">
        <v>6456</v>
      </c>
      <c r="C827" s="1" t="s">
        <v>5880</v>
      </c>
      <c r="D827" s="1">
        <v>13000</v>
      </c>
      <c r="E827" s="1" t="s">
        <v>2902</v>
      </c>
      <c r="F827" s="1">
        <v>13000</v>
      </c>
      <c r="G827" s="1" t="s">
        <v>1604</v>
      </c>
      <c r="H827" s="1" t="s">
        <v>6511</v>
      </c>
      <c r="I827" s="1" t="s">
        <v>1241</v>
      </c>
      <c r="J827" s="1" t="str">
        <f>VLOOKUP(I827,tblCountries6[],2,FALSE)</f>
        <v>India</v>
      </c>
      <c r="K827" s="1" t="s">
        <v>2431</v>
      </c>
      <c r="L827" s="1">
        <v>6</v>
      </c>
      <c r="M827" s="2" t="str">
        <f t="shared" si="37"/>
        <v>india</v>
      </c>
      <c r="N827" s="2" t="str">
        <f>VLOOKUP(M827,ClearingKeys!$A$2:$B$104,2,FALSE)</f>
        <v>ASIA</v>
      </c>
      <c r="O827" s="2">
        <f t="shared" si="36"/>
        <v>6</v>
      </c>
      <c r="P827" t="str">
        <f t="shared" si="38"/>
        <v>India</v>
      </c>
    </row>
    <row r="828" spans="1:16" ht="38.25" x14ac:dyDescent="0.2">
      <c r="A828" s="1" t="s">
        <v>2075</v>
      </c>
      <c r="B828" s="1" t="s">
        <v>6325</v>
      </c>
      <c r="C828" s="1" t="s">
        <v>2592</v>
      </c>
      <c r="D828" s="1">
        <v>900000</v>
      </c>
      <c r="E828" s="1" t="s">
        <v>718</v>
      </c>
      <c r="F828" s="1">
        <v>16027.125019999999</v>
      </c>
      <c r="G828" s="1" t="s">
        <v>4962</v>
      </c>
      <c r="H828" s="1" t="s">
        <v>3027</v>
      </c>
      <c r="I828" s="1" t="s">
        <v>1241</v>
      </c>
      <c r="J828" s="1" t="str">
        <f>VLOOKUP(I828,tblCountries6[],2,FALSE)</f>
        <v>India</v>
      </c>
      <c r="K828" s="1" t="s">
        <v>5881</v>
      </c>
      <c r="L828" s="1">
        <v>9</v>
      </c>
      <c r="M828" s="2" t="str">
        <f t="shared" si="37"/>
        <v>india</v>
      </c>
      <c r="N828" s="2" t="str">
        <f>VLOOKUP(M828,ClearingKeys!$A$2:$B$104,2,FALSE)</f>
        <v>ASIA</v>
      </c>
      <c r="O828" s="2">
        <f t="shared" si="36"/>
        <v>9</v>
      </c>
      <c r="P828" t="str">
        <f t="shared" si="38"/>
        <v>India</v>
      </c>
    </row>
    <row r="829" spans="1:16" ht="51" x14ac:dyDescent="0.2">
      <c r="A829" s="1" t="s">
        <v>2090</v>
      </c>
      <c r="B829" s="1" t="s">
        <v>5086</v>
      </c>
      <c r="C829" s="1">
        <v>85000</v>
      </c>
      <c r="D829" s="1">
        <v>85000</v>
      </c>
      <c r="E829" s="1" t="s">
        <v>2902</v>
      </c>
      <c r="F829" s="1">
        <v>85000</v>
      </c>
      <c r="G829" s="1" t="s">
        <v>1426</v>
      </c>
      <c r="H829" s="1" t="s">
        <v>519</v>
      </c>
      <c r="I829" s="1" t="s">
        <v>2895</v>
      </c>
      <c r="J829" s="1" t="str">
        <f>VLOOKUP(I829,tblCountries6[],2,FALSE)</f>
        <v>USA</v>
      </c>
      <c r="K829" s="1" t="s">
        <v>2431</v>
      </c>
      <c r="L829" s="1">
        <v>1</v>
      </c>
      <c r="M829" s="2" t="str">
        <f t="shared" si="37"/>
        <v>usa</v>
      </c>
      <c r="N829" s="2" t="str">
        <f>VLOOKUP(M829,ClearingKeys!$A$2:$B$104,2,FALSE)</f>
        <v>NA</v>
      </c>
      <c r="O829" s="2">
        <f t="shared" si="36"/>
        <v>1</v>
      </c>
      <c r="P829" t="str">
        <f t="shared" si="38"/>
        <v>USA</v>
      </c>
    </row>
    <row r="830" spans="1:16" ht="38.25" x14ac:dyDescent="0.2">
      <c r="A830" s="1" t="s">
        <v>2057</v>
      </c>
      <c r="B830" s="1" t="s">
        <v>4193</v>
      </c>
      <c r="C830" s="1">
        <v>6000</v>
      </c>
      <c r="D830" s="1">
        <v>6000</v>
      </c>
      <c r="E830" s="1" t="s">
        <v>2902</v>
      </c>
      <c r="F830" s="1">
        <v>6000</v>
      </c>
      <c r="G830" s="1" t="s">
        <v>720</v>
      </c>
      <c r="H830" s="1" t="s">
        <v>6511</v>
      </c>
      <c r="I830" s="1" t="s">
        <v>3474</v>
      </c>
      <c r="J830" s="1" t="str">
        <f>VLOOKUP(I830,tblCountries6[],2,FALSE)</f>
        <v>Colombia</v>
      </c>
      <c r="K830" s="1" t="s">
        <v>5881</v>
      </c>
      <c r="L830" s="1">
        <v>10</v>
      </c>
      <c r="M830" s="2" t="str">
        <f t="shared" si="37"/>
        <v>colombia</v>
      </c>
      <c r="N830" s="2" t="str">
        <f>VLOOKUP(M830,ClearingKeys!$A$2:$B$104,2,FALSE)</f>
        <v>SA</v>
      </c>
      <c r="O830" s="2">
        <f t="shared" si="36"/>
        <v>10</v>
      </c>
      <c r="P830" t="str">
        <f t="shared" si="38"/>
        <v>Colombia</v>
      </c>
    </row>
    <row r="831" spans="1:16" ht="38.25" x14ac:dyDescent="0.2">
      <c r="A831" s="1" t="s">
        <v>2058</v>
      </c>
      <c r="B831" s="1" t="s">
        <v>2792</v>
      </c>
      <c r="C831" s="1">
        <v>30000</v>
      </c>
      <c r="D831" s="1">
        <v>30000</v>
      </c>
      <c r="E831" s="1" t="s">
        <v>2902</v>
      </c>
      <c r="F831" s="1">
        <v>30000</v>
      </c>
      <c r="G831" s="1" t="s">
        <v>4834</v>
      </c>
      <c r="H831" s="1" t="s">
        <v>381</v>
      </c>
      <c r="I831" s="1" t="s">
        <v>1241</v>
      </c>
      <c r="J831" s="1" t="str">
        <f>VLOOKUP(I831,tblCountries6[],2,FALSE)</f>
        <v>India</v>
      </c>
      <c r="K831" s="1" t="s">
        <v>1240</v>
      </c>
      <c r="L831" s="1">
        <v>2</v>
      </c>
      <c r="M831" s="2" t="str">
        <f t="shared" si="37"/>
        <v>india</v>
      </c>
      <c r="N831" s="2" t="str">
        <f>VLOOKUP(M831,ClearingKeys!$A$2:$B$104,2,FALSE)</f>
        <v>ASIA</v>
      </c>
      <c r="O831" s="2">
        <f t="shared" si="36"/>
        <v>2</v>
      </c>
      <c r="P831" t="str">
        <f t="shared" si="38"/>
        <v>India</v>
      </c>
    </row>
    <row r="832" spans="1:16" ht="38.25" x14ac:dyDescent="0.2">
      <c r="A832" s="1" t="s">
        <v>2059</v>
      </c>
      <c r="B832" s="1" t="s">
        <v>5849</v>
      </c>
      <c r="C832" s="1">
        <v>100000</v>
      </c>
      <c r="D832" s="1">
        <v>100000</v>
      </c>
      <c r="E832" s="1" t="s">
        <v>211</v>
      </c>
      <c r="F832" s="1">
        <v>157617.8272</v>
      </c>
      <c r="G832" s="1" t="s">
        <v>6352</v>
      </c>
      <c r="H832" s="1" t="s">
        <v>2089</v>
      </c>
      <c r="I832" s="1" t="s">
        <v>922</v>
      </c>
      <c r="J832" s="1" t="str">
        <f>VLOOKUP(I832,tblCountries6[],2,FALSE)</f>
        <v>UK</v>
      </c>
      <c r="K832" s="1" t="s">
        <v>5350</v>
      </c>
      <c r="L832" s="1">
        <v>20</v>
      </c>
      <c r="M832" s="2" t="str">
        <f t="shared" si="37"/>
        <v>uk</v>
      </c>
      <c r="N832" s="2" t="str">
        <f>VLOOKUP(M832,ClearingKeys!$A$2:$B$104,2,FALSE)</f>
        <v>EUROPE</v>
      </c>
      <c r="O832" s="2">
        <f t="shared" si="36"/>
        <v>20</v>
      </c>
      <c r="P832" t="str">
        <f t="shared" si="38"/>
        <v>UK</v>
      </c>
    </row>
    <row r="833" spans="1:16" ht="38.25" x14ac:dyDescent="0.2">
      <c r="A833" s="1" t="s">
        <v>2061</v>
      </c>
      <c r="B833" s="1" t="s">
        <v>816</v>
      </c>
      <c r="C833" s="1" t="s">
        <v>1379</v>
      </c>
      <c r="D833" s="1">
        <v>1200000</v>
      </c>
      <c r="E833" s="1" t="s">
        <v>718</v>
      </c>
      <c r="F833" s="1">
        <v>21369.500019999999</v>
      </c>
      <c r="G833" s="1" t="s">
        <v>6360</v>
      </c>
      <c r="H833" s="1" t="s">
        <v>3027</v>
      </c>
      <c r="I833" s="1" t="s">
        <v>1241</v>
      </c>
      <c r="J833" s="1" t="str">
        <f>VLOOKUP(I833,tblCountries6[],2,FALSE)</f>
        <v>India</v>
      </c>
      <c r="K833" s="1" t="s">
        <v>5881</v>
      </c>
      <c r="L833" s="1">
        <v>18</v>
      </c>
      <c r="M833" s="2" t="str">
        <f t="shared" si="37"/>
        <v>india</v>
      </c>
      <c r="N833" s="2" t="str">
        <f>VLOOKUP(M833,ClearingKeys!$A$2:$B$104,2,FALSE)</f>
        <v>ASIA</v>
      </c>
      <c r="O833" s="2">
        <f t="shared" si="36"/>
        <v>18</v>
      </c>
      <c r="P833" t="str">
        <f t="shared" si="38"/>
        <v>India</v>
      </c>
    </row>
    <row r="834" spans="1:16" ht="38.25" x14ac:dyDescent="0.2">
      <c r="A834" s="1" t="s">
        <v>2062</v>
      </c>
      <c r="B834" s="1" t="s">
        <v>1257</v>
      </c>
      <c r="C834" s="1" t="s">
        <v>597</v>
      </c>
      <c r="D834" s="1">
        <v>200000</v>
      </c>
      <c r="E834" s="1" t="s">
        <v>718</v>
      </c>
      <c r="F834" s="1">
        <v>3561.583337</v>
      </c>
      <c r="G834" s="1" t="s">
        <v>4796</v>
      </c>
      <c r="H834" s="1" t="s">
        <v>381</v>
      </c>
      <c r="I834" s="1" t="s">
        <v>1241</v>
      </c>
      <c r="J834" s="1" t="str">
        <f>VLOOKUP(I834,tblCountries6[],2,FALSE)</f>
        <v>India</v>
      </c>
      <c r="K834" s="1" t="s">
        <v>1240</v>
      </c>
      <c r="L834" s="1">
        <v>1</v>
      </c>
      <c r="M834" s="2" t="str">
        <f t="shared" si="37"/>
        <v>india</v>
      </c>
      <c r="N834" s="2" t="str">
        <f>VLOOKUP(M834,ClearingKeys!$A$2:$B$104,2,FALSE)</f>
        <v>ASIA</v>
      </c>
      <c r="O834" s="2">
        <f t="shared" si="36"/>
        <v>1</v>
      </c>
      <c r="P834" t="str">
        <f t="shared" si="38"/>
        <v>India</v>
      </c>
    </row>
    <row r="835" spans="1:16" ht="38.25" x14ac:dyDescent="0.2">
      <c r="A835" s="1" t="s">
        <v>2063</v>
      </c>
      <c r="B835" s="1" t="s">
        <v>268</v>
      </c>
      <c r="C835" s="1">
        <v>5000</v>
      </c>
      <c r="D835" s="1">
        <v>5000</v>
      </c>
      <c r="E835" s="1" t="s">
        <v>2902</v>
      </c>
      <c r="F835" s="1">
        <v>5000</v>
      </c>
      <c r="G835" s="1" t="s">
        <v>6089</v>
      </c>
      <c r="H835" s="1" t="s">
        <v>3027</v>
      </c>
      <c r="I835" s="1" t="s">
        <v>1241</v>
      </c>
      <c r="J835" s="1" t="str">
        <f>VLOOKUP(I835,tblCountries6[],2,FALSE)</f>
        <v>India</v>
      </c>
      <c r="K835" s="1" t="s">
        <v>1240</v>
      </c>
      <c r="L835" s="1">
        <v>1</v>
      </c>
      <c r="M835" s="2" t="str">
        <f t="shared" si="37"/>
        <v>india</v>
      </c>
      <c r="N835" s="2" t="str">
        <f>VLOOKUP(M835,ClearingKeys!$A$2:$B$104,2,FALSE)</f>
        <v>ASIA</v>
      </c>
      <c r="O835" s="2">
        <f t="shared" si="36"/>
        <v>1</v>
      </c>
      <c r="P835" t="str">
        <f t="shared" si="38"/>
        <v>India</v>
      </c>
    </row>
    <row r="836" spans="1:16" ht="38.25" x14ac:dyDescent="0.2">
      <c r="A836" s="1" t="s">
        <v>2065</v>
      </c>
      <c r="B836" s="1" t="s">
        <v>5972</v>
      </c>
      <c r="C836" s="1" t="s">
        <v>2886</v>
      </c>
      <c r="D836" s="1">
        <v>200000</v>
      </c>
      <c r="E836" s="1" t="s">
        <v>718</v>
      </c>
      <c r="F836" s="1">
        <v>3561.583337</v>
      </c>
      <c r="G836" s="1" t="s">
        <v>6432</v>
      </c>
      <c r="H836" s="1" t="s">
        <v>6511</v>
      </c>
      <c r="I836" s="1" t="s">
        <v>1241</v>
      </c>
      <c r="J836" s="1" t="str">
        <f>VLOOKUP(I836,tblCountries6[],2,FALSE)</f>
        <v>India</v>
      </c>
      <c r="K836" s="1" t="s">
        <v>1240</v>
      </c>
      <c r="L836" s="1">
        <v>2</v>
      </c>
      <c r="M836" s="2" t="str">
        <f t="shared" si="37"/>
        <v>india</v>
      </c>
      <c r="N836" s="2" t="str">
        <f>VLOOKUP(M836,ClearingKeys!$A$2:$B$104,2,FALSE)</f>
        <v>ASIA</v>
      </c>
      <c r="O836" s="2">
        <f t="shared" si="36"/>
        <v>2</v>
      </c>
      <c r="P836" t="str">
        <f t="shared" si="38"/>
        <v>India</v>
      </c>
    </row>
    <row r="837" spans="1:16" ht="51" x14ac:dyDescent="0.2">
      <c r="A837" s="1" t="s">
        <v>2055</v>
      </c>
      <c r="B837" s="1" t="s">
        <v>984</v>
      </c>
      <c r="C837" s="1" t="s">
        <v>3680</v>
      </c>
      <c r="D837" s="1">
        <v>30000</v>
      </c>
      <c r="E837" s="1" t="s">
        <v>2896</v>
      </c>
      <c r="F837" s="1">
        <v>38111.98317</v>
      </c>
      <c r="G837" s="1" t="s">
        <v>5656</v>
      </c>
      <c r="H837" s="1" t="s">
        <v>519</v>
      </c>
      <c r="I837" s="1" t="s">
        <v>1950</v>
      </c>
      <c r="J837" s="1" t="str">
        <f>VLOOKUP(I837,tblCountries6[],2,FALSE)</f>
        <v>Portugal</v>
      </c>
      <c r="K837" s="1" t="s">
        <v>2431</v>
      </c>
      <c r="L837" s="1">
        <v>8</v>
      </c>
      <c r="M837" s="2" t="str">
        <f t="shared" si="37"/>
        <v>portugal</v>
      </c>
      <c r="N837" s="2" t="str">
        <f>VLOOKUP(M837,ClearingKeys!$A$2:$B$104,2,FALSE)</f>
        <v>EUROPE</v>
      </c>
      <c r="O837" s="2">
        <f t="shared" si="36"/>
        <v>8</v>
      </c>
      <c r="P837" t="str">
        <f t="shared" si="38"/>
        <v>Portugal</v>
      </c>
    </row>
    <row r="838" spans="1:16" ht="38.25" x14ac:dyDescent="0.2">
      <c r="A838" s="1" t="s">
        <v>2070</v>
      </c>
      <c r="B838" s="1" t="s">
        <v>6104</v>
      </c>
      <c r="C838" s="1" t="s">
        <v>3621</v>
      </c>
      <c r="D838" s="1">
        <v>1000000</v>
      </c>
      <c r="E838" s="1" t="s">
        <v>718</v>
      </c>
      <c r="F838" s="1">
        <v>17807.916689999998</v>
      </c>
      <c r="G838" s="1" t="s">
        <v>1331</v>
      </c>
      <c r="H838" s="1" t="s">
        <v>6511</v>
      </c>
      <c r="I838" s="1" t="s">
        <v>1241</v>
      </c>
      <c r="J838" s="1" t="str">
        <f>VLOOKUP(I838,tblCountries6[],2,FALSE)</f>
        <v>India</v>
      </c>
      <c r="K838" s="1" t="s">
        <v>1240</v>
      </c>
      <c r="L838" s="1">
        <v>6.5</v>
      </c>
      <c r="M838" s="2" t="str">
        <f t="shared" si="37"/>
        <v>india</v>
      </c>
      <c r="N838" s="2" t="str">
        <f>VLOOKUP(M838,ClearingKeys!$A$2:$B$104,2,FALSE)</f>
        <v>ASIA</v>
      </c>
      <c r="O838" s="2">
        <f t="shared" ref="O838:O901" si="39">IF(ISBLANK(L838),"na",L838)</f>
        <v>6.5</v>
      </c>
      <c r="P838" t="str">
        <f t="shared" si="38"/>
        <v>India</v>
      </c>
    </row>
    <row r="839" spans="1:16" ht="51" x14ac:dyDescent="0.2">
      <c r="A839" s="1" t="s">
        <v>2068</v>
      </c>
      <c r="B839" s="1" t="s">
        <v>1972</v>
      </c>
      <c r="C839" s="1">
        <v>650000</v>
      </c>
      <c r="D839" s="1">
        <v>650000</v>
      </c>
      <c r="E839" s="1" t="s">
        <v>718</v>
      </c>
      <c r="F839" s="1">
        <v>11575.145850000001</v>
      </c>
      <c r="G839" s="1" t="s">
        <v>2033</v>
      </c>
      <c r="H839" s="1" t="s">
        <v>6511</v>
      </c>
      <c r="I839" s="1" t="s">
        <v>1241</v>
      </c>
      <c r="J839" s="1" t="str">
        <f>VLOOKUP(I839,tblCountries6[],2,FALSE)</f>
        <v>India</v>
      </c>
      <c r="K839" s="1" t="s">
        <v>2431</v>
      </c>
      <c r="L839" s="1">
        <v>3.5</v>
      </c>
      <c r="M839" s="2" t="str">
        <f t="shared" ref="M839:M902" si="40">TRIM(LOWER(J839))</f>
        <v>india</v>
      </c>
      <c r="N839" s="2" t="str">
        <f>VLOOKUP(M839,ClearingKeys!$A$2:$B$104,2,FALSE)</f>
        <v>ASIA</v>
      </c>
      <c r="O839" s="2">
        <f t="shared" si="39"/>
        <v>3.5</v>
      </c>
      <c r="P839" t="str">
        <f t="shared" ref="P839:P902" si="41">IF(M839="usa","USA",IF(M839="UK","UK",PROPER(M839)))</f>
        <v>India</v>
      </c>
    </row>
    <row r="840" spans="1:16" ht="38.25" x14ac:dyDescent="0.2">
      <c r="A840" s="1" t="s">
        <v>2118</v>
      </c>
      <c r="B840" s="1" t="s">
        <v>3746</v>
      </c>
      <c r="C840" s="1">
        <v>100000</v>
      </c>
      <c r="D840" s="1">
        <v>100000</v>
      </c>
      <c r="E840" s="1" t="s">
        <v>1537</v>
      </c>
      <c r="F840" s="1">
        <v>98336.152300000002</v>
      </c>
      <c r="G840" s="1" t="s">
        <v>651</v>
      </c>
      <c r="H840" s="1" t="s">
        <v>3027</v>
      </c>
      <c r="I840" s="1" t="s">
        <v>2732</v>
      </c>
      <c r="J840" s="1" t="str">
        <f>VLOOKUP(I840,tblCountries6[],2,FALSE)</f>
        <v>Canada</v>
      </c>
      <c r="K840" s="1" t="s">
        <v>5350</v>
      </c>
      <c r="L840" s="1">
        <v>10</v>
      </c>
      <c r="M840" s="2" t="str">
        <f t="shared" si="40"/>
        <v>canada</v>
      </c>
      <c r="N840" s="2" t="str">
        <f>VLOOKUP(M840,ClearingKeys!$A$2:$B$104,2,FALSE)</f>
        <v>NA</v>
      </c>
      <c r="O840" s="2">
        <f t="shared" si="39"/>
        <v>10</v>
      </c>
      <c r="P840" t="str">
        <f t="shared" si="41"/>
        <v>Canada</v>
      </c>
    </row>
    <row r="841" spans="1:16" ht="38.25" x14ac:dyDescent="0.2">
      <c r="A841" s="1" t="s">
        <v>2116</v>
      </c>
      <c r="B841" s="1" t="s">
        <v>4862</v>
      </c>
      <c r="C841" s="1">
        <v>92500</v>
      </c>
      <c r="D841" s="1">
        <v>92500</v>
      </c>
      <c r="E841" s="1" t="s">
        <v>2902</v>
      </c>
      <c r="F841" s="1">
        <v>92500</v>
      </c>
      <c r="G841" s="1" t="s">
        <v>3618</v>
      </c>
      <c r="H841" s="1" t="s">
        <v>6511</v>
      </c>
      <c r="I841" s="1" t="s">
        <v>2895</v>
      </c>
      <c r="J841" s="1" t="str">
        <f>VLOOKUP(I841,tblCountries6[],2,FALSE)</f>
        <v>USA</v>
      </c>
      <c r="K841" s="1" t="s">
        <v>5350</v>
      </c>
      <c r="L841" s="1">
        <v>15</v>
      </c>
      <c r="M841" s="2" t="str">
        <f t="shared" si="40"/>
        <v>usa</v>
      </c>
      <c r="N841" s="2" t="str">
        <f>VLOOKUP(M841,ClearingKeys!$A$2:$B$104,2,FALSE)</f>
        <v>NA</v>
      </c>
      <c r="O841" s="2">
        <f t="shared" si="39"/>
        <v>15</v>
      </c>
      <c r="P841" t="str">
        <f t="shared" si="41"/>
        <v>USA</v>
      </c>
    </row>
    <row r="842" spans="1:16" ht="38.25" x14ac:dyDescent="0.2">
      <c r="A842" s="1" t="s">
        <v>2117</v>
      </c>
      <c r="B842" s="1" t="s">
        <v>973</v>
      </c>
      <c r="C842" s="1">
        <v>550000</v>
      </c>
      <c r="D842" s="1">
        <v>550000</v>
      </c>
      <c r="E842" s="1" t="s">
        <v>718</v>
      </c>
      <c r="F842" s="1">
        <v>9794.3541779999996</v>
      </c>
      <c r="G842" s="1" t="s">
        <v>6511</v>
      </c>
      <c r="H842" s="1" t="s">
        <v>6511</v>
      </c>
      <c r="I842" s="1" t="s">
        <v>1241</v>
      </c>
      <c r="J842" s="1" t="str">
        <f>VLOOKUP(I842,tblCountries6[],2,FALSE)</f>
        <v>India</v>
      </c>
      <c r="K842" s="1" t="s">
        <v>1240</v>
      </c>
      <c r="L842" s="1">
        <v>1</v>
      </c>
      <c r="M842" s="2" t="str">
        <f t="shared" si="40"/>
        <v>india</v>
      </c>
      <c r="N842" s="2" t="str">
        <f>VLOOKUP(M842,ClearingKeys!$A$2:$B$104,2,FALSE)</f>
        <v>ASIA</v>
      </c>
      <c r="O842" s="2">
        <f t="shared" si="39"/>
        <v>1</v>
      </c>
      <c r="P842" t="str">
        <f t="shared" si="41"/>
        <v>India</v>
      </c>
    </row>
    <row r="843" spans="1:16" ht="38.25" x14ac:dyDescent="0.2">
      <c r="A843" s="1" t="s">
        <v>2114</v>
      </c>
      <c r="B843" s="1" t="s">
        <v>6306</v>
      </c>
      <c r="C843" s="1">
        <v>32000</v>
      </c>
      <c r="D843" s="1">
        <v>32000</v>
      </c>
      <c r="E843" s="1" t="s">
        <v>2902</v>
      </c>
      <c r="F843" s="1">
        <v>32000</v>
      </c>
      <c r="G843" s="1" t="s">
        <v>398</v>
      </c>
      <c r="H843" s="1" t="s">
        <v>3027</v>
      </c>
      <c r="I843" s="1" t="s">
        <v>2895</v>
      </c>
      <c r="J843" s="1" t="str">
        <f>VLOOKUP(I843,tblCountries6[],2,FALSE)</f>
        <v>USA</v>
      </c>
      <c r="K843" s="1" t="s">
        <v>1240</v>
      </c>
      <c r="L843" s="1">
        <v>1</v>
      </c>
      <c r="M843" s="2" t="str">
        <f t="shared" si="40"/>
        <v>usa</v>
      </c>
      <c r="N843" s="2" t="str">
        <f>VLOOKUP(M843,ClearingKeys!$A$2:$B$104,2,FALSE)</f>
        <v>NA</v>
      </c>
      <c r="O843" s="2">
        <f t="shared" si="39"/>
        <v>1</v>
      </c>
      <c r="P843" t="str">
        <f t="shared" si="41"/>
        <v>USA</v>
      </c>
    </row>
    <row r="844" spans="1:16" ht="38.25" x14ac:dyDescent="0.2">
      <c r="A844" s="1" t="s">
        <v>2115</v>
      </c>
      <c r="B844" s="1" t="s">
        <v>2944</v>
      </c>
      <c r="C844" s="1">
        <v>55000</v>
      </c>
      <c r="D844" s="1">
        <v>55000</v>
      </c>
      <c r="E844" s="1" t="s">
        <v>2902</v>
      </c>
      <c r="F844" s="1">
        <v>55000</v>
      </c>
      <c r="G844" s="1" t="s">
        <v>6511</v>
      </c>
      <c r="H844" s="1" t="s">
        <v>6511</v>
      </c>
      <c r="I844" s="1" t="s">
        <v>2895</v>
      </c>
      <c r="J844" s="1" t="str">
        <f>VLOOKUP(I844,tblCountries6[],2,FALSE)</f>
        <v>USA</v>
      </c>
      <c r="K844" s="1" t="s">
        <v>1240</v>
      </c>
      <c r="L844" s="1">
        <v>10</v>
      </c>
      <c r="M844" s="2" t="str">
        <f t="shared" si="40"/>
        <v>usa</v>
      </c>
      <c r="N844" s="2" t="str">
        <f>VLOOKUP(M844,ClearingKeys!$A$2:$B$104,2,FALSE)</f>
        <v>NA</v>
      </c>
      <c r="O844" s="2">
        <f t="shared" si="39"/>
        <v>10</v>
      </c>
      <c r="P844" t="str">
        <f t="shared" si="41"/>
        <v>USA</v>
      </c>
    </row>
    <row r="845" spans="1:16" ht="51" x14ac:dyDescent="0.2">
      <c r="A845" s="1" t="s">
        <v>2111</v>
      </c>
      <c r="B845" s="1" t="s">
        <v>2944</v>
      </c>
      <c r="C845" s="1">
        <v>40000</v>
      </c>
      <c r="D845" s="1">
        <v>40000</v>
      </c>
      <c r="E845" s="1" t="s">
        <v>2902</v>
      </c>
      <c r="F845" s="1">
        <v>40000</v>
      </c>
      <c r="G845" s="1" t="s">
        <v>612</v>
      </c>
      <c r="H845" s="1" t="s">
        <v>6511</v>
      </c>
      <c r="I845" s="1" t="s">
        <v>2895</v>
      </c>
      <c r="J845" s="1" t="str">
        <f>VLOOKUP(I845,tblCountries6[],2,FALSE)</f>
        <v>USA</v>
      </c>
      <c r="K845" s="1" t="s">
        <v>2431</v>
      </c>
      <c r="L845" s="1">
        <v>4</v>
      </c>
      <c r="M845" s="2" t="str">
        <f t="shared" si="40"/>
        <v>usa</v>
      </c>
      <c r="N845" s="2" t="str">
        <f>VLOOKUP(M845,ClearingKeys!$A$2:$B$104,2,FALSE)</f>
        <v>NA</v>
      </c>
      <c r="O845" s="2">
        <f t="shared" si="39"/>
        <v>4</v>
      </c>
      <c r="P845" t="str">
        <f t="shared" si="41"/>
        <v>USA</v>
      </c>
    </row>
    <row r="846" spans="1:16" ht="38.25" x14ac:dyDescent="0.2">
      <c r="A846" s="1" t="s">
        <v>2112</v>
      </c>
      <c r="B846" s="1" t="s">
        <v>4704</v>
      </c>
      <c r="C846" s="1">
        <v>3000</v>
      </c>
      <c r="D846" s="1">
        <v>3000</v>
      </c>
      <c r="E846" s="1" t="s">
        <v>2902</v>
      </c>
      <c r="F846" s="1">
        <v>3000</v>
      </c>
      <c r="G846" s="1" t="s">
        <v>945</v>
      </c>
      <c r="H846" s="1" t="s">
        <v>6511</v>
      </c>
      <c r="I846" s="1" t="s">
        <v>288</v>
      </c>
      <c r="J846" s="1" t="str">
        <f>VLOOKUP(I846,tblCountries6[],2,FALSE)</f>
        <v>Pakistan</v>
      </c>
      <c r="K846" s="1" t="s">
        <v>5350</v>
      </c>
      <c r="L846" s="1">
        <v>2</v>
      </c>
      <c r="M846" s="2" t="str">
        <f t="shared" si="40"/>
        <v>pakistan</v>
      </c>
      <c r="N846" s="2" t="str">
        <f>VLOOKUP(M846,ClearingKeys!$A$2:$B$104,2,FALSE)</f>
        <v>ASIA</v>
      </c>
      <c r="O846" s="2">
        <f t="shared" si="39"/>
        <v>2</v>
      </c>
      <c r="P846" t="str">
        <f t="shared" si="41"/>
        <v>Pakistan</v>
      </c>
    </row>
    <row r="847" spans="1:16" ht="38.25" x14ac:dyDescent="0.2">
      <c r="A847" s="1" t="s">
        <v>2121</v>
      </c>
      <c r="B847" s="1" t="s">
        <v>4704</v>
      </c>
      <c r="C847" s="1">
        <v>43600</v>
      </c>
      <c r="D847" s="1">
        <v>43600</v>
      </c>
      <c r="E847" s="1" t="s">
        <v>2902</v>
      </c>
      <c r="F847" s="1">
        <v>43600</v>
      </c>
      <c r="G847" s="1" t="s">
        <v>5916</v>
      </c>
      <c r="H847" s="1" t="s">
        <v>6511</v>
      </c>
      <c r="I847" s="1" t="s">
        <v>2895</v>
      </c>
      <c r="J847" s="1" t="str">
        <f>VLOOKUP(I847,tblCountries6[],2,FALSE)</f>
        <v>USA</v>
      </c>
      <c r="K847" s="1" t="s">
        <v>1240</v>
      </c>
      <c r="L847" s="1">
        <v>5</v>
      </c>
      <c r="M847" s="2" t="str">
        <f t="shared" si="40"/>
        <v>usa</v>
      </c>
      <c r="N847" s="2" t="str">
        <f>VLOOKUP(M847,ClearingKeys!$A$2:$B$104,2,FALSE)</f>
        <v>NA</v>
      </c>
      <c r="O847" s="2">
        <f t="shared" si="39"/>
        <v>5</v>
      </c>
      <c r="P847" t="str">
        <f t="shared" si="41"/>
        <v>USA</v>
      </c>
    </row>
    <row r="848" spans="1:16" ht="51" x14ac:dyDescent="0.2">
      <c r="A848" s="1" t="s">
        <v>2120</v>
      </c>
      <c r="B848" s="1" t="s">
        <v>5470</v>
      </c>
      <c r="C848" s="1">
        <v>45000</v>
      </c>
      <c r="D848" s="1">
        <v>540000</v>
      </c>
      <c r="E848" s="1" t="s">
        <v>718</v>
      </c>
      <c r="F848" s="1">
        <v>9616.2750109999997</v>
      </c>
      <c r="G848" s="1" t="s">
        <v>4561</v>
      </c>
      <c r="H848" s="1" t="s">
        <v>6511</v>
      </c>
      <c r="I848" s="1" t="s">
        <v>1241</v>
      </c>
      <c r="J848" s="1" t="str">
        <f>VLOOKUP(I848,tblCountries6[],2,FALSE)</f>
        <v>India</v>
      </c>
      <c r="K848" s="1" t="s">
        <v>2431</v>
      </c>
      <c r="L848" s="1">
        <v>8</v>
      </c>
      <c r="M848" s="2" t="str">
        <f t="shared" si="40"/>
        <v>india</v>
      </c>
      <c r="N848" s="2" t="str">
        <f>VLOOKUP(M848,ClearingKeys!$A$2:$B$104,2,FALSE)</f>
        <v>ASIA</v>
      </c>
      <c r="O848" s="2">
        <f t="shared" si="39"/>
        <v>8</v>
      </c>
      <c r="P848" t="str">
        <f t="shared" si="41"/>
        <v>India</v>
      </c>
    </row>
    <row r="849" spans="1:16" ht="51" x14ac:dyDescent="0.2">
      <c r="A849" s="1" t="s">
        <v>2119</v>
      </c>
      <c r="B849" s="1" t="s">
        <v>1616</v>
      </c>
      <c r="C849" s="1">
        <v>35000</v>
      </c>
      <c r="D849" s="1">
        <v>35000</v>
      </c>
      <c r="E849" s="1" t="s">
        <v>2902</v>
      </c>
      <c r="F849" s="1">
        <v>35000</v>
      </c>
      <c r="G849" s="1" t="s">
        <v>6291</v>
      </c>
      <c r="H849" s="1" t="s">
        <v>3027</v>
      </c>
      <c r="I849" s="1" t="s">
        <v>5911</v>
      </c>
      <c r="J849" s="1" t="str">
        <f>VLOOKUP(I849,tblCountries6[],2,FALSE)</f>
        <v>Uruguay</v>
      </c>
      <c r="K849" s="1" t="s">
        <v>2431</v>
      </c>
      <c r="L849" s="1">
        <v>10</v>
      </c>
      <c r="M849" s="2" t="str">
        <f t="shared" si="40"/>
        <v>uruguay</v>
      </c>
      <c r="N849" s="2" t="str">
        <f>VLOOKUP(M849,ClearingKeys!$A$2:$B$104,2,FALSE)</f>
        <v>SA</v>
      </c>
      <c r="O849" s="2">
        <f t="shared" si="39"/>
        <v>10</v>
      </c>
      <c r="P849" t="str">
        <f t="shared" si="41"/>
        <v>Uruguay</v>
      </c>
    </row>
    <row r="850" spans="1:16" ht="38.25" x14ac:dyDescent="0.2">
      <c r="A850" s="1" t="s">
        <v>2099</v>
      </c>
      <c r="B850" s="1" t="s">
        <v>2336</v>
      </c>
      <c r="C850" s="1">
        <v>12000</v>
      </c>
      <c r="D850" s="1">
        <v>12000</v>
      </c>
      <c r="E850" s="1" t="s">
        <v>2902</v>
      </c>
      <c r="F850" s="1">
        <v>12000</v>
      </c>
      <c r="G850" s="1" t="s">
        <v>6059</v>
      </c>
      <c r="H850" s="1" t="s">
        <v>5482</v>
      </c>
      <c r="I850" s="1" t="s">
        <v>3676</v>
      </c>
      <c r="J850" s="1" t="str">
        <f>VLOOKUP(I850,tblCountries6[],2,FALSE)</f>
        <v>Spain</v>
      </c>
      <c r="K850" s="1" t="s">
        <v>5350</v>
      </c>
      <c r="L850" s="1">
        <v>15</v>
      </c>
      <c r="M850" s="2" t="str">
        <f t="shared" si="40"/>
        <v>spain</v>
      </c>
      <c r="N850" s="2" t="str">
        <f>VLOOKUP(M850,ClearingKeys!$A$2:$B$104,2,FALSE)</f>
        <v>EUROPE</v>
      </c>
      <c r="O850" s="2">
        <f t="shared" si="39"/>
        <v>15</v>
      </c>
      <c r="P850" t="str">
        <f t="shared" si="41"/>
        <v>Spain</v>
      </c>
    </row>
    <row r="851" spans="1:16" ht="38.25" x14ac:dyDescent="0.2">
      <c r="A851" s="1" t="s">
        <v>2100</v>
      </c>
      <c r="B851" s="1" t="s">
        <v>537</v>
      </c>
      <c r="C851" s="1">
        <v>5000</v>
      </c>
      <c r="D851" s="1">
        <v>5000</v>
      </c>
      <c r="E851" s="1" t="s">
        <v>2902</v>
      </c>
      <c r="F851" s="1">
        <v>5000</v>
      </c>
      <c r="G851" s="1" t="s">
        <v>2488</v>
      </c>
      <c r="H851" s="1" t="s">
        <v>5482</v>
      </c>
      <c r="I851" s="1" t="s">
        <v>5877</v>
      </c>
      <c r="J851" s="1" t="str">
        <f>VLOOKUP(I851,tblCountries6[],2,FALSE)</f>
        <v>Aruba</v>
      </c>
      <c r="K851" s="1" t="s">
        <v>5881</v>
      </c>
      <c r="L851" s="1">
        <v>13</v>
      </c>
      <c r="M851" s="2" t="str">
        <f t="shared" si="40"/>
        <v>aruba</v>
      </c>
      <c r="N851" s="2" t="str">
        <f>VLOOKUP(M851,ClearingKeys!$A$2:$B$104,2,FALSE)</f>
        <v>NA</v>
      </c>
      <c r="O851" s="2">
        <f t="shared" si="39"/>
        <v>13</v>
      </c>
      <c r="P851" t="str">
        <f t="shared" si="41"/>
        <v>Aruba</v>
      </c>
    </row>
    <row r="852" spans="1:16" ht="38.25" x14ac:dyDescent="0.2">
      <c r="A852" s="1" t="s">
        <v>2102</v>
      </c>
      <c r="B852" s="1" t="s">
        <v>886</v>
      </c>
      <c r="C852" s="1" t="s">
        <v>1264</v>
      </c>
      <c r="D852" s="1">
        <v>134000</v>
      </c>
      <c r="E852" s="1" t="s">
        <v>1200</v>
      </c>
      <c r="F852" s="1">
        <v>16337.5185</v>
      </c>
      <c r="G852" s="1" t="s">
        <v>5916</v>
      </c>
      <c r="H852" s="1" t="s">
        <v>6511</v>
      </c>
      <c r="I852" s="1" t="s">
        <v>6301</v>
      </c>
      <c r="J852" s="1" t="str">
        <f>VLOOKUP(I852,tblCountries6[],2,FALSE)</f>
        <v>South Africa</v>
      </c>
      <c r="K852" s="1" t="s">
        <v>1240</v>
      </c>
      <c r="L852" s="1">
        <v>2</v>
      </c>
      <c r="M852" s="2" t="str">
        <f t="shared" si="40"/>
        <v>south africa</v>
      </c>
      <c r="N852" s="2" t="str">
        <f>VLOOKUP(M852,ClearingKeys!$A$2:$B$104,2,FALSE)</f>
        <v>AFRICA</v>
      </c>
      <c r="O852" s="2">
        <f t="shared" si="39"/>
        <v>2</v>
      </c>
      <c r="P852" t="str">
        <f t="shared" si="41"/>
        <v>South Africa</v>
      </c>
    </row>
    <row r="853" spans="1:16" ht="63.75" x14ac:dyDescent="0.2">
      <c r="A853" s="1" t="s">
        <v>2103</v>
      </c>
      <c r="B853" s="1" t="s">
        <v>3334</v>
      </c>
      <c r="C853" s="1">
        <v>65000</v>
      </c>
      <c r="D853" s="1">
        <v>65000</v>
      </c>
      <c r="E853" s="1" t="s">
        <v>2902</v>
      </c>
      <c r="F853" s="1">
        <v>65000</v>
      </c>
      <c r="G853" s="1" t="s">
        <v>1209</v>
      </c>
      <c r="H853" s="1" t="s">
        <v>6511</v>
      </c>
      <c r="I853" s="1" t="s">
        <v>2895</v>
      </c>
      <c r="J853" s="1" t="str">
        <f>VLOOKUP(I853,tblCountries6[],2,FALSE)</f>
        <v>USA</v>
      </c>
      <c r="K853" s="1" t="s">
        <v>5881</v>
      </c>
      <c r="L853" s="1">
        <v>8</v>
      </c>
      <c r="M853" s="2" t="str">
        <f t="shared" si="40"/>
        <v>usa</v>
      </c>
      <c r="N853" s="2" t="str">
        <f>VLOOKUP(M853,ClearingKeys!$A$2:$B$104,2,FALSE)</f>
        <v>NA</v>
      </c>
      <c r="O853" s="2">
        <f t="shared" si="39"/>
        <v>8</v>
      </c>
      <c r="P853" t="str">
        <f t="shared" si="41"/>
        <v>USA</v>
      </c>
    </row>
    <row r="854" spans="1:16" ht="51" x14ac:dyDescent="0.2">
      <c r="A854" s="1" t="s">
        <v>2094</v>
      </c>
      <c r="B854" s="1" t="s">
        <v>1463</v>
      </c>
      <c r="C854" s="1">
        <v>40000</v>
      </c>
      <c r="D854" s="1">
        <v>40000</v>
      </c>
      <c r="E854" s="1" t="s">
        <v>2902</v>
      </c>
      <c r="F854" s="1">
        <v>40000</v>
      </c>
      <c r="G854" s="1" t="s">
        <v>2609</v>
      </c>
      <c r="H854" s="1" t="s">
        <v>6511</v>
      </c>
      <c r="I854" s="1" t="s">
        <v>2895</v>
      </c>
      <c r="J854" s="1" t="str">
        <f>VLOOKUP(I854,tblCountries6[],2,FALSE)</f>
        <v>USA</v>
      </c>
      <c r="K854" s="1" t="s">
        <v>2431</v>
      </c>
      <c r="L854" s="1">
        <v>2</v>
      </c>
      <c r="M854" s="2" t="str">
        <f t="shared" si="40"/>
        <v>usa</v>
      </c>
      <c r="N854" s="2" t="str">
        <f>VLOOKUP(M854,ClearingKeys!$A$2:$B$104,2,FALSE)</f>
        <v>NA</v>
      </c>
      <c r="O854" s="2">
        <f t="shared" si="39"/>
        <v>2</v>
      </c>
      <c r="P854" t="str">
        <f t="shared" si="41"/>
        <v>USA</v>
      </c>
    </row>
    <row r="855" spans="1:16" ht="38.25" x14ac:dyDescent="0.2">
      <c r="A855" s="1" t="s">
        <v>2096</v>
      </c>
      <c r="B855" s="1" t="s">
        <v>2448</v>
      </c>
      <c r="C855" s="1">
        <v>98000</v>
      </c>
      <c r="D855" s="1">
        <v>98000</v>
      </c>
      <c r="E855" s="1" t="s">
        <v>2902</v>
      </c>
      <c r="F855" s="1">
        <v>98000</v>
      </c>
      <c r="G855" s="1" t="s">
        <v>1482</v>
      </c>
      <c r="H855" s="1" t="s">
        <v>3027</v>
      </c>
      <c r="I855" s="1" t="s">
        <v>2564</v>
      </c>
      <c r="J855" s="1" t="str">
        <f>VLOOKUP(I855,tblCountries6[],2,FALSE)</f>
        <v>Indonesia</v>
      </c>
      <c r="K855" s="1" t="s">
        <v>5350</v>
      </c>
      <c r="L855" s="1">
        <v>14</v>
      </c>
      <c r="M855" s="2" t="str">
        <f t="shared" si="40"/>
        <v>indonesia</v>
      </c>
      <c r="N855" s="2" t="str">
        <f>VLOOKUP(M855,ClearingKeys!$A$2:$B$104,2,FALSE)</f>
        <v>ASIA</v>
      </c>
      <c r="O855" s="2">
        <f t="shared" si="39"/>
        <v>14</v>
      </c>
      <c r="P855" t="str">
        <f t="shared" si="41"/>
        <v>Indonesia</v>
      </c>
    </row>
    <row r="856" spans="1:16" ht="51" x14ac:dyDescent="0.2">
      <c r="A856" s="1" t="s">
        <v>2098</v>
      </c>
      <c r="B856" s="1" t="s">
        <v>2448</v>
      </c>
      <c r="C856" s="1">
        <v>50000</v>
      </c>
      <c r="D856" s="1">
        <v>50000</v>
      </c>
      <c r="E856" s="1" t="s">
        <v>2902</v>
      </c>
      <c r="F856" s="1">
        <v>50000</v>
      </c>
      <c r="G856" s="1" t="s">
        <v>4376</v>
      </c>
      <c r="H856" s="1" t="s">
        <v>2893</v>
      </c>
      <c r="I856" s="1" t="s">
        <v>2895</v>
      </c>
      <c r="J856" s="1" t="str">
        <f>VLOOKUP(I856,tblCountries6[],2,FALSE)</f>
        <v>USA</v>
      </c>
      <c r="K856" s="1" t="s">
        <v>2431</v>
      </c>
      <c r="L856" s="1">
        <v>15</v>
      </c>
      <c r="M856" s="2" t="str">
        <f t="shared" si="40"/>
        <v>usa</v>
      </c>
      <c r="N856" s="2" t="str">
        <f>VLOOKUP(M856,ClearingKeys!$A$2:$B$104,2,FALSE)</f>
        <v>NA</v>
      </c>
      <c r="O856" s="2">
        <f t="shared" si="39"/>
        <v>15</v>
      </c>
      <c r="P856" t="str">
        <f t="shared" si="41"/>
        <v>USA</v>
      </c>
    </row>
    <row r="857" spans="1:16" ht="38.25" x14ac:dyDescent="0.2">
      <c r="A857" s="1" t="s">
        <v>2105</v>
      </c>
      <c r="B857" s="1" t="s">
        <v>4986</v>
      </c>
      <c r="C857" s="1">
        <v>135000</v>
      </c>
      <c r="D857" s="1">
        <v>135000</v>
      </c>
      <c r="E857" s="1" t="s">
        <v>2902</v>
      </c>
      <c r="F857" s="1">
        <v>135000</v>
      </c>
      <c r="G857" s="1" t="s">
        <v>2930</v>
      </c>
      <c r="H857" s="1" t="s">
        <v>2893</v>
      </c>
      <c r="I857" s="1" t="s">
        <v>2895</v>
      </c>
      <c r="J857" s="1" t="str">
        <f>VLOOKUP(I857,tblCountries6[],2,FALSE)</f>
        <v>USA</v>
      </c>
      <c r="K857" s="1" t="s">
        <v>1240</v>
      </c>
      <c r="L857" s="1">
        <v>25</v>
      </c>
      <c r="M857" s="2" t="str">
        <f t="shared" si="40"/>
        <v>usa</v>
      </c>
      <c r="N857" s="2" t="str">
        <f>VLOOKUP(M857,ClearingKeys!$A$2:$B$104,2,FALSE)</f>
        <v>NA</v>
      </c>
      <c r="O857" s="2">
        <f t="shared" si="39"/>
        <v>25</v>
      </c>
      <c r="P857" t="str">
        <f t="shared" si="41"/>
        <v>USA</v>
      </c>
    </row>
    <row r="858" spans="1:16" ht="38.25" x14ac:dyDescent="0.2">
      <c r="A858" s="1" t="s">
        <v>2104</v>
      </c>
      <c r="B858" s="1" t="s">
        <v>5831</v>
      </c>
      <c r="C858" s="1">
        <v>125</v>
      </c>
      <c r="D858" s="1">
        <v>125000</v>
      </c>
      <c r="E858" s="1" t="s">
        <v>2902</v>
      </c>
      <c r="F858" s="1">
        <v>125000</v>
      </c>
      <c r="G858" s="1" t="s">
        <v>6040</v>
      </c>
      <c r="H858" s="1" t="s">
        <v>3027</v>
      </c>
      <c r="I858" s="1" t="s">
        <v>193</v>
      </c>
      <c r="J858" s="1" t="str">
        <f>VLOOKUP(I858,tblCountries6[],2,FALSE)</f>
        <v>Norway</v>
      </c>
      <c r="K858" s="1" t="s">
        <v>1240</v>
      </c>
      <c r="L858" s="1">
        <v>6</v>
      </c>
      <c r="M858" s="2" t="str">
        <f t="shared" si="40"/>
        <v>norway</v>
      </c>
      <c r="N858" s="2" t="str">
        <f>VLOOKUP(M858,ClearingKeys!$A$2:$B$104,2,FALSE)</f>
        <v>EUROPE</v>
      </c>
      <c r="O858" s="2">
        <f t="shared" si="39"/>
        <v>6</v>
      </c>
      <c r="P858" t="str">
        <f t="shared" si="41"/>
        <v>Norway</v>
      </c>
    </row>
    <row r="859" spans="1:16" ht="38.25" x14ac:dyDescent="0.2">
      <c r="A859" s="1" t="s">
        <v>2107</v>
      </c>
      <c r="B859" s="1" t="s">
        <v>4485</v>
      </c>
      <c r="C859" s="1">
        <v>4500</v>
      </c>
      <c r="D859" s="1">
        <v>4500</v>
      </c>
      <c r="E859" s="1" t="s">
        <v>2902</v>
      </c>
      <c r="F859" s="1">
        <v>4500</v>
      </c>
      <c r="G859" s="1" t="s">
        <v>463</v>
      </c>
      <c r="H859" s="1" t="s">
        <v>6511</v>
      </c>
      <c r="I859" s="1" t="s">
        <v>2564</v>
      </c>
      <c r="J859" s="1" t="str">
        <f>VLOOKUP(I859,tblCountries6[],2,FALSE)</f>
        <v>Indonesia</v>
      </c>
      <c r="K859" s="1" t="s">
        <v>5350</v>
      </c>
      <c r="L859" s="1">
        <v>4</v>
      </c>
      <c r="M859" s="2" t="str">
        <f t="shared" si="40"/>
        <v>indonesia</v>
      </c>
      <c r="N859" s="2" t="str">
        <f>VLOOKUP(M859,ClearingKeys!$A$2:$B$104,2,FALSE)</f>
        <v>ASIA</v>
      </c>
      <c r="O859" s="2">
        <f t="shared" si="39"/>
        <v>4</v>
      </c>
      <c r="P859" t="str">
        <f t="shared" si="41"/>
        <v>Indonesia</v>
      </c>
    </row>
    <row r="860" spans="1:16" ht="38.25" x14ac:dyDescent="0.2">
      <c r="A860" s="1" t="s">
        <v>2106</v>
      </c>
      <c r="B860" s="1" t="s">
        <v>3309</v>
      </c>
      <c r="C860" s="1">
        <v>115000</v>
      </c>
      <c r="D860" s="1">
        <v>115000</v>
      </c>
      <c r="E860" s="1" t="s">
        <v>2902</v>
      </c>
      <c r="F860" s="1">
        <v>115000</v>
      </c>
      <c r="G860" s="1" t="s">
        <v>4661</v>
      </c>
      <c r="H860" s="1" t="s">
        <v>6511</v>
      </c>
      <c r="I860" s="1" t="s">
        <v>2895</v>
      </c>
      <c r="J860" s="1" t="str">
        <f>VLOOKUP(I860,tblCountries6[],2,FALSE)</f>
        <v>USA</v>
      </c>
      <c r="K860" s="1" t="s">
        <v>1240</v>
      </c>
      <c r="L860" s="1">
        <v>10</v>
      </c>
      <c r="M860" s="2" t="str">
        <f t="shared" si="40"/>
        <v>usa</v>
      </c>
      <c r="N860" s="2" t="str">
        <f>VLOOKUP(M860,ClearingKeys!$A$2:$B$104,2,FALSE)</f>
        <v>NA</v>
      </c>
      <c r="O860" s="2">
        <f t="shared" si="39"/>
        <v>10</v>
      </c>
      <c r="P860" t="str">
        <f t="shared" si="41"/>
        <v>USA</v>
      </c>
    </row>
    <row r="861" spans="1:16" ht="51" x14ac:dyDescent="0.2">
      <c r="A861" s="1" t="s">
        <v>2151</v>
      </c>
      <c r="B861" s="1" t="s">
        <v>3752</v>
      </c>
      <c r="C861" s="1">
        <v>70000</v>
      </c>
      <c r="D861" s="1">
        <v>70000</v>
      </c>
      <c r="E861" s="1" t="s">
        <v>2902</v>
      </c>
      <c r="F861" s="1">
        <v>70000</v>
      </c>
      <c r="G861" s="1" t="s">
        <v>2972</v>
      </c>
      <c r="H861" s="1" t="s">
        <v>6511</v>
      </c>
      <c r="I861" s="1" t="s">
        <v>2895</v>
      </c>
      <c r="J861" s="1" t="str">
        <f>VLOOKUP(I861,tblCountries6[],2,FALSE)</f>
        <v>USA</v>
      </c>
      <c r="K861" s="1" t="s">
        <v>2431</v>
      </c>
      <c r="L861" s="1">
        <v>15</v>
      </c>
      <c r="M861" s="2" t="str">
        <f t="shared" si="40"/>
        <v>usa</v>
      </c>
      <c r="N861" s="2" t="str">
        <f>VLOOKUP(M861,ClearingKeys!$A$2:$B$104,2,FALSE)</f>
        <v>NA</v>
      </c>
      <c r="O861" s="2">
        <f t="shared" si="39"/>
        <v>15</v>
      </c>
      <c r="P861" t="str">
        <f t="shared" si="41"/>
        <v>USA</v>
      </c>
    </row>
    <row r="862" spans="1:16" ht="38.25" x14ac:dyDescent="0.2">
      <c r="A862" s="1" t="s">
        <v>2150</v>
      </c>
      <c r="B862" s="1" t="s">
        <v>3695</v>
      </c>
      <c r="C862" s="1">
        <v>5000</v>
      </c>
      <c r="D862" s="1">
        <v>60000</v>
      </c>
      <c r="E862" s="1" t="s">
        <v>2902</v>
      </c>
      <c r="F862" s="1">
        <v>60000</v>
      </c>
      <c r="G862" s="1" t="s">
        <v>3594</v>
      </c>
      <c r="H862" s="1" t="s">
        <v>6511</v>
      </c>
      <c r="I862" s="1" t="s">
        <v>2895</v>
      </c>
      <c r="J862" s="1" t="str">
        <f>VLOOKUP(I862,tblCountries6[],2,FALSE)</f>
        <v>USA</v>
      </c>
      <c r="K862" s="1" t="s">
        <v>5350</v>
      </c>
      <c r="L862" s="1">
        <v>8</v>
      </c>
      <c r="M862" s="2" t="str">
        <f t="shared" si="40"/>
        <v>usa</v>
      </c>
      <c r="N862" s="2" t="str">
        <f>VLOOKUP(M862,ClearingKeys!$A$2:$B$104,2,FALSE)</f>
        <v>NA</v>
      </c>
      <c r="O862" s="2">
        <f t="shared" si="39"/>
        <v>8</v>
      </c>
      <c r="P862" t="str">
        <f t="shared" si="41"/>
        <v>USA</v>
      </c>
    </row>
    <row r="863" spans="1:16" ht="38.25" x14ac:dyDescent="0.2">
      <c r="A863" s="1" t="s">
        <v>2149</v>
      </c>
      <c r="B863" s="1" t="s">
        <v>504</v>
      </c>
      <c r="C863" s="1">
        <v>87456</v>
      </c>
      <c r="D863" s="1">
        <v>87456</v>
      </c>
      <c r="E863" s="1" t="s">
        <v>2902</v>
      </c>
      <c r="F863" s="1">
        <v>87456</v>
      </c>
      <c r="G863" s="1" t="s">
        <v>1613</v>
      </c>
      <c r="H863" s="1" t="s">
        <v>3027</v>
      </c>
      <c r="I863" s="1" t="s">
        <v>2895</v>
      </c>
      <c r="J863" s="1" t="str">
        <f>VLOOKUP(I863,tblCountries6[],2,FALSE)</f>
        <v>USA</v>
      </c>
      <c r="K863" s="1" t="s">
        <v>5350</v>
      </c>
      <c r="L863" s="1">
        <v>12</v>
      </c>
      <c r="M863" s="2" t="str">
        <f t="shared" si="40"/>
        <v>usa</v>
      </c>
      <c r="N863" s="2" t="str">
        <f>VLOOKUP(M863,ClearingKeys!$A$2:$B$104,2,FALSE)</f>
        <v>NA</v>
      </c>
      <c r="O863" s="2">
        <f t="shared" si="39"/>
        <v>12</v>
      </c>
      <c r="P863" t="str">
        <f t="shared" si="41"/>
        <v>USA</v>
      </c>
    </row>
    <row r="864" spans="1:16" ht="51" x14ac:dyDescent="0.2">
      <c r="A864" s="1" t="s">
        <v>2147</v>
      </c>
      <c r="B864" s="1" t="s">
        <v>5895</v>
      </c>
      <c r="C864" s="1">
        <v>26400</v>
      </c>
      <c r="D864" s="1">
        <v>26400</v>
      </c>
      <c r="E864" s="1" t="s">
        <v>2902</v>
      </c>
      <c r="F864" s="1">
        <v>26400</v>
      </c>
      <c r="G864" s="1" t="s">
        <v>396</v>
      </c>
      <c r="H864" s="1" t="s">
        <v>6511</v>
      </c>
      <c r="I864" s="1" t="s">
        <v>1551</v>
      </c>
      <c r="J864" s="1" t="str">
        <f>VLOOKUP(I864,tblCountries6[],2,FALSE)</f>
        <v>UAE</v>
      </c>
      <c r="K864" s="1" t="s">
        <v>2431</v>
      </c>
      <c r="L864" s="1">
        <v>6</v>
      </c>
      <c r="M864" s="2" t="str">
        <f t="shared" si="40"/>
        <v>uae</v>
      </c>
      <c r="N864" s="2" t="str">
        <f>VLOOKUP(M864,ClearingKeys!$A$2:$B$104,2,FALSE)</f>
        <v>ASIA</v>
      </c>
      <c r="O864" s="2">
        <f t="shared" si="39"/>
        <v>6</v>
      </c>
      <c r="P864" t="str">
        <f t="shared" si="41"/>
        <v>Uae</v>
      </c>
    </row>
    <row r="865" spans="1:16" ht="51" x14ac:dyDescent="0.2">
      <c r="A865" s="1" t="s">
        <v>2154</v>
      </c>
      <c r="B865" s="1" t="s">
        <v>893</v>
      </c>
      <c r="C865" s="1">
        <v>1000</v>
      </c>
      <c r="D865" s="1">
        <v>12000</v>
      </c>
      <c r="E865" s="1" t="s">
        <v>2902</v>
      </c>
      <c r="F865" s="1">
        <v>12000</v>
      </c>
      <c r="G865" s="1" t="s">
        <v>3774</v>
      </c>
      <c r="H865" s="1" t="s">
        <v>3027</v>
      </c>
      <c r="I865" s="1" t="s">
        <v>1551</v>
      </c>
      <c r="J865" s="1" t="str">
        <f>VLOOKUP(I865,tblCountries6[],2,FALSE)</f>
        <v>UAE</v>
      </c>
      <c r="K865" s="1" t="s">
        <v>2431</v>
      </c>
      <c r="L865" s="1">
        <v>18</v>
      </c>
      <c r="M865" s="2" t="str">
        <f t="shared" si="40"/>
        <v>uae</v>
      </c>
      <c r="N865" s="2" t="str">
        <f>VLOOKUP(M865,ClearingKeys!$A$2:$B$104,2,FALSE)</f>
        <v>ASIA</v>
      </c>
      <c r="O865" s="2">
        <f t="shared" si="39"/>
        <v>18</v>
      </c>
      <c r="P865" t="str">
        <f t="shared" si="41"/>
        <v>Uae</v>
      </c>
    </row>
    <row r="866" spans="1:16" ht="38.25" x14ac:dyDescent="0.2">
      <c r="A866" s="1" t="s">
        <v>2153</v>
      </c>
      <c r="B866" s="1" t="s">
        <v>6361</v>
      </c>
      <c r="C866" s="1">
        <v>144000</v>
      </c>
      <c r="D866" s="1">
        <v>144000</v>
      </c>
      <c r="E866" s="1" t="s">
        <v>718</v>
      </c>
      <c r="F866" s="1">
        <v>2564.3400029999998</v>
      </c>
      <c r="G866" s="1" t="s">
        <v>2649</v>
      </c>
      <c r="H866" s="1" t="s">
        <v>6511</v>
      </c>
      <c r="I866" s="1" t="s">
        <v>1241</v>
      </c>
      <c r="J866" s="1" t="str">
        <f>VLOOKUP(I866,tblCountries6[],2,FALSE)</f>
        <v>India</v>
      </c>
      <c r="K866" s="1" t="s">
        <v>1240</v>
      </c>
      <c r="L866" s="1">
        <v>1</v>
      </c>
      <c r="M866" s="2" t="str">
        <f t="shared" si="40"/>
        <v>india</v>
      </c>
      <c r="N866" s="2" t="str">
        <f>VLOOKUP(M866,ClearingKeys!$A$2:$B$104,2,FALSE)</f>
        <v>ASIA</v>
      </c>
      <c r="O866" s="2">
        <f t="shared" si="39"/>
        <v>1</v>
      </c>
      <c r="P866" t="str">
        <f t="shared" si="41"/>
        <v>India</v>
      </c>
    </row>
    <row r="867" spans="1:16" ht="51" x14ac:dyDescent="0.2">
      <c r="A867" s="1" t="s">
        <v>2160</v>
      </c>
      <c r="B867" s="1" t="s">
        <v>6289</v>
      </c>
      <c r="C867" s="1" t="s">
        <v>3872</v>
      </c>
      <c r="D867" s="1">
        <v>62000</v>
      </c>
      <c r="E867" s="1" t="s">
        <v>2902</v>
      </c>
      <c r="F867" s="1">
        <v>62000</v>
      </c>
      <c r="G867" s="1" t="s">
        <v>3798</v>
      </c>
      <c r="H867" s="1" t="s">
        <v>3027</v>
      </c>
      <c r="I867" s="1" t="s">
        <v>6139</v>
      </c>
      <c r="J867" s="1" t="str">
        <f>VLOOKUP(I867,tblCountries6[],2,FALSE)</f>
        <v>Qatar</v>
      </c>
      <c r="K867" s="1" t="s">
        <v>2431</v>
      </c>
      <c r="L867" s="1">
        <v>11</v>
      </c>
      <c r="M867" s="2" t="str">
        <f t="shared" si="40"/>
        <v>qatar</v>
      </c>
      <c r="N867" s="2" t="str">
        <f>VLOOKUP(M867,ClearingKeys!$A$2:$B$104,2,FALSE)</f>
        <v>ASIA</v>
      </c>
      <c r="O867" s="2">
        <f t="shared" si="39"/>
        <v>11</v>
      </c>
      <c r="P867" t="str">
        <f t="shared" si="41"/>
        <v>Qatar</v>
      </c>
    </row>
    <row r="868" spans="1:16" ht="38.25" x14ac:dyDescent="0.2">
      <c r="A868" s="1" t="s">
        <v>2165</v>
      </c>
      <c r="B868" s="1" t="s">
        <v>165</v>
      </c>
      <c r="C868" s="1" t="s">
        <v>1608</v>
      </c>
      <c r="D868" s="1">
        <v>300000</v>
      </c>
      <c r="E868" s="1" t="s">
        <v>718</v>
      </c>
      <c r="F868" s="1">
        <v>5342.3750060000002</v>
      </c>
      <c r="G868" s="1" t="s">
        <v>2580</v>
      </c>
      <c r="H868" s="1" t="s">
        <v>6511</v>
      </c>
      <c r="I868" s="1" t="s">
        <v>1241</v>
      </c>
      <c r="J868" s="1" t="str">
        <f>VLOOKUP(I868,tblCountries6[],2,FALSE)</f>
        <v>India</v>
      </c>
      <c r="K868" s="1" t="s">
        <v>5881</v>
      </c>
      <c r="L868" s="1">
        <v>10</v>
      </c>
      <c r="M868" s="2" t="str">
        <f t="shared" si="40"/>
        <v>india</v>
      </c>
      <c r="N868" s="2" t="str">
        <f>VLOOKUP(M868,ClearingKeys!$A$2:$B$104,2,FALSE)</f>
        <v>ASIA</v>
      </c>
      <c r="O868" s="2">
        <f t="shared" si="39"/>
        <v>10</v>
      </c>
      <c r="P868" t="str">
        <f t="shared" si="41"/>
        <v>India</v>
      </c>
    </row>
    <row r="869" spans="1:16" ht="38.25" x14ac:dyDescent="0.2">
      <c r="A869" s="1" t="s">
        <v>2166</v>
      </c>
      <c r="B869" s="1" t="s">
        <v>2826</v>
      </c>
      <c r="C869" s="1">
        <v>40000</v>
      </c>
      <c r="D869" s="1">
        <v>40000</v>
      </c>
      <c r="E869" s="1" t="s">
        <v>2896</v>
      </c>
      <c r="F869" s="1">
        <v>50815.977559999999</v>
      </c>
      <c r="G869" s="1" t="s">
        <v>1074</v>
      </c>
      <c r="H869" s="1" t="s">
        <v>6511</v>
      </c>
      <c r="I869" s="1" t="s">
        <v>1766</v>
      </c>
      <c r="J869" s="1" t="str">
        <f>VLOOKUP(I869,tblCountries6[],2,FALSE)</f>
        <v>Netherlands</v>
      </c>
      <c r="K869" s="1" t="s">
        <v>1240</v>
      </c>
      <c r="L869" s="1">
        <v>4</v>
      </c>
      <c r="M869" s="2" t="str">
        <f t="shared" si="40"/>
        <v>netherlands</v>
      </c>
      <c r="N869" s="2" t="str">
        <f>VLOOKUP(M869,ClearingKeys!$A$2:$B$104,2,FALSE)</f>
        <v>EUROPE</v>
      </c>
      <c r="O869" s="2">
        <f t="shared" si="39"/>
        <v>4</v>
      </c>
      <c r="P869" t="str">
        <f t="shared" si="41"/>
        <v>Netherlands</v>
      </c>
    </row>
    <row r="870" spans="1:16" ht="38.25" x14ac:dyDescent="0.2">
      <c r="A870" s="1" t="s">
        <v>2163</v>
      </c>
      <c r="B870" s="1" t="s">
        <v>4996</v>
      </c>
      <c r="C870" s="1" t="s">
        <v>1077</v>
      </c>
      <c r="D870" s="1">
        <v>25560</v>
      </c>
      <c r="E870" s="1" t="s">
        <v>2902</v>
      </c>
      <c r="F870" s="1">
        <v>25560</v>
      </c>
      <c r="G870" s="1" t="s">
        <v>218</v>
      </c>
      <c r="H870" s="1" t="s">
        <v>3027</v>
      </c>
      <c r="I870" s="1" t="s">
        <v>5939</v>
      </c>
      <c r="J870" s="1" t="str">
        <f>VLOOKUP(I870,tblCountries6[],2,FALSE)</f>
        <v>Saudi Arabia</v>
      </c>
      <c r="K870" s="1" t="s">
        <v>1240</v>
      </c>
      <c r="L870" s="1">
        <v>3</v>
      </c>
      <c r="M870" s="2" t="str">
        <f t="shared" si="40"/>
        <v>saudi arabia</v>
      </c>
      <c r="N870" s="2" t="str">
        <f>VLOOKUP(M870,ClearingKeys!$A$2:$B$104,2,FALSE)</f>
        <v>ASIA</v>
      </c>
      <c r="O870" s="2">
        <f t="shared" si="39"/>
        <v>3</v>
      </c>
      <c r="P870" t="str">
        <f t="shared" si="41"/>
        <v>Saudi Arabia</v>
      </c>
    </row>
    <row r="871" spans="1:16" ht="38.25" x14ac:dyDescent="0.2">
      <c r="A871" s="1" t="s">
        <v>2164</v>
      </c>
      <c r="B871" s="1" t="s">
        <v>3984</v>
      </c>
      <c r="C871" s="1" t="s">
        <v>2560</v>
      </c>
      <c r="D871" s="1">
        <v>720000</v>
      </c>
      <c r="E871" s="1" t="s">
        <v>718</v>
      </c>
      <c r="F871" s="1">
        <v>12821.70001</v>
      </c>
      <c r="G871" s="1" t="s">
        <v>2666</v>
      </c>
      <c r="H871" s="1" t="s">
        <v>519</v>
      </c>
      <c r="I871" s="1" t="s">
        <v>1241</v>
      </c>
      <c r="J871" s="1" t="str">
        <f>VLOOKUP(I871,tblCountries6[],2,FALSE)</f>
        <v>India</v>
      </c>
      <c r="K871" s="1" t="s">
        <v>1240</v>
      </c>
      <c r="L871" s="1">
        <v>3</v>
      </c>
      <c r="M871" s="2" t="str">
        <f t="shared" si="40"/>
        <v>india</v>
      </c>
      <c r="N871" s="2" t="str">
        <f>VLOOKUP(M871,ClearingKeys!$A$2:$B$104,2,FALSE)</f>
        <v>ASIA</v>
      </c>
      <c r="O871" s="2">
        <f t="shared" si="39"/>
        <v>3</v>
      </c>
      <c r="P871" t="str">
        <f t="shared" si="41"/>
        <v>India</v>
      </c>
    </row>
    <row r="872" spans="1:16" ht="51" x14ac:dyDescent="0.2">
      <c r="A872" s="1" t="s">
        <v>2131</v>
      </c>
      <c r="B872" s="1" t="s">
        <v>5863</v>
      </c>
      <c r="C872" s="1">
        <v>600000</v>
      </c>
      <c r="D872" s="1">
        <v>600000</v>
      </c>
      <c r="E872" s="1" t="s">
        <v>718</v>
      </c>
      <c r="F872" s="1">
        <v>10684.75001</v>
      </c>
      <c r="G872" s="1" t="s">
        <v>2739</v>
      </c>
      <c r="H872" s="1" t="s">
        <v>3027</v>
      </c>
      <c r="I872" s="1" t="s">
        <v>1241</v>
      </c>
      <c r="J872" s="1" t="str">
        <f>VLOOKUP(I872,tblCountries6[],2,FALSE)</f>
        <v>India</v>
      </c>
      <c r="K872" s="1" t="s">
        <v>2431</v>
      </c>
      <c r="L872" s="1">
        <v>5</v>
      </c>
      <c r="M872" s="2" t="str">
        <f t="shared" si="40"/>
        <v>india</v>
      </c>
      <c r="N872" s="2" t="str">
        <f>VLOOKUP(M872,ClearingKeys!$A$2:$B$104,2,FALSE)</f>
        <v>ASIA</v>
      </c>
      <c r="O872" s="2">
        <f t="shared" si="39"/>
        <v>5</v>
      </c>
      <c r="P872" t="str">
        <f t="shared" si="41"/>
        <v>India</v>
      </c>
    </row>
    <row r="873" spans="1:16" ht="51" x14ac:dyDescent="0.2">
      <c r="A873" s="1" t="s">
        <v>2129</v>
      </c>
      <c r="B873" s="1" t="s">
        <v>500</v>
      </c>
      <c r="C873" s="1">
        <v>35000</v>
      </c>
      <c r="D873" s="1">
        <v>420000</v>
      </c>
      <c r="E873" s="1" t="s">
        <v>3460</v>
      </c>
      <c r="F873" s="1">
        <v>4457.9172609999996</v>
      </c>
      <c r="G873" s="1" t="s">
        <v>2626</v>
      </c>
      <c r="H873" s="1" t="s">
        <v>3027</v>
      </c>
      <c r="I873" s="1" t="s">
        <v>288</v>
      </c>
      <c r="J873" s="1" t="str">
        <f>VLOOKUP(I873,tblCountries6[],2,FALSE)</f>
        <v>Pakistan</v>
      </c>
      <c r="K873" s="1" t="s">
        <v>2431</v>
      </c>
      <c r="L873" s="1">
        <v>4</v>
      </c>
      <c r="M873" s="2" t="str">
        <f t="shared" si="40"/>
        <v>pakistan</v>
      </c>
      <c r="N873" s="2" t="str">
        <f>VLOOKUP(M873,ClearingKeys!$A$2:$B$104,2,FALSE)</f>
        <v>ASIA</v>
      </c>
      <c r="O873" s="2">
        <f t="shared" si="39"/>
        <v>4</v>
      </c>
      <c r="P873" t="str">
        <f t="shared" si="41"/>
        <v>Pakistan</v>
      </c>
    </row>
    <row r="874" spans="1:16" ht="38.25" x14ac:dyDescent="0.2">
      <c r="A874" s="1" t="s">
        <v>2133</v>
      </c>
      <c r="B874" s="1" t="s">
        <v>6232</v>
      </c>
      <c r="C874" s="1" t="s">
        <v>2625</v>
      </c>
      <c r="D874" s="1">
        <v>125000</v>
      </c>
      <c r="E874" s="1" t="s">
        <v>2902</v>
      </c>
      <c r="F874" s="1">
        <v>125000</v>
      </c>
      <c r="G874" s="1" t="s">
        <v>5604</v>
      </c>
      <c r="H874" s="1" t="s">
        <v>2893</v>
      </c>
      <c r="I874" s="1" t="s">
        <v>6301</v>
      </c>
      <c r="J874" s="1" t="str">
        <f>VLOOKUP(I874,tblCountries6[],2,FALSE)</f>
        <v>South Africa</v>
      </c>
      <c r="K874" s="1" t="s">
        <v>1240</v>
      </c>
      <c r="L874" s="1">
        <v>20</v>
      </c>
      <c r="M874" s="2" t="str">
        <f t="shared" si="40"/>
        <v>south africa</v>
      </c>
      <c r="N874" s="2" t="str">
        <f>VLOOKUP(M874,ClearingKeys!$A$2:$B$104,2,FALSE)</f>
        <v>AFRICA</v>
      </c>
      <c r="O874" s="2">
        <f t="shared" si="39"/>
        <v>20</v>
      </c>
      <c r="P874" t="str">
        <f t="shared" si="41"/>
        <v>South Africa</v>
      </c>
    </row>
    <row r="875" spans="1:16" ht="38.25" x14ac:dyDescent="0.2">
      <c r="A875" s="1" t="s">
        <v>2132</v>
      </c>
      <c r="B875" s="1" t="s">
        <v>1388</v>
      </c>
      <c r="C875" s="1">
        <v>43000</v>
      </c>
      <c r="D875" s="1">
        <v>43000</v>
      </c>
      <c r="E875" s="1" t="s">
        <v>2902</v>
      </c>
      <c r="F875" s="1">
        <v>43000</v>
      </c>
      <c r="G875" s="1" t="s">
        <v>2972</v>
      </c>
      <c r="H875" s="1" t="s">
        <v>6511</v>
      </c>
      <c r="I875" s="1" t="s">
        <v>2895</v>
      </c>
      <c r="J875" s="1" t="str">
        <f>VLOOKUP(I875,tblCountries6[],2,FALSE)</f>
        <v>USA</v>
      </c>
      <c r="K875" s="1" t="s">
        <v>1240</v>
      </c>
      <c r="L875" s="1">
        <v>1</v>
      </c>
      <c r="M875" s="2" t="str">
        <f t="shared" si="40"/>
        <v>usa</v>
      </c>
      <c r="N875" s="2" t="str">
        <f>VLOOKUP(M875,ClearingKeys!$A$2:$B$104,2,FALSE)</f>
        <v>NA</v>
      </c>
      <c r="O875" s="2">
        <f t="shared" si="39"/>
        <v>1</v>
      </c>
      <c r="P875" t="str">
        <f t="shared" si="41"/>
        <v>USA</v>
      </c>
    </row>
    <row r="876" spans="1:16" ht="38.25" x14ac:dyDescent="0.2">
      <c r="A876" s="1" t="s">
        <v>2134</v>
      </c>
      <c r="B876" s="1" t="s">
        <v>5908</v>
      </c>
      <c r="C876" s="1" t="s">
        <v>2803</v>
      </c>
      <c r="D876" s="1">
        <v>400000</v>
      </c>
      <c r="E876" s="1" t="s">
        <v>718</v>
      </c>
      <c r="F876" s="1">
        <v>7123.1666750000004</v>
      </c>
      <c r="G876" s="1" t="s">
        <v>5290</v>
      </c>
      <c r="H876" s="1" t="s">
        <v>4092</v>
      </c>
      <c r="I876" s="1" t="s">
        <v>1241</v>
      </c>
      <c r="J876" s="1" t="str">
        <f>VLOOKUP(I876,tblCountries6[],2,FALSE)</f>
        <v>India</v>
      </c>
      <c r="K876" s="1" t="s">
        <v>5350</v>
      </c>
      <c r="L876" s="1">
        <v>6</v>
      </c>
      <c r="M876" s="2" t="str">
        <f t="shared" si="40"/>
        <v>india</v>
      </c>
      <c r="N876" s="2" t="str">
        <f>VLOOKUP(M876,ClearingKeys!$A$2:$B$104,2,FALSE)</f>
        <v>ASIA</v>
      </c>
      <c r="O876" s="2">
        <f t="shared" si="39"/>
        <v>6</v>
      </c>
      <c r="P876" t="str">
        <f t="shared" si="41"/>
        <v>India</v>
      </c>
    </row>
    <row r="877" spans="1:16" ht="38.25" x14ac:dyDescent="0.2">
      <c r="A877" s="1" t="s">
        <v>2140</v>
      </c>
      <c r="B877" s="1" t="s">
        <v>5908</v>
      </c>
      <c r="C877" s="1">
        <v>10000</v>
      </c>
      <c r="D877" s="1">
        <v>10000</v>
      </c>
      <c r="E877" s="1" t="s">
        <v>2902</v>
      </c>
      <c r="F877" s="1">
        <v>10000</v>
      </c>
      <c r="G877" s="1" t="s">
        <v>2249</v>
      </c>
      <c r="H877" s="1" t="s">
        <v>519</v>
      </c>
      <c r="I877" s="1" t="s">
        <v>2697</v>
      </c>
      <c r="J877" s="1" t="str">
        <f>VLOOKUP(I877,tblCountries6[],2,FALSE)</f>
        <v>Vietnam</v>
      </c>
      <c r="K877" s="1" t="s">
        <v>1240</v>
      </c>
      <c r="L877" s="1">
        <v>4</v>
      </c>
      <c r="M877" s="2" t="str">
        <f t="shared" si="40"/>
        <v>vietnam</v>
      </c>
      <c r="N877" s="2" t="str">
        <f>VLOOKUP(M877,ClearingKeys!$A$2:$B$104,2,FALSE)</f>
        <v>ASIA</v>
      </c>
      <c r="O877" s="2">
        <f t="shared" si="39"/>
        <v>4</v>
      </c>
      <c r="P877" t="str">
        <f t="shared" si="41"/>
        <v>Vietnam</v>
      </c>
    </row>
    <row r="878" spans="1:16" ht="38.25" x14ac:dyDescent="0.2">
      <c r="A878" s="1" t="s">
        <v>2141</v>
      </c>
      <c r="B878" s="1" t="s">
        <v>5936</v>
      </c>
      <c r="C878" s="1" t="s">
        <v>1899</v>
      </c>
      <c r="D878" s="1">
        <v>500000</v>
      </c>
      <c r="E878" s="1" t="s">
        <v>718</v>
      </c>
      <c r="F878" s="1">
        <v>8903.9583440000006</v>
      </c>
      <c r="G878" s="1" t="s">
        <v>4729</v>
      </c>
      <c r="H878" s="1" t="s">
        <v>3027</v>
      </c>
      <c r="I878" s="1" t="s">
        <v>1241</v>
      </c>
      <c r="J878" s="1" t="str">
        <f>VLOOKUP(I878,tblCountries6[],2,FALSE)</f>
        <v>India</v>
      </c>
      <c r="K878" s="1" t="s">
        <v>5881</v>
      </c>
      <c r="L878" s="1">
        <v>5</v>
      </c>
      <c r="M878" s="2" t="str">
        <f t="shared" si="40"/>
        <v>india</v>
      </c>
      <c r="N878" s="2" t="str">
        <f>VLOOKUP(M878,ClearingKeys!$A$2:$B$104,2,FALSE)</f>
        <v>ASIA</v>
      </c>
      <c r="O878" s="2">
        <f t="shared" si="39"/>
        <v>5</v>
      </c>
      <c r="P878" t="str">
        <f t="shared" si="41"/>
        <v>India</v>
      </c>
    </row>
    <row r="879" spans="1:16" ht="38.25" x14ac:dyDescent="0.2">
      <c r="A879" s="1" t="s">
        <v>2142</v>
      </c>
      <c r="B879" s="1" t="s">
        <v>1313</v>
      </c>
      <c r="C879" s="1">
        <v>36500</v>
      </c>
      <c r="D879" s="1">
        <v>36500</v>
      </c>
      <c r="E879" s="1" t="s">
        <v>2902</v>
      </c>
      <c r="F879" s="1">
        <v>36500</v>
      </c>
      <c r="G879" s="1" t="s">
        <v>519</v>
      </c>
      <c r="H879" s="1" t="s">
        <v>519</v>
      </c>
      <c r="I879" s="1" t="s">
        <v>4575</v>
      </c>
      <c r="J879" s="1" t="str">
        <f>VLOOKUP(I879,tblCountries6[],2,FALSE)</f>
        <v>Saudi Arabia</v>
      </c>
      <c r="K879" s="1" t="s">
        <v>1240</v>
      </c>
      <c r="L879" s="1">
        <v>15</v>
      </c>
      <c r="M879" s="2" t="str">
        <f t="shared" si="40"/>
        <v>saudi arabia</v>
      </c>
      <c r="N879" s="2" t="str">
        <f>VLOOKUP(M879,ClearingKeys!$A$2:$B$104,2,FALSE)</f>
        <v>ASIA</v>
      </c>
      <c r="O879" s="2">
        <f t="shared" si="39"/>
        <v>15</v>
      </c>
      <c r="P879" t="str">
        <f t="shared" si="41"/>
        <v>Saudi Arabia</v>
      </c>
    </row>
    <row r="880" spans="1:16" ht="51" x14ac:dyDescent="0.2">
      <c r="A880" s="1" t="s">
        <v>2144</v>
      </c>
      <c r="B880" s="1" t="s">
        <v>2025</v>
      </c>
      <c r="C880" s="1" t="s">
        <v>3446</v>
      </c>
      <c r="D880" s="1">
        <v>100000</v>
      </c>
      <c r="E880" s="1" t="s">
        <v>2902</v>
      </c>
      <c r="F880" s="1">
        <v>100000</v>
      </c>
      <c r="G880" s="1" t="s">
        <v>1113</v>
      </c>
      <c r="H880" s="1" t="s">
        <v>2893</v>
      </c>
      <c r="I880" s="1" t="s">
        <v>5117</v>
      </c>
      <c r="J880" s="1" t="str">
        <f>VLOOKUP(I880,tblCountries6[],2,FALSE)</f>
        <v>Mexico</v>
      </c>
      <c r="K880" s="1" t="s">
        <v>2431</v>
      </c>
      <c r="L880" s="1">
        <v>10</v>
      </c>
      <c r="M880" s="2" t="str">
        <f t="shared" si="40"/>
        <v>mexico</v>
      </c>
      <c r="N880" s="2" t="str">
        <f>VLOOKUP(M880,ClearingKeys!$A$2:$B$104,2,FALSE)</f>
        <v>NA</v>
      </c>
      <c r="O880" s="2">
        <f t="shared" si="39"/>
        <v>10</v>
      </c>
      <c r="P880" t="str">
        <f t="shared" si="41"/>
        <v>Mexico</v>
      </c>
    </row>
    <row r="881" spans="1:16" ht="38.25" x14ac:dyDescent="0.2">
      <c r="A881" s="1" t="s">
        <v>2145</v>
      </c>
      <c r="B881" s="1" t="s">
        <v>6152</v>
      </c>
      <c r="C881" s="1">
        <v>400000</v>
      </c>
      <c r="D881" s="1">
        <v>400000</v>
      </c>
      <c r="E881" s="1" t="s">
        <v>718</v>
      </c>
      <c r="F881" s="1">
        <v>7123.1666750000004</v>
      </c>
      <c r="G881" s="1" t="s">
        <v>740</v>
      </c>
      <c r="H881" s="1" t="s">
        <v>519</v>
      </c>
      <c r="I881" s="1" t="s">
        <v>1241</v>
      </c>
      <c r="J881" s="1" t="str">
        <f>VLOOKUP(I881,tblCountries6[],2,FALSE)</f>
        <v>India</v>
      </c>
      <c r="K881" s="1" t="s">
        <v>5350</v>
      </c>
      <c r="L881" s="1">
        <v>8</v>
      </c>
      <c r="M881" s="2" t="str">
        <f t="shared" si="40"/>
        <v>india</v>
      </c>
      <c r="N881" s="2" t="str">
        <f>VLOOKUP(M881,ClearingKeys!$A$2:$B$104,2,FALSE)</f>
        <v>ASIA</v>
      </c>
      <c r="O881" s="2">
        <f t="shared" si="39"/>
        <v>8</v>
      </c>
      <c r="P881" t="str">
        <f t="shared" si="41"/>
        <v>India</v>
      </c>
    </row>
    <row r="882" spans="1:16" ht="63.75" x14ac:dyDescent="0.2">
      <c r="A882" s="1" t="s">
        <v>2146</v>
      </c>
      <c r="B882" s="1" t="s">
        <v>4227</v>
      </c>
      <c r="C882" s="1" t="s">
        <v>3341</v>
      </c>
      <c r="D882" s="1">
        <v>2300000</v>
      </c>
      <c r="E882" s="1" t="s">
        <v>718</v>
      </c>
      <c r="F882" s="1">
        <v>40958.208379999996</v>
      </c>
      <c r="G882" s="1" t="s">
        <v>3723</v>
      </c>
      <c r="H882" s="1" t="s">
        <v>3027</v>
      </c>
      <c r="I882" s="1" t="s">
        <v>1241</v>
      </c>
      <c r="J882" s="1" t="str">
        <f>VLOOKUP(I882,tblCountries6[],2,FALSE)</f>
        <v>India</v>
      </c>
      <c r="K882" s="1" t="s">
        <v>5350</v>
      </c>
      <c r="L882" s="1">
        <v>8</v>
      </c>
      <c r="M882" s="2" t="str">
        <f t="shared" si="40"/>
        <v>india</v>
      </c>
      <c r="N882" s="2" t="str">
        <f>VLOOKUP(M882,ClearingKeys!$A$2:$B$104,2,FALSE)</f>
        <v>ASIA</v>
      </c>
      <c r="O882" s="2">
        <f t="shared" si="39"/>
        <v>8</v>
      </c>
      <c r="P882" t="str">
        <f t="shared" si="41"/>
        <v>India</v>
      </c>
    </row>
    <row r="883" spans="1:16" ht="51" x14ac:dyDescent="0.2">
      <c r="A883" s="1" t="s">
        <v>2185</v>
      </c>
      <c r="B883" s="1" t="s">
        <v>104</v>
      </c>
      <c r="C883" s="1" t="s">
        <v>4696</v>
      </c>
      <c r="D883" s="1">
        <v>1200000</v>
      </c>
      <c r="E883" s="1" t="s">
        <v>718</v>
      </c>
      <c r="F883" s="1">
        <v>21369.500019999999</v>
      </c>
      <c r="G883" s="1" t="s">
        <v>1251</v>
      </c>
      <c r="H883" s="1" t="s">
        <v>2893</v>
      </c>
      <c r="I883" s="1" t="s">
        <v>1241</v>
      </c>
      <c r="J883" s="1" t="str">
        <f>VLOOKUP(I883,tblCountries6[],2,FALSE)</f>
        <v>India</v>
      </c>
      <c r="K883" s="1" t="s">
        <v>1240</v>
      </c>
      <c r="L883" s="1">
        <v>17</v>
      </c>
      <c r="M883" s="2" t="str">
        <f t="shared" si="40"/>
        <v>india</v>
      </c>
      <c r="N883" s="2" t="str">
        <f>VLOOKUP(M883,ClearingKeys!$A$2:$B$104,2,FALSE)</f>
        <v>ASIA</v>
      </c>
      <c r="O883" s="2">
        <f t="shared" si="39"/>
        <v>17</v>
      </c>
      <c r="P883" t="str">
        <f t="shared" si="41"/>
        <v>India</v>
      </c>
    </row>
    <row r="884" spans="1:16" ht="38.25" x14ac:dyDescent="0.2">
      <c r="A884" s="1" t="s">
        <v>2184</v>
      </c>
      <c r="B884" s="1" t="s">
        <v>4002</v>
      </c>
      <c r="C884" s="1">
        <v>120000</v>
      </c>
      <c r="D884" s="1">
        <v>120000</v>
      </c>
      <c r="E884" s="1" t="s">
        <v>718</v>
      </c>
      <c r="F884" s="1">
        <v>2136.950002</v>
      </c>
      <c r="G884" s="1" t="s">
        <v>1442</v>
      </c>
      <c r="H884" s="1" t="s">
        <v>3027</v>
      </c>
      <c r="I884" s="1" t="s">
        <v>1241</v>
      </c>
      <c r="J884" s="1" t="str">
        <f>VLOOKUP(I884,tblCountries6[],2,FALSE)</f>
        <v>India</v>
      </c>
      <c r="K884" s="1" t="s">
        <v>1240</v>
      </c>
      <c r="L884" s="1">
        <v>5</v>
      </c>
      <c r="M884" s="2" t="str">
        <f t="shared" si="40"/>
        <v>india</v>
      </c>
      <c r="N884" s="2" t="str">
        <f>VLOOKUP(M884,ClearingKeys!$A$2:$B$104,2,FALSE)</f>
        <v>ASIA</v>
      </c>
      <c r="O884" s="2">
        <f t="shared" si="39"/>
        <v>5</v>
      </c>
      <c r="P884" t="str">
        <f t="shared" si="41"/>
        <v>India</v>
      </c>
    </row>
    <row r="885" spans="1:16" ht="38.25" x14ac:dyDescent="0.2">
      <c r="A885" s="1" t="s">
        <v>2183</v>
      </c>
      <c r="B885" s="1" t="s">
        <v>3210</v>
      </c>
      <c r="C885" s="1" t="s">
        <v>4098</v>
      </c>
      <c r="D885" s="1">
        <v>500000</v>
      </c>
      <c r="E885" s="1" t="s">
        <v>718</v>
      </c>
      <c r="F885" s="1">
        <v>8903.9583440000006</v>
      </c>
      <c r="G885" s="1" t="s">
        <v>4245</v>
      </c>
      <c r="H885" s="1" t="s">
        <v>4092</v>
      </c>
      <c r="I885" s="1" t="s">
        <v>1241</v>
      </c>
      <c r="J885" s="1" t="str">
        <f>VLOOKUP(I885,tblCountries6[],2,FALSE)</f>
        <v>India</v>
      </c>
      <c r="K885" s="1" t="s">
        <v>5350</v>
      </c>
      <c r="L885" s="1">
        <v>3</v>
      </c>
      <c r="M885" s="2" t="str">
        <f t="shared" si="40"/>
        <v>india</v>
      </c>
      <c r="N885" s="2" t="str">
        <f>VLOOKUP(M885,ClearingKeys!$A$2:$B$104,2,FALSE)</f>
        <v>ASIA</v>
      </c>
      <c r="O885" s="2">
        <f t="shared" si="39"/>
        <v>3</v>
      </c>
      <c r="P885" t="str">
        <f t="shared" si="41"/>
        <v>India</v>
      </c>
    </row>
    <row r="886" spans="1:16" ht="38.25" x14ac:dyDescent="0.2">
      <c r="A886" s="1" t="s">
        <v>2181</v>
      </c>
      <c r="B886" s="1" t="s">
        <v>2817</v>
      </c>
      <c r="C886" s="1">
        <v>1000000</v>
      </c>
      <c r="D886" s="1">
        <v>1000000</v>
      </c>
      <c r="E886" s="1" t="s">
        <v>718</v>
      </c>
      <c r="F886" s="1">
        <v>17807.916689999998</v>
      </c>
      <c r="G886" s="1" t="s">
        <v>6539</v>
      </c>
      <c r="H886" s="1" t="s">
        <v>3027</v>
      </c>
      <c r="I886" s="1" t="s">
        <v>1241</v>
      </c>
      <c r="J886" s="1" t="str">
        <f>VLOOKUP(I886,tblCountries6[],2,FALSE)</f>
        <v>India</v>
      </c>
      <c r="K886" s="1" t="s">
        <v>1240</v>
      </c>
      <c r="L886" s="1">
        <v>5</v>
      </c>
      <c r="M886" s="2" t="str">
        <f t="shared" si="40"/>
        <v>india</v>
      </c>
      <c r="N886" s="2" t="str">
        <f>VLOOKUP(M886,ClearingKeys!$A$2:$B$104,2,FALSE)</f>
        <v>ASIA</v>
      </c>
      <c r="O886" s="2">
        <f t="shared" si="39"/>
        <v>5</v>
      </c>
      <c r="P886" t="str">
        <f t="shared" si="41"/>
        <v>India</v>
      </c>
    </row>
    <row r="887" spans="1:16" ht="38.25" x14ac:dyDescent="0.2">
      <c r="A887" s="1" t="s">
        <v>867</v>
      </c>
      <c r="B887" s="1" t="s">
        <v>5000</v>
      </c>
      <c r="C887" s="1" t="s">
        <v>5915</v>
      </c>
      <c r="D887" s="1">
        <v>850000</v>
      </c>
      <c r="E887" s="1" t="s">
        <v>718</v>
      </c>
      <c r="F887" s="1">
        <v>15136.72918</v>
      </c>
      <c r="G887" s="1" t="s">
        <v>2626</v>
      </c>
      <c r="H887" s="1" t="s">
        <v>3027</v>
      </c>
      <c r="I887" s="1" t="s">
        <v>1241</v>
      </c>
      <c r="J887" s="1" t="str">
        <f>VLOOKUP(I887,tblCountries6[],2,FALSE)</f>
        <v>India</v>
      </c>
      <c r="K887" s="1" t="s">
        <v>5350</v>
      </c>
      <c r="L887" s="1">
        <v>3</v>
      </c>
      <c r="M887" s="2" t="str">
        <f t="shared" si="40"/>
        <v>india</v>
      </c>
      <c r="N887" s="2" t="str">
        <f>VLOOKUP(M887,ClearingKeys!$A$2:$B$104,2,FALSE)</f>
        <v>ASIA</v>
      </c>
      <c r="O887" s="2">
        <f t="shared" si="39"/>
        <v>3</v>
      </c>
      <c r="P887" t="str">
        <f t="shared" si="41"/>
        <v>India</v>
      </c>
    </row>
    <row r="888" spans="1:16" ht="38.25" x14ac:dyDescent="0.2">
      <c r="A888" s="1" t="s">
        <v>866</v>
      </c>
      <c r="B888" s="1" t="s">
        <v>5409</v>
      </c>
      <c r="C888" s="1">
        <v>168000</v>
      </c>
      <c r="D888" s="1">
        <v>168000</v>
      </c>
      <c r="E888" s="1" t="s">
        <v>3424</v>
      </c>
      <c r="F888" s="1">
        <v>3982.4487789999998</v>
      </c>
      <c r="G888" s="1" t="s">
        <v>2610</v>
      </c>
      <c r="H888" s="1" t="s">
        <v>6511</v>
      </c>
      <c r="I888" s="1" t="s">
        <v>1275</v>
      </c>
      <c r="J888" s="1" t="str">
        <f>VLOOKUP(I888,tblCountries6[],2,FALSE)</f>
        <v>Philippines</v>
      </c>
      <c r="K888" s="1" t="s">
        <v>1240</v>
      </c>
      <c r="L888" s="1">
        <v>10</v>
      </c>
      <c r="M888" s="2" t="str">
        <f t="shared" si="40"/>
        <v>philippines</v>
      </c>
      <c r="N888" s="2" t="str">
        <f>VLOOKUP(M888,ClearingKeys!$A$2:$B$104,2,FALSE)</f>
        <v>ASIA</v>
      </c>
      <c r="O888" s="2">
        <f t="shared" si="39"/>
        <v>10</v>
      </c>
      <c r="P888" t="str">
        <f t="shared" si="41"/>
        <v>Philippines</v>
      </c>
    </row>
    <row r="889" spans="1:16" ht="38.25" x14ac:dyDescent="0.2">
      <c r="A889" s="1" t="s">
        <v>864</v>
      </c>
      <c r="B889" s="1" t="s">
        <v>3785</v>
      </c>
      <c r="C889" s="1">
        <v>1300</v>
      </c>
      <c r="D889" s="1">
        <v>15600</v>
      </c>
      <c r="E889" s="1" t="s">
        <v>2902</v>
      </c>
      <c r="F889" s="1">
        <v>15600</v>
      </c>
      <c r="G889" s="1" t="s">
        <v>3224</v>
      </c>
      <c r="H889" s="1" t="s">
        <v>2089</v>
      </c>
      <c r="I889" s="1" t="s">
        <v>961</v>
      </c>
      <c r="J889" s="1" t="str">
        <f>VLOOKUP(I889,tblCountries6[],2,FALSE)</f>
        <v>Kuwait</v>
      </c>
      <c r="K889" s="1" t="s">
        <v>1240</v>
      </c>
      <c r="L889" s="1">
        <v>13</v>
      </c>
      <c r="M889" s="2" t="str">
        <f t="shared" si="40"/>
        <v>kuwait</v>
      </c>
      <c r="N889" s="2" t="str">
        <f>VLOOKUP(M889,ClearingKeys!$A$2:$B$104,2,FALSE)</f>
        <v>ASIA</v>
      </c>
      <c r="O889" s="2">
        <f t="shared" si="39"/>
        <v>13</v>
      </c>
      <c r="P889" t="str">
        <f t="shared" si="41"/>
        <v>Kuwait</v>
      </c>
    </row>
    <row r="890" spans="1:16" ht="38.25" x14ac:dyDescent="0.2">
      <c r="A890" s="1" t="s">
        <v>873</v>
      </c>
      <c r="B890" s="1" t="s">
        <v>3265</v>
      </c>
      <c r="C890" s="1" t="s">
        <v>2048</v>
      </c>
      <c r="D890" s="1">
        <v>180000</v>
      </c>
      <c r="E890" s="1" t="s">
        <v>718</v>
      </c>
      <c r="F890" s="1">
        <v>3205.4250040000002</v>
      </c>
      <c r="G890" s="1" t="s">
        <v>2350</v>
      </c>
      <c r="H890" s="1" t="s">
        <v>6511</v>
      </c>
      <c r="I890" s="1" t="s">
        <v>1241</v>
      </c>
      <c r="J890" s="1" t="str">
        <f>VLOOKUP(I890,tblCountries6[],2,FALSE)</f>
        <v>India</v>
      </c>
      <c r="K890" s="1" t="s">
        <v>5350</v>
      </c>
      <c r="L890" s="1">
        <v>3.5</v>
      </c>
      <c r="M890" s="2" t="str">
        <f t="shared" si="40"/>
        <v>india</v>
      </c>
      <c r="N890" s="2" t="str">
        <f>VLOOKUP(M890,ClearingKeys!$A$2:$B$104,2,FALSE)</f>
        <v>ASIA</v>
      </c>
      <c r="O890" s="2">
        <f t="shared" si="39"/>
        <v>3.5</v>
      </c>
      <c r="P890" t="str">
        <f t="shared" si="41"/>
        <v>India</v>
      </c>
    </row>
    <row r="891" spans="1:16" ht="38.25" x14ac:dyDescent="0.2">
      <c r="A891" s="1" t="s">
        <v>871</v>
      </c>
      <c r="B891" s="1" t="s">
        <v>369</v>
      </c>
      <c r="C891" s="1">
        <v>10000</v>
      </c>
      <c r="D891" s="1">
        <v>10000</v>
      </c>
      <c r="E891" s="1" t="s">
        <v>2902</v>
      </c>
      <c r="F891" s="1">
        <v>10000</v>
      </c>
      <c r="G891" s="1" t="s">
        <v>6082</v>
      </c>
      <c r="H891" s="1" t="s">
        <v>3027</v>
      </c>
      <c r="I891" s="1" t="s">
        <v>1241</v>
      </c>
      <c r="J891" s="1" t="str">
        <f>VLOOKUP(I891,tblCountries6[],2,FALSE)</f>
        <v>India</v>
      </c>
      <c r="K891" s="1" t="s">
        <v>1240</v>
      </c>
      <c r="L891" s="1">
        <v>6</v>
      </c>
      <c r="M891" s="2" t="str">
        <f t="shared" si="40"/>
        <v>india</v>
      </c>
      <c r="N891" s="2" t="str">
        <f>VLOOKUP(M891,ClearingKeys!$A$2:$B$104,2,FALSE)</f>
        <v>ASIA</v>
      </c>
      <c r="O891" s="2">
        <f t="shared" si="39"/>
        <v>6</v>
      </c>
      <c r="P891" t="str">
        <f t="shared" si="41"/>
        <v>India</v>
      </c>
    </row>
    <row r="892" spans="1:16" ht="38.25" x14ac:dyDescent="0.2">
      <c r="A892" s="1" t="s">
        <v>870</v>
      </c>
      <c r="B892" s="1" t="s">
        <v>1138</v>
      </c>
      <c r="C892" s="1">
        <v>75010</v>
      </c>
      <c r="D892" s="1">
        <v>75010</v>
      </c>
      <c r="E892" s="1" t="s">
        <v>2902</v>
      </c>
      <c r="F892" s="1">
        <v>75010</v>
      </c>
      <c r="G892" s="1" t="s">
        <v>414</v>
      </c>
      <c r="H892" s="1" t="s">
        <v>6511</v>
      </c>
      <c r="I892" s="1" t="s">
        <v>2895</v>
      </c>
      <c r="J892" s="1" t="str">
        <f>VLOOKUP(I892,tblCountries6[],2,FALSE)</f>
        <v>USA</v>
      </c>
      <c r="K892" s="1" t="s">
        <v>5350</v>
      </c>
      <c r="L892" s="1">
        <v>6</v>
      </c>
      <c r="M892" s="2" t="str">
        <f t="shared" si="40"/>
        <v>usa</v>
      </c>
      <c r="N892" s="2" t="str">
        <f>VLOOKUP(M892,ClearingKeys!$A$2:$B$104,2,FALSE)</f>
        <v>NA</v>
      </c>
      <c r="O892" s="2">
        <f t="shared" si="39"/>
        <v>6</v>
      </c>
      <c r="P892" t="str">
        <f t="shared" si="41"/>
        <v>USA</v>
      </c>
    </row>
    <row r="893" spans="1:16" ht="51" x14ac:dyDescent="0.2">
      <c r="A893" s="1" t="s">
        <v>868</v>
      </c>
      <c r="B893" s="1" t="s">
        <v>1138</v>
      </c>
      <c r="C893" s="1" t="s">
        <v>5716</v>
      </c>
      <c r="D893" s="1">
        <v>600000</v>
      </c>
      <c r="E893" s="1" t="s">
        <v>718</v>
      </c>
      <c r="F893" s="1">
        <v>10684.75001</v>
      </c>
      <c r="G893" s="1" t="s">
        <v>3027</v>
      </c>
      <c r="H893" s="1" t="s">
        <v>3027</v>
      </c>
      <c r="I893" s="1" t="s">
        <v>1241</v>
      </c>
      <c r="J893" s="1" t="str">
        <f>VLOOKUP(I893,tblCountries6[],2,FALSE)</f>
        <v>India</v>
      </c>
      <c r="K893" s="1" t="s">
        <v>2431</v>
      </c>
      <c r="L893" s="1">
        <v>9</v>
      </c>
      <c r="M893" s="2" t="str">
        <f t="shared" si="40"/>
        <v>india</v>
      </c>
      <c r="N893" s="2" t="str">
        <f>VLOOKUP(M893,ClearingKeys!$A$2:$B$104,2,FALSE)</f>
        <v>ASIA</v>
      </c>
      <c r="O893" s="2">
        <f t="shared" si="39"/>
        <v>9</v>
      </c>
      <c r="P893" t="str">
        <f t="shared" si="41"/>
        <v>India</v>
      </c>
    </row>
    <row r="894" spans="1:16" ht="38.25" x14ac:dyDescent="0.2">
      <c r="A894" s="1" t="s">
        <v>878</v>
      </c>
      <c r="B894" s="1" t="s">
        <v>467</v>
      </c>
      <c r="C894" s="1">
        <v>16350</v>
      </c>
      <c r="D894" s="1">
        <v>16350</v>
      </c>
      <c r="E894" s="1" t="s">
        <v>2902</v>
      </c>
      <c r="F894" s="1">
        <v>16350</v>
      </c>
      <c r="G894" s="1" t="s">
        <v>6481</v>
      </c>
      <c r="H894" s="1" t="s">
        <v>3027</v>
      </c>
      <c r="I894" s="1" t="s">
        <v>1241</v>
      </c>
      <c r="J894" s="1" t="str">
        <f>VLOOKUP(I894,tblCountries6[],2,FALSE)</f>
        <v>India</v>
      </c>
      <c r="K894" s="1" t="s">
        <v>1240</v>
      </c>
      <c r="L894" s="1">
        <v>5</v>
      </c>
      <c r="M894" s="2" t="str">
        <f t="shared" si="40"/>
        <v>india</v>
      </c>
      <c r="N894" s="2" t="str">
        <f>VLOOKUP(M894,ClearingKeys!$A$2:$B$104,2,FALSE)</f>
        <v>ASIA</v>
      </c>
      <c r="O894" s="2">
        <f t="shared" si="39"/>
        <v>5</v>
      </c>
      <c r="P894" t="str">
        <f t="shared" si="41"/>
        <v>India</v>
      </c>
    </row>
    <row r="895" spans="1:16" ht="38.25" x14ac:dyDescent="0.2">
      <c r="A895" s="1" t="s">
        <v>876</v>
      </c>
      <c r="B895" s="1" t="s">
        <v>4209</v>
      </c>
      <c r="C895" s="1">
        <v>80000</v>
      </c>
      <c r="D895" s="1">
        <v>80000</v>
      </c>
      <c r="E895" s="1" t="s">
        <v>211</v>
      </c>
      <c r="F895" s="1">
        <v>126094.26179999999</v>
      </c>
      <c r="G895" s="1" t="s">
        <v>3354</v>
      </c>
      <c r="H895" s="1" t="s">
        <v>519</v>
      </c>
      <c r="I895" s="1" t="s">
        <v>922</v>
      </c>
      <c r="J895" s="1" t="str">
        <f>VLOOKUP(I895,tblCountries6[],2,FALSE)</f>
        <v>UK</v>
      </c>
      <c r="K895" s="1" t="s">
        <v>1240</v>
      </c>
      <c r="L895" s="1">
        <v>10</v>
      </c>
      <c r="M895" s="2" t="str">
        <f t="shared" si="40"/>
        <v>uk</v>
      </c>
      <c r="N895" s="2" t="str">
        <f>VLOOKUP(M895,ClearingKeys!$A$2:$B$104,2,FALSE)</f>
        <v>EUROPE</v>
      </c>
      <c r="O895" s="2">
        <f t="shared" si="39"/>
        <v>10</v>
      </c>
      <c r="P895" t="str">
        <f t="shared" si="41"/>
        <v>UK</v>
      </c>
    </row>
    <row r="896" spans="1:16" ht="51" x14ac:dyDescent="0.2">
      <c r="A896" s="1" t="s">
        <v>851</v>
      </c>
      <c r="B896" s="1" t="s">
        <v>4209</v>
      </c>
      <c r="C896" s="1">
        <v>60000</v>
      </c>
      <c r="D896" s="1">
        <v>60000</v>
      </c>
      <c r="E896" s="1" t="s">
        <v>2902</v>
      </c>
      <c r="F896" s="1">
        <v>60000</v>
      </c>
      <c r="G896" s="1" t="s">
        <v>5524</v>
      </c>
      <c r="H896" s="1" t="s">
        <v>519</v>
      </c>
      <c r="I896" s="1" t="s">
        <v>5783</v>
      </c>
      <c r="J896" s="1" t="str">
        <f>VLOOKUP(I896,tblCountries6[],2,FALSE)</f>
        <v>Singapore</v>
      </c>
      <c r="K896" s="1" t="s">
        <v>2431</v>
      </c>
      <c r="L896" s="1">
        <v>10</v>
      </c>
      <c r="M896" s="2" t="str">
        <f t="shared" si="40"/>
        <v>singapore</v>
      </c>
      <c r="N896" s="2" t="str">
        <f>VLOOKUP(M896,ClearingKeys!$A$2:$B$104,2,FALSE)</f>
        <v>ASIA</v>
      </c>
      <c r="O896" s="2">
        <f t="shared" si="39"/>
        <v>10</v>
      </c>
      <c r="P896" t="str">
        <f t="shared" si="41"/>
        <v>Singapore</v>
      </c>
    </row>
    <row r="897" spans="1:16" ht="38.25" x14ac:dyDescent="0.2">
      <c r="A897" s="1" t="s">
        <v>842</v>
      </c>
      <c r="B897" s="1" t="s">
        <v>1923</v>
      </c>
      <c r="C897" s="1">
        <v>1300000</v>
      </c>
      <c r="D897" s="1">
        <v>1300000</v>
      </c>
      <c r="E897" s="1" t="s">
        <v>718</v>
      </c>
      <c r="F897" s="1">
        <v>23150.291689999998</v>
      </c>
      <c r="G897" s="1" t="s">
        <v>1517</v>
      </c>
      <c r="H897" s="1" t="s">
        <v>3027</v>
      </c>
      <c r="I897" s="1" t="s">
        <v>1241</v>
      </c>
      <c r="J897" s="1" t="str">
        <f>VLOOKUP(I897,tblCountries6[],2,FALSE)</f>
        <v>India</v>
      </c>
      <c r="K897" s="1" t="s">
        <v>5881</v>
      </c>
      <c r="L897" s="1">
        <v>3</v>
      </c>
      <c r="M897" s="2" t="str">
        <f t="shared" si="40"/>
        <v>india</v>
      </c>
      <c r="N897" s="2" t="str">
        <f>VLOOKUP(M897,ClearingKeys!$A$2:$B$104,2,FALSE)</f>
        <v>ASIA</v>
      </c>
      <c r="O897" s="2">
        <f t="shared" si="39"/>
        <v>3</v>
      </c>
      <c r="P897" t="str">
        <f t="shared" si="41"/>
        <v>India</v>
      </c>
    </row>
    <row r="898" spans="1:16" ht="38.25" x14ac:dyDescent="0.2">
      <c r="A898" s="1" t="s">
        <v>844</v>
      </c>
      <c r="B898" s="1" t="s">
        <v>364</v>
      </c>
      <c r="C898" s="1">
        <v>775000</v>
      </c>
      <c r="D898" s="1">
        <v>775000</v>
      </c>
      <c r="E898" s="1" t="s">
        <v>718</v>
      </c>
      <c r="F898" s="1">
        <v>13801.13543</v>
      </c>
      <c r="G898" s="1" t="s">
        <v>6511</v>
      </c>
      <c r="H898" s="1" t="s">
        <v>6511</v>
      </c>
      <c r="I898" s="1" t="s">
        <v>1241</v>
      </c>
      <c r="J898" s="1" t="str">
        <f>VLOOKUP(I898,tblCountries6[],2,FALSE)</f>
        <v>India</v>
      </c>
      <c r="K898" s="1" t="s">
        <v>1240</v>
      </c>
      <c r="L898" s="1">
        <v>2</v>
      </c>
      <c r="M898" s="2" t="str">
        <f t="shared" si="40"/>
        <v>india</v>
      </c>
      <c r="N898" s="2" t="str">
        <f>VLOOKUP(M898,ClearingKeys!$A$2:$B$104,2,FALSE)</f>
        <v>ASIA</v>
      </c>
      <c r="O898" s="2">
        <f t="shared" si="39"/>
        <v>2</v>
      </c>
      <c r="P898" t="str">
        <f t="shared" si="41"/>
        <v>India</v>
      </c>
    </row>
    <row r="899" spans="1:16" ht="51" x14ac:dyDescent="0.2">
      <c r="A899" s="1" t="s">
        <v>845</v>
      </c>
      <c r="B899" s="1" t="s">
        <v>6121</v>
      </c>
      <c r="C899" s="1" t="s">
        <v>3186</v>
      </c>
      <c r="D899" s="1">
        <v>1050000</v>
      </c>
      <c r="E899" s="1" t="s">
        <v>718</v>
      </c>
      <c r="F899" s="1">
        <v>18698.312519999999</v>
      </c>
      <c r="G899" s="1" t="s">
        <v>6427</v>
      </c>
      <c r="H899" s="1" t="s">
        <v>3027</v>
      </c>
      <c r="I899" s="1" t="s">
        <v>1241</v>
      </c>
      <c r="J899" s="1" t="str">
        <f>VLOOKUP(I899,tblCountries6[],2,FALSE)</f>
        <v>India</v>
      </c>
      <c r="K899" s="1" t="s">
        <v>2431</v>
      </c>
      <c r="L899" s="1">
        <v>5</v>
      </c>
      <c r="M899" s="2" t="str">
        <f t="shared" si="40"/>
        <v>india</v>
      </c>
      <c r="N899" s="2" t="str">
        <f>VLOOKUP(M899,ClearingKeys!$A$2:$B$104,2,FALSE)</f>
        <v>ASIA</v>
      </c>
      <c r="O899" s="2">
        <f t="shared" si="39"/>
        <v>5</v>
      </c>
      <c r="P899" t="str">
        <f t="shared" si="41"/>
        <v>India</v>
      </c>
    </row>
    <row r="900" spans="1:16" ht="38.25" x14ac:dyDescent="0.2">
      <c r="A900" s="1" t="s">
        <v>848</v>
      </c>
      <c r="B900" s="1" t="s">
        <v>3852</v>
      </c>
      <c r="C900" s="1">
        <v>36000</v>
      </c>
      <c r="D900" s="1">
        <v>36000</v>
      </c>
      <c r="E900" s="1" t="s">
        <v>2902</v>
      </c>
      <c r="F900" s="1">
        <v>36000</v>
      </c>
      <c r="G900" s="1" t="s">
        <v>2982</v>
      </c>
      <c r="H900" s="1" t="s">
        <v>2089</v>
      </c>
      <c r="I900" s="1" t="s">
        <v>6485</v>
      </c>
      <c r="J900" s="1" t="str">
        <f>VLOOKUP(I900,tblCountries6[],2,FALSE)</f>
        <v>Czech Republic</v>
      </c>
      <c r="K900" s="1" t="s">
        <v>5350</v>
      </c>
      <c r="L900" s="1">
        <v>9</v>
      </c>
      <c r="M900" s="2" t="str">
        <f t="shared" si="40"/>
        <v>czech republic</v>
      </c>
      <c r="N900" s="2" t="str">
        <f>VLOOKUP(M900,ClearingKeys!$A$2:$B$104,2,FALSE)</f>
        <v>EUROPE</v>
      </c>
      <c r="O900" s="2">
        <f t="shared" si="39"/>
        <v>9</v>
      </c>
      <c r="P900" t="str">
        <f t="shared" si="41"/>
        <v>Czech Republic</v>
      </c>
    </row>
    <row r="901" spans="1:16" ht="51" x14ac:dyDescent="0.2">
      <c r="A901" s="1" t="s">
        <v>837</v>
      </c>
      <c r="B901" s="1" t="s">
        <v>3327</v>
      </c>
      <c r="C901" s="1" t="s">
        <v>6421</v>
      </c>
      <c r="D901" s="1">
        <v>486000</v>
      </c>
      <c r="E901" s="1" t="s">
        <v>718</v>
      </c>
      <c r="F901" s="1">
        <v>8654.6475100000007</v>
      </c>
      <c r="G901" s="1" t="s">
        <v>94</v>
      </c>
      <c r="H901" s="1" t="s">
        <v>3027</v>
      </c>
      <c r="I901" s="1" t="s">
        <v>1241</v>
      </c>
      <c r="J901" s="1" t="str">
        <f>VLOOKUP(I901,tblCountries6[],2,FALSE)</f>
        <v>India</v>
      </c>
      <c r="K901" s="1" t="s">
        <v>2431</v>
      </c>
      <c r="L901" s="1">
        <v>6</v>
      </c>
      <c r="M901" s="2" t="str">
        <f t="shared" si="40"/>
        <v>india</v>
      </c>
      <c r="N901" s="2" t="str">
        <f>VLOOKUP(M901,ClearingKeys!$A$2:$B$104,2,FALSE)</f>
        <v>ASIA</v>
      </c>
      <c r="O901" s="2">
        <f t="shared" si="39"/>
        <v>6</v>
      </c>
      <c r="P901" t="str">
        <f t="shared" si="41"/>
        <v>India</v>
      </c>
    </row>
    <row r="902" spans="1:16" ht="38.25" x14ac:dyDescent="0.2">
      <c r="A902" s="1" t="s">
        <v>838</v>
      </c>
      <c r="B902" s="1" t="s">
        <v>3256</v>
      </c>
      <c r="C902" s="1" t="s">
        <v>255</v>
      </c>
      <c r="D902" s="1">
        <v>65000</v>
      </c>
      <c r="E902" s="1" t="s">
        <v>211</v>
      </c>
      <c r="F902" s="1">
        <v>102451.5877</v>
      </c>
      <c r="G902" s="1" t="s">
        <v>3027</v>
      </c>
      <c r="H902" s="1" t="s">
        <v>3027</v>
      </c>
      <c r="I902" s="1" t="s">
        <v>922</v>
      </c>
      <c r="J902" s="1" t="str">
        <f>VLOOKUP(I902,tblCountries6[],2,FALSE)</f>
        <v>UK</v>
      </c>
      <c r="K902" s="1" t="s">
        <v>5881</v>
      </c>
      <c r="L902" s="1">
        <v>15</v>
      </c>
      <c r="M902" s="2" t="str">
        <f t="shared" si="40"/>
        <v>uk</v>
      </c>
      <c r="N902" s="2" t="str">
        <f>VLOOKUP(M902,ClearingKeys!$A$2:$B$104,2,FALSE)</f>
        <v>EUROPE</v>
      </c>
      <c r="O902" s="2">
        <f t="shared" ref="O902:O965" si="42">IF(ISBLANK(L902),"na",L902)</f>
        <v>15</v>
      </c>
      <c r="P902" t="str">
        <f t="shared" si="41"/>
        <v>UK</v>
      </c>
    </row>
    <row r="903" spans="1:16" ht="38.25" x14ac:dyDescent="0.2">
      <c r="A903" s="1" t="s">
        <v>840</v>
      </c>
      <c r="B903" s="1" t="s">
        <v>2719</v>
      </c>
      <c r="C903" s="1">
        <v>36400</v>
      </c>
      <c r="D903" s="1">
        <v>36400</v>
      </c>
      <c r="E903" s="1" t="s">
        <v>2902</v>
      </c>
      <c r="F903" s="1">
        <v>36400</v>
      </c>
      <c r="G903" s="1" t="s">
        <v>6511</v>
      </c>
      <c r="H903" s="1" t="s">
        <v>6511</v>
      </c>
      <c r="I903" s="1" t="s">
        <v>982</v>
      </c>
      <c r="J903" s="1" t="str">
        <f>VLOOKUP(I903,tblCountries6[],2,FALSE)</f>
        <v>Zimbabwe</v>
      </c>
      <c r="K903" s="1" t="s">
        <v>1240</v>
      </c>
      <c r="L903" s="1">
        <v>20</v>
      </c>
      <c r="M903" s="2" t="str">
        <f t="shared" ref="M903:M966" si="43">TRIM(LOWER(J903))</f>
        <v>zimbabwe</v>
      </c>
      <c r="N903" s="2" t="str">
        <f>VLOOKUP(M903,ClearingKeys!$A$2:$B$104,2,FALSE)</f>
        <v>AFRICA</v>
      </c>
      <c r="O903" s="2">
        <f t="shared" si="42"/>
        <v>20</v>
      </c>
      <c r="P903" t="str">
        <f t="shared" ref="P903:P966" si="44">IF(M903="usa","USA",IF(M903="UK","UK",PROPER(M903)))</f>
        <v>Zimbabwe</v>
      </c>
    </row>
    <row r="904" spans="1:16" ht="51" x14ac:dyDescent="0.2">
      <c r="A904" s="1" t="s">
        <v>841</v>
      </c>
      <c r="B904" s="1" t="s">
        <v>1266</v>
      </c>
      <c r="C904" s="1">
        <v>64210.1</v>
      </c>
      <c r="D904" s="1">
        <v>64210</v>
      </c>
      <c r="E904" s="1" t="s">
        <v>211</v>
      </c>
      <c r="F904" s="1">
        <v>101206.4068</v>
      </c>
      <c r="G904" s="1" t="s">
        <v>5035</v>
      </c>
      <c r="H904" s="1" t="s">
        <v>5482</v>
      </c>
      <c r="I904" s="1" t="s">
        <v>922</v>
      </c>
      <c r="J904" s="1" t="str">
        <f>VLOOKUP(I904,tblCountries6[],2,FALSE)</f>
        <v>UK</v>
      </c>
      <c r="K904" s="1" t="s">
        <v>1240</v>
      </c>
      <c r="L904" s="1">
        <v>16</v>
      </c>
      <c r="M904" s="2" t="str">
        <f t="shared" si="43"/>
        <v>uk</v>
      </c>
      <c r="N904" s="2" t="str">
        <f>VLOOKUP(M904,ClearingKeys!$A$2:$B$104,2,FALSE)</f>
        <v>EUROPE</v>
      </c>
      <c r="O904" s="2">
        <f t="shared" si="42"/>
        <v>16</v>
      </c>
      <c r="P904" t="str">
        <f t="shared" si="44"/>
        <v>UK</v>
      </c>
    </row>
    <row r="905" spans="1:16" ht="38.25" x14ac:dyDescent="0.2">
      <c r="A905" s="1" t="s">
        <v>836</v>
      </c>
      <c r="B905" s="1" t="s">
        <v>4312</v>
      </c>
      <c r="C905" s="1" t="s">
        <v>3839</v>
      </c>
      <c r="D905" s="1">
        <v>300000</v>
      </c>
      <c r="E905" s="1" t="s">
        <v>718</v>
      </c>
      <c r="F905" s="1">
        <v>5342.3750060000002</v>
      </c>
      <c r="G905" s="1" t="s">
        <v>2286</v>
      </c>
      <c r="H905" s="1" t="s">
        <v>6511</v>
      </c>
      <c r="I905" s="1" t="s">
        <v>1241</v>
      </c>
      <c r="J905" s="1" t="str">
        <f>VLOOKUP(I905,tblCountries6[],2,FALSE)</f>
        <v>India</v>
      </c>
      <c r="K905" s="1" t="s">
        <v>1240</v>
      </c>
      <c r="L905" s="1">
        <v>0.5</v>
      </c>
      <c r="M905" s="2" t="str">
        <f t="shared" si="43"/>
        <v>india</v>
      </c>
      <c r="N905" s="2" t="str">
        <f>VLOOKUP(M905,ClearingKeys!$A$2:$B$104,2,FALSE)</f>
        <v>ASIA</v>
      </c>
      <c r="O905" s="2">
        <f t="shared" si="42"/>
        <v>0.5</v>
      </c>
      <c r="P905" t="str">
        <f t="shared" si="44"/>
        <v>India</v>
      </c>
    </row>
    <row r="906" spans="1:16" ht="38.25" x14ac:dyDescent="0.2">
      <c r="A906" s="1" t="s">
        <v>829</v>
      </c>
      <c r="B906" s="1" t="s">
        <v>2544</v>
      </c>
      <c r="C906" s="1">
        <v>104000</v>
      </c>
      <c r="D906" s="1">
        <v>104000</v>
      </c>
      <c r="E906" s="1" t="s">
        <v>5236</v>
      </c>
      <c r="F906" s="1">
        <v>28310.798119999999</v>
      </c>
      <c r="G906" s="1" t="s">
        <v>2972</v>
      </c>
      <c r="H906" s="1" t="s">
        <v>6511</v>
      </c>
      <c r="I906" s="1" t="s">
        <v>1551</v>
      </c>
      <c r="J906" s="1" t="str">
        <f>VLOOKUP(I906,tblCountries6[],2,FALSE)</f>
        <v>UAE</v>
      </c>
      <c r="K906" s="1" t="s">
        <v>1240</v>
      </c>
      <c r="L906" s="1">
        <v>11</v>
      </c>
      <c r="M906" s="2" t="str">
        <f t="shared" si="43"/>
        <v>uae</v>
      </c>
      <c r="N906" s="2" t="str">
        <f>VLOOKUP(M906,ClearingKeys!$A$2:$B$104,2,FALSE)</f>
        <v>ASIA</v>
      </c>
      <c r="O906" s="2">
        <f t="shared" si="42"/>
        <v>11</v>
      </c>
      <c r="P906" t="str">
        <f t="shared" si="44"/>
        <v>Uae</v>
      </c>
    </row>
    <row r="907" spans="1:16" ht="38.25" x14ac:dyDescent="0.2">
      <c r="A907" s="1" t="s">
        <v>830</v>
      </c>
      <c r="B907" s="1" t="s">
        <v>4072</v>
      </c>
      <c r="C907" s="1">
        <v>20500</v>
      </c>
      <c r="D907" s="1">
        <v>20500</v>
      </c>
      <c r="E907" s="1" t="s">
        <v>2896</v>
      </c>
      <c r="F907" s="1">
        <v>26043.1885</v>
      </c>
      <c r="G907" s="1" t="s">
        <v>3540</v>
      </c>
      <c r="H907" s="1" t="s">
        <v>3027</v>
      </c>
      <c r="I907" s="1" t="s">
        <v>1234</v>
      </c>
      <c r="J907" s="1" t="str">
        <f>VLOOKUP(I907,tblCountries6[],2,FALSE)</f>
        <v>Poland</v>
      </c>
      <c r="K907" s="1" t="s">
        <v>1240</v>
      </c>
      <c r="L907" s="1">
        <v>8</v>
      </c>
      <c r="M907" s="2" t="str">
        <f t="shared" si="43"/>
        <v>poland</v>
      </c>
      <c r="N907" s="2" t="str">
        <f>VLOOKUP(M907,ClearingKeys!$A$2:$B$104,2,FALSE)</f>
        <v>EUROPE</v>
      </c>
      <c r="O907" s="2">
        <f t="shared" si="42"/>
        <v>8</v>
      </c>
      <c r="P907" t="str">
        <f t="shared" si="44"/>
        <v>Poland</v>
      </c>
    </row>
    <row r="908" spans="1:16" ht="38.25" x14ac:dyDescent="0.2">
      <c r="A908" s="1" t="s">
        <v>826</v>
      </c>
      <c r="B908" s="1" t="s">
        <v>943</v>
      </c>
      <c r="C908" s="1" t="s">
        <v>2469</v>
      </c>
      <c r="D908" s="1">
        <v>95000</v>
      </c>
      <c r="E908" s="1" t="s">
        <v>4998</v>
      </c>
      <c r="F908" s="1">
        <v>96891.417360000007</v>
      </c>
      <c r="G908" s="1" t="s">
        <v>5990</v>
      </c>
      <c r="H908" s="1" t="s">
        <v>6511</v>
      </c>
      <c r="I908" s="1" t="s">
        <v>2553</v>
      </c>
      <c r="J908" s="1" t="str">
        <f>VLOOKUP(I908,tblCountries6[],2,FALSE)</f>
        <v>Australia</v>
      </c>
      <c r="K908" s="1" t="s">
        <v>5881</v>
      </c>
      <c r="L908" s="1">
        <v>7</v>
      </c>
      <c r="M908" s="2" t="str">
        <f t="shared" si="43"/>
        <v>australia</v>
      </c>
      <c r="N908" s="2" t="str">
        <f>VLOOKUP(M908,ClearingKeys!$A$2:$B$104,2,FALSE)</f>
        <v>OCEANIA</v>
      </c>
      <c r="O908" s="2">
        <f t="shared" si="42"/>
        <v>7</v>
      </c>
      <c r="P908" t="str">
        <f t="shared" si="44"/>
        <v>Australia</v>
      </c>
    </row>
    <row r="909" spans="1:16" ht="38.25" x14ac:dyDescent="0.2">
      <c r="A909" s="1" t="s">
        <v>828</v>
      </c>
      <c r="B909" s="1" t="s">
        <v>5865</v>
      </c>
      <c r="C909" s="1">
        <v>144000</v>
      </c>
      <c r="D909" s="1">
        <v>144000</v>
      </c>
      <c r="E909" s="1" t="s">
        <v>718</v>
      </c>
      <c r="F909" s="1">
        <v>2564.3400029999998</v>
      </c>
      <c r="G909" s="1" t="s">
        <v>6460</v>
      </c>
      <c r="H909" s="1" t="s">
        <v>2089</v>
      </c>
      <c r="I909" s="1" t="s">
        <v>1241</v>
      </c>
      <c r="J909" s="1" t="str">
        <f>VLOOKUP(I909,tblCountries6[],2,FALSE)</f>
        <v>India</v>
      </c>
      <c r="K909" s="1" t="s">
        <v>1240</v>
      </c>
      <c r="L909" s="1">
        <v>4</v>
      </c>
      <c r="M909" s="2" t="str">
        <f t="shared" si="43"/>
        <v>india</v>
      </c>
      <c r="N909" s="2" t="str">
        <f>VLOOKUP(M909,ClearingKeys!$A$2:$B$104,2,FALSE)</f>
        <v>ASIA</v>
      </c>
      <c r="O909" s="2">
        <f t="shared" si="42"/>
        <v>4</v>
      </c>
      <c r="P909" t="str">
        <f t="shared" si="44"/>
        <v>India</v>
      </c>
    </row>
    <row r="910" spans="1:16" ht="51" x14ac:dyDescent="0.2">
      <c r="A910" s="1" t="s">
        <v>824</v>
      </c>
      <c r="B910" s="1" t="s">
        <v>5788</v>
      </c>
      <c r="C910" s="1">
        <v>180000</v>
      </c>
      <c r="D910" s="1">
        <v>180000</v>
      </c>
      <c r="E910" s="1" t="s">
        <v>718</v>
      </c>
      <c r="F910" s="1">
        <v>3205.4250040000002</v>
      </c>
      <c r="G910" s="1" t="s">
        <v>2647</v>
      </c>
      <c r="H910" s="1" t="s">
        <v>381</v>
      </c>
      <c r="I910" s="1" t="s">
        <v>1241</v>
      </c>
      <c r="J910" s="1" t="str">
        <f>VLOOKUP(I910,tblCountries6[],2,FALSE)</f>
        <v>India</v>
      </c>
      <c r="K910" s="1" t="s">
        <v>2431</v>
      </c>
      <c r="L910" s="1">
        <v>8</v>
      </c>
      <c r="M910" s="2" t="str">
        <f t="shared" si="43"/>
        <v>india</v>
      </c>
      <c r="N910" s="2" t="str">
        <f>VLOOKUP(M910,ClearingKeys!$A$2:$B$104,2,FALSE)</f>
        <v>ASIA</v>
      </c>
      <c r="O910" s="2">
        <f t="shared" si="42"/>
        <v>8</v>
      </c>
      <c r="P910" t="str">
        <f t="shared" si="44"/>
        <v>India</v>
      </c>
    </row>
    <row r="911" spans="1:16" ht="51" x14ac:dyDescent="0.2">
      <c r="A911" s="1" t="s">
        <v>825</v>
      </c>
      <c r="B911" s="1" t="s">
        <v>1230</v>
      </c>
      <c r="C911" s="1">
        <v>600000</v>
      </c>
      <c r="D911" s="1">
        <v>600000</v>
      </c>
      <c r="E911" s="1" t="s">
        <v>718</v>
      </c>
      <c r="F911" s="1">
        <v>10684.75001</v>
      </c>
      <c r="G911" s="1" t="s">
        <v>6432</v>
      </c>
      <c r="H911" s="1" t="s">
        <v>6511</v>
      </c>
      <c r="I911" s="1" t="s">
        <v>1241</v>
      </c>
      <c r="J911" s="1" t="str">
        <f>VLOOKUP(I911,tblCountries6[],2,FALSE)</f>
        <v>India</v>
      </c>
      <c r="K911" s="1" t="s">
        <v>2431</v>
      </c>
      <c r="L911" s="1">
        <v>8</v>
      </c>
      <c r="M911" s="2" t="str">
        <f t="shared" si="43"/>
        <v>india</v>
      </c>
      <c r="N911" s="2" t="str">
        <f>VLOOKUP(M911,ClearingKeys!$A$2:$B$104,2,FALSE)</f>
        <v>ASIA</v>
      </c>
      <c r="O911" s="2">
        <f t="shared" si="42"/>
        <v>8</v>
      </c>
      <c r="P911" t="str">
        <f t="shared" si="44"/>
        <v>India</v>
      </c>
    </row>
    <row r="912" spans="1:16" ht="38.25" x14ac:dyDescent="0.2">
      <c r="A912" s="1" t="s">
        <v>823</v>
      </c>
      <c r="B912" s="1" t="s">
        <v>1830</v>
      </c>
      <c r="C912" s="1">
        <v>150000</v>
      </c>
      <c r="D912" s="1">
        <v>150000</v>
      </c>
      <c r="E912" s="1" t="s">
        <v>2902</v>
      </c>
      <c r="F912" s="1">
        <v>150000</v>
      </c>
      <c r="G912" s="1" t="s">
        <v>2089</v>
      </c>
      <c r="H912" s="1" t="s">
        <v>2089</v>
      </c>
      <c r="I912" s="1" t="s">
        <v>2895</v>
      </c>
      <c r="J912" s="1" t="str">
        <f>VLOOKUP(I912,tblCountries6[],2,FALSE)</f>
        <v>USA</v>
      </c>
      <c r="K912" s="1" t="s">
        <v>1240</v>
      </c>
      <c r="L912" s="1">
        <v>25</v>
      </c>
      <c r="M912" s="2" t="str">
        <f t="shared" si="43"/>
        <v>usa</v>
      </c>
      <c r="N912" s="2" t="str">
        <f>VLOOKUP(M912,ClearingKeys!$A$2:$B$104,2,FALSE)</f>
        <v>NA</v>
      </c>
      <c r="O912" s="2">
        <f t="shared" si="42"/>
        <v>25</v>
      </c>
      <c r="P912" t="str">
        <f t="shared" si="44"/>
        <v>USA</v>
      </c>
    </row>
    <row r="913" spans="1:16" ht="38.25" x14ac:dyDescent="0.2">
      <c r="A913" s="1" t="s">
        <v>821</v>
      </c>
      <c r="B913" s="1" t="s">
        <v>4806</v>
      </c>
      <c r="C913" s="1" t="s">
        <v>49</v>
      </c>
      <c r="D913" s="1">
        <v>700000</v>
      </c>
      <c r="E913" s="1" t="s">
        <v>718</v>
      </c>
      <c r="F913" s="1">
        <v>12465.54168</v>
      </c>
      <c r="G913" s="1" t="s">
        <v>4756</v>
      </c>
      <c r="H913" s="1" t="s">
        <v>3027</v>
      </c>
      <c r="I913" s="1" t="s">
        <v>1241</v>
      </c>
      <c r="J913" s="1" t="str">
        <f>VLOOKUP(I913,tblCountries6[],2,FALSE)</f>
        <v>India</v>
      </c>
      <c r="K913" s="1" t="s">
        <v>1240</v>
      </c>
      <c r="L913" s="1">
        <v>3</v>
      </c>
      <c r="M913" s="2" t="str">
        <f t="shared" si="43"/>
        <v>india</v>
      </c>
      <c r="N913" s="2" t="str">
        <f>VLOOKUP(M913,ClearingKeys!$A$2:$B$104,2,FALSE)</f>
        <v>ASIA</v>
      </c>
      <c r="O913" s="2">
        <f t="shared" si="42"/>
        <v>3</v>
      </c>
      <c r="P913" t="str">
        <f t="shared" si="44"/>
        <v>India</v>
      </c>
    </row>
    <row r="914" spans="1:16" ht="38.25" x14ac:dyDescent="0.2">
      <c r="A914" s="1" t="s">
        <v>822</v>
      </c>
      <c r="B914" s="1" t="s">
        <v>3171</v>
      </c>
      <c r="C914" s="1" t="s">
        <v>5413</v>
      </c>
      <c r="D914" s="1">
        <v>15000</v>
      </c>
      <c r="E914" s="1" t="s">
        <v>2896</v>
      </c>
      <c r="F914" s="1">
        <v>19055.991580000002</v>
      </c>
      <c r="G914" s="1" t="s">
        <v>4514</v>
      </c>
      <c r="H914" s="1" t="s">
        <v>6511</v>
      </c>
      <c r="I914" s="1" t="s">
        <v>2746</v>
      </c>
      <c r="J914" s="1" t="str">
        <f>VLOOKUP(I914,tblCountries6[],2,FALSE)</f>
        <v>Slovenia</v>
      </c>
      <c r="K914" s="1" t="s">
        <v>1240</v>
      </c>
      <c r="L914" s="1">
        <v>4</v>
      </c>
      <c r="M914" s="2" t="str">
        <f t="shared" si="43"/>
        <v>slovenia</v>
      </c>
      <c r="N914" s="2" t="str">
        <f>VLOOKUP(M914,ClearingKeys!$A$2:$B$104,2,FALSE)</f>
        <v>EUROPE</v>
      </c>
      <c r="O914" s="2">
        <f t="shared" si="42"/>
        <v>4</v>
      </c>
      <c r="P914" t="str">
        <f t="shared" si="44"/>
        <v>Slovenia</v>
      </c>
    </row>
    <row r="915" spans="1:16" ht="38.25" x14ac:dyDescent="0.2">
      <c r="A915" s="1" t="s">
        <v>802</v>
      </c>
      <c r="B915" s="1" t="s">
        <v>3321</v>
      </c>
      <c r="C915" s="1">
        <v>105000</v>
      </c>
      <c r="D915" s="1">
        <v>105000</v>
      </c>
      <c r="E915" s="1" t="s">
        <v>2902</v>
      </c>
      <c r="F915" s="1">
        <v>105000</v>
      </c>
      <c r="G915" s="1" t="s">
        <v>3215</v>
      </c>
      <c r="H915" s="1" t="s">
        <v>6511</v>
      </c>
      <c r="I915" s="1" t="s">
        <v>2895</v>
      </c>
      <c r="J915" s="1" t="str">
        <f>VLOOKUP(I915,tblCountries6[],2,FALSE)</f>
        <v>USA</v>
      </c>
      <c r="K915" s="1" t="s">
        <v>1240</v>
      </c>
      <c r="L915" s="1">
        <v>20</v>
      </c>
      <c r="M915" s="2" t="str">
        <f t="shared" si="43"/>
        <v>usa</v>
      </c>
      <c r="N915" s="2" t="str">
        <f>VLOOKUP(M915,ClearingKeys!$A$2:$B$104,2,FALSE)</f>
        <v>NA</v>
      </c>
      <c r="O915" s="2">
        <f t="shared" si="42"/>
        <v>20</v>
      </c>
      <c r="P915" t="str">
        <f t="shared" si="44"/>
        <v>USA</v>
      </c>
    </row>
    <row r="916" spans="1:16" ht="38.25" x14ac:dyDescent="0.2">
      <c r="A916" s="1" t="s">
        <v>803</v>
      </c>
      <c r="B916" s="1" t="s">
        <v>762</v>
      </c>
      <c r="C916" s="1">
        <v>24000</v>
      </c>
      <c r="D916" s="1">
        <v>24000</v>
      </c>
      <c r="E916" s="1" t="s">
        <v>2902</v>
      </c>
      <c r="F916" s="1">
        <v>24000</v>
      </c>
      <c r="G916" s="1" t="s">
        <v>3215</v>
      </c>
      <c r="H916" s="1" t="s">
        <v>6511</v>
      </c>
      <c r="I916" s="1" t="s">
        <v>1241</v>
      </c>
      <c r="J916" s="1" t="str">
        <f>VLOOKUP(I916,tblCountries6[],2,FALSE)</f>
        <v>India</v>
      </c>
      <c r="K916" s="1" t="s">
        <v>1240</v>
      </c>
      <c r="L916" s="1">
        <v>3</v>
      </c>
      <c r="M916" s="2" t="str">
        <f t="shared" si="43"/>
        <v>india</v>
      </c>
      <c r="N916" s="2" t="str">
        <f>VLOOKUP(M916,ClearingKeys!$A$2:$B$104,2,FALSE)</f>
        <v>ASIA</v>
      </c>
      <c r="O916" s="2">
        <f t="shared" si="42"/>
        <v>3</v>
      </c>
      <c r="P916" t="str">
        <f t="shared" si="44"/>
        <v>India</v>
      </c>
    </row>
    <row r="917" spans="1:16" ht="51" x14ac:dyDescent="0.2">
      <c r="A917" s="1" t="s">
        <v>805</v>
      </c>
      <c r="B917" s="1" t="s">
        <v>1798</v>
      </c>
      <c r="C917" s="1" t="s">
        <v>3387</v>
      </c>
      <c r="D917" s="1">
        <v>50000</v>
      </c>
      <c r="E917" s="1" t="s">
        <v>211</v>
      </c>
      <c r="F917" s="1">
        <v>78808.9136</v>
      </c>
      <c r="G917" s="1" t="s">
        <v>4377</v>
      </c>
      <c r="H917" s="1" t="s">
        <v>6511</v>
      </c>
      <c r="I917" s="1" t="s">
        <v>922</v>
      </c>
      <c r="J917" s="1" t="str">
        <f>VLOOKUP(I917,tblCountries6[],2,FALSE)</f>
        <v>UK</v>
      </c>
      <c r="K917" s="1" t="s">
        <v>2431</v>
      </c>
      <c r="L917" s="1">
        <v>10</v>
      </c>
      <c r="M917" s="2" t="str">
        <f t="shared" si="43"/>
        <v>uk</v>
      </c>
      <c r="N917" s="2" t="str">
        <f>VLOOKUP(M917,ClearingKeys!$A$2:$B$104,2,FALSE)</f>
        <v>EUROPE</v>
      </c>
      <c r="O917" s="2">
        <f t="shared" si="42"/>
        <v>10</v>
      </c>
      <c r="P917" t="str">
        <f t="shared" si="44"/>
        <v>UK</v>
      </c>
    </row>
    <row r="918" spans="1:16" ht="51" x14ac:dyDescent="0.2">
      <c r="A918" s="1" t="s">
        <v>809</v>
      </c>
      <c r="B918" s="1" t="s">
        <v>4398</v>
      </c>
      <c r="C918" s="1">
        <v>42000</v>
      </c>
      <c r="D918" s="1">
        <v>42000</v>
      </c>
      <c r="E918" s="1" t="s">
        <v>2902</v>
      </c>
      <c r="F918" s="1">
        <v>42000</v>
      </c>
      <c r="G918" s="1" t="s">
        <v>4660</v>
      </c>
      <c r="H918" s="1" t="s">
        <v>2089</v>
      </c>
      <c r="I918" s="1" t="s">
        <v>4575</v>
      </c>
      <c r="J918" s="1" t="str">
        <f>VLOOKUP(I918,tblCountries6[],2,FALSE)</f>
        <v>Saudi Arabia</v>
      </c>
      <c r="K918" s="1" t="s">
        <v>2431</v>
      </c>
      <c r="L918" s="1">
        <v>15</v>
      </c>
      <c r="M918" s="2" t="str">
        <f t="shared" si="43"/>
        <v>saudi arabia</v>
      </c>
      <c r="N918" s="2" t="str">
        <f>VLOOKUP(M918,ClearingKeys!$A$2:$B$104,2,FALSE)</f>
        <v>ASIA</v>
      </c>
      <c r="O918" s="2">
        <f t="shared" si="42"/>
        <v>15</v>
      </c>
      <c r="P918" t="str">
        <f t="shared" si="44"/>
        <v>Saudi Arabia</v>
      </c>
    </row>
    <row r="919" spans="1:16" ht="51" x14ac:dyDescent="0.2">
      <c r="A919" s="1" t="s">
        <v>810</v>
      </c>
      <c r="B919" s="1" t="s">
        <v>1300</v>
      </c>
      <c r="C919" s="1" t="s">
        <v>694</v>
      </c>
      <c r="D919" s="1">
        <v>19200</v>
      </c>
      <c r="E919" s="1" t="s">
        <v>1782</v>
      </c>
      <c r="F919" s="1">
        <v>9490.1984040000007</v>
      </c>
      <c r="G919" s="1" t="s">
        <v>3703</v>
      </c>
      <c r="H919" s="1" t="s">
        <v>6511</v>
      </c>
      <c r="I919" s="1" t="s">
        <v>2543</v>
      </c>
      <c r="J919" s="1" t="str">
        <f>VLOOKUP(I919,tblCountries6[],2,FALSE)</f>
        <v>Brasil</v>
      </c>
      <c r="K919" s="1" t="s">
        <v>2431</v>
      </c>
      <c r="L919" s="1">
        <v>8</v>
      </c>
      <c r="M919" s="2" t="str">
        <f t="shared" si="43"/>
        <v>brasil</v>
      </c>
      <c r="N919" s="2" t="str">
        <f>VLOOKUP(M919,ClearingKeys!$A$2:$B$104,2,FALSE)</f>
        <v>SA</v>
      </c>
      <c r="O919" s="2">
        <f t="shared" si="42"/>
        <v>8</v>
      </c>
      <c r="P919" t="str">
        <f t="shared" si="44"/>
        <v>Brasil</v>
      </c>
    </row>
    <row r="920" spans="1:16" ht="38.25" x14ac:dyDescent="0.2">
      <c r="A920" s="1" t="s">
        <v>811</v>
      </c>
      <c r="B920" s="1" t="s">
        <v>1326</v>
      </c>
      <c r="C920" s="1">
        <v>60000</v>
      </c>
      <c r="D920" s="1">
        <v>60000</v>
      </c>
      <c r="E920" s="1" t="s">
        <v>2902</v>
      </c>
      <c r="F920" s="1">
        <v>60000</v>
      </c>
      <c r="G920" s="1" t="s">
        <v>5482</v>
      </c>
      <c r="H920" s="1" t="s">
        <v>5482</v>
      </c>
      <c r="I920" s="1" t="s">
        <v>5783</v>
      </c>
      <c r="J920" s="1" t="str">
        <f>VLOOKUP(I920,tblCountries6[],2,FALSE)</f>
        <v>Singapore</v>
      </c>
      <c r="K920" s="1" t="s">
        <v>1240</v>
      </c>
      <c r="L920" s="1">
        <v>5</v>
      </c>
      <c r="M920" s="2" t="str">
        <f t="shared" si="43"/>
        <v>singapore</v>
      </c>
      <c r="N920" s="2" t="str">
        <f>VLOOKUP(M920,ClearingKeys!$A$2:$B$104,2,FALSE)</f>
        <v>ASIA</v>
      </c>
      <c r="O920" s="2">
        <f t="shared" si="42"/>
        <v>5</v>
      </c>
      <c r="P920" t="str">
        <f t="shared" si="44"/>
        <v>Singapore</v>
      </c>
    </row>
    <row r="921" spans="1:16" ht="51" x14ac:dyDescent="0.2">
      <c r="A921" s="1" t="s">
        <v>812</v>
      </c>
      <c r="B921" s="1" t="s">
        <v>3336</v>
      </c>
      <c r="C921" s="1">
        <v>1000000</v>
      </c>
      <c r="D921" s="1">
        <v>1000000</v>
      </c>
      <c r="E921" s="1" t="s">
        <v>718</v>
      </c>
      <c r="F921" s="1">
        <v>17807.916689999998</v>
      </c>
      <c r="G921" s="1" t="s">
        <v>3021</v>
      </c>
      <c r="H921" s="1" t="s">
        <v>3027</v>
      </c>
      <c r="I921" s="1" t="s">
        <v>1241</v>
      </c>
      <c r="J921" s="1" t="str">
        <f>VLOOKUP(I921,tblCountries6[],2,FALSE)</f>
        <v>India</v>
      </c>
      <c r="K921" s="1" t="s">
        <v>2431</v>
      </c>
      <c r="L921" s="1">
        <v>8</v>
      </c>
      <c r="M921" s="2" t="str">
        <f t="shared" si="43"/>
        <v>india</v>
      </c>
      <c r="N921" s="2" t="str">
        <f>VLOOKUP(M921,ClearingKeys!$A$2:$B$104,2,FALSE)</f>
        <v>ASIA</v>
      </c>
      <c r="O921" s="2">
        <f t="shared" si="42"/>
        <v>8</v>
      </c>
      <c r="P921" t="str">
        <f t="shared" si="44"/>
        <v>India</v>
      </c>
    </row>
    <row r="922" spans="1:16" ht="51" x14ac:dyDescent="0.2">
      <c r="A922" s="1" t="s">
        <v>797</v>
      </c>
      <c r="B922" s="1" t="s">
        <v>2632</v>
      </c>
      <c r="C922" s="1" t="s">
        <v>2200</v>
      </c>
      <c r="D922" s="1">
        <v>700000</v>
      </c>
      <c r="E922" s="1" t="s">
        <v>718</v>
      </c>
      <c r="F922" s="1">
        <v>12465.54168</v>
      </c>
      <c r="G922" s="1" t="s">
        <v>1604</v>
      </c>
      <c r="H922" s="1" t="s">
        <v>6511</v>
      </c>
      <c r="I922" s="1" t="s">
        <v>1241</v>
      </c>
      <c r="J922" s="1" t="str">
        <f>VLOOKUP(I922,tblCountries6[],2,FALSE)</f>
        <v>India</v>
      </c>
      <c r="K922" s="1" t="s">
        <v>2431</v>
      </c>
      <c r="L922" s="1">
        <v>1</v>
      </c>
      <c r="M922" s="2" t="str">
        <f t="shared" si="43"/>
        <v>india</v>
      </c>
      <c r="N922" s="2" t="str">
        <f>VLOOKUP(M922,ClearingKeys!$A$2:$B$104,2,FALSE)</f>
        <v>ASIA</v>
      </c>
      <c r="O922" s="2">
        <f t="shared" si="42"/>
        <v>1</v>
      </c>
      <c r="P922" t="str">
        <f t="shared" si="44"/>
        <v>India</v>
      </c>
    </row>
    <row r="923" spans="1:16" ht="38.25" x14ac:dyDescent="0.2">
      <c r="A923" s="1" t="s">
        <v>798</v>
      </c>
      <c r="B923" s="1" t="s">
        <v>6098</v>
      </c>
      <c r="C923" s="1">
        <v>20571</v>
      </c>
      <c r="D923" s="1">
        <v>20571</v>
      </c>
      <c r="E923" s="1" t="s">
        <v>2902</v>
      </c>
      <c r="F923" s="1">
        <v>20571</v>
      </c>
      <c r="G923" s="1" t="s">
        <v>1980</v>
      </c>
      <c r="H923" s="1" t="s">
        <v>2893</v>
      </c>
      <c r="I923" s="1" t="s">
        <v>1922</v>
      </c>
      <c r="J923" s="1" t="str">
        <f>VLOOKUP(I923,tblCountries6[],2,FALSE)</f>
        <v>Albania</v>
      </c>
      <c r="K923" s="1" t="s">
        <v>1240</v>
      </c>
      <c r="L923" s="1">
        <v>8</v>
      </c>
      <c r="M923" s="2" t="str">
        <f t="shared" si="43"/>
        <v>albania</v>
      </c>
      <c r="N923" s="2" t="str">
        <f>VLOOKUP(M923,ClearingKeys!$A$2:$B$104,2,FALSE)</f>
        <v>EUROPE</v>
      </c>
      <c r="O923" s="2">
        <f t="shared" si="42"/>
        <v>8</v>
      </c>
      <c r="P923" t="str">
        <f t="shared" si="44"/>
        <v>Albania</v>
      </c>
    </row>
    <row r="924" spans="1:16" ht="63.75" x14ac:dyDescent="0.2">
      <c r="A924" s="1" t="s">
        <v>799</v>
      </c>
      <c r="B924" s="1" t="s">
        <v>2866</v>
      </c>
      <c r="C924" s="1">
        <v>290</v>
      </c>
      <c r="D924" s="1">
        <v>3480</v>
      </c>
      <c r="E924" s="1" t="s">
        <v>2902</v>
      </c>
      <c r="F924" s="1">
        <v>3480</v>
      </c>
      <c r="G924" s="1" t="s">
        <v>6457</v>
      </c>
      <c r="H924" s="1" t="s">
        <v>3027</v>
      </c>
      <c r="I924" s="1" t="s">
        <v>288</v>
      </c>
      <c r="J924" s="1" t="str">
        <f>VLOOKUP(I924,tblCountries6[],2,FALSE)</f>
        <v>Pakistan</v>
      </c>
      <c r="K924" s="1" t="s">
        <v>2431</v>
      </c>
      <c r="L924" s="1">
        <v>6</v>
      </c>
      <c r="M924" s="2" t="str">
        <f t="shared" si="43"/>
        <v>pakistan</v>
      </c>
      <c r="N924" s="2" t="str">
        <f>VLOOKUP(M924,ClearingKeys!$A$2:$B$104,2,FALSE)</f>
        <v>ASIA</v>
      </c>
      <c r="O924" s="2">
        <f t="shared" si="42"/>
        <v>6</v>
      </c>
      <c r="P924" t="str">
        <f t="shared" si="44"/>
        <v>Pakistan</v>
      </c>
    </row>
    <row r="925" spans="1:16" ht="38.25" x14ac:dyDescent="0.2">
      <c r="A925" s="1" t="s">
        <v>780</v>
      </c>
      <c r="B925" s="1" t="s">
        <v>3526</v>
      </c>
      <c r="C925" s="1">
        <v>18060</v>
      </c>
      <c r="D925" s="1">
        <v>18060</v>
      </c>
      <c r="E925" s="1" t="s">
        <v>2902</v>
      </c>
      <c r="F925" s="1">
        <v>18060</v>
      </c>
      <c r="G925" s="1" t="s">
        <v>4296</v>
      </c>
      <c r="H925" s="1" t="s">
        <v>381</v>
      </c>
      <c r="I925" s="1" t="s">
        <v>1275</v>
      </c>
      <c r="J925" s="1" t="str">
        <f>VLOOKUP(I925,tblCountries6[],2,FALSE)</f>
        <v>Philippines</v>
      </c>
      <c r="K925" s="1" t="s">
        <v>1240</v>
      </c>
      <c r="L925" s="1">
        <v>12</v>
      </c>
      <c r="M925" s="2" t="str">
        <f t="shared" si="43"/>
        <v>philippines</v>
      </c>
      <c r="N925" s="2" t="str">
        <f>VLOOKUP(M925,ClearingKeys!$A$2:$B$104,2,FALSE)</f>
        <v>ASIA</v>
      </c>
      <c r="O925" s="2">
        <f t="shared" si="42"/>
        <v>12</v>
      </c>
      <c r="P925" t="str">
        <f t="shared" si="44"/>
        <v>Philippines</v>
      </c>
    </row>
    <row r="926" spans="1:16" ht="38.25" x14ac:dyDescent="0.2">
      <c r="A926" s="1" t="s">
        <v>782</v>
      </c>
      <c r="B926" s="1" t="s">
        <v>1292</v>
      </c>
      <c r="C926" s="1">
        <v>30000</v>
      </c>
      <c r="D926" s="1">
        <v>30000</v>
      </c>
      <c r="E926" s="1" t="s">
        <v>2902</v>
      </c>
      <c r="F926" s="1">
        <v>30000</v>
      </c>
      <c r="G926" s="1" t="s">
        <v>454</v>
      </c>
      <c r="H926" s="1" t="s">
        <v>519</v>
      </c>
      <c r="I926" s="1" t="s">
        <v>1317</v>
      </c>
      <c r="J926" s="1" t="str">
        <f>VLOOKUP(I926,tblCountries6[],2,FALSE)</f>
        <v>iran</v>
      </c>
      <c r="K926" s="1" t="s">
        <v>5350</v>
      </c>
      <c r="L926" s="1">
        <v>30</v>
      </c>
      <c r="M926" s="2" t="str">
        <f t="shared" si="43"/>
        <v>iran</v>
      </c>
      <c r="N926" s="2" t="str">
        <f>VLOOKUP(M926,ClearingKeys!$A$2:$B$104,2,FALSE)</f>
        <v>ASIA</v>
      </c>
      <c r="O926" s="2">
        <f t="shared" si="42"/>
        <v>30</v>
      </c>
      <c r="P926" t="str">
        <f t="shared" si="44"/>
        <v>Iran</v>
      </c>
    </row>
    <row r="927" spans="1:16" ht="38.25" x14ac:dyDescent="0.2">
      <c r="A927" s="1" t="s">
        <v>779</v>
      </c>
      <c r="B927" s="1" t="s">
        <v>4995</v>
      </c>
      <c r="C927" s="1" t="s">
        <v>1821</v>
      </c>
      <c r="D927" s="1">
        <v>24000</v>
      </c>
      <c r="E927" s="1" t="s">
        <v>2902</v>
      </c>
      <c r="F927" s="1">
        <v>24000</v>
      </c>
      <c r="G927" s="1" t="s">
        <v>854</v>
      </c>
      <c r="H927" s="1" t="s">
        <v>3027</v>
      </c>
      <c r="I927" s="1" t="s">
        <v>1241</v>
      </c>
      <c r="J927" s="1" t="str">
        <f>VLOOKUP(I927,tblCountries6[],2,FALSE)</f>
        <v>India</v>
      </c>
      <c r="K927" s="1" t="s">
        <v>1240</v>
      </c>
      <c r="L927" s="1">
        <v>10</v>
      </c>
      <c r="M927" s="2" t="str">
        <f t="shared" si="43"/>
        <v>india</v>
      </c>
      <c r="N927" s="2" t="str">
        <f>VLOOKUP(M927,ClearingKeys!$A$2:$B$104,2,FALSE)</f>
        <v>ASIA</v>
      </c>
      <c r="O927" s="2">
        <f t="shared" si="42"/>
        <v>10</v>
      </c>
      <c r="P927" t="str">
        <f t="shared" si="44"/>
        <v>India</v>
      </c>
    </row>
    <row r="928" spans="1:16" ht="38.25" x14ac:dyDescent="0.2">
      <c r="A928" s="1" t="s">
        <v>787</v>
      </c>
      <c r="B928" s="1" t="s">
        <v>2614</v>
      </c>
      <c r="C928" s="1">
        <v>63200</v>
      </c>
      <c r="D928" s="1">
        <v>63200</v>
      </c>
      <c r="E928" s="1" t="s">
        <v>2896</v>
      </c>
      <c r="F928" s="1">
        <v>80289.24454</v>
      </c>
      <c r="G928" s="1" t="s">
        <v>5482</v>
      </c>
      <c r="H928" s="1" t="s">
        <v>5482</v>
      </c>
      <c r="I928" s="1" t="s">
        <v>3721</v>
      </c>
      <c r="J928" s="1" t="str">
        <f>VLOOKUP(I928,tblCountries6[],2,FALSE)</f>
        <v>France</v>
      </c>
      <c r="K928" s="1" t="s">
        <v>1240</v>
      </c>
      <c r="L928" s="1">
        <v>3</v>
      </c>
      <c r="M928" s="2" t="str">
        <f t="shared" si="43"/>
        <v>france</v>
      </c>
      <c r="N928" s="2" t="str">
        <f>VLOOKUP(M928,ClearingKeys!$A$2:$B$104,2,FALSE)</f>
        <v>EUROPE</v>
      </c>
      <c r="O928" s="2">
        <f t="shared" si="42"/>
        <v>3</v>
      </c>
      <c r="P928" t="str">
        <f t="shared" si="44"/>
        <v>France</v>
      </c>
    </row>
    <row r="929" spans="1:16" ht="38.25" x14ac:dyDescent="0.2">
      <c r="A929" s="1" t="s">
        <v>788</v>
      </c>
      <c r="B929" s="1" t="s">
        <v>2897</v>
      </c>
      <c r="C929" s="1">
        <v>70000</v>
      </c>
      <c r="D929" s="1">
        <v>70000</v>
      </c>
      <c r="E929" s="1" t="s">
        <v>2902</v>
      </c>
      <c r="F929" s="1">
        <v>70000</v>
      </c>
      <c r="G929" s="1" t="s">
        <v>2359</v>
      </c>
      <c r="H929" s="1" t="s">
        <v>3027</v>
      </c>
      <c r="I929" s="1" t="s">
        <v>2895</v>
      </c>
      <c r="J929" s="1" t="str">
        <f>VLOOKUP(I929,tblCountries6[],2,FALSE)</f>
        <v>USA</v>
      </c>
      <c r="K929" s="1" t="s">
        <v>1240</v>
      </c>
      <c r="L929" s="1">
        <v>4</v>
      </c>
      <c r="M929" s="2" t="str">
        <f t="shared" si="43"/>
        <v>usa</v>
      </c>
      <c r="N929" s="2" t="str">
        <f>VLOOKUP(M929,ClearingKeys!$A$2:$B$104,2,FALSE)</f>
        <v>NA</v>
      </c>
      <c r="O929" s="2">
        <f t="shared" si="42"/>
        <v>4</v>
      </c>
      <c r="P929" t="str">
        <f t="shared" si="44"/>
        <v>USA</v>
      </c>
    </row>
    <row r="930" spans="1:16" ht="38.25" x14ac:dyDescent="0.2">
      <c r="A930" s="1" t="s">
        <v>785</v>
      </c>
      <c r="B930" s="1" t="s">
        <v>2923</v>
      </c>
      <c r="C930" s="1" t="s">
        <v>2711</v>
      </c>
      <c r="D930" s="1">
        <v>480000</v>
      </c>
      <c r="E930" s="1" t="s">
        <v>718</v>
      </c>
      <c r="F930" s="1">
        <v>8547.8000100000008</v>
      </c>
      <c r="G930" s="1" t="s">
        <v>3027</v>
      </c>
      <c r="H930" s="1" t="s">
        <v>3027</v>
      </c>
      <c r="I930" s="1" t="s">
        <v>1241</v>
      </c>
      <c r="J930" s="1" t="str">
        <f>VLOOKUP(I930,tblCountries6[],2,FALSE)</f>
        <v>India</v>
      </c>
      <c r="K930" s="1" t="s">
        <v>5350</v>
      </c>
      <c r="L930" s="1">
        <v>2</v>
      </c>
      <c r="M930" s="2" t="str">
        <f t="shared" si="43"/>
        <v>india</v>
      </c>
      <c r="N930" s="2" t="str">
        <f>VLOOKUP(M930,ClearingKeys!$A$2:$B$104,2,FALSE)</f>
        <v>ASIA</v>
      </c>
      <c r="O930" s="2">
        <f t="shared" si="42"/>
        <v>2</v>
      </c>
      <c r="P930" t="str">
        <f t="shared" si="44"/>
        <v>India</v>
      </c>
    </row>
    <row r="931" spans="1:16" ht="38.25" x14ac:dyDescent="0.2">
      <c r="A931" s="1" t="s">
        <v>774</v>
      </c>
      <c r="B931" s="1" t="s">
        <v>164</v>
      </c>
      <c r="C931" s="1" t="s">
        <v>2557</v>
      </c>
      <c r="D931" s="1">
        <v>600000</v>
      </c>
      <c r="E931" s="1" t="s">
        <v>718</v>
      </c>
      <c r="F931" s="1">
        <v>10684.75001</v>
      </c>
      <c r="G931" s="1" t="s">
        <v>5382</v>
      </c>
      <c r="H931" s="1" t="s">
        <v>6511</v>
      </c>
      <c r="I931" s="1" t="s">
        <v>1241</v>
      </c>
      <c r="J931" s="1" t="str">
        <f>VLOOKUP(I931,tblCountries6[],2,FALSE)</f>
        <v>India</v>
      </c>
      <c r="K931" s="1" t="s">
        <v>1240</v>
      </c>
      <c r="L931" s="1">
        <v>11</v>
      </c>
      <c r="M931" s="2" t="str">
        <f t="shared" si="43"/>
        <v>india</v>
      </c>
      <c r="N931" s="2" t="str">
        <f>VLOOKUP(M931,ClearingKeys!$A$2:$B$104,2,FALSE)</f>
        <v>ASIA</v>
      </c>
      <c r="O931" s="2">
        <f t="shared" si="42"/>
        <v>11</v>
      </c>
      <c r="P931" t="str">
        <f t="shared" si="44"/>
        <v>India</v>
      </c>
    </row>
    <row r="932" spans="1:16" ht="38.25" x14ac:dyDescent="0.2">
      <c r="A932" s="1" t="s">
        <v>776</v>
      </c>
      <c r="B932" s="1" t="s">
        <v>1597</v>
      </c>
      <c r="C932" s="1" t="s">
        <v>245</v>
      </c>
      <c r="D932" s="1">
        <v>600000</v>
      </c>
      <c r="E932" s="1" t="s">
        <v>718</v>
      </c>
      <c r="F932" s="1">
        <v>10684.75001</v>
      </c>
      <c r="G932" s="1" t="s">
        <v>2350</v>
      </c>
      <c r="H932" s="1" t="s">
        <v>6511</v>
      </c>
      <c r="I932" s="1" t="s">
        <v>1241</v>
      </c>
      <c r="J932" s="1" t="str">
        <f>VLOOKUP(I932,tblCountries6[],2,FALSE)</f>
        <v>India</v>
      </c>
      <c r="K932" s="1" t="s">
        <v>5350</v>
      </c>
      <c r="L932" s="1">
        <v>4</v>
      </c>
      <c r="M932" s="2" t="str">
        <f t="shared" si="43"/>
        <v>india</v>
      </c>
      <c r="N932" s="2" t="str">
        <f>VLOOKUP(M932,ClearingKeys!$A$2:$B$104,2,FALSE)</f>
        <v>ASIA</v>
      </c>
      <c r="O932" s="2">
        <f t="shared" si="42"/>
        <v>4</v>
      </c>
      <c r="P932" t="str">
        <f t="shared" si="44"/>
        <v>India</v>
      </c>
    </row>
    <row r="933" spans="1:16" ht="51" x14ac:dyDescent="0.2">
      <c r="A933" s="1" t="s">
        <v>791</v>
      </c>
      <c r="B933" s="1" t="s">
        <v>5024</v>
      </c>
      <c r="C933" s="1">
        <v>20000</v>
      </c>
      <c r="D933" s="1">
        <v>20000</v>
      </c>
      <c r="E933" s="1" t="s">
        <v>2902</v>
      </c>
      <c r="F933" s="1">
        <v>20000</v>
      </c>
      <c r="G933" s="1" t="s">
        <v>3354</v>
      </c>
      <c r="H933" s="1" t="s">
        <v>519</v>
      </c>
      <c r="I933" s="1" t="s">
        <v>5023</v>
      </c>
      <c r="J933" s="1" t="str">
        <f>VLOOKUP(I933,tblCountries6[],2,FALSE)</f>
        <v>Zambia</v>
      </c>
      <c r="K933" s="1" t="s">
        <v>2431</v>
      </c>
      <c r="L933" s="1">
        <v>2</v>
      </c>
      <c r="M933" s="2" t="str">
        <f t="shared" si="43"/>
        <v>zambia</v>
      </c>
      <c r="N933" s="2" t="str">
        <f>VLOOKUP(M933,ClearingKeys!$A$2:$B$104,2,FALSE)</f>
        <v>AFRICA</v>
      </c>
      <c r="O933" s="2">
        <f t="shared" si="42"/>
        <v>2</v>
      </c>
      <c r="P933" t="str">
        <f t="shared" si="44"/>
        <v>Zambia</v>
      </c>
    </row>
    <row r="934" spans="1:16" ht="38.25" x14ac:dyDescent="0.2">
      <c r="A934" s="1" t="s">
        <v>995</v>
      </c>
      <c r="B934" s="1" t="s">
        <v>3075</v>
      </c>
      <c r="C934" s="1" t="s">
        <v>832</v>
      </c>
      <c r="D934" s="1">
        <v>42000</v>
      </c>
      <c r="E934" s="1" t="s">
        <v>2896</v>
      </c>
      <c r="F934" s="1">
        <v>53356.776440000001</v>
      </c>
      <c r="G934" s="1" t="s">
        <v>5482</v>
      </c>
      <c r="H934" s="1" t="s">
        <v>5482</v>
      </c>
      <c r="I934" s="1" t="s">
        <v>1939</v>
      </c>
      <c r="J934" s="1" t="str">
        <f>VLOOKUP(I934,tblCountries6[],2,FALSE)</f>
        <v>Germany</v>
      </c>
      <c r="K934" s="1" t="s">
        <v>5350</v>
      </c>
      <c r="L934" s="1">
        <v>3</v>
      </c>
      <c r="M934" s="2" t="str">
        <f t="shared" si="43"/>
        <v>germany</v>
      </c>
      <c r="N934" s="2" t="str">
        <f>VLOOKUP(M934,ClearingKeys!$A$2:$B$104,2,FALSE)</f>
        <v>EUROPE</v>
      </c>
      <c r="O934" s="2">
        <f t="shared" si="42"/>
        <v>3</v>
      </c>
      <c r="P934" t="str">
        <f t="shared" si="44"/>
        <v>Germany</v>
      </c>
    </row>
    <row r="935" spans="1:16" ht="38.25" x14ac:dyDescent="0.2">
      <c r="A935" s="1" t="s">
        <v>994</v>
      </c>
      <c r="B935" s="1" t="s">
        <v>6519</v>
      </c>
      <c r="C935" s="1">
        <v>3000</v>
      </c>
      <c r="D935" s="1">
        <v>36000</v>
      </c>
      <c r="E935" s="1" t="s">
        <v>2902</v>
      </c>
      <c r="F935" s="1">
        <v>36000</v>
      </c>
      <c r="G935" s="1" t="s">
        <v>519</v>
      </c>
      <c r="H935" s="1" t="s">
        <v>519</v>
      </c>
      <c r="I935" s="1" t="s">
        <v>4324</v>
      </c>
      <c r="J935" s="1" t="str">
        <f>VLOOKUP(I935,tblCountries6[],2,FALSE)</f>
        <v>UAE</v>
      </c>
      <c r="K935" s="1" t="s">
        <v>1240</v>
      </c>
      <c r="L935" s="1">
        <v>4.5</v>
      </c>
      <c r="M935" s="2" t="str">
        <f t="shared" si="43"/>
        <v>uae</v>
      </c>
      <c r="N935" s="2" t="str">
        <f>VLOOKUP(M935,ClearingKeys!$A$2:$B$104,2,FALSE)</f>
        <v>ASIA</v>
      </c>
      <c r="O935" s="2">
        <f t="shared" si="42"/>
        <v>4.5</v>
      </c>
      <c r="P935" t="str">
        <f t="shared" si="44"/>
        <v>Uae</v>
      </c>
    </row>
    <row r="936" spans="1:16" ht="38.25" x14ac:dyDescent="0.2">
      <c r="A936" s="1" t="s">
        <v>992</v>
      </c>
      <c r="B936" s="1" t="s">
        <v>3418</v>
      </c>
      <c r="C936" s="1">
        <v>57000</v>
      </c>
      <c r="D936" s="1">
        <v>57000</v>
      </c>
      <c r="E936" s="1" t="s">
        <v>2902</v>
      </c>
      <c r="F936" s="1">
        <v>57000</v>
      </c>
      <c r="G936" s="1" t="s">
        <v>3727</v>
      </c>
      <c r="H936" s="1" t="s">
        <v>4092</v>
      </c>
      <c r="I936" s="1" t="s">
        <v>2895</v>
      </c>
      <c r="J936" s="1" t="str">
        <f>VLOOKUP(I936,tblCountries6[],2,FALSE)</f>
        <v>USA</v>
      </c>
      <c r="K936" s="1" t="s">
        <v>5350</v>
      </c>
      <c r="L936" s="1">
        <v>4</v>
      </c>
      <c r="M936" s="2" t="str">
        <f t="shared" si="43"/>
        <v>usa</v>
      </c>
      <c r="N936" s="2" t="str">
        <f>VLOOKUP(M936,ClearingKeys!$A$2:$B$104,2,FALSE)</f>
        <v>NA</v>
      </c>
      <c r="O936" s="2">
        <f t="shared" si="42"/>
        <v>4</v>
      </c>
      <c r="P936" t="str">
        <f t="shared" si="44"/>
        <v>USA</v>
      </c>
    </row>
    <row r="937" spans="1:16" ht="51" x14ac:dyDescent="0.2">
      <c r="A937" s="1" t="s">
        <v>991</v>
      </c>
      <c r="B937" s="1" t="s">
        <v>357</v>
      </c>
      <c r="C937" s="1">
        <v>135000</v>
      </c>
      <c r="D937" s="1">
        <v>135000</v>
      </c>
      <c r="E937" s="1" t="s">
        <v>2902</v>
      </c>
      <c r="F937" s="1">
        <v>135000</v>
      </c>
      <c r="G937" s="1" t="s">
        <v>2485</v>
      </c>
      <c r="H937" s="1" t="s">
        <v>3027</v>
      </c>
      <c r="I937" s="1" t="s">
        <v>2895</v>
      </c>
      <c r="J937" s="1" t="str">
        <f>VLOOKUP(I937,tblCountries6[],2,FALSE)</f>
        <v>USA</v>
      </c>
      <c r="K937" s="1" t="s">
        <v>2431</v>
      </c>
      <c r="L937" s="1">
        <v>15</v>
      </c>
      <c r="M937" s="2" t="str">
        <f t="shared" si="43"/>
        <v>usa</v>
      </c>
      <c r="N937" s="2" t="str">
        <f>VLOOKUP(M937,ClearingKeys!$A$2:$B$104,2,FALSE)</f>
        <v>NA</v>
      </c>
      <c r="O937" s="2">
        <f t="shared" si="42"/>
        <v>15</v>
      </c>
      <c r="P937" t="str">
        <f t="shared" si="44"/>
        <v>USA</v>
      </c>
    </row>
    <row r="938" spans="1:16" ht="38.25" x14ac:dyDescent="0.2">
      <c r="A938" s="1" t="s">
        <v>998</v>
      </c>
      <c r="B938" s="1" t="s">
        <v>2969</v>
      </c>
      <c r="C938" s="1">
        <v>75000</v>
      </c>
      <c r="D938" s="1">
        <v>75000</v>
      </c>
      <c r="E938" s="1" t="s">
        <v>2896</v>
      </c>
      <c r="F938" s="1">
        <v>95279.957920000001</v>
      </c>
      <c r="G938" s="1" t="s">
        <v>2686</v>
      </c>
      <c r="H938" s="1" t="s">
        <v>6511</v>
      </c>
      <c r="I938" s="1" t="s">
        <v>1766</v>
      </c>
      <c r="J938" s="1" t="str">
        <f>VLOOKUP(I938,tblCountries6[],2,FALSE)</f>
        <v>Netherlands</v>
      </c>
      <c r="K938" s="1" t="s">
        <v>1240</v>
      </c>
      <c r="L938" s="1">
        <v>4</v>
      </c>
      <c r="M938" s="2" t="str">
        <f t="shared" si="43"/>
        <v>netherlands</v>
      </c>
      <c r="N938" s="2" t="str">
        <f>VLOOKUP(M938,ClearingKeys!$A$2:$B$104,2,FALSE)</f>
        <v>EUROPE</v>
      </c>
      <c r="O938" s="2">
        <f t="shared" si="42"/>
        <v>4</v>
      </c>
      <c r="P938" t="str">
        <f t="shared" si="44"/>
        <v>Netherlands</v>
      </c>
    </row>
    <row r="939" spans="1:16" ht="38.25" x14ac:dyDescent="0.2">
      <c r="A939" s="1" t="s">
        <v>997</v>
      </c>
      <c r="B939" s="1" t="s">
        <v>5228</v>
      </c>
      <c r="C939" s="1">
        <v>45000</v>
      </c>
      <c r="D939" s="1">
        <v>45000</v>
      </c>
      <c r="E939" s="1" t="s">
        <v>2896</v>
      </c>
      <c r="F939" s="1">
        <v>57167.974750000001</v>
      </c>
      <c r="G939" s="1" t="s">
        <v>4651</v>
      </c>
      <c r="H939" s="1" t="s">
        <v>6511</v>
      </c>
      <c r="I939" s="1" t="s">
        <v>5124</v>
      </c>
      <c r="J939" s="1" t="str">
        <f>VLOOKUP(I939,tblCountries6[],2,FALSE)</f>
        <v>Netherlands</v>
      </c>
      <c r="K939" s="1" t="s">
        <v>5350</v>
      </c>
      <c r="L939" s="1">
        <v>10</v>
      </c>
      <c r="M939" s="2" t="str">
        <f t="shared" si="43"/>
        <v>netherlands</v>
      </c>
      <c r="N939" s="2" t="str">
        <f>VLOOKUP(M939,ClearingKeys!$A$2:$B$104,2,FALSE)</f>
        <v>EUROPE</v>
      </c>
      <c r="O939" s="2">
        <f t="shared" si="42"/>
        <v>10</v>
      </c>
      <c r="P939" t="str">
        <f t="shared" si="44"/>
        <v>Netherlands</v>
      </c>
    </row>
    <row r="940" spans="1:16" ht="38.25" x14ac:dyDescent="0.2">
      <c r="A940" s="1" t="s">
        <v>996</v>
      </c>
      <c r="B940" s="1" t="s">
        <v>4637</v>
      </c>
      <c r="C940" s="1" t="s">
        <v>4190</v>
      </c>
      <c r="D940" s="1">
        <v>2000000</v>
      </c>
      <c r="E940" s="1" t="s">
        <v>2654</v>
      </c>
      <c r="F940" s="1">
        <v>12326.65639</v>
      </c>
      <c r="G940" s="1" t="s">
        <v>6290</v>
      </c>
      <c r="H940" s="1" t="s">
        <v>3027</v>
      </c>
      <c r="I940" s="1" t="s">
        <v>758</v>
      </c>
      <c r="J940" s="1" t="str">
        <f>VLOOKUP(I940,tblCountries6[],2,FALSE)</f>
        <v>Nigeria</v>
      </c>
      <c r="K940" s="1" t="s">
        <v>1240</v>
      </c>
      <c r="L940" s="1">
        <v>5</v>
      </c>
      <c r="M940" s="2" t="str">
        <f t="shared" si="43"/>
        <v>nigeria</v>
      </c>
      <c r="N940" s="2" t="str">
        <f>VLOOKUP(M940,ClearingKeys!$A$2:$B$104,2,FALSE)</f>
        <v>AFRICA</v>
      </c>
      <c r="O940" s="2">
        <f t="shared" si="42"/>
        <v>5</v>
      </c>
      <c r="P940" t="str">
        <f t="shared" si="44"/>
        <v>Nigeria</v>
      </c>
    </row>
    <row r="941" spans="1:16" ht="38.25" x14ac:dyDescent="0.2">
      <c r="A941" s="1" t="s">
        <v>1001</v>
      </c>
      <c r="B941" s="1" t="s">
        <v>6356</v>
      </c>
      <c r="C941" s="1">
        <v>8000</v>
      </c>
      <c r="D941" s="1">
        <v>8000</v>
      </c>
      <c r="E941" s="1" t="s">
        <v>2902</v>
      </c>
      <c r="F941" s="1">
        <v>8000</v>
      </c>
      <c r="G941" s="1" t="s">
        <v>5351</v>
      </c>
      <c r="H941" s="1" t="s">
        <v>6511</v>
      </c>
      <c r="I941" s="1" t="s">
        <v>1241</v>
      </c>
      <c r="J941" s="1" t="str">
        <f>VLOOKUP(I941,tblCountries6[],2,FALSE)</f>
        <v>India</v>
      </c>
      <c r="K941" s="1" t="s">
        <v>5881</v>
      </c>
      <c r="L941" s="1">
        <v>5</v>
      </c>
      <c r="M941" s="2" t="str">
        <f t="shared" si="43"/>
        <v>india</v>
      </c>
      <c r="N941" s="2" t="str">
        <f>VLOOKUP(M941,ClearingKeys!$A$2:$B$104,2,FALSE)</f>
        <v>ASIA</v>
      </c>
      <c r="O941" s="2">
        <f t="shared" si="42"/>
        <v>5</v>
      </c>
      <c r="P941" t="str">
        <f t="shared" si="44"/>
        <v>India</v>
      </c>
    </row>
    <row r="942" spans="1:16" ht="38.25" x14ac:dyDescent="0.2">
      <c r="A942" s="1" t="s">
        <v>988</v>
      </c>
      <c r="B942" s="1" t="s">
        <v>1501</v>
      </c>
      <c r="C942" s="1">
        <v>48000</v>
      </c>
      <c r="D942" s="1">
        <v>48000</v>
      </c>
      <c r="E942" s="1" t="s">
        <v>2902</v>
      </c>
      <c r="F942" s="1">
        <v>48000</v>
      </c>
      <c r="G942" s="1" t="s">
        <v>290</v>
      </c>
      <c r="H942" s="1" t="s">
        <v>3027</v>
      </c>
      <c r="I942" s="1" t="s">
        <v>3721</v>
      </c>
      <c r="J942" s="1" t="str">
        <f>VLOOKUP(I942,tblCountries6[],2,FALSE)</f>
        <v>France</v>
      </c>
      <c r="K942" s="1" t="s">
        <v>1240</v>
      </c>
      <c r="L942" s="1">
        <v>5</v>
      </c>
      <c r="M942" s="2" t="str">
        <f t="shared" si="43"/>
        <v>france</v>
      </c>
      <c r="N942" s="2" t="str">
        <f>VLOOKUP(M942,ClearingKeys!$A$2:$B$104,2,FALSE)</f>
        <v>EUROPE</v>
      </c>
      <c r="O942" s="2">
        <f t="shared" si="42"/>
        <v>5</v>
      </c>
      <c r="P942" t="str">
        <f t="shared" si="44"/>
        <v>France</v>
      </c>
    </row>
    <row r="943" spans="1:16" ht="38.25" x14ac:dyDescent="0.2">
      <c r="A943" s="1" t="s">
        <v>989</v>
      </c>
      <c r="B943" s="1" t="s">
        <v>6354</v>
      </c>
      <c r="C943" s="1">
        <v>40000</v>
      </c>
      <c r="D943" s="1">
        <v>40000</v>
      </c>
      <c r="E943" s="1" t="s">
        <v>2902</v>
      </c>
      <c r="F943" s="1">
        <v>40000</v>
      </c>
      <c r="G943" s="1" t="s">
        <v>202</v>
      </c>
      <c r="H943" s="1" t="s">
        <v>6511</v>
      </c>
      <c r="I943" s="1" t="s">
        <v>820</v>
      </c>
      <c r="J943" s="1" t="str">
        <f>VLOOKUP(I943,tblCountries6[],2,FALSE)</f>
        <v>New Zealand</v>
      </c>
      <c r="K943" s="1" t="s">
        <v>1240</v>
      </c>
      <c r="L943" s="1">
        <v>5</v>
      </c>
      <c r="M943" s="2" t="str">
        <f t="shared" si="43"/>
        <v>new zealand</v>
      </c>
      <c r="N943" s="2" t="str">
        <f>VLOOKUP(M943,ClearingKeys!$A$2:$B$104,2,FALSE)</f>
        <v>OCEANIA</v>
      </c>
      <c r="O943" s="2">
        <f t="shared" si="42"/>
        <v>5</v>
      </c>
      <c r="P943" t="str">
        <f t="shared" si="44"/>
        <v>New Zealand</v>
      </c>
    </row>
    <row r="944" spans="1:16" ht="38.25" x14ac:dyDescent="0.2">
      <c r="A944" s="1" t="s">
        <v>1011</v>
      </c>
      <c r="B944" s="1" t="s">
        <v>6585</v>
      </c>
      <c r="C944" s="1" t="s">
        <v>2998</v>
      </c>
      <c r="D944" s="1">
        <v>75000</v>
      </c>
      <c r="E944" s="1" t="s">
        <v>6501</v>
      </c>
      <c r="F944" s="1">
        <v>59819.107020000003</v>
      </c>
      <c r="G944" s="1" t="s">
        <v>1606</v>
      </c>
      <c r="H944" s="1" t="s">
        <v>6511</v>
      </c>
      <c r="I944" s="1" t="s">
        <v>1600</v>
      </c>
      <c r="J944" s="1" t="str">
        <f>VLOOKUP(I944,tblCountries6[],2,FALSE)</f>
        <v>New Zealand</v>
      </c>
      <c r="K944" s="1" t="s">
        <v>1240</v>
      </c>
      <c r="L944" s="1">
        <v>10</v>
      </c>
      <c r="M944" s="2" t="str">
        <f t="shared" si="43"/>
        <v>new zealand</v>
      </c>
      <c r="N944" s="2" t="str">
        <f>VLOOKUP(M944,ClearingKeys!$A$2:$B$104,2,FALSE)</f>
        <v>OCEANIA</v>
      </c>
      <c r="O944" s="2">
        <f t="shared" si="42"/>
        <v>10</v>
      </c>
      <c r="P944" t="str">
        <f t="shared" si="44"/>
        <v>New Zealand</v>
      </c>
    </row>
    <row r="945" spans="1:16" ht="38.25" x14ac:dyDescent="0.2">
      <c r="A945" s="1" t="s">
        <v>1009</v>
      </c>
      <c r="B945" s="1" t="s">
        <v>3458</v>
      </c>
      <c r="C945" s="1">
        <v>150000</v>
      </c>
      <c r="D945" s="1">
        <v>150000</v>
      </c>
      <c r="E945" s="1" t="s">
        <v>2902</v>
      </c>
      <c r="F945" s="1">
        <v>150000</v>
      </c>
      <c r="G945" s="1" t="s">
        <v>6565</v>
      </c>
      <c r="H945" s="1" t="s">
        <v>6511</v>
      </c>
      <c r="I945" s="1" t="s">
        <v>5737</v>
      </c>
      <c r="J945" s="1" t="str">
        <f>VLOOKUP(I945,tblCountries6[],2,FALSE)</f>
        <v>Switzerland</v>
      </c>
      <c r="K945" s="1" t="s">
        <v>5881</v>
      </c>
      <c r="L945" s="1">
        <v>20</v>
      </c>
      <c r="M945" s="2" t="str">
        <f t="shared" si="43"/>
        <v>switzerland</v>
      </c>
      <c r="N945" s="2" t="str">
        <f>VLOOKUP(M945,ClearingKeys!$A$2:$B$104,2,FALSE)</f>
        <v>EUROPE</v>
      </c>
      <c r="O945" s="2">
        <f t="shared" si="42"/>
        <v>20</v>
      </c>
      <c r="P945" t="str">
        <f t="shared" si="44"/>
        <v>Switzerland</v>
      </c>
    </row>
    <row r="946" spans="1:16" ht="38.25" x14ac:dyDescent="0.2">
      <c r="A946" s="1" t="s">
        <v>1015</v>
      </c>
      <c r="B946" s="1" t="s">
        <v>576</v>
      </c>
      <c r="C946" s="1">
        <v>80000</v>
      </c>
      <c r="D946" s="1">
        <v>80000</v>
      </c>
      <c r="E946" s="1" t="s">
        <v>4998</v>
      </c>
      <c r="F946" s="1">
        <v>81592.772509999995</v>
      </c>
      <c r="G946" s="1" t="s">
        <v>1938</v>
      </c>
      <c r="H946" s="1" t="s">
        <v>3027</v>
      </c>
      <c r="I946" s="1" t="s">
        <v>2553</v>
      </c>
      <c r="J946" s="1" t="str">
        <f>VLOOKUP(I946,tblCountries6[],2,FALSE)</f>
        <v>Australia</v>
      </c>
      <c r="K946" s="1" t="s">
        <v>1240</v>
      </c>
      <c r="L946" s="1">
        <v>25</v>
      </c>
      <c r="M946" s="2" t="str">
        <f t="shared" si="43"/>
        <v>australia</v>
      </c>
      <c r="N946" s="2" t="str">
        <f>VLOOKUP(M946,ClearingKeys!$A$2:$B$104,2,FALSE)</f>
        <v>OCEANIA</v>
      </c>
      <c r="O946" s="2">
        <f t="shared" si="42"/>
        <v>25</v>
      </c>
      <c r="P946" t="str">
        <f t="shared" si="44"/>
        <v>Australia</v>
      </c>
    </row>
    <row r="947" spans="1:16" ht="38.25" x14ac:dyDescent="0.2">
      <c r="A947" s="1" t="s">
        <v>1013</v>
      </c>
      <c r="B947" s="1" t="s">
        <v>5052</v>
      </c>
      <c r="C947" s="1">
        <v>95000</v>
      </c>
      <c r="D947" s="1">
        <v>95000</v>
      </c>
      <c r="E947" s="1" t="s">
        <v>4998</v>
      </c>
      <c r="F947" s="1">
        <v>96891.417360000007</v>
      </c>
      <c r="G947" s="1" t="s">
        <v>5504</v>
      </c>
      <c r="H947" s="1" t="s">
        <v>6511</v>
      </c>
      <c r="I947" s="1" t="s">
        <v>2553</v>
      </c>
      <c r="J947" s="1" t="str">
        <f>VLOOKUP(I947,tblCountries6[],2,FALSE)</f>
        <v>Australia</v>
      </c>
      <c r="K947" s="1" t="s">
        <v>5350</v>
      </c>
      <c r="L947" s="1">
        <v>20</v>
      </c>
      <c r="M947" s="2" t="str">
        <f t="shared" si="43"/>
        <v>australia</v>
      </c>
      <c r="N947" s="2" t="str">
        <f>VLOOKUP(M947,ClearingKeys!$A$2:$B$104,2,FALSE)</f>
        <v>OCEANIA</v>
      </c>
      <c r="O947" s="2">
        <f t="shared" si="42"/>
        <v>20</v>
      </c>
      <c r="P947" t="str">
        <f t="shared" si="44"/>
        <v>Australia</v>
      </c>
    </row>
    <row r="948" spans="1:16" ht="38.25" x14ac:dyDescent="0.2">
      <c r="A948" s="1" t="s">
        <v>1018</v>
      </c>
      <c r="B948" s="1" t="s">
        <v>6199</v>
      </c>
      <c r="C948" s="1" t="s">
        <v>3513</v>
      </c>
      <c r="D948" s="1">
        <v>90000</v>
      </c>
      <c r="E948" s="1" t="s">
        <v>4998</v>
      </c>
      <c r="F948" s="1">
        <v>91791.869080000004</v>
      </c>
      <c r="G948" s="1" t="s">
        <v>87</v>
      </c>
      <c r="H948" s="1" t="s">
        <v>6511</v>
      </c>
      <c r="I948" s="1" t="s">
        <v>2553</v>
      </c>
      <c r="J948" s="1" t="str">
        <f>VLOOKUP(I948,tblCountries6[],2,FALSE)</f>
        <v>Australia</v>
      </c>
      <c r="K948" s="1" t="s">
        <v>1240</v>
      </c>
      <c r="L948" s="1">
        <v>13</v>
      </c>
      <c r="M948" s="2" t="str">
        <f t="shared" si="43"/>
        <v>australia</v>
      </c>
      <c r="N948" s="2" t="str">
        <f>VLOOKUP(M948,ClearingKeys!$A$2:$B$104,2,FALSE)</f>
        <v>OCEANIA</v>
      </c>
      <c r="O948" s="2">
        <f t="shared" si="42"/>
        <v>13</v>
      </c>
      <c r="P948" t="str">
        <f t="shared" si="44"/>
        <v>Australia</v>
      </c>
    </row>
    <row r="949" spans="1:16" ht="38.25" x14ac:dyDescent="0.2">
      <c r="A949" s="1" t="s">
        <v>1016</v>
      </c>
      <c r="B949" s="1" t="s">
        <v>6199</v>
      </c>
      <c r="C949" s="1">
        <v>15000</v>
      </c>
      <c r="D949" s="1">
        <v>15000</v>
      </c>
      <c r="E949" s="1" t="s">
        <v>2902</v>
      </c>
      <c r="F949" s="1">
        <v>15000</v>
      </c>
      <c r="G949" s="1" t="s">
        <v>2280</v>
      </c>
      <c r="H949" s="1" t="s">
        <v>6511</v>
      </c>
      <c r="I949" s="1" t="s">
        <v>1241</v>
      </c>
      <c r="J949" s="1" t="str">
        <f>VLOOKUP(I949,tblCountries6[],2,FALSE)</f>
        <v>India</v>
      </c>
      <c r="K949" s="1" t="s">
        <v>5350</v>
      </c>
      <c r="L949" s="1">
        <v>2</v>
      </c>
      <c r="M949" s="2" t="str">
        <f t="shared" si="43"/>
        <v>india</v>
      </c>
      <c r="N949" s="2" t="str">
        <f>VLOOKUP(M949,ClearingKeys!$A$2:$B$104,2,FALSE)</f>
        <v>ASIA</v>
      </c>
      <c r="O949" s="2">
        <f t="shared" si="42"/>
        <v>2</v>
      </c>
      <c r="P949" t="str">
        <f t="shared" si="44"/>
        <v>India</v>
      </c>
    </row>
    <row r="950" spans="1:16" ht="38.25" x14ac:dyDescent="0.2">
      <c r="A950" s="1" t="s">
        <v>1022</v>
      </c>
      <c r="B950" s="1" t="s">
        <v>5590</v>
      </c>
      <c r="C950" s="1" t="s">
        <v>1954</v>
      </c>
      <c r="D950" s="1">
        <v>65000</v>
      </c>
      <c r="E950" s="1" t="s">
        <v>4998</v>
      </c>
      <c r="F950" s="1">
        <v>66294.127670000002</v>
      </c>
      <c r="G950" s="1" t="s">
        <v>2207</v>
      </c>
      <c r="H950" s="1" t="s">
        <v>3027</v>
      </c>
      <c r="I950" s="1" t="s">
        <v>2553</v>
      </c>
      <c r="J950" s="1" t="str">
        <f>VLOOKUP(I950,tblCountries6[],2,FALSE)</f>
        <v>Australia</v>
      </c>
      <c r="K950" s="1" t="s">
        <v>5350</v>
      </c>
      <c r="L950" s="1">
        <v>5</v>
      </c>
      <c r="M950" s="2" t="str">
        <f t="shared" si="43"/>
        <v>australia</v>
      </c>
      <c r="N950" s="2" t="str">
        <f>VLOOKUP(M950,ClearingKeys!$A$2:$B$104,2,FALSE)</f>
        <v>OCEANIA</v>
      </c>
      <c r="O950" s="2">
        <f t="shared" si="42"/>
        <v>5</v>
      </c>
      <c r="P950" t="str">
        <f t="shared" si="44"/>
        <v>Australia</v>
      </c>
    </row>
    <row r="951" spans="1:16" ht="51" x14ac:dyDescent="0.2">
      <c r="A951" s="1" t="s">
        <v>1019</v>
      </c>
      <c r="B951" s="1" t="s">
        <v>2020</v>
      </c>
      <c r="C951" s="1">
        <v>100000</v>
      </c>
      <c r="D951" s="1">
        <v>100000</v>
      </c>
      <c r="E951" s="1" t="s">
        <v>4998</v>
      </c>
      <c r="F951" s="1">
        <v>101990.9656</v>
      </c>
      <c r="G951" s="1" t="s">
        <v>5373</v>
      </c>
      <c r="H951" s="1" t="s">
        <v>5482</v>
      </c>
      <c r="I951" s="1" t="s">
        <v>2553</v>
      </c>
      <c r="J951" s="1" t="str">
        <f>VLOOKUP(I951,tblCountries6[],2,FALSE)</f>
        <v>Australia</v>
      </c>
      <c r="K951" s="1" t="s">
        <v>2431</v>
      </c>
      <c r="L951" s="1">
        <v>6</v>
      </c>
      <c r="M951" s="2" t="str">
        <f t="shared" si="43"/>
        <v>australia</v>
      </c>
      <c r="N951" s="2" t="str">
        <f>VLOOKUP(M951,ClearingKeys!$A$2:$B$104,2,FALSE)</f>
        <v>OCEANIA</v>
      </c>
      <c r="O951" s="2">
        <f t="shared" si="42"/>
        <v>6</v>
      </c>
      <c r="P951" t="str">
        <f t="shared" si="44"/>
        <v>Australia</v>
      </c>
    </row>
    <row r="952" spans="1:16" ht="38.25" x14ac:dyDescent="0.2">
      <c r="A952" s="1" t="s">
        <v>1005</v>
      </c>
      <c r="B952" s="1" t="s">
        <v>1364</v>
      </c>
      <c r="C952" s="1">
        <v>60000</v>
      </c>
      <c r="D952" s="1">
        <v>60000</v>
      </c>
      <c r="E952" s="1" t="s">
        <v>2902</v>
      </c>
      <c r="F952" s="1">
        <v>60000</v>
      </c>
      <c r="G952" s="1" t="s">
        <v>5163</v>
      </c>
      <c r="H952" s="1" t="s">
        <v>3027</v>
      </c>
      <c r="I952" s="1" t="s">
        <v>2895</v>
      </c>
      <c r="J952" s="1" t="str">
        <f>VLOOKUP(I952,tblCountries6[],2,FALSE)</f>
        <v>USA</v>
      </c>
      <c r="K952" s="1" t="s">
        <v>5350</v>
      </c>
      <c r="L952" s="1">
        <v>3</v>
      </c>
      <c r="M952" s="2" t="str">
        <f t="shared" si="43"/>
        <v>usa</v>
      </c>
      <c r="N952" s="2" t="str">
        <f>VLOOKUP(M952,ClearingKeys!$A$2:$B$104,2,FALSE)</f>
        <v>NA</v>
      </c>
      <c r="O952" s="2">
        <f t="shared" si="42"/>
        <v>3</v>
      </c>
      <c r="P952" t="str">
        <f t="shared" si="44"/>
        <v>USA</v>
      </c>
    </row>
    <row r="953" spans="1:16" ht="51" x14ac:dyDescent="0.2">
      <c r="A953" s="1" t="s">
        <v>1006</v>
      </c>
      <c r="B953" s="1" t="s">
        <v>6292</v>
      </c>
      <c r="C953" s="1">
        <v>43000</v>
      </c>
      <c r="D953" s="1">
        <v>43000</v>
      </c>
      <c r="E953" s="1" t="s">
        <v>4998</v>
      </c>
      <c r="F953" s="1">
        <v>43856.115230000003</v>
      </c>
      <c r="G953" s="1" t="s">
        <v>1061</v>
      </c>
      <c r="H953" s="1" t="s">
        <v>3027</v>
      </c>
      <c r="I953" s="1" t="s">
        <v>2553</v>
      </c>
      <c r="J953" s="1" t="str">
        <f>VLOOKUP(I953,tblCountries6[],2,FALSE)</f>
        <v>Australia</v>
      </c>
      <c r="K953" s="1" t="s">
        <v>2431</v>
      </c>
      <c r="L953" s="1">
        <v>1</v>
      </c>
      <c r="M953" s="2" t="str">
        <f t="shared" si="43"/>
        <v>australia</v>
      </c>
      <c r="N953" s="2" t="str">
        <f>VLOOKUP(M953,ClearingKeys!$A$2:$B$104,2,FALSE)</f>
        <v>OCEANIA</v>
      </c>
      <c r="O953" s="2">
        <f t="shared" si="42"/>
        <v>1</v>
      </c>
      <c r="P953" t="str">
        <f t="shared" si="44"/>
        <v>Australia</v>
      </c>
    </row>
    <row r="954" spans="1:16" ht="38.25" x14ac:dyDescent="0.2">
      <c r="A954" s="1" t="s">
        <v>1008</v>
      </c>
      <c r="B954" s="1" t="s">
        <v>6292</v>
      </c>
      <c r="C954" s="1">
        <v>45616</v>
      </c>
      <c r="D954" s="1">
        <v>45616</v>
      </c>
      <c r="E954" s="1" t="s">
        <v>2902</v>
      </c>
      <c r="F954" s="1">
        <v>45616</v>
      </c>
      <c r="G954" s="1" t="s">
        <v>2326</v>
      </c>
      <c r="H954" s="1" t="s">
        <v>6511</v>
      </c>
      <c r="I954" s="1" t="s">
        <v>2553</v>
      </c>
      <c r="J954" s="1" t="str">
        <f>VLOOKUP(I954,tblCountries6[],2,FALSE)</f>
        <v>Australia</v>
      </c>
      <c r="K954" s="1" t="s">
        <v>1240</v>
      </c>
      <c r="L954" s="1">
        <v>1.5</v>
      </c>
      <c r="M954" s="2" t="str">
        <f t="shared" si="43"/>
        <v>australia</v>
      </c>
      <c r="N954" s="2" t="str">
        <f>VLOOKUP(M954,ClearingKeys!$A$2:$B$104,2,FALSE)</f>
        <v>OCEANIA</v>
      </c>
      <c r="O954" s="2">
        <f t="shared" si="42"/>
        <v>1.5</v>
      </c>
      <c r="P954" t="str">
        <f t="shared" si="44"/>
        <v>Australia</v>
      </c>
    </row>
    <row r="955" spans="1:16" ht="38.25" x14ac:dyDescent="0.2">
      <c r="A955" s="1" t="s">
        <v>960</v>
      </c>
      <c r="B955" s="1" t="s">
        <v>3960</v>
      </c>
      <c r="C955" s="1">
        <v>95000</v>
      </c>
      <c r="D955" s="1">
        <v>95000</v>
      </c>
      <c r="E955" s="1" t="s">
        <v>6501</v>
      </c>
      <c r="F955" s="1">
        <v>75770.868889999998</v>
      </c>
      <c r="G955" s="1" t="s">
        <v>5749</v>
      </c>
      <c r="H955" s="1" t="s">
        <v>519</v>
      </c>
      <c r="I955" s="1" t="s">
        <v>2013</v>
      </c>
      <c r="J955" s="1" t="str">
        <f>VLOOKUP(I955,tblCountries6[],2,FALSE)</f>
        <v>New Zealand</v>
      </c>
      <c r="K955" s="1" t="s">
        <v>1240</v>
      </c>
      <c r="L955" s="1">
        <v>20</v>
      </c>
      <c r="M955" s="2" t="str">
        <f t="shared" si="43"/>
        <v>new zealand</v>
      </c>
      <c r="N955" s="2" t="str">
        <f>VLOOKUP(M955,ClearingKeys!$A$2:$B$104,2,FALSE)</f>
        <v>OCEANIA</v>
      </c>
      <c r="O955" s="2">
        <f t="shared" si="42"/>
        <v>20</v>
      </c>
      <c r="P955" t="str">
        <f t="shared" si="44"/>
        <v>New Zealand</v>
      </c>
    </row>
    <row r="956" spans="1:16" ht="51" x14ac:dyDescent="0.2">
      <c r="A956" s="1" t="s">
        <v>959</v>
      </c>
      <c r="B956" s="1" t="s">
        <v>4339</v>
      </c>
      <c r="C956" s="1">
        <v>56600</v>
      </c>
      <c r="D956" s="1">
        <v>56600</v>
      </c>
      <c r="E956" s="1" t="s">
        <v>4998</v>
      </c>
      <c r="F956" s="1">
        <v>57726.886550000003</v>
      </c>
      <c r="G956" s="1" t="s">
        <v>2206</v>
      </c>
      <c r="H956" s="1" t="s">
        <v>3027</v>
      </c>
      <c r="I956" s="1" t="s">
        <v>2553</v>
      </c>
      <c r="J956" s="1" t="str">
        <f>VLOOKUP(I956,tblCountries6[],2,FALSE)</f>
        <v>Australia</v>
      </c>
      <c r="K956" s="1" t="s">
        <v>5350</v>
      </c>
      <c r="L956" s="1">
        <v>2</v>
      </c>
      <c r="M956" s="2" t="str">
        <f t="shared" si="43"/>
        <v>australia</v>
      </c>
      <c r="N956" s="2" t="str">
        <f>VLOOKUP(M956,ClearingKeys!$A$2:$B$104,2,FALSE)</f>
        <v>OCEANIA</v>
      </c>
      <c r="O956" s="2">
        <f t="shared" si="42"/>
        <v>2</v>
      </c>
      <c r="P956" t="str">
        <f t="shared" si="44"/>
        <v>Australia</v>
      </c>
    </row>
    <row r="957" spans="1:16" ht="38.25" x14ac:dyDescent="0.2">
      <c r="A957" s="1" t="s">
        <v>958</v>
      </c>
      <c r="B957" s="1" t="s">
        <v>318</v>
      </c>
      <c r="C957" s="1">
        <v>20000</v>
      </c>
      <c r="D957" s="1">
        <v>20000</v>
      </c>
      <c r="E957" s="1" t="s">
        <v>2902</v>
      </c>
      <c r="F957" s="1">
        <v>20000</v>
      </c>
      <c r="G957" s="1" t="s">
        <v>2584</v>
      </c>
      <c r="H957" s="1" t="s">
        <v>6511</v>
      </c>
      <c r="I957" s="1" t="s">
        <v>2553</v>
      </c>
      <c r="J957" s="1" t="str">
        <f>VLOOKUP(I957,tblCountries6[],2,FALSE)</f>
        <v>Australia</v>
      </c>
      <c r="K957" s="1" t="s">
        <v>5350</v>
      </c>
      <c r="L957" s="1">
        <v>2</v>
      </c>
      <c r="M957" s="2" t="str">
        <f t="shared" si="43"/>
        <v>australia</v>
      </c>
      <c r="N957" s="2" t="str">
        <f>VLOOKUP(M957,ClearingKeys!$A$2:$B$104,2,FALSE)</f>
        <v>OCEANIA</v>
      </c>
      <c r="O957" s="2">
        <f t="shared" si="42"/>
        <v>2</v>
      </c>
      <c r="P957" t="str">
        <f t="shared" si="44"/>
        <v>Australia</v>
      </c>
    </row>
    <row r="958" spans="1:16" ht="38.25" x14ac:dyDescent="0.2">
      <c r="A958" s="1" t="s">
        <v>956</v>
      </c>
      <c r="B958" s="1" t="s">
        <v>2001</v>
      </c>
      <c r="C958" s="1" t="s">
        <v>2718</v>
      </c>
      <c r="D958" s="1">
        <v>200000</v>
      </c>
      <c r="E958" s="1" t="s">
        <v>4998</v>
      </c>
      <c r="F958" s="1">
        <v>203981.9313</v>
      </c>
      <c r="G958" s="1" t="s">
        <v>833</v>
      </c>
      <c r="H958" s="1" t="s">
        <v>3027</v>
      </c>
      <c r="I958" s="1" t="s">
        <v>2553</v>
      </c>
      <c r="J958" s="1" t="str">
        <f>VLOOKUP(I958,tblCountries6[],2,FALSE)</f>
        <v>Australia</v>
      </c>
      <c r="K958" s="1" t="s">
        <v>1240</v>
      </c>
      <c r="L958" s="1">
        <v>15</v>
      </c>
      <c r="M958" s="2" t="str">
        <f t="shared" si="43"/>
        <v>australia</v>
      </c>
      <c r="N958" s="2" t="str">
        <f>VLOOKUP(M958,ClearingKeys!$A$2:$B$104,2,FALSE)</f>
        <v>OCEANIA</v>
      </c>
      <c r="O958" s="2">
        <f t="shared" si="42"/>
        <v>15</v>
      </c>
      <c r="P958" t="str">
        <f t="shared" si="44"/>
        <v>Australia</v>
      </c>
    </row>
    <row r="959" spans="1:16" ht="38.25" x14ac:dyDescent="0.2">
      <c r="A959" s="1" t="s">
        <v>955</v>
      </c>
      <c r="B959" s="1" t="s">
        <v>2001</v>
      </c>
      <c r="C959" s="1">
        <v>50000</v>
      </c>
      <c r="D959" s="1">
        <v>50000</v>
      </c>
      <c r="E959" s="1" t="s">
        <v>4998</v>
      </c>
      <c r="F959" s="1">
        <v>50995.482819999997</v>
      </c>
      <c r="G959" s="1" t="s">
        <v>367</v>
      </c>
      <c r="H959" s="1" t="s">
        <v>2089</v>
      </c>
      <c r="I959" s="1" t="s">
        <v>2553</v>
      </c>
      <c r="J959" s="1" t="str">
        <f>VLOOKUP(I959,tblCountries6[],2,FALSE)</f>
        <v>Australia</v>
      </c>
      <c r="K959" s="1" t="s">
        <v>5881</v>
      </c>
      <c r="L959" s="1">
        <v>5</v>
      </c>
      <c r="M959" s="2" t="str">
        <f t="shared" si="43"/>
        <v>australia</v>
      </c>
      <c r="N959" s="2" t="str">
        <f>VLOOKUP(M959,ClearingKeys!$A$2:$B$104,2,FALSE)</f>
        <v>OCEANIA</v>
      </c>
      <c r="O959" s="2">
        <f t="shared" si="42"/>
        <v>5</v>
      </c>
      <c r="P959" t="str">
        <f t="shared" si="44"/>
        <v>Australia</v>
      </c>
    </row>
    <row r="960" spans="1:16" ht="38.25" x14ac:dyDescent="0.2">
      <c r="A960" s="1" t="s">
        <v>954</v>
      </c>
      <c r="B960" s="1" t="s">
        <v>3966</v>
      </c>
      <c r="C960" s="1">
        <v>125000</v>
      </c>
      <c r="D960" s="1">
        <v>125000</v>
      </c>
      <c r="E960" s="1" t="s">
        <v>4998</v>
      </c>
      <c r="F960" s="1">
        <v>127488.7071</v>
      </c>
      <c r="G960" s="1" t="s">
        <v>5049</v>
      </c>
      <c r="H960" s="1" t="s">
        <v>2893</v>
      </c>
      <c r="I960" s="1" t="s">
        <v>2553</v>
      </c>
      <c r="J960" s="1" t="str">
        <f>VLOOKUP(I960,tblCountries6[],2,FALSE)</f>
        <v>Australia</v>
      </c>
      <c r="K960" s="1" t="s">
        <v>1240</v>
      </c>
      <c r="L960" s="1">
        <v>15</v>
      </c>
      <c r="M960" s="2" t="str">
        <f t="shared" si="43"/>
        <v>australia</v>
      </c>
      <c r="N960" s="2" t="str">
        <f>VLOOKUP(M960,ClearingKeys!$A$2:$B$104,2,FALSE)</f>
        <v>OCEANIA</v>
      </c>
      <c r="O960" s="2">
        <f t="shared" si="42"/>
        <v>15</v>
      </c>
      <c r="P960" t="str">
        <f t="shared" si="44"/>
        <v>Australia</v>
      </c>
    </row>
    <row r="961" spans="1:16" ht="38.25" x14ac:dyDescent="0.2">
      <c r="A961" s="1" t="s">
        <v>953</v>
      </c>
      <c r="B961" s="1" t="s">
        <v>2642</v>
      </c>
      <c r="C961" s="1">
        <v>65000</v>
      </c>
      <c r="D961" s="1">
        <v>65000</v>
      </c>
      <c r="E961" s="1" t="s">
        <v>4998</v>
      </c>
      <c r="F961" s="1">
        <v>66294.127670000002</v>
      </c>
      <c r="G961" s="1" t="s">
        <v>5916</v>
      </c>
      <c r="H961" s="1" t="s">
        <v>6511</v>
      </c>
      <c r="I961" s="1" t="s">
        <v>2553</v>
      </c>
      <c r="J961" s="1" t="str">
        <f>VLOOKUP(I961,tblCountries6[],2,FALSE)</f>
        <v>Australia</v>
      </c>
      <c r="K961" s="1" t="s">
        <v>1240</v>
      </c>
      <c r="L961" s="1">
        <v>4</v>
      </c>
      <c r="M961" s="2" t="str">
        <f t="shared" si="43"/>
        <v>australia</v>
      </c>
      <c r="N961" s="2" t="str">
        <f>VLOOKUP(M961,ClearingKeys!$A$2:$B$104,2,FALSE)</f>
        <v>OCEANIA</v>
      </c>
      <c r="O961" s="2">
        <f t="shared" si="42"/>
        <v>4</v>
      </c>
      <c r="P961" t="str">
        <f t="shared" si="44"/>
        <v>Australia</v>
      </c>
    </row>
    <row r="962" spans="1:16" ht="38.25" x14ac:dyDescent="0.2">
      <c r="A962" s="1" t="s">
        <v>951</v>
      </c>
      <c r="B962" s="1" t="s">
        <v>6372</v>
      </c>
      <c r="C962" s="1">
        <v>62000</v>
      </c>
      <c r="D962" s="1">
        <v>62000</v>
      </c>
      <c r="E962" s="1" t="s">
        <v>4998</v>
      </c>
      <c r="F962" s="1">
        <v>63234.398699999998</v>
      </c>
      <c r="G962" s="1" t="s">
        <v>1604</v>
      </c>
      <c r="H962" s="1" t="s">
        <v>6511</v>
      </c>
      <c r="I962" s="1" t="s">
        <v>2553</v>
      </c>
      <c r="J962" s="1" t="str">
        <f>VLOOKUP(I962,tblCountries6[],2,FALSE)</f>
        <v>Australia</v>
      </c>
      <c r="K962" s="1" t="s">
        <v>1240</v>
      </c>
      <c r="L962" s="1">
        <v>3</v>
      </c>
      <c r="M962" s="2" t="str">
        <f t="shared" si="43"/>
        <v>australia</v>
      </c>
      <c r="N962" s="2" t="str">
        <f>VLOOKUP(M962,ClearingKeys!$A$2:$B$104,2,FALSE)</f>
        <v>OCEANIA</v>
      </c>
      <c r="O962" s="2">
        <f t="shared" si="42"/>
        <v>3</v>
      </c>
      <c r="P962" t="str">
        <f t="shared" si="44"/>
        <v>Australia</v>
      </c>
    </row>
    <row r="963" spans="1:16" ht="38.25" x14ac:dyDescent="0.2">
      <c r="A963" s="1" t="s">
        <v>952</v>
      </c>
      <c r="B963" s="1" t="s">
        <v>620</v>
      </c>
      <c r="C963" s="1">
        <v>260000</v>
      </c>
      <c r="D963" s="1">
        <v>260000</v>
      </c>
      <c r="E963" s="1" t="s">
        <v>2902</v>
      </c>
      <c r="F963" s="1">
        <v>260000</v>
      </c>
      <c r="G963" s="1" t="s">
        <v>1980</v>
      </c>
      <c r="H963" s="1" t="s">
        <v>2893</v>
      </c>
      <c r="I963" s="1" t="s">
        <v>2895</v>
      </c>
      <c r="J963" s="1" t="str">
        <f>VLOOKUP(I963,tblCountries6[],2,FALSE)</f>
        <v>USA</v>
      </c>
      <c r="K963" s="1" t="s">
        <v>5350</v>
      </c>
      <c r="L963" s="1">
        <v>10</v>
      </c>
      <c r="M963" s="2" t="str">
        <f t="shared" si="43"/>
        <v>usa</v>
      </c>
      <c r="N963" s="2" t="str">
        <f>VLOOKUP(M963,ClearingKeys!$A$2:$B$104,2,FALSE)</f>
        <v>NA</v>
      </c>
      <c r="O963" s="2">
        <f t="shared" si="42"/>
        <v>10</v>
      </c>
      <c r="P963" t="str">
        <f t="shared" si="44"/>
        <v>USA</v>
      </c>
    </row>
    <row r="964" spans="1:16" ht="51" x14ac:dyDescent="0.2">
      <c r="A964" s="1" t="s">
        <v>949</v>
      </c>
      <c r="B964" s="1" t="s">
        <v>6311</v>
      </c>
      <c r="C964" s="1">
        <v>110000</v>
      </c>
      <c r="D964" s="1">
        <v>110000</v>
      </c>
      <c r="E964" s="1" t="s">
        <v>4998</v>
      </c>
      <c r="F964" s="1">
        <v>112190.0622</v>
      </c>
      <c r="G964" s="1" t="s">
        <v>1145</v>
      </c>
      <c r="H964" s="1" t="s">
        <v>3027</v>
      </c>
      <c r="I964" s="1" t="s">
        <v>2553</v>
      </c>
      <c r="J964" s="1" t="str">
        <f>VLOOKUP(I964,tblCountries6[],2,FALSE)</f>
        <v>Australia</v>
      </c>
      <c r="K964" s="1" t="s">
        <v>5350</v>
      </c>
      <c r="L964" s="1">
        <v>8</v>
      </c>
      <c r="M964" s="2" t="str">
        <f t="shared" si="43"/>
        <v>australia</v>
      </c>
      <c r="N964" s="2" t="str">
        <f>VLOOKUP(M964,ClearingKeys!$A$2:$B$104,2,FALSE)</f>
        <v>OCEANIA</v>
      </c>
      <c r="O964" s="2">
        <f t="shared" si="42"/>
        <v>8</v>
      </c>
      <c r="P964" t="str">
        <f t="shared" si="44"/>
        <v>Australia</v>
      </c>
    </row>
    <row r="965" spans="1:16" ht="38.25" x14ac:dyDescent="0.2">
      <c r="A965" s="1" t="s">
        <v>978</v>
      </c>
      <c r="B965" s="1" t="s">
        <v>689</v>
      </c>
      <c r="C965" s="1" t="s">
        <v>6080</v>
      </c>
      <c r="D965" s="1">
        <v>70000</v>
      </c>
      <c r="E965" s="1" t="s">
        <v>4998</v>
      </c>
      <c r="F965" s="1">
        <v>71393.675950000004</v>
      </c>
      <c r="G965" s="1" t="s">
        <v>5755</v>
      </c>
      <c r="H965" s="1" t="s">
        <v>3027</v>
      </c>
      <c r="I965" s="1" t="s">
        <v>2553</v>
      </c>
      <c r="J965" s="1" t="str">
        <f>VLOOKUP(I965,tblCountries6[],2,FALSE)</f>
        <v>Australia</v>
      </c>
      <c r="K965" s="1" t="s">
        <v>1240</v>
      </c>
      <c r="L965" s="1">
        <v>7</v>
      </c>
      <c r="M965" s="2" t="str">
        <f t="shared" si="43"/>
        <v>australia</v>
      </c>
      <c r="N965" s="2" t="str">
        <f>VLOOKUP(M965,ClearingKeys!$A$2:$B$104,2,FALSE)</f>
        <v>OCEANIA</v>
      </c>
      <c r="O965" s="2">
        <f t="shared" si="42"/>
        <v>7</v>
      </c>
      <c r="P965" t="str">
        <f t="shared" si="44"/>
        <v>Australia</v>
      </c>
    </row>
    <row r="966" spans="1:16" ht="38.25" x14ac:dyDescent="0.2">
      <c r="A966" s="1" t="s">
        <v>977</v>
      </c>
      <c r="B966" s="1" t="s">
        <v>1037</v>
      </c>
      <c r="C966" s="1" t="s">
        <v>4510</v>
      </c>
      <c r="D966" s="1">
        <v>85000</v>
      </c>
      <c r="E966" s="1" t="s">
        <v>2902</v>
      </c>
      <c r="F966" s="1">
        <v>85000</v>
      </c>
      <c r="G966" s="1" t="s">
        <v>6203</v>
      </c>
      <c r="H966" s="1" t="s">
        <v>381</v>
      </c>
      <c r="I966" s="1" t="s">
        <v>2553</v>
      </c>
      <c r="J966" s="1" t="str">
        <f>VLOOKUP(I966,tblCountries6[],2,FALSE)</f>
        <v>Australia</v>
      </c>
      <c r="K966" s="1" t="s">
        <v>1240</v>
      </c>
      <c r="L966" s="1">
        <v>8</v>
      </c>
      <c r="M966" s="2" t="str">
        <f t="shared" si="43"/>
        <v>australia</v>
      </c>
      <c r="N966" s="2" t="str">
        <f>VLOOKUP(M966,ClearingKeys!$A$2:$B$104,2,FALSE)</f>
        <v>OCEANIA</v>
      </c>
      <c r="O966" s="2">
        <f t="shared" ref="O966:O1029" si="45">IF(ISBLANK(L966),"na",L966)</f>
        <v>8</v>
      </c>
      <c r="P966" t="str">
        <f t="shared" si="44"/>
        <v>Australia</v>
      </c>
    </row>
    <row r="967" spans="1:16" ht="38.25" x14ac:dyDescent="0.2">
      <c r="A967" s="1" t="s">
        <v>980</v>
      </c>
      <c r="B967" s="1" t="s">
        <v>5492</v>
      </c>
      <c r="C967" s="1">
        <v>94000</v>
      </c>
      <c r="D967" s="1">
        <v>94000</v>
      </c>
      <c r="E967" s="1" t="s">
        <v>4998</v>
      </c>
      <c r="F967" s="1">
        <v>95871.507700000002</v>
      </c>
      <c r="G967" s="1" t="s">
        <v>1604</v>
      </c>
      <c r="H967" s="1" t="s">
        <v>6511</v>
      </c>
      <c r="I967" s="1" t="s">
        <v>2553</v>
      </c>
      <c r="J967" s="1" t="str">
        <f>VLOOKUP(I967,tblCountries6[],2,FALSE)</f>
        <v>Australia</v>
      </c>
      <c r="K967" s="1" t="s">
        <v>5350</v>
      </c>
      <c r="L967" s="1">
        <v>2.5</v>
      </c>
      <c r="M967" s="2" t="str">
        <f t="shared" ref="M967:M1030" si="46">TRIM(LOWER(J967))</f>
        <v>australia</v>
      </c>
      <c r="N967" s="2" t="str">
        <f>VLOOKUP(M967,ClearingKeys!$A$2:$B$104,2,FALSE)</f>
        <v>OCEANIA</v>
      </c>
      <c r="O967" s="2">
        <f t="shared" si="45"/>
        <v>2.5</v>
      </c>
      <c r="P967" t="str">
        <f t="shared" ref="P967:P1030" si="47">IF(M967="usa","USA",IF(M967="UK","UK",PROPER(M967)))</f>
        <v>Australia</v>
      </c>
    </row>
    <row r="968" spans="1:16" ht="51" x14ac:dyDescent="0.2">
      <c r="A968" s="1" t="s">
        <v>979</v>
      </c>
      <c r="B968" s="1" t="s">
        <v>4014</v>
      </c>
      <c r="C968" s="1" t="s">
        <v>875</v>
      </c>
      <c r="D968" s="1">
        <v>107000</v>
      </c>
      <c r="E968" s="1" t="s">
        <v>4998</v>
      </c>
      <c r="F968" s="1">
        <v>109130.33319999999</v>
      </c>
      <c r="G968" s="1" t="s">
        <v>4683</v>
      </c>
      <c r="H968" s="1" t="s">
        <v>3027</v>
      </c>
      <c r="I968" s="1" t="s">
        <v>2553</v>
      </c>
      <c r="J968" s="1" t="str">
        <f>VLOOKUP(I968,tblCountries6[],2,FALSE)</f>
        <v>Australia</v>
      </c>
      <c r="K968" s="1" t="s">
        <v>1240</v>
      </c>
      <c r="L968" s="1">
        <v>35</v>
      </c>
      <c r="M968" s="2" t="str">
        <f t="shared" si="46"/>
        <v>australia</v>
      </c>
      <c r="N968" s="2" t="str">
        <f>VLOOKUP(M968,ClearingKeys!$A$2:$B$104,2,FALSE)</f>
        <v>OCEANIA</v>
      </c>
      <c r="O968" s="2">
        <f t="shared" si="45"/>
        <v>35</v>
      </c>
      <c r="P968" t="str">
        <f t="shared" si="47"/>
        <v>Australia</v>
      </c>
    </row>
    <row r="969" spans="1:16" ht="38.25" x14ac:dyDescent="0.2">
      <c r="A969" s="1" t="s">
        <v>975</v>
      </c>
      <c r="B969" s="1" t="s">
        <v>1440</v>
      </c>
      <c r="C969" s="1">
        <v>3000</v>
      </c>
      <c r="D969" s="1">
        <v>36000</v>
      </c>
      <c r="E969" s="1" t="s">
        <v>2902</v>
      </c>
      <c r="F969" s="1">
        <v>36000</v>
      </c>
      <c r="G969" s="1" t="s">
        <v>3251</v>
      </c>
      <c r="H969" s="1" t="s">
        <v>3027</v>
      </c>
      <c r="I969" s="1" t="s">
        <v>6319</v>
      </c>
      <c r="J969" s="1" t="str">
        <f>VLOOKUP(I969,tblCountries6[],2,FALSE)</f>
        <v>malaysia</v>
      </c>
      <c r="K969" s="1" t="s">
        <v>5881</v>
      </c>
      <c r="L969" s="1">
        <v>3</v>
      </c>
      <c r="M969" s="2" t="str">
        <f t="shared" si="46"/>
        <v>malaysia</v>
      </c>
      <c r="N969" s="2" t="str">
        <f>VLOOKUP(M969,ClearingKeys!$A$2:$B$104,2,FALSE)</f>
        <v>ASIA</v>
      </c>
      <c r="O969" s="2">
        <f t="shared" si="45"/>
        <v>3</v>
      </c>
      <c r="P969" t="str">
        <f t="shared" si="47"/>
        <v>Malaysia</v>
      </c>
    </row>
    <row r="970" spans="1:16" ht="38.25" x14ac:dyDescent="0.2">
      <c r="A970" s="1" t="s">
        <v>974</v>
      </c>
      <c r="B970" s="1" t="s">
        <v>6157</v>
      </c>
      <c r="C970" s="1">
        <v>120000</v>
      </c>
      <c r="D970" s="1">
        <v>120000</v>
      </c>
      <c r="E970" s="1" t="s">
        <v>4998</v>
      </c>
      <c r="F970" s="1">
        <v>122389.1588</v>
      </c>
      <c r="G970" s="1" t="s">
        <v>202</v>
      </c>
      <c r="H970" s="1" t="s">
        <v>6511</v>
      </c>
      <c r="I970" s="1" t="s">
        <v>2553</v>
      </c>
      <c r="J970" s="1" t="str">
        <f>VLOOKUP(I970,tblCountries6[],2,FALSE)</f>
        <v>Australia</v>
      </c>
      <c r="K970" s="1" t="s">
        <v>1240</v>
      </c>
      <c r="L970" s="1">
        <v>2</v>
      </c>
      <c r="M970" s="2" t="str">
        <f t="shared" si="46"/>
        <v>australia</v>
      </c>
      <c r="N970" s="2" t="str">
        <f>VLOOKUP(M970,ClearingKeys!$A$2:$B$104,2,FALSE)</f>
        <v>OCEANIA</v>
      </c>
      <c r="O970" s="2">
        <f t="shared" si="45"/>
        <v>2</v>
      </c>
      <c r="P970" t="str">
        <f t="shared" si="47"/>
        <v>Australia</v>
      </c>
    </row>
    <row r="971" spans="1:16" ht="38.25" x14ac:dyDescent="0.2">
      <c r="A971" s="1" t="s">
        <v>972</v>
      </c>
      <c r="B971" s="1" t="s">
        <v>2323</v>
      </c>
      <c r="C971" s="1" t="s">
        <v>5055</v>
      </c>
      <c r="D971" s="1">
        <v>52000</v>
      </c>
      <c r="E971" s="1" t="s">
        <v>4998</v>
      </c>
      <c r="F971" s="1">
        <v>53035.302129999996</v>
      </c>
      <c r="G971" s="1" t="s">
        <v>1205</v>
      </c>
      <c r="H971" s="1" t="s">
        <v>6511</v>
      </c>
      <c r="I971" s="1" t="s">
        <v>2553</v>
      </c>
      <c r="J971" s="1" t="str">
        <f>VLOOKUP(I971,tblCountries6[],2,FALSE)</f>
        <v>Australia</v>
      </c>
      <c r="K971" s="1" t="s">
        <v>1240</v>
      </c>
      <c r="L971" s="1">
        <v>4</v>
      </c>
      <c r="M971" s="2" t="str">
        <f t="shared" si="46"/>
        <v>australia</v>
      </c>
      <c r="N971" s="2" t="str">
        <f>VLOOKUP(M971,ClearingKeys!$A$2:$B$104,2,FALSE)</f>
        <v>OCEANIA</v>
      </c>
      <c r="O971" s="2">
        <f t="shared" si="45"/>
        <v>4</v>
      </c>
      <c r="P971" t="str">
        <f t="shared" si="47"/>
        <v>Australia</v>
      </c>
    </row>
    <row r="972" spans="1:16" ht="51" x14ac:dyDescent="0.2">
      <c r="A972" s="1" t="s">
        <v>967</v>
      </c>
      <c r="B972" s="1" t="s">
        <v>3832</v>
      </c>
      <c r="C972" s="1">
        <v>125000</v>
      </c>
      <c r="D972" s="1">
        <v>125000</v>
      </c>
      <c r="E972" s="1" t="s">
        <v>2902</v>
      </c>
      <c r="F972" s="1">
        <v>125000</v>
      </c>
      <c r="G972" s="1" t="s">
        <v>4426</v>
      </c>
      <c r="H972" s="1" t="s">
        <v>2893</v>
      </c>
      <c r="I972" s="1" t="s">
        <v>2895</v>
      </c>
      <c r="J972" s="1" t="str">
        <f>VLOOKUP(I972,tblCountries6[],2,FALSE)</f>
        <v>USA</v>
      </c>
      <c r="K972" s="1" t="s">
        <v>1240</v>
      </c>
      <c r="L972" s="1">
        <v>10</v>
      </c>
      <c r="M972" s="2" t="str">
        <f t="shared" si="46"/>
        <v>usa</v>
      </c>
      <c r="N972" s="2" t="str">
        <f>VLOOKUP(M972,ClearingKeys!$A$2:$B$104,2,FALSE)</f>
        <v>NA</v>
      </c>
      <c r="O972" s="2">
        <f t="shared" si="45"/>
        <v>10</v>
      </c>
      <c r="P972" t="str">
        <f t="shared" si="47"/>
        <v>USA</v>
      </c>
    </row>
    <row r="973" spans="1:16" ht="38.25" x14ac:dyDescent="0.2">
      <c r="A973" s="1" t="s">
        <v>969</v>
      </c>
      <c r="B973" s="1" t="s">
        <v>3724</v>
      </c>
      <c r="C973" s="1">
        <v>19000</v>
      </c>
      <c r="D973" s="1">
        <v>19000</v>
      </c>
      <c r="E973" s="1" t="s">
        <v>2902</v>
      </c>
      <c r="F973" s="1">
        <v>19000</v>
      </c>
      <c r="G973" s="1" t="s">
        <v>5514</v>
      </c>
      <c r="H973" s="1" t="s">
        <v>6511</v>
      </c>
      <c r="I973" s="1" t="s">
        <v>4261</v>
      </c>
      <c r="J973" s="1" t="str">
        <f>VLOOKUP(I973,tblCountries6[],2,FALSE)</f>
        <v>China</v>
      </c>
      <c r="K973" s="1" t="s">
        <v>1240</v>
      </c>
      <c r="L973" s="1">
        <v>6</v>
      </c>
      <c r="M973" s="2" t="str">
        <f t="shared" si="46"/>
        <v>china</v>
      </c>
      <c r="N973" s="2" t="str">
        <f>VLOOKUP(M973,ClearingKeys!$A$2:$B$104,2,FALSE)</f>
        <v>ASIA</v>
      </c>
      <c r="O973" s="2">
        <f t="shared" si="45"/>
        <v>6</v>
      </c>
      <c r="P973" t="str">
        <f t="shared" si="47"/>
        <v>China</v>
      </c>
    </row>
    <row r="974" spans="1:16" ht="51" x14ac:dyDescent="0.2">
      <c r="A974" s="1" t="s">
        <v>970</v>
      </c>
      <c r="B974" s="1" t="s">
        <v>607</v>
      </c>
      <c r="C974" s="1">
        <v>92000</v>
      </c>
      <c r="D974" s="1">
        <v>92000</v>
      </c>
      <c r="E974" s="1" t="s">
        <v>4998</v>
      </c>
      <c r="F974" s="1">
        <v>93831.688389999996</v>
      </c>
      <c r="G974" s="1" t="s">
        <v>5514</v>
      </c>
      <c r="H974" s="1" t="s">
        <v>6511</v>
      </c>
      <c r="I974" s="1" t="s">
        <v>2553</v>
      </c>
      <c r="J974" s="1" t="str">
        <f>VLOOKUP(I974,tblCountries6[],2,FALSE)</f>
        <v>Australia</v>
      </c>
      <c r="K974" s="1" t="s">
        <v>2431</v>
      </c>
      <c r="L974" s="1">
        <v>6</v>
      </c>
      <c r="M974" s="2" t="str">
        <f t="shared" si="46"/>
        <v>australia</v>
      </c>
      <c r="N974" s="2" t="str">
        <f>VLOOKUP(M974,ClearingKeys!$A$2:$B$104,2,FALSE)</f>
        <v>OCEANIA</v>
      </c>
      <c r="O974" s="2">
        <f t="shared" si="45"/>
        <v>6</v>
      </c>
      <c r="P974" t="str">
        <f t="shared" si="47"/>
        <v>Australia</v>
      </c>
    </row>
    <row r="975" spans="1:16" ht="38.25" x14ac:dyDescent="0.2">
      <c r="A975" s="1" t="s">
        <v>971</v>
      </c>
      <c r="B975" s="1" t="s">
        <v>719</v>
      </c>
      <c r="C975" s="1">
        <v>100000</v>
      </c>
      <c r="D975" s="1">
        <v>100000</v>
      </c>
      <c r="E975" s="1" t="s">
        <v>4998</v>
      </c>
      <c r="F975" s="1">
        <v>101990.9656</v>
      </c>
      <c r="G975" s="1" t="s">
        <v>4911</v>
      </c>
      <c r="H975" s="1" t="s">
        <v>6511</v>
      </c>
      <c r="I975" s="1" t="s">
        <v>2553</v>
      </c>
      <c r="J975" s="1" t="str">
        <f>VLOOKUP(I975,tblCountries6[],2,FALSE)</f>
        <v>Australia</v>
      </c>
      <c r="K975" s="1" t="s">
        <v>1240</v>
      </c>
      <c r="L975" s="1">
        <v>20</v>
      </c>
      <c r="M975" s="2" t="str">
        <f t="shared" si="46"/>
        <v>australia</v>
      </c>
      <c r="N975" s="2" t="str">
        <f>VLOOKUP(M975,ClearingKeys!$A$2:$B$104,2,FALSE)</f>
        <v>OCEANIA</v>
      </c>
      <c r="O975" s="2">
        <f t="shared" si="45"/>
        <v>20</v>
      </c>
      <c r="P975" t="str">
        <f t="shared" si="47"/>
        <v>Australia</v>
      </c>
    </row>
    <row r="976" spans="1:16" ht="38.25" x14ac:dyDescent="0.2">
      <c r="A976" s="1" t="s">
        <v>937</v>
      </c>
      <c r="B976" s="1" t="s">
        <v>3199</v>
      </c>
      <c r="C976" s="1">
        <v>120000</v>
      </c>
      <c r="D976" s="1">
        <v>120000</v>
      </c>
      <c r="E976" s="1" t="s">
        <v>4998</v>
      </c>
      <c r="F976" s="1">
        <v>122389.1588</v>
      </c>
      <c r="G976" s="1" t="s">
        <v>2155</v>
      </c>
      <c r="H976" s="1" t="s">
        <v>6511</v>
      </c>
      <c r="I976" s="1" t="s">
        <v>2553</v>
      </c>
      <c r="J976" s="1" t="str">
        <f>VLOOKUP(I976,tblCountries6[],2,FALSE)</f>
        <v>Australia</v>
      </c>
      <c r="K976" s="1" t="s">
        <v>1240</v>
      </c>
      <c r="L976" s="1">
        <v>5</v>
      </c>
      <c r="M976" s="2" t="str">
        <f t="shared" si="46"/>
        <v>australia</v>
      </c>
      <c r="N976" s="2" t="str">
        <f>VLOOKUP(M976,ClearingKeys!$A$2:$B$104,2,FALSE)</f>
        <v>OCEANIA</v>
      </c>
      <c r="O976" s="2">
        <f t="shared" si="45"/>
        <v>5</v>
      </c>
      <c r="P976" t="str">
        <f t="shared" si="47"/>
        <v>Australia</v>
      </c>
    </row>
    <row r="977" spans="1:16" ht="51" x14ac:dyDescent="0.2">
      <c r="A977" s="1" t="s">
        <v>938</v>
      </c>
      <c r="B977" s="1" t="s">
        <v>1519</v>
      </c>
      <c r="C977" s="1">
        <v>35000</v>
      </c>
      <c r="D977" s="1">
        <v>35000</v>
      </c>
      <c r="E977" s="1" t="s">
        <v>1537</v>
      </c>
      <c r="F977" s="1">
        <v>34417.653310000002</v>
      </c>
      <c r="G977" s="1" t="s">
        <v>4911</v>
      </c>
      <c r="H977" s="1" t="s">
        <v>6511</v>
      </c>
      <c r="I977" s="1" t="s">
        <v>2732</v>
      </c>
      <c r="J977" s="1" t="str">
        <f>VLOOKUP(I977,tblCountries6[],2,FALSE)</f>
        <v>Canada</v>
      </c>
      <c r="K977" s="1" t="s">
        <v>2431</v>
      </c>
      <c r="L977" s="1">
        <v>4</v>
      </c>
      <c r="M977" s="2" t="str">
        <f t="shared" si="46"/>
        <v>canada</v>
      </c>
      <c r="N977" s="2" t="str">
        <f>VLOOKUP(M977,ClearingKeys!$A$2:$B$104,2,FALSE)</f>
        <v>NA</v>
      </c>
      <c r="O977" s="2">
        <f t="shared" si="45"/>
        <v>4</v>
      </c>
      <c r="P977" t="str">
        <f t="shared" si="47"/>
        <v>Canada</v>
      </c>
    </row>
    <row r="978" spans="1:16" ht="51" x14ac:dyDescent="0.2">
      <c r="A978" s="1" t="s">
        <v>934</v>
      </c>
      <c r="B978" s="1" t="s">
        <v>2688</v>
      </c>
      <c r="C978" s="1" t="s">
        <v>4289</v>
      </c>
      <c r="D978" s="1">
        <v>12000</v>
      </c>
      <c r="E978" s="1" t="s">
        <v>2902</v>
      </c>
      <c r="F978" s="1">
        <v>12000</v>
      </c>
      <c r="G978" s="1" t="s">
        <v>3027</v>
      </c>
      <c r="H978" s="1" t="s">
        <v>3027</v>
      </c>
      <c r="I978" s="1" t="s">
        <v>316</v>
      </c>
      <c r="J978" s="1" t="str">
        <f>VLOOKUP(I978,tblCountries6[],2,FALSE)</f>
        <v>Asia</v>
      </c>
      <c r="K978" s="1" t="s">
        <v>2431</v>
      </c>
      <c r="L978" s="1">
        <v>3</v>
      </c>
      <c r="M978" s="2" t="str">
        <f t="shared" si="46"/>
        <v>asia</v>
      </c>
      <c r="N978" s="2" t="str">
        <f>VLOOKUP(M978,ClearingKeys!$A$2:$B$104,2,FALSE)</f>
        <v>ASIA</v>
      </c>
      <c r="O978" s="2">
        <f t="shared" si="45"/>
        <v>3</v>
      </c>
      <c r="P978" t="str">
        <f t="shared" si="47"/>
        <v>Asia</v>
      </c>
    </row>
    <row r="979" spans="1:16" ht="102" x14ac:dyDescent="0.2">
      <c r="A979" s="1" t="s">
        <v>935</v>
      </c>
      <c r="B979" s="1" t="s">
        <v>2310</v>
      </c>
      <c r="C979" s="1">
        <v>204000</v>
      </c>
      <c r="D979" s="1">
        <v>204000</v>
      </c>
      <c r="E979" s="1" t="s">
        <v>718</v>
      </c>
      <c r="F979" s="1">
        <v>3632.815004</v>
      </c>
      <c r="G979" s="1" t="s">
        <v>385</v>
      </c>
      <c r="H979" s="1" t="s">
        <v>3027</v>
      </c>
      <c r="I979" s="1" t="s">
        <v>1241</v>
      </c>
      <c r="J979" s="1" t="str">
        <f>VLOOKUP(I979,tblCountries6[],2,FALSE)</f>
        <v>India</v>
      </c>
      <c r="K979" s="1" t="s">
        <v>1240</v>
      </c>
      <c r="L979" s="1">
        <v>0</v>
      </c>
      <c r="M979" s="2" t="str">
        <f t="shared" si="46"/>
        <v>india</v>
      </c>
      <c r="N979" s="2" t="str">
        <f>VLOOKUP(M979,ClearingKeys!$A$2:$B$104,2,FALSE)</f>
        <v>ASIA</v>
      </c>
      <c r="O979" s="2">
        <f t="shared" si="45"/>
        <v>0</v>
      </c>
      <c r="P979" t="str">
        <f t="shared" si="47"/>
        <v>India</v>
      </c>
    </row>
    <row r="980" spans="1:16" ht="51" x14ac:dyDescent="0.2">
      <c r="A980" s="1" t="s">
        <v>939</v>
      </c>
      <c r="B980" s="1" t="s">
        <v>557</v>
      </c>
      <c r="C980" s="1" t="s">
        <v>4722</v>
      </c>
      <c r="D980" s="1">
        <v>1200000</v>
      </c>
      <c r="E980" s="1" t="s">
        <v>718</v>
      </c>
      <c r="F980" s="1">
        <v>21369.500019999999</v>
      </c>
      <c r="G980" s="1" t="s">
        <v>5373</v>
      </c>
      <c r="H980" s="1" t="s">
        <v>5482</v>
      </c>
      <c r="I980" s="1" t="s">
        <v>1241</v>
      </c>
      <c r="J980" s="1" t="str">
        <f>VLOOKUP(I980,tblCountries6[],2,FALSE)</f>
        <v>India</v>
      </c>
      <c r="K980" s="1" t="s">
        <v>2431</v>
      </c>
      <c r="L980" s="1">
        <v>6</v>
      </c>
      <c r="M980" s="2" t="str">
        <f t="shared" si="46"/>
        <v>india</v>
      </c>
      <c r="N980" s="2" t="str">
        <f>VLOOKUP(M980,ClearingKeys!$A$2:$B$104,2,FALSE)</f>
        <v>ASIA</v>
      </c>
      <c r="O980" s="2">
        <f t="shared" si="45"/>
        <v>6</v>
      </c>
      <c r="P980" t="str">
        <f t="shared" si="47"/>
        <v>India</v>
      </c>
    </row>
    <row r="981" spans="1:16" ht="38.25" x14ac:dyDescent="0.2">
      <c r="A981" s="1" t="s">
        <v>3307</v>
      </c>
      <c r="B981" s="1" t="s">
        <v>1160</v>
      </c>
      <c r="C981" s="1">
        <v>500000</v>
      </c>
      <c r="D981" s="1">
        <v>500000</v>
      </c>
      <c r="E981" s="1" t="s">
        <v>718</v>
      </c>
      <c r="F981" s="1">
        <v>8903.9583440000006</v>
      </c>
      <c r="G981" s="1" t="s">
        <v>1604</v>
      </c>
      <c r="H981" s="1" t="s">
        <v>6511</v>
      </c>
      <c r="I981" s="1" t="s">
        <v>1241</v>
      </c>
      <c r="J981" s="1" t="str">
        <f>VLOOKUP(I981,tblCountries6[],2,FALSE)</f>
        <v>India</v>
      </c>
      <c r="K981" s="1" t="s">
        <v>1240</v>
      </c>
      <c r="L981" s="1">
        <v>7</v>
      </c>
      <c r="M981" s="2" t="str">
        <f t="shared" si="46"/>
        <v>india</v>
      </c>
      <c r="N981" s="2" t="str">
        <f>VLOOKUP(M981,ClearingKeys!$A$2:$B$104,2,FALSE)</f>
        <v>ASIA</v>
      </c>
      <c r="O981" s="2">
        <f t="shared" si="45"/>
        <v>7</v>
      </c>
      <c r="P981" t="str">
        <f t="shared" si="47"/>
        <v>India</v>
      </c>
    </row>
    <row r="982" spans="1:16" ht="38.25" x14ac:dyDescent="0.2">
      <c r="A982" s="1" t="s">
        <v>3305</v>
      </c>
      <c r="B982" s="1" t="s">
        <v>2579</v>
      </c>
      <c r="C982" s="1" t="s">
        <v>2342</v>
      </c>
      <c r="D982" s="1">
        <v>48000</v>
      </c>
      <c r="E982" s="1" t="s">
        <v>6243</v>
      </c>
      <c r="F982" s="1">
        <v>15206.427250000001</v>
      </c>
      <c r="G982" s="1" t="s">
        <v>4702</v>
      </c>
      <c r="H982" s="1" t="s">
        <v>3027</v>
      </c>
      <c r="I982" s="1" t="s">
        <v>6298</v>
      </c>
      <c r="J982" s="1" t="str">
        <f>VLOOKUP(I982,tblCountries6[],2,FALSE)</f>
        <v>malaysia</v>
      </c>
      <c r="K982" s="1" t="s">
        <v>1240</v>
      </c>
      <c r="L982" s="1">
        <v>2</v>
      </c>
      <c r="M982" s="2" t="str">
        <f t="shared" si="46"/>
        <v>malaysia</v>
      </c>
      <c r="N982" s="2" t="str">
        <f>VLOOKUP(M982,ClearingKeys!$A$2:$B$104,2,FALSE)</f>
        <v>ASIA</v>
      </c>
      <c r="O982" s="2">
        <f t="shared" si="45"/>
        <v>2</v>
      </c>
      <c r="P982" t="str">
        <f t="shared" si="47"/>
        <v>Malaysia</v>
      </c>
    </row>
    <row r="983" spans="1:16" ht="38.25" x14ac:dyDescent="0.2">
      <c r="A983" s="1" t="s">
        <v>3301</v>
      </c>
      <c r="B983" s="1" t="s">
        <v>259</v>
      </c>
      <c r="C983" s="1" t="s">
        <v>1478</v>
      </c>
      <c r="D983" s="1">
        <v>180000</v>
      </c>
      <c r="E983" s="1" t="s">
        <v>6501</v>
      </c>
      <c r="F983" s="1">
        <v>143565.85680000001</v>
      </c>
      <c r="G983" s="1" t="s">
        <v>5462</v>
      </c>
      <c r="H983" s="1" t="s">
        <v>3027</v>
      </c>
      <c r="I983" s="1" t="s">
        <v>2013</v>
      </c>
      <c r="J983" s="1" t="str">
        <f>VLOOKUP(I983,tblCountries6[],2,FALSE)</f>
        <v>New Zealand</v>
      </c>
      <c r="K983" s="1" t="s">
        <v>1240</v>
      </c>
      <c r="L983" s="1">
        <v>25</v>
      </c>
      <c r="M983" s="2" t="str">
        <f t="shared" si="46"/>
        <v>new zealand</v>
      </c>
      <c r="N983" s="2" t="str">
        <f>VLOOKUP(M983,ClearingKeys!$A$2:$B$104,2,FALSE)</f>
        <v>OCEANIA</v>
      </c>
      <c r="O983" s="2">
        <f t="shared" si="45"/>
        <v>25</v>
      </c>
      <c r="P983" t="str">
        <f t="shared" si="47"/>
        <v>New Zealand</v>
      </c>
    </row>
    <row r="984" spans="1:16" ht="38.25" x14ac:dyDescent="0.2">
      <c r="A984" s="1" t="s">
        <v>3300</v>
      </c>
      <c r="B984" s="1" t="s">
        <v>1879</v>
      </c>
      <c r="C984" s="1" t="s">
        <v>5856</v>
      </c>
      <c r="D984" s="1">
        <v>545000</v>
      </c>
      <c r="E984" s="1" t="s">
        <v>718</v>
      </c>
      <c r="F984" s="1">
        <v>9705.3145949999998</v>
      </c>
      <c r="G984" s="1" t="s">
        <v>2626</v>
      </c>
      <c r="H984" s="1" t="s">
        <v>3027</v>
      </c>
      <c r="I984" s="1" t="s">
        <v>1241</v>
      </c>
      <c r="J984" s="1" t="str">
        <f>VLOOKUP(I984,tblCountries6[],2,FALSE)</f>
        <v>India</v>
      </c>
      <c r="K984" s="1" t="s">
        <v>5350</v>
      </c>
      <c r="L984" s="1">
        <v>6</v>
      </c>
      <c r="M984" s="2" t="str">
        <f t="shared" si="46"/>
        <v>india</v>
      </c>
      <c r="N984" s="2" t="str">
        <f>VLOOKUP(M984,ClearingKeys!$A$2:$B$104,2,FALSE)</f>
        <v>ASIA</v>
      </c>
      <c r="O984" s="2">
        <f t="shared" si="45"/>
        <v>6</v>
      </c>
      <c r="P984" t="str">
        <f t="shared" si="47"/>
        <v>India</v>
      </c>
    </row>
    <row r="985" spans="1:16" ht="51" x14ac:dyDescent="0.2">
      <c r="A985" s="1" t="s">
        <v>3303</v>
      </c>
      <c r="B985" s="1" t="s">
        <v>6058</v>
      </c>
      <c r="C985" s="1" t="s">
        <v>1405</v>
      </c>
      <c r="D985" s="1">
        <v>1000000</v>
      </c>
      <c r="E985" s="1" t="s">
        <v>718</v>
      </c>
      <c r="F985" s="1">
        <v>17807.916689999998</v>
      </c>
      <c r="G985" s="1" t="s">
        <v>5933</v>
      </c>
      <c r="H985" s="1" t="s">
        <v>3027</v>
      </c>
      <c r="I985" s="1" t="s">
        <v>1241</v>
      </c>
      <c r="J985" s="1" t="str">
        <f>VLOOKUP(I985,tblCountries6[],2,FALSE)</f>
        <v>India</v>
      </c>
      <c r="K985" s="1" t="s">
        <v>2431</v>
      </c>
      <c r="L985" s="1">
        <v>8</v>
      </c>
      <c r="M985" s="2" t="str">
        <f t="shared" si="46"/>
        <v>india</v>
      </c>
      <c r="N985" s="2" t="str">
        <f>VLOOKUP(M985,ClearingKeys!$A$2:$B$104,2,FALSE)</f>
        <v>ASIA</v>
      </c>
      <c r="O985" s="2">
        <f t="shared" si="45"/>
        <v>8</v>
      </c>
      <c r="P985" t="str">
        <f t="shared" si="47"/>
        <v>India</v>
      </c>
    </row>
    <row r="986" spans="1:16" ht="38.25" x14ac:dyDescent="0.2">
      <c r="A986" s="1" t="s">
        <v>3302</v>
      </c>
      <c r="B986" s="1" t="s">
        <v>6058</v>
      </c>
      <c r="C986" s="1">
        <v>180000</v>
      </c>
      <c r="D986" s="1">
        <v>180000</v>
      </c>
      <c r="E986" s="1" t="s">
        <v>718</v>
      </c>
      <c r="F986" s="1">
        <v>3205.4250040000002</v>
      </c>
      <c r="G986" s="1" t="s">
        <v>1075</v>
      </c>
      <c r="H986" s="1" t="s">
        <v>6511</v>
      </c>
      <c r="I986" s="1" t="s">
        <v>5562</v>
      </c>
      <c r="J986" s="1" t="str">
        <f>VLOOKUP(I986,tblCountries6[],2,FALSE)</f>
        <v>India</v>
      </c>
      <c r="K986" s="1" t="s">
        <v>1240</v>
      </c>
      <c r="L986" s="1">
        <v>10</v>
      </c>
      <c r="M986" s="2" t="str">
        <f t="shared" si="46"/>
        <v>india</v>
      </c>
      <c r="N986" s="2" t="str">
        <f>VLOOKUP(M986,ClearingKeys!$A$2:$B$104,2,FALSE)</f>
        <v>ASIA</v>
      </c>
      <c r="O986" s="2">
        <f t="shared" si="45"/>
        <v>10</v>
      </c>
      <c r="P986" t="str">
        <f t="shared" si="47"/>
        <v>India</v>
      </c>
    </row>
    <row r="987" spans="1:16" ht="51" x14ac:dyDescent="0.2">
      <c r="A987" s="1" t="s">
        <v>3515</v>
      </c>
      <c r="B987" s="1" t="s">
        <v>4870</v>
      </c>
      <c r="C987" s="1" t="s">
        <v>1115</v>
      </c>
      <c r="D987" s="1">
        <v>45000</v>
      </c>
      <c r="E987" s="1" t="s">
        <v>2902</v>
      </c>
      <c r="F987" s="1">
        <v>45000</v>
      </c>
      <c r="G987" s="1" t="s">
        <v>2306</v>
      </c>
      <c r="H987" s="1" t="s">
        <v>519</v>
      </c>
      <c r="I987" s="1" t="s">
        <v>2895</v>
      </c>
      <c r="J987" s="1" t="str">
        <f>VLOOKUP(I987,tblCountries6[],2,FALSE)</f>
        <v>USA</v>
      </c>
      <c r="K987" s="1" t="s">
        <v>2431</v>
      </c>
      <c r="L987" s="1">
        <v>3</v>
      </c>
      <c r="M987" s="2" t="str">
        <f t="shared" si="46"/>
        <v>usa</v>
      </c>
      <c r="N987" s="2" t="str">
        <f>VLOOKUP(M987,ClearingKeys!$A$2:$B$104,2,FALSE)</f>
        <v>NA</v>
      </c>
      <c r="O987" s="2">
        <f t="shared" si="45"/>
        <v>3</v>
      </c>
      <c r="P987" t="str">
        <f t="shared" si="47"/>
        <v>USA</v>
      </c>
    </row>
    <row r="988" spans="1:16" ht="38.25" x14ac:dyDescent="0.2">
      <c r="A988" s="1" t="s">
        <v>3514</v>
      </c>
      <c r="B988" s="1" t="s">
        <v>1106</v>
      </c>
      <c r="C988" s="1">
        <v>700000</v>
      </c>
      <c r="D988" s="1">
        <v>700000</v>
      </c>
      <c r="E988" s="1" t="s">
        <v>718</v>
      </c>
      <c r="F988" s="1">
        <v>12465.54168</v>
      </c>
      <c r="G988" s="1" t="s">
        <v>591</v>
      </c>
      <c r="H988" s="1" t="s">
        <v>3027</v>
      </c>
      <c r="I988" s="1" t="s">
        <v>1241</v>
      </c>
      <c r="J988" s="1" t="str">
        <f>VLOOKUP(I988,tblCountries6[],2,FALSE)</f>
        <v>India</v>
      </c>
      <c r="K988" s="1" t="s">
        <v>5350</v>
      </c>
      <c r="L988" s="1">
        <v>7</v>
      </c>
      <c r="M988" s="2" t="str">
        <f t="shared" si="46"/>
        <v>india</v>
      </c>
      <c r="N988" s="2" t="str">
        <f>VLOOKUP(M988,ClearingKeys!$A$2:$B$104,2,FALSE)</f>
        <v>ASIA</v>
      </c>
      <c r="O988" s="2">
        <f t="shared" si="45"/>
        <v>7</v>
      </c>
      <c r="P988" t="str">
        <f t="shared" si="47"/>
        <v>India</v>
      </c>
    </row>
    <row r="989" spans="1:16" ht="38.25" x14ac:dyDescent="0.2">
      <c r="A989" s="1" t="s">
        <v>3518</v>
      </c>
      <c r="B989" s="1" t="s">
        <v>6045</v>
      </c>
      <c r="C989" s="1">
        <v>94000</v>
      </c>
      <c r="D989" s="1">
        <v>94000</v>
      </c>
      <c r="E989" s="1" t="s">
        <v>4998</v>
      </c>
      <c r="F989" s="1">
        <v>95871.507700000002</v>
      </c>
      <c r="G989" s="1" t="s">
        <v>6322</v>
      </c>
      <c r="H989" s="1" t="s">
        <v>6511</v>
      </c>
      <c r="I989" s="1" t="s">
        <v>2553</v>
      </c>
      <c r="J989" s="1" t="str">
        <f>VLOOKUP(I989,tblCountries6[],2,FALSE)</f>
        <v>Australia</v>
      </c>
      <c r="K989" s="1" t="s">
        <v>5350</v>
      </c>
      <c r="L989" s="1">
        <v>14</v>
      </c>
      <c r="M989" s="2" t="str">
        <f t="shared" si="46"/>
        <v>australia</v>
      </c>
      <c r="N989" s="2" t="str">
        <f>VLOOKUP(M989,ClearingKeys!$A$2:$B$104,2,FALSE)</f>
        <v>OCEANIA</v>
      </c>
      <c r="O989" s="2">
        <f t="shared" si="45"/>
        <v>14</v>
      </c>
      <c r="P989" t="str">
        <f t="shared" si="47"/>
        <v>Australia</v>
      </c>
    </row>
    <row r="990" spans="1:16" ht="38.25" x14ac:dyDescent="0.2">
      <c r="A990" s="1" t="s">
        <v>3516</v>
      </c>
      <c r="B990" s="1" t="s">
        <v>1164</v>
      </c>
      <c r="C990" s="1">
        <v>170000</v>
      </c>
      <c r="D990" s="1">
        <v>170000</v>
      </c>
      <c r="E990" s="1" t="s">
        <v>4998</v>
      </c>
      <c r="F990" s="1">
        <v>173384.6416</v>
      </c>
      <c r="G990" s="1" t="s">
        <v>4712</v>
      </c>
      <c r="H990" s="1" t="s">
        <v>5482</v>
      </c>
      <c r="I990" s="1" t="s">
        <v>2553</v>
      </c>
      <c r="J990" s="1" t="str">
        <f>VLOOKUP(I990,tblCountries6[],2,FALSE)</f>
        <v>Australia</v>
      </c>
      <c r="K990" s="1" t="s">
        <v>5350</v>
      </c>
      <c r="L990" s="1">
        <v>8</v>
      </c>
      <c r="M990" s="2" t="str">
        <f t="shared" si="46"/>
        <v>australia</v>
      </c>
      <c r="N990" s="2" t="str">
        <f>VLOOKUP(M990,ClearingKeys!$A$2:$B$104,2,FALSE)</f>
        <v>OCEANIA</v>
      </c>
      <c r="O990" s="2">
        <f t="shared" si="45"/>
        <v>8</v>
      </c>
      <c r="P990" t="str">
        <f t="shared" si="47"/>
        <v>Australia</v>
      </c>
    </row>
    <row r="991" spans="1:16" ht="38.25" x14ac:dyDescent="0.2">
      <c r="A991" s="1" t="s">
        <v>3536</v>
      </c>
      <c r="B991" s="1" t="s">
        <v>2862</v>
      </c>
      <c r="C991" s="1">
        <v>650000</v>
      </c>
      <c r="D991" s="1">
        <v>650000</v>
      </c>
      <c r="E991" s="1" t="s">
        <v>718</v>
      </c>
      <c r="F991" s="1">
        <v>11575.145850000001</v>
      </c>
      <c r="G991" s="1" t="s">
        <v>3239</v>
      </c>
      <c r="H991" s="1" t="s">
        <v>3027</v>
      </c>
      <c r="I991" s="1" t="s">
        <v>1241</v>
      </c>
      <c r="J991" s="1" t="str">
        <f>VLOOKUP(I991,tblCountries6[],2,FALSE)</f>
        <v>India</v>
      </c>
      <c r="K991" s="1" t="s">
        <v>5350</v>
      </c>
      <c r="L991" s="1">
        <v>1</v>
      </c>
      <c r="M991" s="2" t="str">
        <f t="shared" si="46"/>
        <v>india</v>
      </c>
      <c r="N991" s="2" t="str">
        <f>VLOOKUP(M991,ClearingKeys!$A$2:$B$104,2,FALSE)</f>
        <v>ASIA</v>
      </c>
      <c r="O991" s="2">
        <f t="shared" si="45"/>
        <v>1</v>
      </c>
      <c r="P991" t="str">
        <f t="shared" si="47"/>
        <v>India</v>
      </c>
    </row>
    <row r="992" spans="1:16" ht="51" x14ac:dyDescent="0.2">
      <c r="A992" s="1" t="s">
        <v>3537</v>
      </c>
      <c r="B992" s="1" t="s">
        <v>2064</v>
      </c>
      <c r="C992" s="1">
        <v>18000</v>
      </c>
      <c r="D992" s="1">
        <v>18000</v>
      </c>
      <c r="E992" s="1" t="s">
        <v>2902</v>
      </c>
      <c r="F992" s="1">
        <v>18000</v>
      </c>
      <c r="G992" s="1" t="s">
        <v>137</v>
      </c>
      <c r="H992" s="1" t="s">
        <v>1409</v>
      </c>
      <c r="I992" s="1" t="s">
        <v>1241</v>
      </c>
      <c r="J992" s="1" t="str">
        <f>VLOOKUP(I992,tblCountries6[],2,FALSE)</f>
        <v>India</v>
      </c>
      <c r="K992" s="1" t="s">
        <v>2431</v>
      </c>
      <c r="L992" s="1">
        <v>8</v>
      </c>
      <c r="M992" s="2" t="str">
        <f t="shared" si="46"/>
        <v>india</v>
      </c>
      <c r="N992" s="2" t="str">
        <f>VLOOKUP(M992,ClearingKeys!$A$2:$B$104,2,FALSE)</f>
        <v>ASIA</v>
      </c>
      <c r="O992" s="2">
        <f t="shared" si="45"/>
        <v>8</v>
      </c>
      <c r="P992" t="str">
        <f t="shared" si="47"/>
        <v>India</v>
      </c>
    </row>
    <row r="993" spans="1:16" ht="51" x14ac:dyDescent="0.2">
      <c r="A993" s="1" t="s">
        <v>3539</v>
      </c>
      <c r="B993" s="1" t="s">
        <v>2755</v>
      </c>
      <c r="C993" s="1" t="s">
        <v>6080</v>
      </c>
      <c r="D993" s="1">
        <v>70000</v>
      </c>
      <c r="E993" s="1" t="s">
        <v>4998</v>
      </c>
      <c r="F993" s="1">
        <v>71393.675950000004</v>
      </c>
      <c r="G993" s="1" t="s">
        <v>1113</v>
      </c>
      <c r="H993" s="1" t="s">
        <v>2893</v>
      </c>
      <c r="I993" s="1" t="s">
        <v>2553</v>
      </c>
      <c r="J993" s="1" t="str">
        <f>VLOOKUP(I993,tblCountries6[],2,FALSE)</f>
        <v>Australia</v>
      </c>
      <c r="K993" s="1" t="s">
        <v>2431</v>
      </c>
      <c r="L993" s="1">
        <v>2</v>
      </c>
      <c r="M993" s="2" t="str">
        <f t="shared" si="46"/>
        <v>australia</v>
      </c>
      <c r="N993" s="2" t="str">
        <f>VLOOKUP(M993,ClearingKeys!$A$2:$B$104,2,FALSE)</f>
        <v>OCEANIA</v>
      </c>
      <c r="O993" s="2">
        <f t="shared" si="45"/>
        <v>2</v>
      </c>
      <c r="P993" t="str">
        <f t="shared" si="47"/>
        <v>Australia</v>
      </c>
    </row>
    <row r="994" spans="1:16" ht="38.25" x14ac:dyDescent="0.2">
      <c r="A994" s="1" t="s">
        <v>3529</v>
      </c>
      <c r="B994" s="1" t="s">
        <v>2755</v>
      </c>
      <c r="C994" s="1" t="s">
        <v>2548</v>
      </c>
      <c r="D994" s="1">
        <v>350000</v>
      </c>
      <c r="E994" s="1" t="s">
        <v>718</v>
      </c>
      <c r="F994" s="1">
        <v>6232.7708409999996</v>
      </c>
      <c r="G994" s="1" t="s">
        <v>5916</v>
      </c>
      <c r="H994" s="1" t="s">
        <v>6511</v>
      </c>
      <c r="I994" s="1" t="s">
        <v>1241</v>
      </c>
      <c r="J994" s="1" t="str">
        <f>VLOOKUP(I994,tblCountries6[],2,FALSE)</f>
        <v>India</v>
      </c>
      <c r="K994" s="1" t="s">
        <v>1240</v>
      </c>
      <c r="L994" s="1">
        <v>2.5</v>
      </c>
      <c r="M994" s="2" t="str">
        <f t="shared" si="46"/>
        <v>india</v>
      </c>
      <c r="N994" s="2" t="str">
        <f>VLOOKUP(M994,ClearingKeys!$A$2:$B$104,2,FALSE)</f>
        <v>ASIA</v>
      </c>
      <c r="O994" s="2">
        <f t="shared" si="45"/>
        <v>2.5</v>
      </c>
      <c r="P994" t="str">
        <f t="shared" si="47"/>
        <v>India</v>
      </c>
    </row>
    <row r="995" spans="1:16" ht="38.25" x14ac:dyDescent="0.2">
      <c r="A995" s="1" t="s">
        <v>3530</v>
      </c>
      <c r="B995" s="1" t="s">
        <v>2182</v>
      </c>
      <c r="C995" s="1" t="s">
        <v>1418</v>
      </c>
      <c r="D995" s="1">
        <v>240000</v>
      </c>
      <c r="E995" s="1" t="s">
        <v>5620</v>
      </c>
      <c r="F995" s="1">
        <v>1805.773962</v>
      </c>
      <c r="G995" s="1" t="s">
        <v>528</v>
      </c>
      <c r="H995" s="1" t="s">
        <v>3027</v>
      </c>
      <c r="I995" s="1" t="s">
        <v>6521</v>
      </c>
      <c r="J995" s="1" t="str">
        <f>VLOOKUP(I995,tblCountries6[],2,FALSE)</f>
        <v>Sri Lanka</v>
      </c>
      <c r="K995" s="1" t="s">
        <v>1240</v>
      </c>
      <c r="L995" s="1">
        <v>3</v>
      </c>
      <c r="M995" s="2" t="str">
        <f t="shared" si="46"/>
        <v>sri lanka</v>
      </c>
      <c r="N995" s="2" t="str">
        <f>VLOOKUP(M995,ClearingKeys!$A$2:$B$104,2,FALSE)</f>
        <v>ASIA</v>
      </c>
      <c r="O995" s="2">
        <f t="shared" si="45"/>
        <v>3</v>
      </c>
      <c r="P995" t="str">
        <f t="shared" si="47"/>
        <v>Sri Lanka</v>
      </c>
    </row>
    <row r="996" spans="1:16" ht="63.75" x14ac:dyDescent="0.2">
      <c r="A996" s="1" t="s">
        <v>3532</v>
      </c>
      <c r="B996" s="1" t="s">
        <v>5366</v>
      </c>
      <c r="C996" s="1" t="s">
        <v>3030</v>
      </c>
      <c r="D996" s="1">
        <v>640000</v>
      </c>
      <c r="E996" s="1" t="s">
        <v>718</v>
      </c>
      <c r="F996" s="1">
        <v>11397.06668</v>
      </c>
      <c r="G996" s="1" t="s">
        <v>44</v>
      </c>
      <c r="H996" s="1" t="s">
        <v>6511</v>
      </c>
      <c r="I996" s="1" t="s">
        <v>1241</v>
      </c>
      <c r="J996" s="1" t="str">
        <f>VLOOKUP(I996,tblCountries6[],2,FALSE)</f>
        <v>India</v>
      </c>
      <c r="K996" s="1" t="s">
        <v>2431</v>
      </c>
      <c r="L996" s="1">
        <v>6</v>
      </c>
      <c r="M996" s="2" t="str">
        <f t="shared" si="46"/>
        <v>india</v>
      </c>
      <c r="N996" s="2" t="str">
        <f>VLOOKUP(M996,ClearingKeys!$A$2:$B$104,2,FALSE)</f>
        <v>ASIA</v>
      </c>
      <c r="O996" s="2">
        <f t="shared" si="45"/>
        <v>6</v>
      </c>
      <c r="P996" t="str">
        <f t="shared" si="47"/>
        <v>India</v>
      </c>
    </row>
    <row r="997" spans="1:16" ht="51" x14ac:dyDescent="0.2">
      <c r="A997" s="1" t="s">
        <v>3534</v>
      </c>
      <c r="B997" s="1" t="s">
        <v>4803</v>
      </c>
      <c r="C997" s="1">
        <v>15000</v>
      </c>
      <c r="D997" s="1">
        <v>15000</v>
      </c>
      <c r="E997" s="1" t="s">
        <v>2902</v>
      </c>
      <c r="F997" s="1">
        <v>15000</v>
      </c>
      <c r="G997" s="1" t="s">
        <v>4101</v>
      </c>
      <c r="H997" s="1" t="s">
        <v>3027</v>
      </c>
      <c r="I997" s="1" t="s">
        <v>1241</v>
      </c>
      <c r="J997" s="1" t="str">
        <f>VLOOKUP(I997,tblCountries6[],2,FALSE)</f>
        <v>India</v>
      </c>
      <c r="K997" s="1" t="s">
        <v>1240</v>
      </c>
      <c r="L997" s="1">
        <v>4</v>
      </c>
      <c r="M997" s="2" t="str">
        <f t="shared" si="46"/>
        <v>india</v>
      </c>
      <c r="N997" s="2" t="str">
        <f>VLOOKUP(M997,ClearingKeys!$A$2:$B$104,2,FALSE)</f>
        <v>ASIA</v>
      </c>
      <c r="O997" s="2">
        <f t="shared" si="45"/>
        <v>4</v>
      </c>
      <c r="P997" t="str">
        <f t="shared" si="47"/>
        <v>India</v>
      </c>
    </row>
    <row r="998" spans="1:16" ht="76.5" x14ac:dyDescent="0.2">
      <c r="A998" s="1" t="s">
        <v>3554</v>
      </c>
      <c r="B998" s="1" t="s">
        <v>5659</v>
      </c>
      <c r="C998" s="1" t="s">
        <v>2275</v>
      </c>
      <c r="D998" s="1">
        <v>308500</v>
      </c>
      <c r="E998" s="1" t="s">
        <v>1200</v>
      </c>
      <c r="F998" s="1">
        <v>37612.86909</v>
      </c>
      <c r="G998" s="1" t="s">
        <v>5522</v>
      </c>
      <c r="H998" s="1" t="s">
        <v>3027</v>
      </c>
      <c r="I998" s="1" t="s">
        <v>6301</v>
      </c>
      <c r="J998" s="1" t="str">
        <f>VLOOKUP(I998,tblCountries6[],2,FALSE)</f>
        <v>South Africa</v>
      </c>
      <c r="K998" s="1" t="s">
        <v>2431</v>
      </c>
      <c r="L998" s="1">
        <v>3</v>
      </c>
      <c r="M998" s="2" t="str">
        <f t="shared" si="46"/>
        <v>south africa</v>
      </c>
      <c r="N998" s="2" t="str">
        <f>VLOOKUP(M998,ClearingKeys!$A$2:$B$104,2,FALSE)</f>
        <v>AFRICA</v>
      </c>
      <c r="O998" s="2">
        <f t="shared" si="45"/>
        <v>3</v>
      </c>
      <c r="P998" t="str">
        <f t="shared" si="47"/>
        <v>South Africa</v>
      </c>
    </row>
    <row r="999" spans="1:16" ht="38.25" x14ac:dyDescent="0.2">
      <c r="A999" s="1" t="s">
        <v>3552</v>
      </c>
      <c r="B999" s="1" t="s">
        <v>1153</v>
      </c>
      <c r="C999" s="1">
        <v>3.65</v>
      </c>
      <c r="D999" s="1">
        <v>365000</v>
      </c>
      <c r="E999" s="1" t="s">
        <v>718</v>
      </c>
      <c r="F999" s="1">
        <v>6499.8895910000001</v>
      </c>
      <c r="G999" s="1" t="s">
        <v>3652</v>
      </c>
      <c r="H999" s="1" t="s">
        <v>6511</v>
      </c>
      <c r="I999" s="1" t="s">
        <v>1241</v>
      </c>
      <c r="J999" s="1" t="str">
        <f>VLOOKUP(I999,tblCountries6[],2,FALSE)</f>
        <v>India</v>
      </c>
      <c r="K999" s="1" t="s">
        <v>1240</v>
      </c>
      <c r="L999" s="1">
        <v>3</v>
      </c>
      <c r="M999" s="2" t="str">
        <f t="shared" si="46"/>
        <v>india</v>
      </c>
      <c r="N999" s="2" t="str">
        <f>VLOOKUP(M999,ClearingKeys!$A$2:$B$104,2,FALSE)</f>
        <v>ASIA</v>
      </c>
      <c r="O999" s="2">
        <f t="shared" si="45"/>
        <v>3</v>
      </c>
      <c r="P999" t="str">
        <f t="shared" si="47"/>
        <v>India</v>
      </c>
    </row>
    <row r="1000" spans="1:16" ht="51" x14ac:dyDescent="0.2">
      <c r="A1000" s="1" t="s">
        <v>3550</v>
      </c>
      <c r="B1000" s="1" t="s">
        <v>4889</v>
      </c>
      <c r="C1000" s="1" t="s">
        <v>483</v>
      </c>
      <c r="D1000" s="1">
        <v>20000</v>
      </c>
      <c r="E1000" s="1" t="s">
        <v>2902</v>
      </c>
      <c r="F1000" s="1">
        <v>20000</v>
      </c>
      <c r="G1000" s="1" t="s">
        <v>3491</v>
      </c>
      <c r="H1000" s="1" t="s">
        <v>381</v>
      </c>
      <c r="I1000" s="1" t="s">
        <v>179</v>
      </c>
      <c r="J1000" s="1" t="str">
        <f>VLOOKUP(I1000,tblCountries6[],2,FALSE)</f>
        <v>Paraguay</v>
      </c>
      <c r="K1000" s="1" t="s">
        <v>2431</v>
      </c>
      <c r="L1000" s="1">
        <v>6</v>
      </c>
      <c r="M1000" s="2" t="str">
        <f t="shared" si="46"/>
        <v>paraguay</v>
      </c>
      <c r="N1000" s="2" t="str">
        <f>VLOOKUP(M1000,ClearingKeys!$A$2:$B$104,2,FALSE)</f>
        <v>SA</v>
      </c>
      <c r="O1000" s="2">
        <f t="shared" si="45"/>
        <v>6</v>
      </c>
      <c r="P1000" t="str">
        <f t="shared" si="47"/>
        <v>Paraguay</v>
      </c>
    </row>
    <row r="1001" spans="1:16" ht="38.25" x14ac:dyDescent="0.2">
      <c r="A1001" s="1" t="s">
        <v>3569</v>
      </c>
      <c r="B1001" s="1" t="s">
        <v>2467</v>
      </c>
      <c r="C1001" s="1">
        <v>7265</v>
      </c>
      <c r="D1001" s="1">
        <v>7265</v>
      </c>
      <c r="E1001" s="1" t="s">
        <v>2902</v>
      </c>
      <c r="F1001" s="1">
        <v>7265</v>
      </c>
      <c r="G1001" s="1" t="s">
        <v>5303</v>
      </c>
      <c r="H1001" s="1" t="s">
        <v>4092</v>
      </c>
      <c r="I1001" s="1" t="s">
        <v>1241</v>
      </c>
      <c r="J1001" s="1" t="str">
        <f>VLOOKUP(I1001,tblCountries6[],2,FALSE)</f>
        <v>India</v>
      </c>
      <c r="K1001" s="1" t="s">
        <v>1240</v>
      </c>
      <c r="L1001" s="1">
        <v>6</v>
      </c>
      <c r="M1001" s="2" t="str">
        <f t="shared" si="46"/>
        <v>india</v>
      </c>
      <c r="N1001" s="2" t="str">
        <f>VLOOKUP(M1001,ClearingKeys!$A$2:$B$104,2,FALSE)</f>
        <v>ASIA</v>
      </c>
      <c r="O1001" s="2">
        <f t="shared" si="45"/>
        <v>6</v>
      </c>
      <c r="P1001" t="str">
        <f t="shared" si="47"/>
        <v>India</v>
      </c>
    </row>
    <row r="1002" spans="1:16" ht="51" x14ac:dyDescent="0.2">
      <c r="A1002" s="1" t="s">
        <v>3570</v>
      </c>
      <c r="B1002" s="1" t="s">
        <v>1561</v>
      </c>
      <c r="C1002" s="1" t="s">
        <v>770</v>
      </c>
      <c r="D1002" s="1">
        <v>92000</v>
      </c>
      <c r="E1002" s="1" t="s">
        <v>2040</v>
      </c>
      <c r="F1002" s="1">
        <v>72571.8027</v>
      </c>
      <c r="G1002" s="1" t="s">
        <v>4493</v>
      </c>
      <c r="H1002" s="1" t="s">
        <v>3027</v>
      </c>
      <c r="I1002" s="1" t="s">
        <v>5783</v>
      </c>
      <c r="J1002" s="1" t="str">
        <f>VLOOKUP(I1002,tblCountries6[],2,FALSE)</f>
        <v>Singapore</v>
      </c>
      <c r="K1002" s="1" t="s">
        <v>2431</v>
      </c>
      <c r="L1002" s="1">
        <v>15</v>
      </c>
      <c r="M1002" s="2" t="str">
        <f t="shared" si="46"/>
        <v>singapore</v>
      </c>
      <c r="N1002" s="2" t="str">
        <f>VLOOKUP(M1002,ClearingKeys!$A$2:$B$104,2,FALSE)</f>
        <v>ASIA</v>
      </c>
      <c r="O1002" s="2">
        <f t="shared" si="45"/>
        <v>15</v>
      </c>
      <c r="P1002" t="str">
        <f t="shared" si="47"/>
        <v>Singapore</v>
      </c>
    </row>
    <row r="1003" spans="1:16" ht="51" x14ac:dyDescent="0.2">
      <c r="A1003" s="1" t="s">
        <v>3567</v>
      </c>
      <c r="B1003" s="1" t="s">
        <v>184</v>
      </c>
      <c r="C1003" s="1" t="s">
        <v>5507</v>
      </c>
      <c r="D1003" s="1">
        <v>450000</v>
      </c>
      <c r="E1003" s="1" t="s">
        <v>718</v>
      </c>
      <c r="F1003" s="1">
        <v>8013.5625090000003</v>
      </c>
      <c r="G1003" s="1" t="s">
        <v>4713</v>
      </c>
      <c r="H1003" s="1" t="s">
        <v>3027</v>
      </c>
      <c r="I1003" s="1" t="s">
        <v>1241</v>
      </c>
      <c r="J1003" s="1" t="str">
        <f>VLOOKUP(I1003,tblCountries6[],2,FALSE)</f>
        <v>India</v>
      </c>
      <c r="K1003" s="1" t="s">
        <v>2431</v>
      </c>
      <c r="L1003" s="1">
        <v>15</v>
      </c>
      <c r="M1003" s="2" t="str">
        <f t="shared" si="46"/>
        <v>india</v>
      </c>
      <c r="N1003" s="2" t="str">
        <f>VLOOKUP(M1003,ClearingKeys!$A$2:$B$104,2,FALSE)</f>
        <v>ASIA</v>
      </c>
      <c r="O1003" s="2">
        <f t="shared" si="45"/>
        <v>15</v>
      </c>
      <c r="P1003" t="str">
        <f t="shared" si="47"/>
        <v>India</v>
      </c>
    </row>
    <row r="1004" spans="1:16" ht="38.25" x14ac:dyDescent="0.2">
      <c r="A1004" s="1" t="s">
        <v>3564</v>
      </c>
      <c r="B1004" s="1" t="s">
        <v>5899</v>
      </c>
      <c r="C1004" s="1" t="s">
        <v>541</v>
      </c>
      <c r="D1004" s="1">
        <v>570000</v>
      </c>
      <c r="E1004" s="1" t="s">
        <v>718</v>
      </c>
      <c r="F1004" s="1">
        <v>10150.51251</v>
      </c>
      <c r="G1004" s="1" t="s">
        <v>1027</v>
      </c>
      <c r="H1004" s="1" t="s">
        <v>6511</v>
      </c>
      <c r="I1004" s="1" t="s">
        <v>1241</v>
      </c>
      <c r="J1004" s="1" t="str">
        <f>VLOOKUP(I1004,tblCountries6[],2,FALSE)</f>
        <v>India</v>
      </c>
      <c r="K1004" s="1" t="s">
        <v>1240</v>
      </c>
      <c r="L1004" s="1">
        <v>5</v>
      </c>
      <c r="M1004" s="2" t="str">
        <f t="shared" si="46"/>
        <v>india</v>
      </c>
      <c r="N1004" s="2" t="str">
        <f>VLOOKUP(M1004,ClearingKeys!$A$2:$B$104,2,FALSE)</f>
        <v>ASIA</v>
      </c>
      <c r="O1004" s="2">
        <f t="shared" si="45"/>
        <v>5</v>
      </c>
      <c r="P1004" t="str">
        <f t="shared" si="47"/>
        <v>India</v>
      </c>
    </row>
    <row r="1005" spans="1:16" ht="38.25" x14ac:dyDescent="0.2">
      <c r="A1005" s="1" t="s">
        <v>3565</v>
      </c>
      <c r="B1005" s="1" t="s">
        <v>5899</v>
      </c>
      <c r="C1005" s="1">
        <v>65000</v>
      </c>
      <c r="D1005" s="1">
        <v>65000</v>
      </c>
      <c r="E1005" s="1" t="s">
        <v>2902</v>
      </c>
      <c r="F1005" s="1">
        <v>65000</v>
      </c>
      <c r="G1005" s="1" t="s">
        <v>2089</v>
      </c>
      <c r="H1005" s="1" t="s">
        <v>2089</v>
      </c>
      <c r="I1005" s="1" t="s">
        <v>2895</v>
      </c>
      <c r="J1005" s="1" t="str">
        <f>VLOOKUP(I1005,tblCountries6[],2,FALSE)</f>
        <v>USA</v>
      </c>
      <c r="K1005" s="1" t="s">
        <v>1240</v>
      </c>
      <c r="L1005" s="1">
        <v>9</v>
      </c>
      <c r="M1005" s="2" t="str">
        <f t="shared" si="46"/>
        <v>usa</v>
      </c>
      <c r="N1005" s="2" t="str">
        <f>VLOOKUP(M1005,ClearingKeys!$A$2:$B$104,2,FALSE)</f>
        <v>NA</v>
      </c>
      <c r="O1005" s="2">
        <f t="shared" si="45"/>
        <v>9</v>
      </c>
      <c r="P1005" t="str">
        <f t="shared" si="47"/>
        <v>USA</v>
      </c>
    </row>
    <row r="1006" spans="1:16" ht="38.25" x14ac:dyDescent="0.2">
      <c r="A1006" s="1" t="s">
        <v>3561</v>
      </c>
      <c r="B1006" s="1" t="s">
        <v>2806</v>
      </c>
      <c r="C1006" s="1">
        <v>300000</v>
      </c>
      <c r="D1006" s="1">
        <v>300000</v>
      </c>
      <c r="E1006" s="1" t="s">
        <v>3460</v>
      </c>
      <c r="F1006" s="1">
        <v>3184.226615</v>
      </c>
      <c r="G1006" s="1" t="s">
        <v>1397</v>
      </c>
      <c r="H1006" s="1" t="s">
        <v>3027</v>
      </c>
      <c r="I1006" s="1" t="s">
        <v>288</v>
      </c>
      <c r="J1006" s="1" t="str">
        <f>VLOOKUP(I1006,tblCountries6[],2,FALSE)</f>
        <v>Pakistan</v>
      </c>
      <c r="K1006" s="1" t="s">
        <v>1240</v>
      </c>
      <c r="L1006" s="1">
        <v>4</v>
      </c>
      <c r="M1006" s="2" t="str">
        <f t="shared" si="46"/>
        <v>pakistan</v>
      </c>
      <c r="N1006" s="2" t="str">
        <f>VLOOKUP(M1006,ClearingKeys!$A$2:$B$104,2,FALSE)</f>
        <v>ASIA</v>
      </c>
      <c r="O1006" s="2">
        <f t="shared" si="45"/>
        <v>4</v>
      </c>
      <c r="P1006" t="str">
        <f t="shared" si="47"/>
        <v>Pakistan</v>
      </c>
    </row>
    <row r="1007" spans="1:16" ht="51" x14ac:dyDescent="0.2">
      <c r="A1007" s="1" t="s">
        <v>3563</v>
      </c>
      <c r="B1007" s="1" t="s">
        <v>2635</v>
      </c>
      <c r="C1007" s="1" t="s">
        <v>2318</v>
      </c>
      <c r="D1007" s="1">
        <v>612000</v>
      </c>
      <c r="E1007" s="1" t="s">
        <v>718</v>
      </c>
      <c r="F1007" s="1">
        <v>10898.445009999999</v>
      </c>
      <c r="G1007" s="1" t="s">
        <v>4713</v>
      </c>
      <c r="H1007" s="1" t="s">
        <v>3027</v>
      </c>
      <c r="I1007" s="1" t="s">
        <v>1241</v>
      </c>
      <c r="J1007" s="1" t="str">
        <f>VLOOKUP(I1007,tblCountries6[],2,FALSE)</f>
        <v>India</v>
      </c>
      <c r="K1007" s="1" t="s">
        <v>5350</v>
      </c>
      <c r="L1007" s="1">
        <v>13</v>
      </c>
      <c r="M1007" s="2" t="str">
        <f t="shared" si="46"/>
        <v>india</v>
      </c>
      <c r="N1007" s="2" t="str">
        <f>VLOOKUP(M1007,ClearingKeys!$A$2:$B$104,2,FALSE)</f>
        <v>ASIA</v>
      </c>
      <c r="O1007" s="2">
        <f t="shared" si="45"/>
        <v>13</v>
      </c>
      <c r="P1007" t="str">
        <f t="shared" si="47"/>
        <v>India</v>
      </c>
    </row>
    <row r="1008" spans="1:16" ht="51" x14ac:dyDescent="0.2">
      <c r="A1008" s="1" t="s">
        <v>3439</v>
      </c>
      <c r="B1008" s="1" t="s">
        <v>304</v>
      </c>
      <c r="C1008" s="1">
        <v>900</v>
      </c>
      <c r="D1008" s="1">
        <v>10800</v>
      </c>
      <c r="E1008" s="1" t="s">
        <v>2902</v>
      </c>
      <c r="F1008" s="1">
        <v>10800</v>
      </c>
      <c r="G1008" s="1" t="s">
        <v>1945</v>
      </c>
      <c r="H1008" s="1" t="s">
        <v>3027</v>
      </c>
      <c r="I1008" s="1" t="s">
        <v>288</v>
      </c>
      <c r="J1008" s="1" t="str">
        <f>VLOOKUP(I1008,tblCountries6[],2,FALSE)</f>
        <v>Pakistan</v>
      </c>
      <c r="K1008" s="1" t="s">
        <v>2431</v>
      </c>
      <c r="L1008" s="1">
        <v>5</v>
      </c>
      <c r="M1008" s="2" t="str">
        <f t="shared" si="46"/>
        <v>pakistan</v>
      </c>
      <c r="N1008" s="2" t="str">
        <f>VLOOKUP(M1008,ClearingKeys!$A$2:$B$104,2,FALSE)</f>
        <v>ASIA</v>
      </c>
      <c r="O1008" s="2">
        <f t="shared" si="45"/>
        <v>5</v>
      </c>
      <c r="P1008" t="str">
        <f t="shared" si="47"/>
        <v>Pakistan</v>
      </c>
    </row>
    <row r="1009" spans="1:16" ht="38.25" x14ac:dyDescent="0.2">
      <c r="A1009" s="1" t="s">
        <v>3436</v>
      </c>
      <c r="B1009" s="1" t="s">
        <v>4698</v>
      </c>
      <c r="C1009" s="1">
        <v>120000</v>
      </c>
      <c r="D1009" s="1">
        <v>120000</v>
      </c>
      <c r="E1009" s="1" t="s">
        <v>718</v>
      </c>
      <c r="F1009" s="1">
        <v>2136.950002</v>
      </c>
      <c r="G1009" s="1" t="s">
        <v>51</v>
      </c>
      <c r="H1009" s="1" t="s">
        <v>6511</v>
      </c>
      <c r="I1009" s="1" t="s">
        <v>1241</v>
      </c>
      <c r="J1009" s="1" t="str">
        <f>VLOOKUP(I1009,tblCountries6[],2,FALSE)</f>
        <v>India</v>
      </c>
      <c r="K1009" s="1" t="s">
        <v>5350</v>
      </c>
      <c r="L1009" s="1">
        <v>3.5</v>
      </c>
      <c r="M1009" s="2" t="str">
        <f t="shared" si="46"/>
        <v>india</v>
      </c>
      <c r="N1009" s="2" t="str">
        <f>VLOOKUP(M1009,ClearingKeys!$A$2:$B$104,2,FALSE)</f>
        <v>ASIA</v>
      </c>
      <c r="O1009" s="2">
        <f t="shared" si="45"/>
        <v>3.5</v>
      </c>
      <c r="P1009" t="str">
        <f t="shared" si="47"/>
        <v>India</v>
      </c>
    </row>
    <row r="1010" spans="1:16" ht="38.25" x14ac:dyDescent="0.2">
      <c r="A1010" s="1" t="s">
        <v>3463</v>
      </c>
      <c r="B1010" s="1" t="s">
        <v>1094</v>
      </c>
      <c r="C1010" s="1">
        <v>45000</v>
      </c>
      <c r="D1010" s="1">
        <v>45000</v>
      </c>
      <c r="E1010" s="1" t="s">
        <v>2902</v>
      </c>
      <c r="F1010" s="1">
        <v>45000</v>
      </c>
      <c r="G1010" s="1" t="s">
        <v>4092</v>
      </c>
      <c r="H1010" s="1" t="s">
        <v>4092</v>
      </c>
      <c r="I1010" s="1" t="s">
        <v>300</v>
      </c>
      <c r="J1010" s="1" t="str">
        <f>VLOOKUP(I1010,tblCountries6[],2,FALSE)</f>
        <v>Singapore</v>
      </c>
      <c r="K1010" s="1" t="s">
        <v>5350</v>
      </c>
      <c r="L1010" s="1">
        <v>4</v>
      </c>
      <c r="M1010" s="2" t="str">
        <f t="shared" si="46"/>
        <v>singapore</v>
      </c>
      <c r="N1010" s="2" t="str">
        <f>VLOOKUP(M1010,ClearingKeys!$A$2:$B$104,2,FALSE)</f>
        <v>ASIA</v>
      </c>
      <c r="O1010" s="2">
        <f t="shared" si="45"/>
        <v>4</v>
      </c>
      <c r="P1010" t="str">
        <f t="shared" si="47"/>
        <v>Singapore</v>
      </c>
    </row>
    <row r="1011" spans="1:16" ht="38.25" x14ac:dyDescent="0.2">
      <c r="A1011" s="1" t="s">
        <v>3464</v>
      </c>
      <c r="B1011" s="1" t="s">
        <v>929</v>
      </c>
      <c r="C1011" s="1" t="s">
        <v>174</v>
      </c>
      <c r="D1011" s="1">
        <v>400000</v>
      </c>
      <c r="E1011" s="1" t="s">
        <v>718</v>
      </c>
      <c r="F1011" s="1">
        <v>7123.1666750000004</v>
      </c>
      <c r="G1011" s="1" t="s">
        <v>1985</v>
      </c>
      <c r="H1011" s="1" t="s">
        <v>3027</v>
      </c>
      <c r="I1011" s="1" t="s">
        <v>1241</v>
      </c>
      <c r="J1011" s="1" t="str">
        <f>VLOOKUP(I1011,tblCountries6[],2,FALSE)</f>
        <v>India</v>
      </c>
      <c r="K1011" s="1" t="s">
        <v>5350</v>
      </c>
      <c r="L1011" s="1">
        <v>5</v>
      </c>
      <c r="M1011" s="2" t="str">
        <f t="shared" si="46"/>
        <v>india</v>
      </c>
      <c r="N1011" s="2" t="str">
        <f>VLOOKUP(M1011,ClearingKeys!$A$2:$B$104,2,FALSE)</f>
        <v>ASIA</v>
      </c>
      <c r="O1011" s="2">
        <f t="shared" si="45"/>
        <v>5</v>
      </c>
      <c r="P1011" t="str">
        <f t="shared" si="47"/>
        <v>India</v>
      </c>
    </row>
    <row r="1012" spans="1:16" ht="38.25" x14ac:dyDescent="0.2">
      <c r="A1012" s="1" t="s">
        <v>3466</v>
      </c>
      <c r="B1012" s="1" t="s">
        <v>1991</v>
      </c>
      <c r="C1012" s="1" t="s">
        <v>5811</v>
      </c>
      <c r="D1012" s="1">
        <v>300000</v>
      </c>
      <c r="E1012" s="1" t="s">
        <v>718</v>
      </c>
      <c r="F1012" s="1">
        <v>5342.3750060000002</v>
      </c>
      <c r="G1012" s="1" t="s">
        <v>1630</v>
      </c>
      <c r="H1012" s="1" t="s">
        <v>519</v>
      </c>
      <c r="I1012" s="1" t="s">
        <v>1241</v>
      </c>
      <c r="J1012" s="1" t="str">
        <f>VLOOKUP(I1012,tblCountries6[],2,FALSE)</f>
        <v>India</v>
      </c>
      <c r="K1012" s="1" t="s">
        <v>5350</v>
      </c>
      <c r="L1012" s="1">
        <v>5</v>
      </c>
      <c r="M1012" s="2" t="str">
        <f t="shared" si="46"/>
        <v>india</v>
      </c>
      <c r="N1012" s="2" t="str">
        <f>VLOOKUP(M1012,ClearingKeys!$A$2:$B$104,2,FALSE)</f>
        <v>ASIA</v>
      </c>
      <c r="O1012" s="2">
        <f t="shared" si="45"/>
        <v>5</v>
      </c>
      <c r="P1012" t="str">
        <f t="shared" si="47"/>
        <v>India</v>
      </c>
    </row>
    <row r="1013" spans="1:16" ht="38.25" x14ac:dyDescent="0.2">
      <c r="A1013" s="1" t="s">
        <v>3467</v>
      </c>
      <c r="B1013" s="1" t="s">
        <v>5030</v>
      </c>
      <c r="C1013" s="1">
        <v>18000</v>
      </c>
      <c r="D1013" s="1">
        <v>18000</v>
      </c>
      <c r="E1013" s="1" t="s">
        <v>2902</v>
      </c>
      <c r="F1013" s="1">
        <v>18000</v>
      </c>
      <c r="G1013" s="1" t="s">
        <v>605</v>
      </c>
      <c r="H1013" s="1" t="s">
        <v>3027</v>
      </c>
      <c r="I1013" s="1" t="s">
        <v>1241</v>
      </c>
      <c r="J1013" s="1" t="str">
        <f>VLOOKUP(I1013,tblCountries6[],2,FALSE)</f>
        <v>India</v>
      </c>
      <c r="K1013" s="1" t="s">
        <v>5350</v>
      </c>
      <c r="L1013" s="1">
        <v>4.5999999999999996</v>
      </c>
      <c r="M1013" s="2" t="str">
        <f t="shared" si="46"/>
        <v>india</v>
      </c>
      <c r="N1013" s="2" t="str">
        <f>VLOOKUP(M1013,ClearingKeys!$A$2:$B$104,2,FALSE)</f>
        <v>ASIA</v>
      </c>
      <c r="O1013" s="2">
        <f t="shared" si="45"/>
        <v>4.5999999999999996</v>
      </c>
      <c r="P1013" t="str">
        <f t="shared" si="47"/>
        <v>India</v>
      </c>
    </row>
    <row r="1014" spans="1:16" ht="38.25" x14ac:dyDescent="0.2">
      <c r="A1014" s="1" t="s">
        <v>3470</v>
      </c>
      <c r="B1014" s="1" t="s">
        <v>3083</v>
      </c>
      <c r="C1014" s="1" t="s">
        <v>2633</v>
      </c>
      <c r="D1014" s="1">
        <v>456000</v>
      </c>
      <c r="E1014" s="1" t="s">
        <v>3460</v>
      </c>
      <c r="F1014" s="1">
        <v>4840.0244549999998</v>
      </c>
      <c r="G1014" s="1" t="s">
        <v>6579</v>
      </c>
      <c r="H1014" s="1" t="s">
        <v>3027</v>
      </c>
      <c r="I1014" s="1" t="s">
        <v>288</v>
      </c>
      <c r="J1014" s="1" t="str">
        <f>VLOOKUP(I1014,tblCountries6[],2,FALSE)</f>
        <v>Pakistan</v>
      </c>
      <c r="K1014" s="1" t="s">
        <v>1240</v>
      </c>
      <c r="L1014" s="1">
        <v>2</v>
      </c>
      <c r="M1014" s="2" t="str">
        <f t="shared" si="46"/>
        <v>pakistan</v>
      </c>
      <c r="N1014" s="2" t="str">
        <f>VLOOKUP(M1014,ClearingKeys!$A$2:$B$104,2,FALSE)</f>
        <v>ASIA</v>
      </c>
      <c r="O1014" s="2">
        <f t="shared" si="45"/>
        <v>2</v>
      </c>
      <c r="P1014" t="str">
        <f t="shared" si="47"/>
        <v>Pakistan</v>
      </c>
    </row>
    <row r="1015" spans="1:16" ht="38.25" x14ac:dyDescent="0.2">
      <c r="A1015" s="1" t="s">
        <v>3473</v>
      </c>
      <c r="B1015" s="1" t="s">
        <v>3051</v>
      </c>
      <c r="C1015" s="1" t="s">
        <v>2295</v>
      </c>
      <c r="D1015" s="1">
        <v>420000</v>
      </c>
      <c r="E1015" s="1" t="s">
        <v>718</v>
      </c>
      <c r="F1015" s="1">
        <v>7479.3250090000001</v>
      </c>
      <c r="G1015" s="1" t="s">
        <v>6511</v>
      </c>
      <c r="H1015" s="1" t="s">
        <v>6511</v>
      </c>
      <c r="I1015" s="1" t="s">
        <v>1241</v>
      </c>
      <c r="J1015" s="1" t="str">
        <f>VLOOKUP(I1015,tblCountries6[],2,FALSE)</f>
        <v>India</v>
      </c>
      <c r="K1015" s="1" t="s">
        <v>5350</v>
      </c>
      <c r="L1015" s="1">
        <v>10</v>
      </c>
      <c r="M1015" s="2" t="str">
        <f t="shared" si="46"/>
        <v>india</v>
      </c>
      <c r="N1015" s="2" t="str">
        <f>VLOOKUP(M1015,ClearingKeys!$A$2:$B$104,2,FALSE)</f>
        <v>ASIA</v>
      </c>
      <c r="O1015" s="2">
        <f t="shared" si="45"/>
        <v>10</v>
      </c>
      <c r="P1015" t="str">
        <f t="shared" si="47"/>
        <v>India</v>
      </c>
    </row>
    <row r="1016" spans="1:16" ht="51" x14ac:dyDescent="0.2">
      <c r="A1016" s="1" t="s">
        <v>3475</v>
      </c>
      <c r="B1016" s="1" t="s">
        <v>1979</v>
      </c>
      <c r="C1016" s="1">
        <v>210000</v>
      </c>
      <c r="D1016" s="1">
        <v>210000</v>
      </c>
      <c r="E1016" s="1" t="s">
        <v>718</v>
      </c>
      <c r="F1016" s="1">
        <v>3739.6625039999999</v>
      </c>
      <c r="G1016" s="1" t="s">
        <v>5861</v>
      </c>
      <c r="H1016" s="1" t="s">
        <v>381</v>
      </c>
      <c r="I1016" s="1" t="s">
        <v>1241</v>
      </c>
      <c r="J1016" s="1" t="str">
        <f>VLOOKUP(I1016,tblCountries6[],2,FALSE)</f>
        <v>India</v>
      </c>
      <c r="K1016" s="1" t="s">
        <v>2431</v>
      </c>
      <c r="L1016" s="1">
        <v>3.5</v>
      </c>
      <c r="M1016" s="2" t="str">
        <f t="shared" si="46"/>
        <v>india</v>
      </c>
      <c r="N1016" s="2" t="str">
        <f>VLOOKUP(M1016,ClearingKeys!$A$2:$B$104,2,FALSE)</f>
        <v>ASIA</v>
      </c>
      <c r="O1016" s="2">
        <f t="shared" si="45"/>
        <v>3.5</v>
      </c>
      <c r="P1016" t="str">
        <f t="shared" si="47"/>
        <v>India</v>
      </c>
    </row>
    <row r="1017" spans="1:16" ht="51" x14ac:dyDescent="0.2">
      <c r="A1017" s="1" t="s">
        <v>3476</v>
      </c>
      <c r="B1017" s="1" t="s">
        <v>1745</v>
      </c>
      <c r="C1017" s="1">
        <v>3500</v>
      </c>
      <c r="D1017" s="1">
        <v>42000</v>
      </c>
      <c r="E1017" s="1" t="s">
        <v>2902</v>
      </c>
      <c r="F1017" s="1">
        <v>42000</v>
      </c>
      <c r="G1017" s="1" t="s">
        <v>5349</v>
      </c>
      <c r="H1017" s="1" t="s">
        <v>3027</v>
      </c>
      <c r="I1017" s="1" t="s">
        <v>961</v>
      </c>
      <c r="J1017" s="1" t="str">
        <f>VLOOKUP(I1017,tblCountries6[],2,FALSE)</f>
        <v>Kuwait</v>
      </c>
      <c r="K1017" s="1" t="s">
        <v>2431</v>
      </c>
      <c r="L1017" s="1">
        <v>5</v>
      </c>
      <c r="M1017" s="2" t="str">
        <f t="shared" si="46"/>
        <v>kuwait</v>
      </c>
      <c r="N1017" s="2" t="str">
        <f>VLOOKUP(M1017,ClearingKeys!$A$2:$B$104,2,FALSE)</f>
        <v>ASIA</v>
      </c>
      <c r="O1017" s="2">
        <f t="shared" si="45"/>
        <v>5</v>
      </c>
      <c r="P1017" t="str">
        <f t="shared" si="47"/>
        <v>Kuwait</v>
      </c>
    </row>
    <row r="1018" spans="1:16" ht="38.25" x14ac:dyDescent="0.2">
      <c r="A1018" s="1" t="s">
        <v>3478</v>
      </c>
      <c r="B1018" s="1" t="s">
        <v>1158</v>
      </c>
      <c r="C1018" s="1">
        <v>28000</v>
      </c>
      <c r="D1018" s="1">
        <v>28000</v>
      </c>
      <c r="E1018" s="1" t="s">
        <v>2902</v>
      </c>
      <c r="F1018" s="1">
        <v>28000</v>
      </c>
      <c r="G1018" s="1" t="s">
        <v>766</v>
      </c>
      <c r="H1018" s="1" t="s">
        <v>381</v>
      </c>
      <c r="I1018" s="1" t="s">
        <v>1241</v>
      </c>
      <c r="J1018" s="1" t="str">
        <f>VLOOKUP(I1018,tblCountries6[],2,FALSE)</f>
        <v>India</v>
      </c>
      <c r="K1018" s="1" t="s">
        <v>5350</v>
      </c>
      <c r="L1018" s="1">
        <v>3</v>
      </c>
      <c r="M1018" s="2" t="str">
        <f t="shared" si="46"/>
        <v>india</v>
      </c>
      <c r="N1018" s="2" t="str">
        <f>VLOOKUP(M1018,ClearingKeys!$A$2:$B$104,2,FALSE)</f>
        <v>ASIA</v>
      </c>
      <c r="O1018" s="2">
        <f t="shared" si="45"/>
        <v>3</v>
      </c>
      <c r="P1018" t="str">
        <f t="shared" si="47"/>
        <v>India</v>
      </c>
    </row>
    <row r="1019" spans="1:16" ht="38.25" x14ac:dyDescent="0.2">
      <c r="A1019" s="1" t="s">
        <v>3481</v>
      </c>
      <c r="B1019" s="1" t="s">
        <v>899</v>
      </c>
      <c r="C1019" s="1">
        <v>6000</v>
      </c>
      <c r="D1019" s="1">
        <v>6000</v>
      </c>
      <c r="E1019" s="1" t="s">
        <v>2902</v>
      </c>
      <c r="F1019" s="1">
        <v>6000</v>
      </c>
      <c r="G1019" s="1" t="s">
        <v>3027</v>
      </c>
      <c r="H1019" s="1" t="s">
        <v>3027</v>
      </c>
      <c r="I1019" s="1" t="s">
        <v>1241</v>
      </c>
      <c r="J1019" s="1" t="str">
        <f>VLOOKUP(I1019,tblCountries6[],2,FALSE)</f>
        <v>India</v>
      </c>
      <c r="K1019" s="1" t="s">
        <v>1240</v>
      </c>
      <c r="L1019" s="1">
        <v>5</v>
      </c>
      <c r="M1019" s="2" t="str">
        <f t="shared" si="46"/>
        <v>india</v>
      </c>
      <c r="N1019" s="2" t="str">
        <f>VLOOKUP(M1019,ClearingKeys!$A$2:$B$104,2,FALSE)</f>
        <v>ASIA</v>
      </c>
      <c r="O1019" s="2">
        <f t="shared" si="45"/>
        <v>5</v>
      </c>
      <c r="P1019" t="str">
        <f t="shared" si="47"/>
        <v>India</v>
      </c>
    </row>
    <row r="1020" spans="1:16" ht="51" x14ac:dyDescent="0.2">
      <c r="A1020" s="1" t="s">
        <v>3496</v>
      </c>
      <c r="B1020" s="1" t="s">
        <v>1407</v>
      </c>
      <c r="C1020" s="1">
        <v>55</v>
      </c>
      <c r="D1020" s="1">
        <v>55000</v>
      </c>
      <c r="E1020" s="1" t="s">
        <v>6501</v>
      </c>
      <c r="F1020" s="1">
        <v>43867.345150000001</v>
      </c>
      <c r="G1020" s="1" t="s">
        <v>2972</v>
      </c>
      <c r="H1020" s="1" t="s">
        <v>6511</v>
      </c>
      <c r="I1020" s="1" t="s">
        <v>2013</v>
      </c>
      <c r="J1020" s="1" t="str">
        <f>VLOOKUP(I1020,tblCountries6[],2,FALSE)</f>
        <v>New Zealand</v>
      </c>
      <c r="K1020" s="1" t="s">
        <v>2431</v>
      </c>
      <c r="L1020" s="1">
        <v>10</v>
      </c>
      <c r="M1020" s="2" t="str">
        <f t="shared" si="46"/>
        <v>new zealand</v>
      </c>
      <c r="N1020" s="2" t="str">
        <f>VLOOKUP(M1020,ClearingKeys!$A$2:$B$104,2,FALSE)</f>
        <v>OCEANIA</v>
      </c>
      <c r="O1020" s="2">
        <f t="shared" si="45"/>
        <v>10</v>
      </c>
      <c r="P1020" t="str">
        <f t="shared" si="47"/>
        <v>New Zealand</v>
      </c>
    </row>
    <row r="1021" spans="1:16" ht="38.25" x14ac:dyDescent="0.2">
      <c r="A1021" s="1" t="s">
        <v>3497</v>
      </c>
      <c r="B1021" s="1" t="s">
        <v>1255</v>
      </c>
      <c r="C1021" s="1" t="s">
        <v>3010</v>
      </c>
      <c r="D1021" s="1">
        <v>1000000</v>
      </c>
      <c r="E1021" s="1" t="s">
        <v>718</v>
      </c>
      <c r="F1021" s="1">
        <v>17807.916689999998</v>
      </c>
      <c r="G1021" s="1" t="s">
        <v>6393</v>
      </c>
      <c r="H1021" s="1" t="s">
        <v>6511</v>
      </c>
      <c r="I1021" s="1" t="s">
        <v>1241</v>
      </c>
      <c r="J1021" s="1" t="str">
        <f>VLOOKUP(I1021,tblCountries6[],2,FALSE)</f>
        <v>India</v>
      </c>
      <c r="K1021" s="1" t="s">
        <v>5881</v>
      </c>
      <c r="L1021" s="1">
        <v>25</v>
      </c>
      <c r="M1021" s="2" t="str">
        <f t="shared" si="46"/>
        <v>india</v>
      </c>
      <c r="N1021" s="2" t="str">
        <f>VLOOKUP(M1021,ClearingKeys!$A$2:$B$104,2,FALSE)</f>
        <v>ASIA</v>
      </c>
      <c r="O1021" s="2">
        <f t="shared" si="45"/>
        <v>25</v>
      </c>
      <c r="P1021" t="str">
        <f t="shared" si="47"/>
        <v>India</v>
      </c>
    </row>
    <row r="1022" spans="1:16" ht="51" x14ac:dyDescent="0.2">
      <c r="A1022" s="1" t="s">
        <v>3503</v>
      </c>
      <c r="B1022" s="1" t="s">
        <v>5239</v>
      </c>
      <c r="C1022" s="1">
        <v>600000</v>
      </c>
      <c r="D1022" s="1">
        <v>600000</v>
      </c>
      <c r="E1022" s="1" t="s">
        <v>718</v>
      </c>
      <c r="F1022" s="1">
        <v>10684.75001</v>
      </c>
      <c r="G1022" s="1" t="s">
        <v>1604</v>
      </c>
      <c r="H1022" s="1" t="s">
        <v>6511</v>
      </c>
      <c r="I1022" s="1" t="s">
        <v>1241</v>
      </c>
      <c r="J1022" s="1" t="str">
        <f>VLOOKUP(I1022,tblCountries6[],2,FALSE)</f>
        <v>India</v>
      </c>
      <c r="K1022" s="1" t="s">
        <v>2431</v>
      </c>
      <c r="L1022" s="1">
        <v>12</v>
      </c>
      <c r="M1022" s="2" t="str">
        <f t="shared" si="46"/>
        <v>india</v>
      </c>
      <c r="N1022" s="2" t="str">
        <f>VLOOKUP(M1022,ClearingKeys!$A$2:$B$104,2,FALSE)</f>
        <v>ASIA</v>
      </c>
      <c r="O1022" s="2">
        <f t="shared" si="45"/>
        <v>12</v>
      </c>
      <c r="P1022" t="str">
        <f t="shared" si="47"/>
        <v>India</v>
      </c>
    </row>
    <row r="1023" spans="1:16" ht="51" x14ac:dyDescent="0.2">
      <c r="A1023" s="1" t="s">
        <v>3505</v>
      </c>
      <c r="B1023" s="1" t="s">
        <v>888</v>
      </c>
      <c r="C1023" s="1" t="s">
        <v>6101</v>
      </c>
      <c r="D1023" s="1">
        <v>60000</v>
      </c>
      <c r="E1023" s="1" t="s">
        <v>2902</v>
      </c>
      <c r="F1023" s="1">
        <v>60000</v>
      </c>
      <c r="G1023" s="1" t="s">
        <v>3595</v>
      </c>
      <c r="H1023" s="1" t="s">
        <v>5482</v>
      </c>
      <c r="I1023" s="1" t="s">
        <v>1769</v>
      </c>
      <c r="J1023" s="1" t="str">
        <f>VLOOKUP(I1023,tblCountries6[],2,FALSE)</f>
        <v>Finland</v>
      </c>
      <c r="K1023" s="1" t="s">
        <v>2431</v>
      </c>
      <c r="L1023" s="1">
        <v>5</v>
      </c>
      <c r="M1023" s="2" t="str">
        <f t="shared" si="46"/>
        <v>finland</v>
      </c>
      <c r="N1023" s="2" t="str">
        <f>VLOOKUP(M1023,ClearingKeys!$A$2:$B$104,2,FALSE)</f>
        <v>EUROPE</v>
      </c>
      <c r="O1023" s="2">
        <f t="shared" si="45"/>
        <v>5</v>
      </c>
      <c r="P1023" t="str">
        <f t="shared" si="47"/>
        <v>Finland</v>
      </c>
    </row>
    <row r="1024" spans="1:16" ht="38.25" x14ac:dyDescent="0.2">
      <c r="A1024" s="1" t="s">
        <v>3498</v>
      </c>
      <c r="B1024" s="1" t="s">
        <v>3273</v>
      </c>
      <c r="C1024" s="1">
        <v>476000</v>
      </c>
      <c r="D1024" s="1">
        <v>476000</v>
      </c>
      <c r="E1024" s="1" t="s">
        <v>718</v>
      </c>
      <c r="F1024" s="1">
        <v>8476.5683430000008</v>
      </c>
      <c r="G1024" s="1" t="s">
        <v>2522</v>
      </c>
      <c r="H1024" s="1" t="s">
        <v>381</v>
      </c>
      <c r="I1024" s="1" t="s">
        <v>1241</v>
      </c>
      <c r="J1024" s="1" t="str">
        <f>VLOOKUP(I1024,tblCountries6[],2,FALSE)</f>
        <v>India</v>
      </c>
      <c r="K1024" s="1" t="s">
        <v>1240</v>
      </c>
      <c r="L1024" s="1">
        <v>8</v>
      </c>
      <c r="M1024" s="2" t="str">
        <f t="shared" si="46"/>
        <v>india</v>
      </c>
      <c r="N1024" s="2" t="str">
        <f>VLOOKUP(M1024,ClearingKeys!$A$2:$B$104,2,FALSE)</f>
        <v>ASIA</v>
      </c>
      <c r="O1024" s="2">
        <f t="shared" si="45"/>
        <v>8</v>
      </c>
      <c r="P1024" t="str">
        <f t="shared" si="47"/>
        <v>India</v>
      </c>
    </row>
    <row r="1025" spans="1:16" ht="51" x14ac:dyDescent="0.2">
      <c r="A1025" s="1" t="s">
        <v>3500</v>
      </c>
      <c r="B1025" s="1" t="s">
        <v>1500</v>
      </c>
      <c r="C1025" s="1">
        <v>725</v>
      </c>
      <c r="D1025" s="1">
        <v>8700</v>
      </c>
      <c r="E1025" s="1" t="s">
        <v>2902</v>
      </c>
      <c r="F1025" s="1">
        <v>8700</v>
      </c>
      <c r="G1025" s="1" t="s">
        <v>5697</v>
      </c>
      <c r="H1025" s="1" t="s">
        <v>2089</v>
      </c>
      <c r="I1025" s="1" t="s">
        <v>1241</v>
      </c>
      <c r="J1025" s="1" t="str">
        <f>VLOOKUP(I1025,tblCountries6[],2,FALSE)</f>
        <v>India</v>
      </c>
      <c r="K1025" s="1" t="s">
        <v>5350</v>
      </c>
      <c r="L1025" s="1">
        <v>7</v>
      </c>
      <c r="M1025" s="2" t="str">
        <f t="shared" si="46"/>
        <v>india</v>
      </c>
      <c r="N1025" s="2" t="str">
        <f>VLOOKUP(M1025,ClearingKeys!$A$2:$B$104,2,FALSE)</f>
        <v>ASIA</v>
      </c>
      <c r="O1025" s="2">
        <f t="shared" si="45"/>
        <v>7</v>
      </c>
      <c r="P1025" t="str">
        <f t="shared" si="47"/>
        <v>India</v>
      </c>
    </row>
    <row r="1026" spans="1:16" ht="51" x14ac:dyDescent="0.2">
      <c r="A1026" s="1" t="s">
        <v>3510</v>
      </c>
      <c r="B1026" s="1" t="s">
        <v>1500</v>
      </c>
      <c r="C1026" s="1" t="s">
        <v>666</v>
      </c>
      <c r="D1026" s="1">
        <v>200000</v>
      </c>
      <c r="E1026" s="1" t="s">
        <v>718</v>
      </c>
      <c r="F1026" s="1">
        <v>3561.583337</v>
      </c>
      <c r="G1026" s="1" t="s">
        <v>1787</v>
      </c>
      <c r="H1026" s="1" t="s">
        <v>3027</v>
      </c>
      <c r="I1026" s="1" t="s">
        <v>1241</v>
      </c>
      <c r="J1026" s="1" t="str">
        <f>VLOOKUP(I1026,tblCountries6[],2,FALSE)</f>
        <v>India</v>
      </c>
      <c r="K1026" s="1" t="s">
        <v>2431</v>
      </c>
      <c r="L1026" s="1">
        <v>8</v>
      </c>
      <c r="M1026" s="2" t="str">
        <f t="shared" si="46"/>
        <v>india</v>
      </c>
      <c r="N1026" s="2" t="str">
        <f>VLOOKUP(M1026,ClearingKeys!$A$2:$B$104,2,FALSE)</f>
        <v>ASIA</v>
      </c>
      <c r="O1026" s="2">
        <f t="shared" si="45"/>
        <v>8</v>
      </c>
      <c r="P1026" t="str">
        <f t="shared" si="47"/>
        <v>India</v>
      </c>
    </row>
    <row r="1027" spans="1:16" ht="51" x14ac:dyDescent="0.2">
      <c r="A1027" s="1" t="s">
        <v>3511</v>
      </c>
      <c r="B1027" s="1" t="s">
        <v>1822</v>
      </c>
      <c r="C1027" s="1">
        <v>1.8</v>
      </c>
      <c r="D1027" s="1">
        <v>180000</v>
      </c>
      <c r="E1027" s="1" t="s">
        <v>718</v>
      </c>
      <c r="F1027" s="1">
        <v>3205.4250040000002</v>
      </c>
      <c r="G1027" s="1" t="s">
        <v>636</v>
      </c>
      <c r="H1027" s="1" t="s">
        <v>381</v>
      </c>
      <c r="I1027" s="1" t="s">
        <v>1241</v>
      </c>
      <c r="J1027" s="1" t="str">
        <f>VLOOKUP(I1027,tblCountries6[],2,FALSE)</f>
        <v>India</v>
      </c>
      <c r="K1027" s="1" t="s">
        <v>2431</v>
      </c>
      <c r="L1027" s="1">
        <v>4</v>
      </c>
      <c r="M1027" s="2" t="str">
        <f t="shared" si="46"/>
        <v>india</v>
      </c>
      <c r="N1027" s="2" t="str">
        <f>VLOOKUP(M1027,ClearingKeys!$A$2:$B$104,2,FALSE)</f>
        <v>ASIA</v>
      </c>
      <c r="O1027" s="2">
        <f t="shared" si="45"/>
        <v>4</v>
      </c>
      <c r="P1027" t="str">
        <f t="shared" si="47"/>
        <v>India</v>
      </c>
    </row>
    <row r="1028" spans="1:16" ht="38.25" x14ac:dyDescent="0.2">
      <c r="A1028" s="1" t="s">
        <v>3508</v>
      </c>
      <c r="B1028" s="1" t="s">
        <v>526</v>
      </c>
      <c r="C1028" s="1">
        <v>252000</v>
      </c>
      <c r="D1028" s="1">
        <v>252000</v>
      </c>
      <c r="E1028" s="1" t="s">
        <v>718</v>
      </c>
      <c r="F1028" s="1">
        <v>4487.5950050000001</v>
      </c>
      <c r="G1028" s="1" t="s">
        <v>950</v>
      </c>
      <c r="H1028" s="1" t="s">
        <v>519</v>
      </c>
      <c r="I1028" s="1" t="s">
        <v>1241</v>
      </c>
      <c r="J1028" s="1" t="str">
        <f>VLOOKUP(I1028,tblCountries6[],2,FALSE)</f>
        <v>India</v>
      </c>
      <c r="K1028" s="1" t="s">
        <v>5881</v>
      </c>
      <c r="L1028" s="1">
        <v>5</v>
      </c>
      <c r="M1028" s="2" t="str">
        <f t="shared" si="46"/>
        <v>india</v>
      </c>
      <c r="N1028" s="2" t="str">
        <f>VLOOKUP(M1028,ClearingKeys!$A$2:$B$104,2,FALSE)</f>
        <v>ASIA</v>
      </c>
      <c r="O1028" s="2">
        <f t="shared" si="45"/>
        <v>5</v>
      </c>
      <c r="P1028" t="str">
        <f t="shared" si="47"/>
        <v>India</v>
      </c>
    </row>
    <row r="1029" spans="1:16" ht="38.25" x14ac:dyDescent="0.2">
      <c r="A1029" s="1" t="s">
        <v>3509</v>
      </c>
      <c r="B1029" s="1" t="s">
        <v>1163</v>
      </c>
      <c r="C1029" s="1">
        <v>700000</v>
      </c>
      <c r="D1029" s="1">
        <v>700000</v>
      </c>
      <c r="E1029" s="1" t="s">
        <v>718</v>
      </c>
      <c r="F1029" s="1">
        <v>12465.54168</v>
      </c>
      <c r="G1029" s="1" t="s">
        <v>4304</v>
      </c>
      <c r="H1029" s="1" t="s">
        <v>6511</v>
      </c>
      <c r="I1029" s="1" t="s">
        <v>1241</v>
      </c>
      <c r="J1029" s="1" t="str">
        <f>VLOOKUP(I1029,tblCountries6[],2,FALSE)</f>
        <v>India</v>
      </c>
      <c r="K1029" s="1" t="s">
        <v>1240</v>
      </c>
      <c r="L1029" s="1">
        <v>5</v>
      </c>
      <c r="M1029" s="2" t="str">
        <f t="shared" si="46"/>
        <v>india</v>
      </c>
      <c r="N1029" s="2" t="str">
        <f>VLOOKUP(M1029,ClearingKeys!$A$2:$B$104,2,FALSE)</f>
        <v>ASIA</v>
      </c>
      <c r="O1029" s="2">
        <f t="shared" si="45"/>
        <v>5</v>
      </c>
      <c r="P1029" t="str">
        <f t="shared" si="47"/>
        <v>India</v>
      </c>
    </row>
    <row r="1030" spans="1:16" ht="38.25" x14ac:dyDescent="0.2">
      <c r="A1030" s="1" t="s">
        <v>3402</v>
      </c>
      <c r="B1030" s="1" t="s">
        <v>2885</v>
      </c>
      <c r="C1030" s="1">
        <v>194</v>
      </c>
      <c r="D1030" s="1">
        <v>2400</v>
      </c>
      <c r="E1030" s="1" t="s">
        <v>2902</v>
      </c>
      <c r="F1030" s="1">
        <v>2400</v>
      </c>
      <c r="G1030" s="1" t="s">
        <v>3129</v>
      </c>
      <c r="H1030" s="1" t="s">
        <v>519</v>
      </c>
      <c r="I1030" s="1" t="s">
        <v>288</v>
      </c>
      <c r="J1030" s="1" t="str">
        <f>VLOOKUP(I1030,tblCountries6[],2,FALSE)</f>
        <v>Pakistan</v>
      </c>
      <c r="K1030" s="1" t="s">
        <v>5350</v>
      </c>
      <c r="L1030" s="1">
        <v>15</v>
      </c>
      <c r="M1030" s="2" t="str">
        <f t="shared" si="46"/>
        <v>pakistan</v>
      </c>
      <c r="N1030" s="2" t="str">
        <f>VLOOKUP(M1030,ClearingKeys!$A$2:$B$104,2,FALSE)</f>
        <v>ASIA</v>
      </c>
      <c r="O1030" s="2">
        <f t="shared" ref="O1030:O1093" si="48">IF(ISBLANK(L1030),"na",L1030)</f>
        <v>15</v>
      </c>
      <c r="P1030" t="str">
        <f t="shared" si="47"/>
        <v>Pakistan</v>
      </c>
    </row>
    <row r="1031" spans="1:16" ht="38.25" x14ac:dyDescent="0.2">
      <c r="A1031" s="1" t="s">
        <v>3406</v>
      </c>
      <c r="B1031" s="1" t="s">
        <v>3745</v>
      </c>
      <c r="C1031" s="1" t="s">
        <v>360</v>
      </c>
      <c r="D1031" s="1">
        <v>55000</v>
      </c>
      <c r="E1031" s="1" t="s">
        <v>2902</v>
      </c>
      <c r="F1031" s="1">
        <v>55000</v>
      </c>
      <c r="G1031" s="1" t="s">
        <v>6230</v>
      </c>
      <c r="H1031" s="1" t="s">
        <v>381</v>
      </c>
      <c r="I1031" s="1" t="s">
        <v>6145</v>
      </c>
      <c r="J1031" s="1" t="str">
        <f>VLOOKUP(I1031,tblCountries6[],2,FALSE)</f>
        <v>Israel</v>
      </c>
      <c r="K1031" s="1" t="s">
        <v>1240</v>
      </c>
      <c r="L1031" s="1">
        <v>6</v>
      </c>
      <c r="M1031" s="2" t="str">
        <f t="shared" ref="M1031:M1094" si="49">TRIM(LOWER(J1031))</f>
        <v>israel</v>
      </c>
      <c r="N1031" s="2" t="str">
        <f>VLOOKUP(M1031,ClearingKeys!$A$2:$B$104,2,FALSE)</f>
        <v>ASIA</v>
      </c>
      <c r="O1031" s="2">
        <f t="shared" si="48"/>
        <v>6</v>
      </c>
      <c r="P1031" t="str">
        <f t="shared" ref="P1031:P1094" si="50">IF(M1031="usa","USA",IF(M1031="UK","UK",PROPER(M1031)))</f>
        <v>Israel</v>
      </c>
    </row>
    <row r="1032" spans="1:16" ht="51" x14ac:dyDescent="0.2">
      <c r="A1032" s="1" t="s">
        <v>3404</v>
      </c>
      <c r="B1032" s="1" t="s">
        <v>4886</v>
      </c>
      <c r="C1032" s="1">
        <v>12000</v>
      </c>
      <c r="D1032" s="1">
        <v>12000</v>
      </c>
      <c r="E1032" s="1" t="s">
        <v>2902</v>
      </c>
      <c r="F1032" s="1">
        <v>12000</v>
      </c>
      <c r="G1032" s="1" t="s">
        <v>6071</v>
      </c>
      <c r="H1032" s="1" t="s">
        <v>2089</v>
      </c>
      <c r="I1032" s="1" t="s">
        <v>1317</v>
      </c>
      <c r="J1032" s="1" t="str">
        <f>VLOOKUP(I1032,tblCountries6[],2,FALSE)</f>
        <v>iran</v>
      </c>
      <c r="K1032" s="1" t="s">
        <v>1240</v>
      </c>
      <c r="L1032" s="1">
        <v>3</v>
      </c>
      <c r="M1032" s="2" t="str">
        <f t="shared" si="49"/>
        <v>iran</v>
      </c>
      <c r="N1032" s="2" t="str">
        <f>VLOOKUP(M1032,ClearingKeys!$A$2:$B$104,2,FALSE)</f>
        <v>ASIA</v>
      </c>
      <c r="O1032" s="2">
        <f t="shared" si="48"/>
        <v>3</v>
      </c>
      <c r="P1032" t="str">
        <f t="shared" si="50"/>
        <v>Iran</v>
      </c>
    </row>
    <row r="1033" spans="1:16" ht="38.25" x14ac:dyDescent="0.2">
      <c r="A1033" s="1" t="s">
        <v>3398</v>
      </c>
      <c r="B1033" s="1" t="s">
        <v>4886</v>
      </c>
      <c r="C1033" s="1">
        <v>43500</v>
      </c>
      <c r="D1033" s="1">
        <v>43500</v>
      </c>
      <c r="E1033" s="1" t="s">
        <v>2896</v>
      </c>
      <c r="F1033" s="1">
        <v>55262.375599999999</v>
      </c>
      <c r="G1033" s="1" t="s">
        <v>3381</v>
      </c>
      <c r="H1033" s="1" t="s">
        <v>3027</v>
      </c>
      <c r="I1033" s="1" t="s">
        <v>5452</v>
      </c>
      <c r="J1033" s="1" t="str">
        <f>VLOOKUP(I1033,tblCountries6[],2,FALSE)</f>
        <v>Spain</v>
      </c>
      <c r="K1033" s="1" t="s">
        <v>5350</v>
      </c>
      <c r="L1033" s="1">
        <v>10</v>
      </c>
      <c r="M1033" s="2" t="str">
        <f t="shared" si="49"/>
        <v>spain</v>
      </c>
      <c r="N1033" s="2" t="str">
        <f>VLOOKUP(M1033,ClearingKeys!$A$2:$B$104,2,FALSE)</f>
        <v>EUROPE</v>
      </c>
      <c r="O1033" s="2">
        <f t="shared" si="48"/>
        <v>10</v>
      </c>
      <c r="P1033" t="str">
        <f t="shared" si="50"/>
        <v>Spain</v>
      </c>
    </row>
    <row r="1034" spans="1:16" ht="38.25" x14ac:dyDescent="0.2">
      <c r="A1034" s="1" t="s">
        <v>3397</v>
      </c>
      <c r="B1034" s="1" t="s">
        <v>4886</v>
      </c>
      <c r="C1034" s="1">
        <v>1200000</v>
      </c>
      <c r="D1034" s="1">
        <v>1200000</v>
      </c>
      <c r="E1034" s="1" t="s">
        <v>718</v>
      </c>
      <c r="F1034" s="1">
        <v>21369.500019999999</v>
      </c>
      <c r="G1034" s="1" t="s">
        <v>528</v>
      </c>
      <c r="H1034" s="1" t="s">
        <v>3027</v>
      </c>
      <c r="I1034" s="1" t="s">
        <v>1241</v>
      </c>
      <c r="J1034" s="1" t="str">
        <f>VLOOKUP(I1034,tblCountries6[],2,FALSE)</f>
        <v>India</v>
      </c>
      <c r="K1034" s="1" t="s">
        <v>5350</v>
      </c>
      <c r="L1034" s="1">
        <v>2</v>
      </c>
      <c r="M1034" s="2" t="str">
        <f t="shared" si="49"/>
        <v>india</v>
      </c>
      <c r="N1034" s="2" t="str">
        <f>VLOOKUP(M1034,ClearingKeys!$A$2:$B$104,2,FALSE)</f>
        <v>ASIA</v>
      </c>
      <c r="O1034" s="2">
        <f t="shared" si="48"/>
        <v>2</v>
      </c>
      <c r="P1034" t="str">
        <f t="shared" si="50"/>
        <v>India</v>
      </c>
    </row>
    <row r="1035" spans="1:16" ht="51" x14ac:dyDescent="0.2">
      <c r="A1035" s="1" t="s">
        <v>3400</v>
      </c>
      <c r="B1035" s="1" t="s">
        <v>295</v>
      </c>
      <c r="C1035" s="1">
        <v>26000</v>
      </c>
      <c r="D1035" s="1">
        <v>26000</v>
      </c>
      <c r="E1035" s="1" t="s">
        <v>211</v>
      </c>
      <c r="F1035" s="1">
        <v>40980.635069999997</v>
      </c>
      <c r="G1035" s="1" t="s">
        <v>5482</v>
      </c>
      <c r="H1035" s="1" t="s">
        <v>5482</v>
      </c>
      <c r="I1035" s="1" t="s">
        <v>922</v>
      </c>
      <c r="J1035" s="1" t="str">
        <f>VLOOKUP(I1035,tblCountries6[],2,FALSE)</f>
        <v>UK</v>
      </c>
      <c r="K1035" s="1" t="s">
        <v>2431</v>
      </c>
      <c r="L1035" s="1">
        <v>8</v>
      </c>
      <c r="M1035" s="2" t="str">
        <f t="shared" si="49"/>
        <v>uk</v>
      </c>
      <c r="N1035" s="2" t="str">
        <f>VLOOKUP(M1035,ClearingKeys!$A$2:$B$104,2,FALSE)</f>
        <v>EUROPE</v>
      </c>
      <c r="O1035" s="2">
        <f t="shared" si="48"/>
        <v>8</v>
      </c>
      <c r="P1035" t="str">
        <f t="shared" si="50"/>
        <v>UK</v>
      </c>
    </row>
    <row r="1036" spans="1:16" ht="38.25" x14ac:dyDescent="0.2">
      <c r="A1036" s="1" t="s">
        <v>3399</v>
      </c>
      <c r="B1036" s="1" t="s">
        <v>5251</v>
      </c>
      <c r="C1036" s="1">
        <v>50000</v>
      </c>
      <c r="D1036" s="1">
        <v>50000</v>
      </c>
      <c r="E1036" s="1" t="s">
        <v>4998</v>
      </c>
      <c r="F1036" s="1">
        <v>50995.482819999997</v>
      </c>
      <c r="G1036" s="1" t="s">
        <v>747</v>
      </c>
      <c r="H1036" s="1" t="s">
        <v>6511</v>
      </c>
      <c r="I1036" s="1" t="s">
        <v>2553</v>
      </c>
      <c r="J1036" s="1" t="str">
        <f>VLOOKUP(I1036,tblCountries6[],2,FALSE)</f>
        <v>Australia</v>
      </c>
      <c r="K1036" s="1" t="s">
        <v>1240</v>
      </c>
      <c r="L1036" s="1">
        <v>4</v>
      </c>
      <c r="M1036" s="2" t="str">
        <f t="shared" si="49"/>
        <v>australia</v>
      </c>
      <c r="N1036" s="2" t="str">
        <f>VLOOKUP(M1036,ClearingKeys!$A$2:$B$104,2,FALSE)</f>
        <v>OCEANIA</v>
      </c>
      <c r="O1036" s="2">
        <f t="shared" si="48"/>
        <v>4</v>
      </c>
      <c r="P1036" t="str">
        <f t="shared" si="50"/>
        <v>Australia</v>
      </c>
    </row>
    <row r="1037" spans="1:16" ht="63.75" x14ac:dyDescent="0.2">
      <c r="A1037" s="1" t="s">
        <v>3393</v>
      </c>
      <c r="B1037" s="1" t="s">
        <v>3763</v>
      </c>
      <c r="C1037" s="1" t="s">
        <v>4723</v>
      </c>
      <c r="D1037" s="1">
        <v>16000</v>
      </c>
      <c r="E1037" s="1" t="s">
        <v>2896</v>
      </c>
      <c r="F1037" s="1">
        <v>20326.391019999999</v>
      </c>
      <c r="G1037" s="1" t="s">
        <v>1534</v>
      </c>
      <c r="H1037" s="1" t="s">
        <v>3027</v>
      </c>
      <c r="I1037" s="1" t="s">
        <v>2017</v>
      </c>
      <c r="J1037" s="1" t="str">
        <f>VLOOKUP(I1037,tblCountries6[],2,FALSE)</f>
        <v>Greece</v>
      </c>
      <c r="K1037" s="1" t="s">
        <v>2431</v>
      </c>
      <c r="L1037" s="1">
        <v>16</v>
      </c>
      <c r="M1037" s="2" t="str">
        <f t="shared" si="49"/>
        <v>greece</v>
      </c>
      <c r="N1037" s="2" t="str">
        <f>VLOOKUP(M1037,ClearingKeys!$A$2:$B$104,2,FALSE)</f>
        <v>EUROPE</v>
      </c>
      <c r="O1037" s="2">
        <f t="shared" si="48"/>
        <v>16</v>
      </c>
      <c r="P1037" t="str">
        <f t="shared" si="50"/>
        <v>Greece</v>
      </c>
    </row>
    <row r="1038" spans="1:16" ht="38.25" x14ac:dyDescent="0.2">
      <c r="A1038" s="1" t="s">
        <v>3392</v>
      </c>
      <c r="B1038" s="1" t="s">
        <v>2016</v>
      </c>
      <c r="C1038" s="1">
        <v>1000</v>
      </c>
      <c r="D1038" s="1">
        <v>12000</v>
      </c>
      <c r="E1038" s="1" t="s">
        <v>2902</v>
      </c>
      <c r="F1038" s="1">
        <v>12000</v>
      </c>
      <c r="G1038" s="1" t="s">
        <v>69</v>
      </c>
      <c r="H1038" s="1" t="s">
        <v>5482</v>
      </c>
      <c r="I1038" s="1" t="s">
        <v>1241</v>
      </c>
      <c r="J1038" s="1" t="str">
        <f>VLOOKUP(I1038,tblCountries6[],2,FALSE)</f>
        <v>India</v>
      </c>
      <c r="K1038" s="1" t="s">
        <v>5350</v>
      </c>
      <c r="L1038" s="1">
        <v>8</v>
      </c>
      <c r="M1038" s="2" t="str">
        <f t="shared" si="49"/>
        <v>india</v>
      </c>
      <c r="N1038" s="2" t="str">
        <f>VLOOKUP(M1038,ClearingKeys!$A$2:$B$104,2,FALSE)</f>
        <v>ASIA</v>
      </c>
      <c r="O1038" s="2">
        <f t="shared" si="48"/>
        <v>8</v>
      </c>
      <c r="P1038" t="str">
        <f t="shared" si="50"/>
        <v>India</v>
      </c>
    </row>
    <row r="1039" spans="1:16" ht="38.25" x14ac:dyDescent="0.2">
      <c r="A1039" s="1" t="s">
        <v>3394</v>
      </c>
      <c r="B1039" s="1" t="s">
        <v>4597</v>
      </c>
      <c r="C1039" s="1" t="s">
        <v>6187</v>
      </c>
      <c r="D1039" s="1">
        <v>240000</v>
      </c>
      <c r="E1039" s="1" t="s">
        <v>1200</v>
      </c>
      <c r="F1039" s="1">
        <v>29261.227169999998</v>
      </c>
      <c r="G1039" s="1" t="s">
        <v>5761</v>
      </c>
      <c r="H1039" s="1" t="s">
        <v>519</v>
      </c>
      <c r="I1039" s="1" t="s">
        <v>6301</v>
      </c>
      <c r="J1039" s="1" t="str">
        <f>VLOOKUP(I1039,tblCountries6[],2,FALSE)</f>
        <v>South Africa</v>
      </c>
      <c r="K1039" s="1" t="s">
        <v>5350</v>
      </c>
      <c r="L1039" s="1">
        <v>20</v>
      </c>
      <c r="M1039" s="2" t="str">
        <f t="shared" si="49"/>
        <v>south africa</v>
      </c>
      <c r="N1039" s="2" t="str">
        <f>VLOOKUP(M1039,ClearingKeys!$A$2:$B$104,2,FALSE)</f>
        <v>AFRICA</v>
      </c>
      <c r="O1039" s="2">
        <f t="shared" si="48"/>
        <v>20</v>
      </c>
      <c r="P1039" t="str">
        <f t="shared" si="50"/>
        <v>South Africa</v>
      </c>
    </row>
    <row r="1040" spans="1:16" ht="38.25" x14ac:dyDescent="0.2">
      <c r="A1040" s="1" t="s">
        <v>3430</v>
      </c>
      <c r="B1040" s="1" t="s">
        <v>1105</v>
      </c>
      <c r="C1040" s="1">
        <v>120000</v>
      </c>
      <c r="D1040" s="1">
        <v>120000</v>
      </c>
      <c r="E1040" s="1" t="s">
        <v>1200</v>
      </c>
      <c r="F1040" s="1">
        <v>14630.613579999999</v>
      </c>
      <c r="G1040" s="1" t="s">
        <v>906</v>
      </c>
      <c r="H1040" s="1" t="s">
        <v>2893</v>
      </c>
      <c r="I1040" s="1" t="s">
        <v>6301</v>
      </c>
      <c r="J1040" s="1" t="str">
        <f>VLOOKUP(I1040,tblCountries6[],2,FALSE)</f>
        <v>South Africa</v>
      </c>
      <c r="K1040" s="1" t="s">
        <v>1240</v>
      </c>
      <c r="L1040" s="1">
        <v>10</v>
      </c>
      <c r="M1040" s="2" t="str">
        <f t="shared" si="49"/>
        <v>south africa</v>
      </c>
      <c r="N1040" s="2" t="str">
        <f>VLOOKUP(M1040,ClearingKeys!$A$2:$B$104,2,FALSE)</f>
        <v>AFRICA</v>
      </c>
      <c r="O1040" s="2">
        <f t="shared" si="48"/>
        <v>10</v>
      </c>
      <c r="P1040" t="str">
        <f t="shared" si="50"/>
        <v>South Africa</v>
      </c>
    </row>
    <row r="1041" spans="1:16" ht="51" x14ac:dyDescent="0.2">
      <c r="A1041" s="1" t="s">
        <v>3429</v>
      </c>
      <c r="B1041" s="1" t="s">
        <v>5378</v>
      </c>
      <c r="C1041" s="1">
        <v>408000</v>
      </c>
      <c r="D1041" s="1">
        <v>408000</v>
      </c>
      <c r="E1041" s="1" t="s">
        <v>718</v>
      </c>
      <c r="F1041" s="1">
        <v>7265.6300080000001</v>
      </c>
      <c r="G1041" s="1" t="s">
        <v>481</v>
      </c>
      <c r="H1041" s="1" t="s">
        <v>519</v>
      </c>
      <c r="I1041" s="1" t="s">
        <v>1241</v>
      </c>
      <c r="J1041" s="1" t="str">
        <f>VLOOKUP(I1041,tblCountries6[],2,FALSE)</f>
        <v>India</v>
      </c>
      <c r="K1041" s="1" t="s">
        <v>2431</v>
      </c>
      <c r="L1041" s="1">
        <v>5</v>
      </c>
      <c r="M1041" s="2" t="str">
        <f t="shared" si="49"/>
        <v>india</v>
      </c>
      <c r="N1041" s="2" t="str">
        <f>VLOOKUP(M1041,ClearingKeys!$A$2:$B$104,2,FALSE)</f>
        <v>ASIA</v>
      </c>
      <c r="O1041" s="2">
        <f t="shared" si="48"/>
        <v>5</v>
      </c>
      <c r="P1041" t="str">
        <f t="shared" si="50"/>
        <v>India</v>
      </c>
    </row>
    <row r="1042" spans="1:16" ht="38.25" x14ac:dyDescent="0.2">
      <c r="A1042" s="1" t="s">
        <v>3428</v>
      </c>
      <c r="B1042" s="1" t="s">
        <v>5378</v>
      </c>
      <c r="C1042" s="1" t="s">
        <v>1249</v>
      </c>
      <c r="D1042" s="1">
        <v>28000</v>
      </c>
      <c r="E1042" s="1" t="s">
        <v>211</v>
      </c>
      <c r="F1042" s="1">
        <v>44132.991620000001</v>
      </c>
      <c r="G1042" s="1" t="s">
        <v>1123</v>
      </c>
      <c r="H1042" s="1" t="s">
        <v>6511</v>
      </c>
      <c r="I1042" s="1" t="s">
        <v>922</v>
      </c>
      <c r="J1042" s="1" t="str">
        <f>VLOOKUP(I1042,tblCountries6[],2,FALSE)</f>
        <v>UK</v>
      </c>
      <c r="K1042" s="1" t="s">
        <v>5350</v>
      </c>
      <c r="L1042" s="1">
        <v>16</v>
      </c>
      <c r="M1042" s="2" t="str">
        <f t="shared" si="49"/>
        <v>uk</v>
      </c>
      <c r="N1042" s="2" t="str">
        <f>VLOOKUP(M1042,ClearingKeys!$A$2:$B$104,2,FALSE)</f>
        <v>EUROPE</v>
      </c>
      <c r="O1042" s="2">
        <f t="shared" si="48"/>
        <v>16</v>
      </c>
      <c r="P1042" t="str">
        <f t="shared" si="50"/>
        <v>UK</v>
      </c>
    </row>
    <row r="1043" spans="1:16" ht="38.25" x14ac:dyDescent="0.2">
      <c r="A1043" s="1" t="s">
        <v>3427</v>
      </c>
      <c r="B1043" s="1" t="s">
        <v>2211</v>
      </c>
      <c r="C1043" s="1" t="s">
        <v>485</v>
      </c>
      <c r="D1043" s="1">
        <v>530000</v>
      </c>
      <c r="E1043" s="1" t="s">
        <v>718</v>
      </c>
      <c r="F1043" s="1">
        <v>9438.1958439999999</v>
      </c>
      <c r="G1043" s="1" t="s">
        <v>1063</v>
      </c>
      <c r="H1043" s="1" t="s">
        <v>6511</v>
      </c>
      <c r="I1043" s="1" t="s">
        <v>1241</v>
      </c>
      <c r="J1043" s="1" t="str">
        <f>VLOOKUP(I1043,tblCountries6[],2,FALSE)</f>
        <v>India</v>
      </c>
      <c r="K1043" s="1" t="s">
        <v>5350</v>
      </c>
      <c r="L1043" s="1">
        <v>7</v>
      </c>
      <c r="M1043" s="2" t="str">
        <f t="shared" si="49"/>
        <v>india</v>
      </c>
      <c r="N1043" s="2" t="str">
        <f>VLOOKUP(M1043,ClearingKeys!$A$2:$B$104,2,FALSE)</f>
        <v>ASIA</v>
      </c>
      <c r="O1043" s="2">
        <f t="shared" si="48"/>
        <v>7</v>
      </c>
      <c r="P1043" t="str">
        <f t="shared" si="50"/>
        <v>India</v>
      </c>
    </row>
    <row r="1044" spans="1:16" ht="38.25" x14ac:dyDescent="0.2">
      <c r="A1044" s="1" t="s">
        <v>3426</v>
      </c>
      <c r="B1044" s="1" t="s">
        <v>1528</v>
      </c>
      <c r="C1044" s="1">
        <v>1500</v>
      </c>
      <c r="D1044" s="1">
        <v>18000</v>
      </c>
      <c r="E1044" s="1" t="s">
        <v>2902</v>
      </c>
      <c r="F1044" s="1">
        <v>18000</v>
      </c>
      <c r="G1044" s="1" t="s">
        <v>6511</v>
      </c>
      <c r="H1044" s="1" t="s">
        <v>6511</v>
      </c>
      <c r="I1044" s="1" t="s">
        <v>1234</v>
      </c>
      <c r="J1044" s="1" t="str">
        <f>VLOOKUP(I1044,tblCountries6[],2,FALSE)</f>
        <v>Poland</v>
      </c>
      <c r="K1044" s="1" t="s">
        <v>1240</v>
      </c>
      <c r="L1044" s="1">
        <v>7</v>
      </c>
      <c r="M1044" s="2" t="str">
        <f t="shared" si="49"/>
        <v>poland</v>
      </c>
      <c r="N1044" s="2" t="str">
        <f>VLOOKUP(M1044,ClearingKeys!$A$2:$B$104,2,FALSE)</f>
        <v>EUROPE</v>
      </c>
      <c r="O1044" s="2">
        <f t="shared" si="48"/>
        <v>7</v>
      </c>
      <c r="P1044" t="str">
        <f t="shared" si="50"/>
        <v>Poland</v>
      </c>
    </row>
    <row r="1045" spans="1:16" ht="51" x14ac:dyDescent="0.2">
      <c r="A1045" s="1" t="s">
        <v>3425</v>
      </c>
      <c r="B1045" s="1" t="s">
        <v>1875</v>
      </c>
      <c r="C1045" s="1" t="s">
        <v>898</v>
      </c>
      <c r="D1045" s="1">
        <v>200000</v>
      </c>
      <c r="E1045" s="1" t="s">
        <v>718</v>
      </c>
      <c r="F1045" s="1">
        <v>3561.583337</v>
      </c>
      <c r="G1045" s="1" t="s">
        <v>1371</v>
      </c>
      <c r="H1045" s="1" t="s">
        <v>3027</v>
      </c>
      <c r="I1045" s="1" t="s">
        <v>1241</v>
      </c>
      <c r="J1045" s="1" t="str">
        <f>VLOOKUP(I1045,tblCountries6[],2,FALSE)</f>
        <v>India</v>
      </c>
      <c r="K1045" s="1" t="s">
        <v>5350</v>
      </c>
      <c r="L1045" s="1">
        <v>5</v>
      </c>
      <c r="M1045" s="2" t="str">
        <f t="shared" si="49"/>
        <v>india</v>
      </c>
      <c r="N1045" s="2" t="str">
        <f>VLOOKUP(M1045,ClearingKeys!$A$2:$B$104,2,FALSE)</f>
        <v>ASIA</v>
      </c>
      <c r="O1045" s="2">
        <f t="shared" si="48"/>
        <v>5</v>
      </c>
      <c r="P1045" t="str">
        <f t="shared" si="50"/>
        <v>India</v>
      </c>
    </row>
    <row r="1046" spans="1:16" ht="38.25" x14ac:dyDescent="0.2">
      <c r="A1046" s="1" t="s">
        <v>3423</v>
      </c>
      <c r="B1046" s="1" t="s">
        <v>1805</v>
      </c>
      <c r="C1046" s="1" t="s">
        <v>5677</v>
      </c>
      <c r="D1046" s="1">
        <v>200000</v>
      </c>
      <c r="E1046" s="1" t="s">
        <v>718</v>
      </c>
      <c r="F1046" s="1">
        <v>3561.583337</v>
      </c>
      <c r="G1046" s="1" t="s">
        <v>4834</v>
      </c>
      <c r="H1046" s="1" t="s">
        <v>381</v>
      </c>
      <c r="I1046" s="1" t="s">
        <v>1241</v>
      </c>
      <c r="J1046" s="1" t="str">
        <f>VLOOKUP(I1046,tblCountries6[],2,FALSE)</f>
        <v>India</v>
      </c>
      <c r="K1046" s="1" t="s">
        <v>1240</v>
      </c>
      <c r="L1046" s="1">
        <v>3</v>
      </c>
      <c r="M1046" s="2" t="str">
        <f t="shared" si="49"/>
        <v>india</v>
      </c>
      <c r="N1046" s="2" t="str">
        <f>VLOOKUP(M1046,ClearingKeys!$A$2:$B$104,2,FALSE)</f>
        <v>ASIA</v>
      </c>
      <c r="O1046" s="2">
        <f t="shared" si="48"/>
        <v>3</v>
      </c>
      <c r="P1046" t="str">
        <f t="shared" si="50"/>
        <v>India</v>
      </c>
    </row>
    <row r="1047" spans="1:16" ht="51" x14ac:dyDescent="0.2">
      <c r="A1047" s="1" t="s">
        <v>3422</v>
      </c>
      <c r="B1047" s="1" t="s">
        <v>311</v>
      </c>
      <c r="C1047" s="1">
        <v>5100</v>
      </c>
      <c r="D1047" s="1">
        <v>5100</v>
      </c>
      <c r="E1047" s="1" t="s">
        <v>2902</v>
      </c>
      <c r="F1047" s="1">
        <v>5100</v>
      </c>
      <c r="G1047" s="1" t="s">
        <v>4834</v>
      </c>
      <c r="H1047" s="1" t="s">
        <v>381</v>
      </c>
      <c r="I1047" s="1" t="s">
        <v>1241</v>
      </c>
      <c r="J1047" s="1" t="str">
        <f>VLOOKUP(I1047,tblCountries6[],2,FALSE)</f>
        <v>India</v>
      </c>
      <c r="K1047" s="1" t="s">
        <v>2431</v>
      </c>
      <c r="L1047" s="1">
        <v>8</v>
      </c>
      <c r="M1047" s="2" t="str">
        <f t="shared" si="49"/>
        <v>india</v>
      </c>
      <c r="N1047" s="2" t="str">
        <f>VLOOKUP(M1047,ClearingKeys!$A$2:$B$104,2,FALSE)</f>
        <v>ASIA</v>
      </c>
      <c r="O1047" s="2">
        <f t="shared" si="48"/>
        <v>8</v>
      </c>
      <c r="P1047" t="str">
        <f t="shared" si="50"/>
        <v>India</v>
      </c>
    </row>
    <row r="1048" spans="1:16" ht="38.25" x14ac:dyDescent="0.2">
      <c r="A1048" s="1" t="s">
        <v>3419</v>
      </c>
      <c r="B1048" s="1" t="s">
        <v>4100</v>
      </c>
      <c r="C1048" s="1">
        <v>100000</v>
      </c>
      <c r="D1048" s="1">
        <v>1200000</v>
      </c>
      <c r="E1048" s="1" t="s">
        <v>718</v>
      </c>
      <c r="F1048" s="1">
        <v>21369.500019999999</v>
      </c>
      <c r="G1048" s="1" t="s">
        <v>3495</v>
      </c>
      <c r="H1048" s="1" t="s">
        <v>6511</v>
      </c>
      <c r="I1048" s="1" t="s">
        <v>1241</v>
      </c>
      <c r="J1048" s="1" t="str">
        <f>VLOOKUP(I1048,tblCountries6[],2,FALSE)</f>
        <v>India</v>
      </c>
      <c r="K1048" s="1" t="s">
        <v>1240</v>
      </c>
      <c r="L1048" s="1">
        <v>7</v>
      </c>
      <c r="M1048" s="2" t="str">
        <f t="shared" si="49"/>
        <v>india</v>
      </c>
      <c r="N1048" s="2" t="str">
        <f>VLOOKUP(M1048,ClearingKeys!$A$2:$B$104,2,FALSE)</f>
        <v>ASIA</v>
      </c>
      <c r="O1048" s="2">
        <f t="shared" si="48"/>
        <v>7</v>
      </c>
      <c r="P1048" t="str">
        <f t="shared" si="50"/>
        <v>India</v>
      </c>
    </row>
    <row r="1049" spans="1:16" ht="51" x14ac:dyDescent="0.2">
      <c r="A1049" s="1" t="s">
        <v>3417</v>
      </c>
      <c r="B1049" s="1" t="s">
        <v>5311</v>
      </c>
      <c r="C1049" s="1">
        <v>25000</v>
      </c>
      <c r="D1049" s="1">
        <v>300000</v>
      </c>
      <c r="E1049" s="1" t="s">
        <v>718</v>
      </c>
      <c r="F1049" s="1">
        <v>5342.3750060000002</v>
      </c>
      <c r="G1049" s="1" t="s">
        <v>2979</v>
      </c>
      <c r="H1049" s="1" t="s">
        <v>5482</v>
      </c>
      <c r="I1049" s="1" t="s">
        <v>1241</v>
      </c>
      <c r="J1049" s="1" t="str">
        <f>VLOOKUP(I1049,tblCountries6[],2,FALSE)</f>
        <v>India</v>
      </c>
      <c r="K1049" s="1" t="s">
        <v>5350</v>
      </c>
      <c r="L1049" s="1">
        <v>1</v>
      </c>
      <c r="M1049" s="2" t="str">
        <f t="shared" si="49"/>
        <v>india</v>
      </c>
      <c r="N1049" s="2" t="str">
        <f>VLOOKUP(M1049,ClearingKeys!$A$2:$B$104,2,FALSE)</f>
        <v>ASIA</v>
      </c>
      <c r="O1049" s="2">
        <f t="shared" si="48"/>
        <v>1</v>
      </c>
      <c r="P1049" t="str">
        <f t="shared" si="50"/>
        <v>India</v>
      </c>
    </row>
    <row r="1050" spans="1:16" ht="38.25" x14ac:dyDescent="0.2">
      <c r="A1050" s="1" t="s">
        <v>3363</v>
      </c>
      <c r="B1050" s="1" t="s">
        <v>6348</v>
      </c>
      <c r="C1050" s="1">
        <v>50000</v>
      </c>
      <c r="D1050" s="1">
        <v>50000</v>
      </c>
      <c r="E1050" s="1" t="s">
        <v>2902</v>
      </c>
      <c r="F1050" s="1">
        <v>50000</v>
      </c>
      <c r="G1050" s="1" t="s">
        <v>1387</v>
      </c>
      <c r="H1050" s="1" t="s">
        <v>2893</v>
      </c>
      <c r="I1050" s="1" t="s">
        <v>1241</v>
      </c>
      <c r="J1050" s="1" t="str">
        <f>VLOOKUP(I1050,tblCountries6[],2,FALSE)</f>
        <v>India</v>
      </c>
      <c r="K1050" s="1" t="s">
        <v>5881</v>
      </c>
      <c r="L1050" s="1">
        <v>26</v>
      </c>
      <c r="M1050" s="2" t="str">
        <f t="shared" si="49"/>
        <v>india</v>
      </c>
      <c r="N1050" s="2" t="str">
        <f>VLOOKUP(M1050,ClearingKeys!$A$2:$B$104,2,FALSE)</f>
        <v>ASIA</v>
      </c>
      <c r="O1050" s="2">
        <f t="shared" si="48"/>
        <v>26</v>
      </c>
      <c r="P1050" t="str">
        <f t="shared" si="50"/>
        <v>India</v>
      </c>
    </row>
    <row r="1051" spans="1:16" ht="51" x14ac:dyDescent="0.2">
      <c r="A1051" s="1" t="s">
        <v>3365</v>
      </c>
      <c r="B1051" s="1" t="s">
        <v>6348</v>
      </c>
      <c r="C1051" s="1" t="s">
        <v>3711</v>
      </c>
      <c r="D1051" s="1">
        <v>1600000</v>
      </c>
      <c r="E1051" s="1" t="s">
        <v>718</v>
      </c>
      <c r="F1051" s="1">
        <v>28492.666700000002</v>
      </c>
      <c r="G1051" s="1" t="s">
        <v>2130</v>
      </c>
      <c r="H1051" s="1" t="s">
        <v>3027</v>
      </c>
      <c r="I1051" s="1" t="s">
        <v>1241</v>
      </c>
      <c r="J1051" s="1" t="str">
        <f>VLOOKUP(I1051,tblCountries6[],2,FALSE)</f>
        <v>India</v>
      </c>
      <c r="K1051" s="1" t="s">
        <v>2431</v>
      </c>
      <c r="L1051" s="1">
        <v>9</v>
      </c>
      <c r="M1051" s="2" t="str">
        <f t="shared" si="49"/>
        <v>india</v>
      </c>
      <c r="N1051" s="2" t="str">
        <f>VLOOKUP(M1051,ClearingKeys!$A$2:$B$104,2,FALSE)</f>
        <v>ASIA</v>
      </c>
      <c r="O1051" s="2">
        <f t="shared" si="48"/>
        <v>9</v>
      </c>
      <c r="P1051" t="str">
        <f t="shared" si="50"/>
        <v>India</v>
      </c>
    </row>
    <row r="1052" spans="1:16" ht="51" x14ac:dyDescent="0.2">
      <c r="A1052" s="1" t="s">
        <v>3364</v>
      </c>
      <c r="B1052" s="1" t="s">
        <v>3118</v>
      </c>
      <c r="C1052" s="1">
        <v>15600</v>
      </c>
      <c r="D1052" s="1">
        <v>15600</v>
      </c>
      <c r="E1052" s="1" t="s">
        <v>211</v>
      </c>
      <c r="F1052" s="1">
        <v>24588.38104</v>
      </c>
      <c r="G1052" s="1" t="s">
        <v>5498</v>
      </c>
      <c r="H1052" s="1" t="s">
        <v>6511</v>
      </c>
      <c r="I1052" s="1" t="s">
        <v>922</v>
      </c>
      <c r="J1052" s="1" t="str">
        <f>VLOOKUP(I1052,tblCountries6[],2,FALSE)</f>
        <v>UK</v>
      </c>
      <c r="K1052" s="1" t="s">
        <v>2431</v>
      </c>
      <c r="L1052" s="1">
        <v>0</v>
      </c>
      <c r="M1052" s="2" t="str">
        <f t="shared" si="49"/>
        <v>uk</v>
      </c>
      <c r="N1052" s="2" t="str">
        <f>VLOOKUP(M1052,ClearingKeys!$A$2:$B$104,2,FALSE)</f>
        <v>EUROPE</v>
      </c>
      <c r="O1052" s="2">
        <f t="shared" si="48"/>
        <v>0</v>
      </c>
      <c r="P1052" t="str">
        <f t="shared" si="50"/>
        <v>UK</v>
      </c>
    </row>
    <row r="1053" spans="1:16" ht="51" x14ac:dyDescent="0.2">
      <c r="A1053" s="1" t="s">
        <v>3366</v>
      </c>
      <c r="B1053" s="1" t="s">
        <v>1295</v>
      </c>
      <c r="C1053" s="1">
        <v>7000</v>
      </c>
      <c r="D1053" s="1">
        <v>7000</v>
      </c>
      <c r="E1053" s="1" t="s">
        <v>2902</v>
      </c>
      <c r="F1053" s="1">
        <v>7000</v>
      </c>
      <c r="G1053" s="1" t="s">
        <v>4834</v>
      </c>
      <c r="H1053" s="1" t="s">
        <v>381</v>
      </c>
      <c r="I1053" s="1" t="s">
        <v>1241</v>
      </c>
      <c r="J1053" s="1" t="str">
        <f>VLOOKUP(I1053,tblCountries6[],2,FALSE)</f>
        <v>India</v>
      </c>
      <c r="K1053" s="1" t="s">
        <v>2431</v>
      </c>
      <c r="L1053" s="1">
        <v>5</v>
      </c>
      <c r="M1053" s="2" t="str">
        <f t="shared" si="49"/>
        <v>india</v>
      </c>
      <c r="N1053" s="2" t="str">
        <f>VLOOKUP(M1053,ClearingKeys!$A$2:$B$104,2,FALSE)</f>
        <v>ASIA</v>
      </c>
      <c r="O1053" s="2">
        <f t="shared" si="48"/>
        <v>5</v>
      </c>
      <c r="P1053" t="str">
        <f t="shared" si="50"/>
        <v>India</v>
      </c>
    </row>
    <row r="1054" spans="1:16" ht="38.25" x14ac:dyDescent="0.2">
      <c r="A1054" s="1" t="s">
        <v>3357</v>
      </c>
      <c r="B1054" s="1" t="s">
        <v>4656</v>
      </c>
      <c r="C1054" s="1">
        <v>438000</v>
      </c>
      <c r="D1054" s="1">
        <v>438000</v>
      </c>
      <c r="E1054" s="1" t="s">
        <v>718</v>
      </c>
      <c r="F1054" s="1">
        <v>7799.8675089999997</v>
      </c>
      <c r="G1054" s="1" t="s">
        <v>207</v>
      </c>
      <c r="H1054" s="1" t="s">
        <v>6511</v>
      </c>
      <c r="I1054" s="1" t="s">
        <v>1241</v>
      </c>
      <c r="J1054" s="1" t="str">
        <f>VLOOKUP(I1054,tblCountries6[],2,FALSE)</f>
        <v>India</v>
      </c>
      <c r="K1054" s="1" t="s">
        <v>5881</v>
      </c>
      <c r="L1054" s="1">
        <v>10</v>
      </c>
      <c r="M1054" s="2" t="str">
        <f t="shared" si="49"/>
        <v>india</v>
      </c>
      <c r="N1054" s="2" t="str">
        <f>VLOOKUP(M1054,ClearingKeys!$A$2:$B$104,2,FALSE)</f>
        <v>ASIA</v>
      </c>
      <c r="O1054" s="2">
        <f t="shared" si="48"/>
        <v>10</v>
      </c>
      <c r="P1054" t="str">
        <f t="shared" si="50"/>
        <v>India</v>
      </c>
    </row>
    <row r="1055" spans="1:16" ht="38.25" x14ac:dyDescent="0.2">
      <c r="A1055" s="1" t="s">
        <v>3356</v>
      </c>
      <c r="B1055" s="1" t="s">
        <v>5568</v>
      </c>
      <c r="C1055" s="1" t="s">
        <v>5879</v>
      </c>
      <c r="D1055" s="1">
        <v>50000</v>
      </c>
      <c r="E1055" s="1" t="s">
        <v>211</v>
      </c>
      <c r="F1055" s="1">
        <v>78808.9136</v>
      </c>
      <c r="G1055" s="1" t="s">
        <v>2714</v>
      </c>
      <c r="H1055" s="1" t="s">
        <v>3027</v>
      </c>
      <c r="I1055" s="1" t="s">
        <v>922</v>
      </c>
      <c r="J1055" s="1" t="str">
        <f>VLOOKUP(I1055,tblCountries6[],2,FALSE)</f>
        <v>UK</v>
      </c>
      <c r="K1055" s="1" t="s">
        <v>5350</v>
      </c>
      <c r="L1055" s="1">
        <v>12</v>
      </c>
      <c r="M1055" s="2" t="str">
        <f t="shared" si="49"/>
        <v>uk</v>
      </c>
      <c r="N1055" s="2" t="str">
        <f>VLOOKUP(M1055,ClearingKeys!$A$2:$B$104,2,FALSE)</f>
        <v>EUROPE</v>
      </c>
      <c r="O1055" s="2">
        <f t="shared" si="48"/>
        <v>12</v>
      </c>
      <c r="P1055" t="str">
        <f t="shared" si="50"/>
        <v>UK</v>
      </c>
    </row>
    <row r="1056" spans="1:16" ht="38.25" x14ac:dyDescent="0.2">
      <c r="A1056" s="1" t="s">
        <v>3360</v>
      </c>
      <c r="B1056" s="1" t="s">
        <v>2877</v>
      </c>
      <c r="C1056" s="1">
        <v>560</v>
      </c>
      <c r="D1056" s="1">
        <v>6720</v>
      </c>
      <c r="E1056" s="1" t="s">
        <v>2902</v>
      </c>
      <c r="F1056" s="1">
        <v>6720</v>
      </c>
      <c r="G1056" s="1" t="s">
        <v>4834</v>
      </c>
      <c r="H1056" s="1" t="s">
        <v>381</v>
      </c>
      <c r="I1056" s="1" t="s">
        <v>1241</v>
      </c>
      <c r="J1056" s="1" t="str">
        <f>VLOOKUP(I1056,tblCountries6[],2,FALSE)</f>
        <v>India</v>
      </c>
      <c r="K1056" s="1" t="s">
        <v>1240</v>
      </c>
      <c r="L1056" s="1">
        <v>6</v>
      </c>
      <c r="M1056" s="2" t="str">
        <f t="shared" si="49"/>
        <v>india</v>
      </c>
      <c r="N1056" s="2" t="str">
        <f>VLOOKUP(M1056,ClearingKeys!$A$2:$B$104,2,FALSE)</f>
        <v>ASIA</v>
      </c>
      <c r="O1056" s="2">
        <f t="shared" si="48"/>
        <v>6</v>
      </c>
      <c r="P1056" t="str">
        <f t="shared" si="50"/>
        <v>India</v>
      </c>
    </row>
    <row r="1057" spans="1:16" ht="51" x14ac:dyDescent="0.2">
      <c r="A1057" s="1" t="s">
        <v>3359</v>
      </c>
      <c r="B1057" s="1" t="s">
        <v>3948</v>
      </c>
      <c r="C1057" s="1" t="s">
        <v>6259</v>
      </c>
      <c r="D1057" s="1">
        <v>250000</v>
      </c>
      <c r="E1057" s="1" t="s">
        <v>718</v>
      </c>
      <c r="F1057" s="1">
        <v>4451.9791720000003</v>
      </c>
      <c r="G1057" s="1" t="s">
        <v>1355</v>
      </c>
      <c r="H1057" s="1" t="s">
        <v>381</v>
      </c>
      <c r="I1057" s="1" t="s">
        <v>1241</v>
      </c>
      <c r="J1057" s="1" t="str">
        <f>VLOOKUP(I1057,tblCountries6[],2,FALSE)</f>
        <v>India</v>
      </c>
      <c r="K1057" s="1" t="s">
        <v>2431</v>
      </c>
      <c r="L1057" s="1">
        <v>3.5</v>
      </c>
      <c r="M1057" s="2" t="str">
        <f t="shared" si="49"/>
        <v>india</v>
      </c>
      <c r="N1057" s="2" t="str">
        <f>VLOOKUP(M1057,ClearingKeys!$A$2:$B$104,2,FALSE)</f>
        <v>ASIA</v>
      </c>
      <c r="O1057" s="2">
        <f t="shared" si="48"/>
        <v>3.5</v>
      </c>
      <c r="P1057" t="str">
        <f t="shared" si="50"/>
        <v>India</v>
      </c>
    </row>
    <row r="1058" spans="1:16" ht="51" x14ac:dyDescent="0.2">
      <c r="A1058" s="1" t="s">
        <v>3361</v>
      </c>
      <c r="B1058" s="1" t="s">
        <v>3948</v>
      </c>
      <c r="C1058" s="1" t="s">
        <v>1374</v>
      </c>
      <c r="D1058" s="1">
        <v>30000</v>
      </c>
      <c r="E1058" s="1" t="s">
        <v>211</v>
      </c>
      <c r="F1058" s="1">
        <v>47285.348160000001</v>
      </c>
      <c r="G1058" s="1" t="s">
        <v>5916</v>
      </c>
      <c r="H1058" s="1" t="s">
        <v>6511</v>
      </c>
      <c r="I1058" s="1" t="s">
        <v>922</v>
      </c>
      <c r="J1058" s="1" t="str">
        <f>VLOOKUP(I1058,tblCountries6[],2,FALSE)</f>
        <v>UK</v>
      </c>
      <c r="K1058" s="1" t="s">
        <v>2431</v>
      </c>
      <c r="L1058" s="1">
        <v>15</v>
      </c>
      <c r="M1058" s="2" t="str">
        <f t="shared" si="49"/>
        <v>uk</v>
      </c>
      <c r="N1058" s="2" t="str">
        <f>VLOOKUP(M1058,ClearingKeys!$A$2:$B$104,2,FALSE)</f>
        <v>EUROPE</v>
      </c>
      <c r="O1058" s="2">
        <f t="shared" si="48"/>
        <v>15</v>
      </c>
      <c r="P1058" t="str">
        <f t="shared" si="50"/>
        <v>UK</v>
      </c>
    </row>
    <row r="1059" spans="1:16" ht="51" x14ac:dyDescent="0.2">
      <c r="A1059" s="1" t="s">
        <v>3380</v>
      </c>
      <c r="B1059" s="1" t="s">
        <v>4029</v>
      </c>
      <c r="C1059" s="1">
        <v>600</v>
      </c>
      <c r="D1059" s="1">
        <v>7200</v>
      </c>
      <c r="E1059" s="1" t="s">
        <v>2902</v>
      </c>
      <c r="F1059" s="1">
        <v>7200</v>
      </c>
      <c r="G1059" s="1" t="s">
        <v>3845</v>
      </c>
      <c r="H1059" s="1" t="s">
        <v>6511</v>
      </c>
      <c r="I1059" s="1" t="s">
        <v>1241</v>
      </c>
      <c r="J1059" s="1" t="str">
        <f>VLOOKUP(I1059,tblCountries6[],2,FALSE)</f>
        <v>India</v>
      </c>
      <c r="K1059" s="1" t="s">
        <v>2431</v>
      </c>
      <c r="L1059" s="1">
        <v>10</v>
      </c>
      <c r="M1059" s="2" t="str">
        <f t="shared" si="49"/>
        <v>india</v>
      </c>
      <c r="N1059" s="2" t="str">
        <f>VLOOKUP(M1059,ClearingKeys!$A$2:$B$104,2,FALSE)</f>
        <v>ASIA</v>
      </c>
      <c r="O1059" s="2">
        <f t="shared" si="48"/>
        <v>10</v>
      </c>
      <c r="P1059" t="str">
        <f t="shared" si="50"/>
        <v>India</v>
      </c>
    </row>
    <row r="1060" spans="1:16" ht="38.25" x14ac:dyDescent="0.2">
      <c r="A1060" s="1" t="s">
        <v>3379</v>
      </c>
      <c r="B1060" s="1" t="s">
        <v>4029</v>
      </c>
      <c r="C1060" s="1" t="s">
        <v>2994</v>
      </c>
      <c r="D1060" s="1">
        <v>2500000</v>
      </c>
      <c r="E1060" s="1" t="s">
        <v>718</v>
      </c>
      <c r="F1060" s="1">
        <v>44519.791720000001</v>
      </c>
      <c r="G1060" s="1" t="s">
        <v>2246</v>
      </c>
      <c r="H1060" s="1" t="s">
        <v>2893</v>
      </c>
      <c r="I1060" s="1" t="s">
        <v>1241</v>
      </c>
      <c r="J1060" s="1" t="str">
        <f>VLOOKUP(I1060,tblCountries6[],2,FALSE)</f>
        <v>India</v>
      </c>
      <c r="K1060" s="1" t="s">
        <v>1240</v>
      </c>
      <c r="L1060" s="1">
        <v>9</v>
      </c>
      <c r="M1060" s="2" t="str">
        <f t="shared" si="49"/>
        <v>india</v>
      </c>
      <c r="N1060" s="2" t="str">
        <f>VLOOKUP(M1060,ClearingKeys!$A$2:$B$104,2,FALSE)</f>
        <v>ASIA</v>
      </c>
      <c r="O1060" s="2">
        <f t="shared" si="48"/>
        <v>9</v>
      </c>
      <c r="P1060" t="str">
        <f t="shared" si="50"/>
        <v>India</v>
      </c>
    </row>
    <row r="1061" spans="1:16" ht="38.25" x14ac:dyDescent="0.2">
      <c r="A1061" s="1" t="s">
        <v>3386</v>
      </c>
      <c r="B1061" s="1" t="s">
        <v>5421</v>
      </c>
      <c r="C1061" s="1">
        <v>140000</v>
      </c>
      <c r="D1061" s="1">
        <v>140000</v>
      </c>
      <c r="E1061" s="1" t="s">
        <v>718</v>
      </c>
      <c r="F1061" s="1">
        <v>2493.1083359999998</v>
      </c>
      <c r="G1061" s="1" t="s">
        <v>519</v>
      </c>
      <c r="H1061" s="1" t="s">
        <v>519</v>
      </c>
      <c r="I1061" s="1" t="s">
        <v>1241</v>
      </c>
      <c r="J1061" s="1" t="str">
        <f>VLOOKUP(I1061,tblCountries6[],2,FALSE)</f>
        <v>India</v>
      </c>
      <c r="K1061" s="1" t="s">
        <v>1240</v>
      </c>
      <c r="L1061" s="1">
        <v>4</v>
      </c>
      <c r="M1061" s="2" t="str">
        <f t="shared" si="49"/>
        <v>india</v>
      </c>
      <c r="N1061" s="2" t="str">
        <f>VLOOKUP(M1061,ClearingKeys!$A$2:$B$104,2,FALSE)</f>
        <v>ASIA</v>
      </c>
      <c r="O1061" s="2">
        <f t="shared" si="48"/>
        <v>4</v>
      </c>
      <c r="P1061" t="str">
        <f t="shared" si="50"/>
        <v>India</v>
      </c>
    </row>
    <row r="1062" spans="1:16" ht="38.25" x14ac:dyDescent="0.2">
      <c r="A1062" s="1" t="s">
        <v>3385</v>
      </c>
      <c r="B1062" s="1" t="s">
        <v>5815</v>
      </c>
      <c r="C1062" s="1">
        <v>20000</v>
      </c>
      <c r="D1062" s="1">
        <v>20000</v>
      </c>
      <c r="E1062" s="1" t="s">
        <v>211</v>
      </c>
      <c r="F1062" s="1">
        <v>31523.565439999998</v>
      </c>
      <c r="G1062" s="1" t="s">
        <v>2320</v>
      </c>
      <c r="H1062" s="1" t="s">
        <v>6511</v>
      </c>
      <c r="I1062" s="1" t="s">
        <v>922</v>
      </c>
      <c r="J1062" s="1" t="str">
        <f>VLOOKUP(I1062,tblCountries6[],2,FALSE)</f>
        <v>UK</v>
      </c>
      <c r="K1062" s="1" t="s">
        <v>1240</v>
      </c>
      <c r="L1062" s="1">
        <v>1</v>
      </c>
      <c r="M1062" s="2" t="str">
        <f t="shared" si="49"/>
        <v>uk</v>
      </c>
      <c r="N1062" s="2" t="str">
        <f>VLOOKUP(M1062,ClearingKeys!$A$2:$B$104,2,FALSE)</f>
        <v>EUROPE</v>
      </c>
      <c r="O1062" s="2">
        <f t="shared" si="48"/>
        <v>1</v>
      </c>
      <c r="P1062" t="str">
        <f t="shared" si="50"/>
        <v>UK</v>
      </c>
    </row>
    <row r="1063" spans="1:16" ht="38.25" x14ac:dyDescent="0.2">
      <c r="A1063" s="1" t="s">
        <v>3384</v>
      </c>
      <c r="B1063" s="1" t="s">
        <v>4969</v>
      </c>
      <c r="C1063" s="1">
        <v>1200000</v>
      </c>
      <c r="D1063" s="1">
        <v>1200000</v>
      </c>
      <c r="E1063" s="1" t="s">
        <v>718</v>
      </c>
      <c r="F1063" s="1">
        <v>21369.500019999999</v>
      </c>
      <c r="G1063" s="1" t="s">
        <v>239</v>
      </c>
      <c r="H1063" s="1" t="s">
        <v>2089</v>
      </c>
      <c r="I1063" s="1" t="s">
        <v>1241</v>
      </c>
      <c r="J1063" s="1" t="str">
        <f>VLOOKUP(I1063,tblCountries6[],2,FALSE)</f>
        <v>India</v>
      </c>
      <c r="K1063" s="1" t="s">
        <v>1240</v>
      </c>
      <c r="L1063" s="1">
        <v>8</v>
      </c>
      <c r="M1063" s="2" t="str">
        <f t="shared" si="49"/>
        <v>india</v>
      </c>
      <c r="N1063" s="2" t="str">
        <f>VLOOKUP(M1063,ClearingKeys!$A$2:$B$104,2,FALSE)</f>
        <v>ASIA</v>
      </c>
      <c r="O1063" s="2">
        <f t="shared" si="48"/>
        <v>8</v>
      </c>
      <c r="P1063" t="str">
        <f t="shared" si="50"/>
        <v>India</v>
      </c>
    </row>
    <row r="1064" spans="1:16" ht="51" x14ac:dyDescent="0.2">
      <c r="A1064" s="1" t="s">
        <v>3383</v>
      </c>
      <c r="B1064" s="1" t="s">
        <v>1820</v>
      </c>
      <c r="C1064" s="1">
        <v>80000</v>
      </c>
      <c r="D1064" s="1">
        <v>80000</v>
      </c>
      <c r="E1064" s="1" t="s">
        <v>211</v>
      </c>
      <c r="F1064" s="1">
        <v>126094.26179999999</v>
      </c>
      <c r="G1064" s="1" t="s">
        <v>349</v>
      </c>
      <c r="H1064" s="1" t="s">
        <v>5482</v>
      </c>
      <c r="I1064" s="1" t="s">
        <v>922</v>
      </c>
      <c r="J1064" s="1" t="str">
        <f>VLOOKUP(I1064,tblCountries6[],2,FALSE)</f>
        <v>UK</v>
      </c>
      <c r="K1064" s="1" t="s">
        <v>1240</v>
      </c>
      <c r="L1064" s="1">
        <v>10</v>
      </c>
      <c r="M1064" s="2" t="str">
        <f t="shared" si="49"/>
        <v>uk</v>
      </c>
      <c r="N1064" s="2" t="str">
        <f>VLOOKUP(M1064,ClearingKeys!$A$2:$B$104,2,FALSE)</f>
        <v>EUROPE</v>
      </c>
      <c r="O1064" s="2">
        <f t="shared" si="48"/>
        <v>10</v>
      </c>
      <c r="P1064" t="str">
        <f t="shared" si="50"/>
        <v>UK</v>
      </c>
    </row>
    <row r="1065" spans="1:16" ht="51" x14ac:dyDescent="0.2">
      <c r="A1065" s="1" t="s">
        <v>3377</v>
      </c>
      <c r="B1065" s="1" t="s">
        <v>4360</v>
      </c>
      <c r="C1065" s="1" t="s">
        <v>3403</v>
      </c>
      <c r="D1065" s="1">
        <v>63000</v>
      </c>
      <c r="E1065" s="1" t="s">
        <v>211</v>
      </c>
      <c r="F1065" s="1">
        <v>99299.231140000004</v>
      </c>
      <c r="G1065" s="1" t="s">
        <v>5534</v>
      </c>
      <c r="H1065" s="1" t="s">
        <v>1409</v>
      </c>
      <c r="I1065" s="1" t="s">
        <v>922</v>
      </c>
      <c r="J1065" s="1" t="str">
        <f>VLOOKUP(I1065,tblCountries6[],2,FALSE)</f>
        <v>UK</v>
      </c>
      <c r="K1065" s="1" t="s">
        <v>5350</v>
      </c>
      <c r="L1065" s="1">
        <v>1</v>
      </c>
      <c r="M1065" s="2" t="str">
        <f t="shared" si="49"/>
        <v>uk</v>
      </c>
      <c r="N1065" s="2" t="str">
        <f>VLOOKUP(M1065,ClearingKeys!$A$2:$B$104,2,FALSE)</f>
        <v>EUROPE</v>
      </c>
      <c r="O1065" s="2">
        <f t="shared" si="48"/>
        <v>1</v>
      </c>
      <c r="P1065" t="str">
        <f t="shared" si="50"/>
        <v>UK</v>
      </c>
    </row>
    <row r="1066" spans="1:16" ht="38.25" x14ac:dyDescent="0.2">
      <c r="A1066" s="1" t="s">
        <v>3376</v>
      </c>
      <c r="B1066" s="1" t="s">
        <v>3639</v>
      </c>
      <c r="C1066" s="1" t="s">
        <v>1901</v>
      </c>
      <c r="D1066" s="1">
        <v>55000</v>
      </c>
      <c r="E1066" s="1" t="s">
        <v>211</v>
      </c>
      <c r="F1066" s="1">
        <v>86689.804959999994</v>
      </c>
      <c r="G1066" s="1" t="s">
        <v>2849</v>
      </c>
      <c r="H1066" s="1" t="s">
        <v>2893</v>
      </c>
      <c r="I1066" s="1" t="s">
        <v>922</v>
      </c>
      <c r="J1066" s="1" t="str">
        <f>VLOOKUP(I1066,tblCountries6[],2,FALSE)</f>
        <v>UK</v>
      </c>
      <c r="K1066" s="1" t="s">
        <v>5350</v>
      </c>
      <c r="L1066" s="1">
        <v>22</v>
      </c>
      <c r="M1066" s="2" t="str">
        <f t="shared" si="49"/>
        <v>uk</v>
      </c>
      <c r="N1066" s="2" t="str">
        <f>VLOOKUP(M1066,ClearingKeys!$A$2:$B$104,2,FALSE)</f>
        <v>EUROPE</v>
      </c>
      <c r="O1066" s="2">
        <f t="shared" si="48"/>
        <v>22</v>
      </c>
      <c r="P1066" t="str">
        <f t="shared" si="50"/>
        <v>UK</v>
      </c>
    </row>
    <row r="1067" spans="1:16" ht="38.25" x14ac:dyDescent="0.2">
      <c r="A1067" s="1" t="s">
        <v>3374</v>
      </c>
      <c r="B1067" s="1" t="s">
        <v>6054</v>
      </c>
      <c r="C1067" s="1" t="s">
        <v>5648</v>
      </c>
      <c r="D1067" s="1">
        <v>50000</v>
      </c>
      <c r="E1067" s="1" t="s">
        <v>2902</v>
      </c>
      <c r="F1067" s="1">
        <v>50000</v>
      </c>
      <c r="G1067" s="1" t="s">
        <v>2373</v>
      </c>
      <c r="H1067" s="1" t="s">
        <v>3027</v>
      </c>
      <c r="I1067" s="1" t="s">
        <v>1241</v>
      </c>
      <c r="J1067" s="1" t="str">
        <f>VLOOKUP(I1067,tblCountries6[],2,FALSE)</f>
        <v>India</v>
      </c>
      <c r="K1067" s="1" t="s">
        <v>5350</v>
      </c>
      <c r="L1067" s="1">
        <v>30</v>
      </c>
      <c r="M1067" s="2" t="str">
        <f t="shared" si="49"/>
        <v>india</v>
      </c>
      <c r="N1067" s="2" t="str">
        <f>VLOOKUP(M1067,ClearingKeys!$A$2:$B$104,2,FALSE)</f>
        <v>ASIA</v>
      </c>
      <c r="O1067" s="2">
        <f t="shared" si="48"/>
        <v>30</v>
      </c>
      <c r="P1067" t="str">
        <f t="shared" si="50"/>
        <v>India</v>
      </c>
    </row>
    <row r="1068" spans="1:16" ht="38.25" x14ac:dyDescent="0.2">
      <c r="A1068" s="1" t="s">
        <v>3372</v>
      </c>
      <c r="B1068" s="1" t="s">
        <v>214</v>
      </c>
      <c r="C1068" s="1">
        <v>240000</v>
      </c>
      <c r="D1068" s="1">
        <v>240000</v>
      </c>
      <c r="E1068" s="1" t="s">
        <v>718</v>
      </c>
      <c r="F1068" s="1">
        <v>4273.9000050000004</v>
      </c>
      <c r="G1068" s="1" t="s">
        <v>2350</v>
      </c>
      <c r="H1068" s="1" t="s">
        <v>6511</v>
      </c>
      <c r="I1068" s="1" t="s">
        <v>1241</v>
      </c>
      <c r="J1068" s="1" t="str">
        <f>VLOOKUP(I1068,tblCountries6[],2,FALSE)</f>
        <v>India</v>
      </c>
      <c r="K1068" s="1" t="s">
        <v>5350</v>
      </c>
      <c r="L1068" s="1">
        <v>3</v>
      </c>
      <c r="M1068" s="2" t="str">
        <f t="shared" si="49"/>
        <v>india</v>
      </c>
      <c r="N1068" s="2" t="str">
        <f>VLOOKUP(M1068,ClearingKeys!$A$2:$B$104,2,FALSE)</f>
        <v>ASIA</v>
      </c>
      <c r="O1068" s="2">
        <f t="shared" si="48"/>
        <v>3</v>
      </c>
      <c r="P1068" t="str">
        <f t="shared" si="50"/>
        <v>India</v>
      </c>
    </row>
    <row r="1069" spans="1:16" ht="38.25" x14ac:dyDescent="0.2">
      <c r="A1069" s="1" t="s">
        <v>3678</v>
      </c>
      <c r="B1069" s="1" t="s">
        <v>214</v>
      </c>
      <c r="C1069" s="1">
        <v>250000</v>
      </c>
      <c r="D1069" s="1">
        <v>250000</v>
      </c>
      <c r="E1069" s="1" t="s">
        <v>718</v>
      </c>
      <c r="F1069" s="1">
        <v>4451.9791720000003</v>
      </c>
      <c r="G1069" s="1" t="s">
        <v>4834</v>
      </c>
      <c r="H1069" s="1" t="s">
        <v>381</v>
      </c>
      <c r="I1069" s="1" t="s">
        <v>1241</v>
      </c>
      <c r="J1069" s="1" t="str">
        <f>VLOOKUP(I1069,tblCountries6[],2,FALSE)</f>
        <v>India</v>
      </c>
      <c r="K1069" s="1" t="s">
        <v>5350</v>
      </c>
      <c r="L1069" s="1">
        <v>3</v>
      </c>
      <c r="M1069" s="2" t="str">
        <f t="shared" si="49"/>
        <v>india</v>
      </c>
      <c r="N1069" s="2" t="str">
        <f>VLOOKUP(M1069,ClearingKeys!$A$2:$B$104,2,FALSE)</f>
        <v>ASIA</v>
      </c>
      <c r="O1069" s="2">
        <f t="shared" si="48"/>
        <v>3</v>
      </c>
      <c r="P1069" t="str">
        <f t="shared" si="50"/>
        <v>India</v>
      </c>
    </row>
    <row r="1070" spans="1:16" ht="38.25" x14ac:dyDescent="0.2">
      <c r="A1070" s="1" t="s">
        <v>3673</v>
      </c>
      <c r="B1070" s="1" t="s">
        <v>999</v>
      </c>
      <c r="C1070" s="1" t="s">
        <v>4935</v>
      </c>
      <c r="D1070" s="1">
        <v>600000</v>
      </c>
      <c r="E1070" s="1" t="s">
        <v>718</v>
      </c>
      <c r="F1070" s="1">
        <v>10684.75001</v>
      </c>
      <c r="G1070" s="1" t="s">
        <v>2399</v>
      </c>
      <c r="H1070" s="1" t="s">
        <v>6511</v>
      </c>
      <c r="I1070" s="1" t="s">
        <v>1241</v>
      </c>
      <c r="J1070" s="1" t="str">
        <f>VLOOKUP(I1070,tblCountries6[],2,FALSE)</f>
        <v>India</v>
      </c>
      <c r="K1070" s="1" t="s">
        <v>1240</v>
      </c>
      <c r="L1070" s="1">
        <v>10</v>
      </c>
      <c r="M1070" s="2" t="str">
        <f t="shared" si="49"/>
        <v>india</v>
      </c>
      <c r="N1070" s="2" t="str">
        <f>VLOOKUP(M1070,ClearingKeys!$A$2:$B$104,2,FALSE)</f>
        <v>ASIA</v>
      </c>
      <c r="O1070" s="2">
        <f t="shared" si="48"/>
        <v>10</v>
      </c>
      <c r="P1070" t="str">
        <f t="shared" si="50"/>
        <v>India</v>
      </c>
    </row>
    <row r="1071" spans="1:16" ht="63.75" x14ac:dyDescent="0.2">
      <c r="A1071" s="1" t="s">
        <v>3675</v>
      </c>
      <c r="B1071" s="1" t="s">
        <v>1952</v>
      </c>
      <c r="C1071" s="1">
        <v>40500</v>
      </c>
      <c r="D1071" s="1">
        <v>40500</v>
      </c>
      <c r="E1071" s="1" t="s">
        <v>211</v>
      </c>
      <c r="F1071" s="1">
        <v>63835.220020000001</v>
      </c>
      <c r="G1071" s="1" t="s">
        <v>5001</v>
      </c>
      <c r="H1071" s="1" t="s">
        <v>3027</v>
      </c>
      <c r="I1071" s="1" t="s">
        <v>922</v>
      </c>
      <c r="J1071" s="1" t="str">
        <f>VLOOKUP(I1071,tblCountries6[],2,FALSE)</f>
        <v>UK</v>
      </c>
      <c r="K1071" s="1" t="s">
        <v>5350</v>
      </c>
      <c r="L1071" s="1">
        <v>25</v>
      </c>
      <c r="M1071" s="2" t="str">
        <f t="shared" si="49"/>
        <v>uk</v>
      </c>
      <c r="N1071" s="2" t="str">
        <f>VLOOKUP(M1071,ClearingKeys!$A$2:$B$104,2,FALSE)</f>
        <v>EUROPE</v>
      </c>
      <c r="O1071" s="2">
        <f t="shared" si="48"/>
        <v>25</v>
      </c>
      <c r="P1071" t="str">
        <f t="shared" si="50"/>
        <v>UK</v>
      </c>
    </row>
    <row r="1072" spans="1:16" ht="51" x14ac:dyDescent="0.2">
      <c r="A1072" s="1" t="s">
        <v>3671</v>
      </c>
      <c r="B1072" s="1" t="s">
        <v>1843</v>
      </c>
      <c r="C1072" s="1" t="s">
        <v>4198</v>
      </c>
      <c r="D1072" s="1">
        <v>23000</v>
      </c>
      <c r="E1072" s="1" t="s">
        <v>211</v>
      </c>
      <c r="F1072" s="1">
        <v>36252.100259999999</v>
      </c>
      <c r="G1072" s="1" t="s">
        <v>5916</v>
      </c>
      <c r="H1072" s="1" t="s">
        <v>6511</v>
      </c>
      <c r="I1072" s="1" t="s">
        <v>922</v>
      </c>
      <c r="J1072" s="1" t="str">
        <f>VLOOKUP(I1072,tblCountries6[],2,FALSE)</f>
        <v>UK</v>
      </c>
      <c r="K1072" s="1" t="s">
        <v>2431</v>
      </c>
      <c r="L1072" s="1">
        <v>5</v>
      </c>
      <c r="M1072" s="2" t="str">
        <f t="shared" si="49"/>
        <v>uk</v>
      </c>
      <c r="N1072" s="2" t="str">
        <f>VLOOKUP(M1072,ClearingKeys!$A$2:$B$104,2,FALSE)</f>
        <v>EUROPE</v>
      </c>
      <c r="O1072" s="2">
        <f t="shared" si="48"/>
        <v>5</v>
      </c>
      <c r="P1072" t="str">
        <f t="shared" si="50"/>
        <v>UK</v>
      </c>
    </row>
    <row r="1073" spans="1:16" ht="38.25" x14ac:dyDescent="0.2">
      <c r="A1073" s="1" t="s">
        <v>3672</v>
      </c>
      <c r="B1073" s="1" t="s">
        <v>2744</v>
      </c>
      <c r="C1073" s="1">
        <v>7960</v>
      </c>
      <c r="D1073" s="1">
        <v>7960</v>
      </c>
      <c r="E1073" s="1" t="s">
        <v>2902</v>
      </c>
      <c r="F1073" s="1">
        <v>7960</v>
      </c>
      <c r="G1073" s="1" t="s">
        <v>6451</v>
      </c>
      <c r="H1073" s="1" t="s">
        <v>3027</v>
      </c>
      <c r="I1073" s="1" t="s">
        <v>1241</v>
      </c>
      <c r="J1073" s="1" t="str">
        <f>VLOOKUP(I1073,tblCountries6[],2,FALSE)</f>
        <v>India</v>
      </c>
      <c r="K1073" s="1" t="s">
        <v>1240</v>
      </c>
      <c r="L1073" s="1">
        <v>7</v>
      </c>
      <c r="M1073" s="2" t="str">
        <f t="shared" si="49"/>
        <v>india</v>
      </c>
      <c r="N1073" s="2" t="str">
        <f>VLOOKUP(M1073,ClearingKeys!$A$2:$B$104,2,FALSE)</f>
        <v>ASIA</v>
      </c>
      <c r="O1073" s="2">
        <f t="shared" si="48"/>
        <v>7</v>
      </c>
      <c r="P1073" t="str">
        <f t="shared" si="50"/>
        <v>India</v>
      </c>
    </row>
    <row r="1074" spans="1:16" ht="38.25" x14ac:dyDescent="0.2">
      <c r="A1074" s="1" t="s">
        <v>3668</v>
      </c>
      <c r="B1074" s="1" t="s">
        <v>2744</v>
      </c>
      <c r="C1074" s="1" t="s">
        <v>4979</v>
      </c>
      <c r="D1074" s="1">
        <v>500000</v>
      </c>
      <c r="E1074" s="1" t="s">
        <v>718</v>
      </c>
      <c r="F1074" s="1">
        <v>8903.9583440000006</v>
      </c>
      <c r="G1074" s="1" t="s">
        <v>2350</v>
      </c>
      <c r="H1074" s="1" t="s">
        <v>6511</v>
      </c>
      <c r="I1074" s="1" t="s">
        <v>1241</v>
      </c>
      <c r="J1074" s="1" t="str">
        <f>VLOOKUP(I1074,tblCountries6[],2,FALSE)</f>
        <v>India</v>
      </c>
      <c r="K1074" s="1" t="s">
        <v>5350</v>
      </c>
      <c r="L1074" s="1">
        <v>23</v>
      </c>
      <c r="M1074" s="2" t="str">
        <f t="shared" si="49"/>
        <v>india</v>
      </c>
      <c r="N1074" s="2" t="str">
        <f>VLOOKUP(M1074,ClearingKeys!$A$2:$B$104,2,FALSE)</f>
        <v>ASIA</v>
      </c>
      <c r="O1074" s="2">
        <f t="shared" si="48"/>
        <v>23</v>
      </c>
      <c r="P1074" t="str">
        <f t="shared" si="50"/>
        <v>India</v>
      </c>
    </row>
    <row r="1075" spans="1:16" ht="38.25" x14ac:dyDescent="0.2">
      <c r="A1075" s="1" t="s">
        <v>3669</v>
      </c>
      <c r="B1075" s="1" t="s">
        <v>6189</v>
      </c>
      <c r="C1075" s="1" t="s">
        <v>5505</v>
      </c>
      <c r="D1075" s="1">
        <v>40000</v>
      </c>
      <c r="E1075" s="1" t="s">
        <v>2896</v>
      </c>
      <c r="F1075" s="1">
        <v>50815.977559999999</v>
      </c>
      <c r="G1075" s="1" t="s">
        <v>681</v>
      </c>
      <c r="H1075" s="1" t="s">
        <v>6511</v>
      </c>
      <c r="I1075" s="1" t="s">
        <v>1766</v>
      </c>
      <c r="J1075" s="1" t="str">
        <f>VLOOKUP(I1075,tblCountries6[],2,FALSE)</f>
        <v>Netherlands</v>
      </c>
      <c r="K1075" s="1" t="s">
        <v>1240</v>
      </c>
      <c r="L1075" s="1">
        <v>3</v>
      </c>
      <c r="M1075" s="2" t="str">
        <f t="shared" si="49"/>
        <v>netherlands</v>
      </c>
      <c r="N1075" s="2" t="str">
        <f>VLOOKUP(M1075,ClearingKeys!$A$2:$B$104,2,FALSE)</f>
        <v>EUROPE</v>
      </c>
      <c r="O1075" s="2">
        <f t="shared" si="48"/>
        <v>3</v>
      </c>
      <c r="P1075" t="str">
        <f t="shared" si="50"/>
        <v>Netherlands</v>
      </c>
    </row>
    <row r="1076" spans="1:16" ht="38.25" x14ac:dyDescent="0.2">
      <c r="A1076" s="1" t="s">
        <v>3689</v>
      </c>
      <c r="B1076" s="1" t="s">
        <v>1845</v>
      </c>
      <c r="C1076" s="1" t="s">
        <v>1374</v>
      </c>
      <c r="D1076" s="1">
        <v>30000</v>
      </c>
      <c r="E1076" s="1" t="s">
        <v>211</v>
      </c>
      <c r="F1076" s="1">
        <v>47285.348160000001</v>
      </c>
      <c r="G1076" s="1" t="s">
        <v>1606</v>
      </c>
      <c r="H1076" s="1" t="s">
        <v>6511</v>
      </c>
      <c r="I1076" s="1" t="s">
        <v>922</v>
      </c>
      <c r="J1076" s="1" t="str">
        <f>VLOOKUP(I1076,tblCountries6[],2,FALSE)</f>
        <v>UK</v>
      </c>
      <c r="K1076" s="1" t="s">
        <v>1240</v>
      </c>
      <c r="L1076" s="1">
        <v>4</v>
      </c>
      <c r="M1076" s="2" t="str">
        <f t="shared" si="49"/>
        <v>uk</v>
      </c>
      <c r="N1076" s="2" t="str">
        <f>VLOOKUP(M1076,ClearingKeys!$A$2:$B$104,2,FALSE)</f>
        <v>EUROPE</v>
      </c>
      <c r="O1076" s="2">
        <f t="shared" si="48"/>
        <v>4</v>
      </c>
      <c r="P1076" t="str">
        <f t="shared" si="50"/>
        <v>UK</v>
      </c>
    </row>
    <row r="1077" spans="1:16" ht="51" x14ac:dyDescent="0.2">
      <c r="A1077" s="1" t="s">
        <v>3691</v>
      </c>
      <c r="B1077" s="1" t="s">
        <v>1845</v>
      </c>
      <c r="C1077" s="1">
        <v>48000</v>
      </c>
      <c r="D1077" s="1">
        <v>48000</v>
      </c>
      <c r="E1077" s="1" t="s">
        <v>211</v>
      </c>
      <c r="F1077" s="1">
        <v>75656.557060000006</v>
      </c>
      <c r="G1077" s="1" t="s">
        <v>4132</v>
      </c>
      <c r="H1077" s="1" t="s">
        <v>3027</v>
      </c>
      <c r="I1077" s="1" t="s">
        <v>922</v>
      </c>
      <c r="J1077" s="1" t="str">
        <f>VLOOKUP(I1077,tblCountries6[],2,FALSE)</f>
        <v>UK</v>
      </c>
      <c r="K1077" s="1" t="s">
        <v>5350</v>
      </c>
      <c r="L1077" s="1">
        <v>10</v>
      </c>
      <c r="M1077" s="2" t="str">
        <f t="shared" si="49"/>
        <v>uk</v>
      </c>
      <c r="N1077" s="2" t="str">
        <f>VLOOKUP(M1077,ClearingKeys!$A$2:$B$104,2,FALSE)</f>
        <v>EUROPE</v>
      </c>
      <c r="O1077" s="2">
        <f t="shared" si="48"/>
        <v>10</v>
      </c>
      <c r="P1077" t="str">
        <f t="shared" si="50"/>
        <v>UK</v>
      </c>
    </row>
    <row r="1078" spans="1:16" ht="51" x14ac:dyDescent="0.2">
      <c r="A1078" s="1" t="s">
        <v>3686</v>
      </c>
      <c r="B1078" s="1" t="s">
        <v>669</v>
      </c>
      <c r="C1078" s="1">
        <v>20000</v>
      </c>
      <c r="D1078" s="1">
        <v>240000</v>
      </c>
      <c r="E1078" s="1" t="s">
        <v>718</v>
      </c>
      <c r="F1078" s="1">
        <v>4273.9000050000004</v>
      </c>
      <c r="G1078" s="1" t="s">
        <v>519</v>
      </c>
      <c r="H1078" s="1" t="s">
        <v>519</v>
      </c>
      <c r="I1078" s="1" t="s">
        <v>1241</v>
      </c>
      <c r="J1078" s="1" t="str">
        <f>VLOOKUP(I1078,tblCountries6[],2,FALSE)</f>
        <v>India</v>
      </c>
      <c r="K1078" s="1" t="s">
        <v>2431</v>
      </c>
      <c r="L1078" s="1">
        <v>20</v>
      </c>
      <c r="M1078" s="2" t="str">
        <f t="shared" si="49"/>
        <v>india</v>
      </c>
      <c r="N1078" s="2" t="str">
        <f>VLOOKUP(M1078,ClearingKeys!$A$2:$B$104,2,FALSE)</f>
        <v>ASIA</v>
      </c>
      <c r="O1078" s="2">
        <f t="shared" si="48"/>
        <v>20</v>
      </c>
      <c r="P1078" t="str">
        <f t="shared" si="50"/>
        <v>India</v>
      </c>
    </row>
    <row r="1079" spans="1:16" ht="38.25" x14ac:dyDescent="0.2">
      <c r="A1079" s="1" t="s">
        <v>3820</v>
      </c>
      <c r="B1079" s="1" t="s">
        <v>3670</v>
      </c>
      <c r="C1079" s="1">
        <v>37000</v>
      </c>
      <c r="D1079" s="1">
        <v>37000</v>
      </c>
      <c r="E1079" s="1" t="s">
        <v>2896</v>
      </c>
      <c r="F1079" s="1">
        <v>47004.779240000003</v>
      </c>
      <c r="G1079" s="1" t="s">
        <v>6270</v>
      </c>
      <c r="H1079" s="1" t="s">
        <v>6511</v>
      </c>
      <c r="I1079" s="1" t="s">
        <v>3676</v>
      </c>
      <c r="J1079" s="1" t="str">
        <f>VLOOKUP(I1079,tblCountries6[],2,FALSE)</f>
        <v>Spain</v>
      </c>
      <c r="K1079" s="1" t="s">
        <v>1240</v>
      </c>
      <c r="L1079" s="1">
        <v>11</v>
      </c>
      <c r="M1079" s="2" t="str">
        <f t="shared" si="49"/>
        <v>spain</v>
      </c>
      <c r="N1079" s="2" t="str">
        <f>VLOOKUP(M1079,ClearingKeys!$A$2:$B$104,2,FALSE)</f>
        <v>EUROPE</v>
      </c>
      <c r="O1079" s="2">
        <f t="shared" si="48"/>
        <v>11</v>
      </c>
      <c r="P1079" t="str">
        <f t="shared" si="50"/>
        <v>Spain</v>
      </c>
    </row>
    <row r="1080" spans="1:16" ht="63.75" x14ac:dyDescent="0.2">
      <c r="A1080" s="1" t="s">
        <v>3823</v>
      </c>
      <c r="B1080" s="1" t="s">
        <v>3670</v>
      </c>
      <c r="C1080" s="1" t="s">
        <v>1374</v>
      </c>
      <c r="D1080" s="1">
        <v>30000</v>
      </c>
      <c r="E1080" s="1" t="s">
        <v>211</v>
      </c>
      <c r="F1080" s="1">
        <v>47285.348160000001</v>
      </c>
      <c r="G1080" s="1" t="s">
        <v>6228</v>
      </c>
      <c r="H1080" s="1" t="s">
        <v>6511</v>
      </c>
      <c r="I1080" s="1" t="s">
        <v>922</v>
      </c>
      <c r="J1080" s="1" t="str">
        <f>VLOOKUP(I1080,tblCountries6[],2,FALSE)</f>
        <v>UK</v>
      </c>
      <c r="K1080" s="1" t="s">
        <v>2431</v>
      </c>
      <c r="L1080" s="1">
        <v>10</v>
      </c>
      <c r="M1080" s="2" t="str">
        <f t="shared" si="49"/>
        <v>uk</v>
      </c>
      <c r="N1080" s="2" t="str">
        <f>VLOOKUP(M1080,ClearingKeys!$A$2:$B$104,2,FALSE)</f>
        <v>EUROPE</v>
      </c>
      <c r="O1080" s="2">
        <f t="shared" si="48"/>
        <v>10</v>
      </c>
      <c r="P1080" t="str">
        <f t="shared" si="50"/>
        <v>UK</v>
      </c>
    </row>
    <row r="1081" spans="1:16" ht="51" x14ac:dyDescent="0.2">
      <c r="A1081" s="1" t="s">
        <v>3822</v>
      </c>
      <c r="B1081" s="1" t="s">
        <v>1522</v>
      </c>
      <c r="C1081" s="1">
        <v>58000</v>
      </c>
      <c r="D1081" s="1">
        <v>58000</v>
      </c>
      <c r="E1081" s="1" t="s">
        <v>211</v>
      </c>
      <c r="F1081" s="1">
        <v>91418.339779999995</v>
      </c>
      <c r="G1081" s="1" t="s">
        <v>5374</v>
      </c>
      <c r="H1081" s="1" t="s">
        <v>6511</v>
      </c>
      <c r="I1081" s="1" t="s">
        <v>922</v>
      </c>
      <c r="J1081" s="1" t="str">
        <f>VLOOKUP(I1081,tblCountries6[],2,FALSE)</f>
        <v>UK</v>
      </c>
      <c r="K1081" s="1" t="s">
        <v>2431</v>
      </c>
      <c r="L1081" s="1">
        <v>8</v>
      </c>
      <c r="M1081" s="2" t="str">
        <f t="shared" si="49"/>
        <v>uk</v>
      </c>
      <c r="N1081" s="2" t="str">
        <f>VLOOKUP(M1081,ClearingKeys!$A$2:$B$104,2,FALSE)</f>
        <v>EUROPE</v>
      </c>
      <c r="O1081" s="2">
        <f t="shared" si="48"/>
        <v>8</v>
      </c>
      <c r="P1081" t="str">
        <f t="shared" si="50"/>
        <v>UK</v>
      </c>
    </row>
    <row r="1082" spans="1:16" ht="38.25" x14ac:dyDescent="0.2">
      <c r="A1082" s="1" t="s">
        <v>3825</v>
      </c>
      <c r="B1082" s="1" t="s">
        <v>466</v>
      </c>
      <c r="C1082" s="1">
        <v>79000</v>
      </c>
      <c r="D1082" s="1">
        <v>79000</v>
      </c>
      <c r="E1082" s="1" t="s">
        <v>211</v>
      </c>
      <c r="F1082" s="1">
        <v>124518.08349999999</v>
      </c>
      <c r="G1082" s="1" t="s">
        <v>1283</v>
      </c>
      <c r="H1082" s="1" t="s">
        <v>6511</v>
      </c>
      <c r="I1082" s="1" t="s">
        <v>922</v>
      </c>
      <c r="J1082" s="1" t="str">
        <f>VLOOKUP(I1082,tblCountries6[],2,FALSE)</f>
        <v>UK</v>
      </c>
      <c r="K1082" s="1" t="s">
        <v>5350</v>
      </c>
      <c r="L1082" s="1">
        <v>14</v>
      </c>
      <c r="M1082" s="2" t="str">
        <f t="shared" si="49"/>
        <v>uk</v>
      </c>
      <c r="N1082" s="2" t="str">
        <f>VLOOKUP(M1082,ClearingKeys!$A$2:$B$104,2,FALSE)</f>
        <v>EUROPE</v>
      </c>
      <c r="O1082" s="2">
        <f t="shared" si="48"/>
        <v>14</v>
      </c>
      <c r="P1082" t="str">
        <f t="shared" si="50"/>
        <v>UK</v>
      </c>
    </row>
    <row r="1083" spans="1:16" ht="51" x14ac:dyDescent="0.2">
      <c r="A1083" s="1" t="s">
        <v>3824</v>
      </c>
      <c r="B1083" s="1" t="s">
        <v>5559</v>
      </c>
      <c r="C1083" s="1">
        <v>43912.03</v>
      </c>
      <c r="D1083" s="1">
        <v>43912</v>
      </c>
      <c r="E1083" s="1" t="s">
        <v>211</v>
      </c>
      <c r="F1083" s="1">
        <v>69213.140280000007</v>
      </c>
      <c r="G1083" s="1" t="s">
        <v>6070</v>
      </c>
      <c r="H1083" s="1" t="s">
        <v>6511</v>
      </c>
      <c r="I1083" s="1" t="s">
        <v>922</v>
      </c>
      <c r="J1083" s="1" t="str">
        <f>VLOOKUP(I1083,tblCountries6[],2,FALSE)</f>
        <v>UK</v>
      </c>
      <c r="K1083" s="1" t="s">
        <v>2431</v>
      </c>
      <c r="L1083" s="1">
        <v>3</v>
      </c>
      <c r="M1083" s="2" t="str">
        <f t="shared" si="49"/>
        <v>uk</v>
      </c>
      <c r="N1083" s="2" t="str">
        <f>VLOOKUP(M1083,ClearingKeys!$A$2:$B$104,2,FALSE)</f>
        <v>EUROPE</v>
      </c>
      <c r="O1083" s="2">
        <f t="shared" si="48"/>
        <v>3</v>
      </c>
      <c r="P1083" t="str">
        <f t="shared" si="50"/>
        <v>UK</v>
      </c>
    </row>
    <row r="1084" spans="1:16" ht="38.25" x14ac:dyDescent="0.2">
      <c r="A1084" s="1" t="s">
        <v>3819</v>
      </c>
      <c r="B1084" s="1" t="s">
        <v>881</v>
      </c>
      <c r="C1084" s="1">
        <v>3500</v>
      </c>
      <c r="D1084" s="1">
        <v>3500</v>
      </c>
      <c r="E1084" s="1" t="s">
        <v>2902</v>
      </c>
      <c r="F1084" s="1">
        <v>3500</v>
      </c>
      <c r="G1084" s="1" t="s">
        <v>3304</v>
      </c>
      <c r="H1084" s="1" t="s">
        <v>3027</v>
      </c>
      <c r="I1084" s="1" t="s">
        <v>286</v>
      </c>
      <c r="J1084" s="1" t="str">
        <f>VLOOKUP(I1084,tblCountries6[],2,FALSE)</f>
        <v>Pakistan</v>
      </c>
      <c r="K1084" s="1" t="s">
        <v>1240</v>
      </c>
      <c r="L1084" s="1">
        <v>4</v>
      </c>
      <c r="M1084" s="2" t="str">
        <f t="shared" si="49"/>
        <v>pakistan</v>
      </c>
      <c r="N1084" s="2" t="str">
        <f>VLOOKUP(M1084,ClearingKeys!$A$2:$B$104,2,FALSE)</f>
        <v>ASIA</v>
      </c>
      <c r="O1084" s="2">
        <f t="shared" si="48"/>
        <v>4</v>
      </c>
      <c r="P1084" t="str">
        <f t="shared" si="50"/>
        <v>Pakistan</v>
      </c>
    </row>
    <row r="1085" spans="1:16" ht="38.25" x14ac:dyDescent="0.2">
      <c r="A1085" s="1" t="s">
        <v>3817</v>
      </c>
      <c r="B1085" s="1" t="s">
        <v>3718</v>
      </c>
      <c r="C1085" s="1" t="s">
        <v>1496</v>
      </c>
      <c r="D1085" s="1">
        <v>40000</v>
      </c>
      <c r="E1085" s="1" t="s">
        <v>211</v>
      </c>
      <c r="F1085" s="1">
        <v>63047.130879999997</v>
      </c>
      <c r="G1085" s="1" t="s">
        <v>1165</v>
      </c>
      <c r="H1085" s="1" t="s">
        <v>3027</v>
      </c>
      <c r="I1085" s="1" t="s">
        <v>922</v>
      </c>
      <c r="J1085" s="1" t="str">
        <f>VLOOKUP(I1085,tblCountries6[],2,FALSE)</f>
        <v>UK</v>
      </c>
      <c r="K1085" s="1" t="s">
        <v>5881</v>
      </c>
      <c r="L1085" s="1">
        <v>20</v>
      </c>
      <c r="M1085" s="2" t="str">
        <f t="shared" si="49"/>
        <v>uk</v>
      </c>
      <c r="N1085" s="2" t="str">
        <f>VLOOKUP(M1085,ClearingKeys!$A$2:$B$104,2,FALSE)</f>
        <v>EUROPE</v>
      </c>
      <c r="O1085" s="2">
        <f t="shared" si="48"/>
        <v>20</v>
      </c>
      <c r="P1085" t="str">
        <f t="shared" si="50"/>
        <v>UK</v>
      </c>
    </row>
    <row r="1086" spans="1:16" ht="51" x14ac:dyDescent="0.2">
      <c r="A1086" s="1" t="s">
        <v>3818</v>
      </c>
      <c r="B1086" s="1" t="s">
        <v>1897</v>
      </c>
      <c r="C1086" s="1">
        <v>57000</v>
      </c>
      <c r="D1086" s="1">
        <v>57000</v>
      </c>
      <c r="E1086" s="1" t="s">
        <v>2896</v>
      </c>
      <c r="F1086" s="1">
        <v>72412.768020000003</v>
      </c>
      <c r="G1086" s="1" t="s">
        <v>6318</v>
      </c>
      <c r="H1086" s="1" t="s">
        <v>3027</v>
      </c>
      <c r="I1086" s="1" t="s">
        <v>193</v>
      </c>
      <c r="J1086" s="1" t="str">
        <f>VLOOKUP(I1086,tblCountries6[],2,FALSE)</f>
        <v>Norway</v>
      </c>
      <c r="K1086" s="1" t="s">
        <v>5881</v>
      </c>
      <c r="L1086" s="1">
        <v>15</v>
      </c>
      <c r="M1086" s="2" t="str">
        <f t="shared" si="49"/>
        <v>norway</v>
      </c>
      <c r="N1086" s="2" t="str">
        <f>VLOOKUP(M1086,ClearingKeys!$A$2:$B$104,2,FALSE)</f>
        <v>EUROPE</v>
      </c>
      <c r="O1086" s="2">
        <f t="shared" si="48"/>
        <v>15</v>
      </c>
      <c r="P1086" t="str">
        <f t="shared" si="50"/>
        <v>Norway</v>
      </c>
    </row>
    <row r="1087" spans="1:16" ht="38.25" x14ac:dyDescent="0.2">
      <c r="A1087" s="1" t="s">
        <v>3815</v>
      </c>
      <c r="B1087" s="1" t="s">
        <v>3090</v>
      </c>
      <c r="C1087" s="1">
        <v>40000</v>
      </c>
      <c r="D1087" s="1">
        <v>40000</v>
      </c>
      <c r="E1087" s="1" t="s">
        <v>2896</v>
      </c>
      <c r="F1087" s="1">
        <v>50815.977559999999</v>
      </c>
      <c r="G1087" s="1" t="s">
        <v>6514</v>
      </c>
      <c r="H1087" s="1" t="s">
        <v>519</v>
      </c>
      <c r="I1087" s="1" t="s">
        <v>1487</v>
      </c>
      <c r="J1087" s="1" t="str">
        <f>VLOOKUP(I1087,tblCountries6[],2,FALSE)</f>
        <v>Portugal</v>
      </c>
      <c r="K1087" s="1" t="s">
        <v>5350</v>
      </c>
      <c r="L1087" s="1">
        <v>10</v>
      </c>
      <c r="M1087" s="2" t="str">
        <f t="shared" si="49"/>
        <v>portugal</v>
      </c>
      <c r="N1087" s="2" t="str">
        <f>VLOOKUP(M1087,ClearingKeys!$A$2:$B$104,2,FALSE)</f>
        <v>EUROPE</v>
      </c>
      <c r="O1087" s="2">
        <f t="shared" si="48"/>
        <v>10</v>
      </c>
      <c r="P1087" t="str">
        <f t="shared" si="50"/>
        <v>Portugal</v>
      </c>
    </row>
    <row r="1088" spans="1:16" ht="38.25" x14ac:dyDescent="0.2">
      <c r="A1088" s="1" t="s">
        <v>3811</v>
      </c>
      <c r="B1088" s="1" t="s">
        <v>3907</v>
      </c>
      <c r="C1088" s="1">
        <v>100000</v>
      </c>
      <c r="D1088" s="1">
        <v>1200000</v>
      </c>
      <c r="E1088" s="1" t="s">
        <v>718</v>
      </c>
      <c r="F1088" s="1">
        <v>21369.500019999999</v>
      </c>
      <c r="G1088" s="1" t="s">
        <v>5313</v>
      </c>
      <c r="H1088" s="1" t="s">
        <v>3027</v>
      </c>
      <c r="I1088" s="1" t="s">
        <v>1241</v>
      </c>
      <c r="J1088" s="1" t="str">
        <f>VLOOKUP(I1088,tblCountries6[],2,FALSE)</f>
        <v>India</v>
      </c>
      <c r="K1088" s="1" t="s">
        <v>5350</v>
      </c>
      <c r="L1088" s="1">
        <v>5</v>
      </c>
      <c r="M1088" s="2" t="str">
        <f t="shared" si="49"/>
        <v>india</v>
      </c>
      <c r="N1088" s="2" t="str">
        <f>VLOOKUP(M1088,ClearingKeys!$A$2:$B$104,2,FALSE)</f>
        <v>ASIA</v>
      </c>
      <c r="O1088" s="2">
        <f t="shared" si="48"/>
        <v>5</v>
      </c>
      <c r="P1088" t="str">
        <f t="shared" si="50"/>
        <v>India</v>
      </c>
    </row>
    <row r="1089" spans="1:16" ht="38.25" x14ac:dyDescent="0.2">
      <c r="A1089" s="1" t="s">
        <v>3808</v>
      </c>
      <c r="B1089" s="1" t="s">
        <v>3907</v>
      </c>
      <c r="C1089" s="1" t="s">
        <v>6312</v>
      </c>
      <c r="D1089" s="1">
        <v>35000</v>
      </c>
      <c r="E1089" s="1" t="s">
        <v>211</v>
      </c>
      <c r="F1089" s="1">
        <v>55166.239520000003</v>
      </c>
      <c r="G1089" s="1" t="s">
        <v>4179</v>
      </c>
      <c r="H1089" s="1" t="s">
        <v>6511</v>
      </c>
      <c r="I1089" s="1" t="s">
        <v>922</v>
      </c>
      <c r="J1089" s="1" t="str">
        <f>VLOOKUP(I1089,tblCountries6[],2,FALSE)</f>
        <v>UK</v>
      </c>
      <c r="K1089" s="1" t="s">
        <v>5350</v>
      </c>
      <c r="L1089" s="1">
        <v>6</v>
      </c>
      <c r="M1089" s="2" t="str">
        <f t="shared" si="49"/>
        <v>uk</v>
      </c>
      <c r="N1089" s="2" t="str">
        <f>VLOOKUP(M1089,ClearingKeys!$A$2:$B$104,2,FALSE)</f>
        <v>EUROPE</v>
      </c>
      <c r="O1089" s="2">
        <f t="shared" si="48"/>
        <v>6</v>
      </c>
      <c r="P1089" t="str">
        <f t="shared" si="50"/>
        <v>UK</v>
      </c>
    </row>
    <row r="1090" spans="1:16" ht="51" x14ac:dyDescent="0.2">
      <c r="A1090" s="1" t="s">
        <v>3807</v>
      </c>
      <c r="B1090" s="1" t="s">
        <v>5770</v>
      </c>
      <c r="C1090" s="1">
        <v>15000</v>
      </c>
      <c r="D1090" s="1">
        <v>180000</v>
      </c>
      <c r="E1090" s="1" t="s">
        <v>718</v>
      </c>
      <c r="F1090" s="1">
        <v>3205.4250040000002</v>
      </c>
      <c r="G1090" s="1" t="s">
        <v>1411</v>
      </c>
      <c r="H1090" s="1" t="s">
        <v>6511</v>
      </c>
      <c r="I1090" s="1" t="s">
        <v>1241</v>
      </c>
      <c r="J1090" s="1" t="str">
        <f>VLOOKUP(I1090,tblCountries6[],2,FALSE)</f>
        <v>India</v>
      </c>
      <c r="K1090" s="1" t="s">
        <v>2431</v>
      </c>
      <c r="L1090" s="1">
        <v>3</v>
      </c>
      <c r="M1090" s="2" t="str">
        <f t="shared" si="49"/>
        <v>india</v>
      </c>
      <c r="N1090" s="2" t="str">
        <f>VLOOKUP(M1090,ClearingKeys!$A$2:$B$104,2,FALSE)</f>
        <v>ASIA</v>
      </c>
      <c r="O1090" s="2">
        <f t="shared" si="48"/>
        <v>3</v>
      </c>
      <c r="P1090" t="str">
        <f t="shared" si="50"/>
        <v>India</v>
      </c>
    </row>
    <row r="1091" spans="1:16" ht="38.25" x14ac:dyDescent="0.2">
      <c r="A1091" s="1" t="s">
        <v>3806</v>
      </c>
      <c r="B1091" s="1" t="s">
        <v>1131</v>
      </c>
      <c r="C1091" s="1">
        <v>600000</v>
      </c>
      <c r="D1091" s="1">
        <v>600000</v>
      </c>
      <c r="E1091" s="1" t="s">
        <v>718</v>
      </c>
      <c r="F1091" s="1">
        <v>10684.75001</v>
      </c>
      <c r="G1091" s="1" t="s">
        <v>5217</v>
      </c>
      <c r="H1091" s="1" t="s">
        <v>519</v>
      </c>
      <c r="I1091" s="1" t="s">
        <v>1241</v>
      </c>
      <c r="J1091" s="1" t="str">
        <f>VLOOKUP(I1091,tblCountries6[],2,FALSE)</f>
        <v>India</v>
      </c>
      <c r="K1091" s="1" t="s">
        <v>5350</v>
      </c>
      <c r="L1091" s="1">
        <v>8</v>
      </c>
      <c r="M1091" s="2" t="str">
        <f t="shared" si="49"/>
        <v>india</v>
      </c>
      <c r="N1091" s="2" t="str">
        <f>VLOOKUP(M1091,ClearingKeys!$A$2:$B$104,2,FALSE)</f>
        <v>ASIA</v>
      </c>
      <c r="O1091" s="2">
        <f t="shared" si="48"/>
        <v>8</v>
      </c>
      <c r="P1091" t="str">
        <f t="shared" si="50"/>
        <v>India</v>
      </c>
    </row>
    <row r="1092" spans="1:16" ht="38.25" x14ac:dyDescent="0.2">
      <c r="A1092" s="1" t="s">
        <v>3805</v>
      </c>
      <c r="B1092" s="1" t="s">
        <v>6390</v>
      </c>
      <c r="C1092" s="1" t="s">
        <v>3821</v>
      </c>
      <c r="D1092" s="1">
        <v>300000</v>
      </c>
      <c r="E1092" s="1" t="s">
        <v>718</v>
      </c>
      <c r="F1092" s="1">
        <v>5342.3750060000002</v>
      </c>
      <c r="G1092" s="1" t="s">
        <v>6511</v>
      </c>
      <c r="H1092" s="1" t="s">
        <v>6511</v>
      </c>
      <c r="I1092" s="1" t="s">
        <v>1241</v>
      </c>
      <c r="J1092" s="1" t="str">
        <f>VLOOKUP(I1092,tblCountries6[],2,FALSE)</f>
        <v>India</v>
      </c>
      <c r="K1092" s="1" t="s">
        <v>1240</v>
      </c>
      <c r="L1092" s="1">
        <v>5</v>
      </c>
      <c r="M1092" s="2" t="str">
        <f t="shared" si="49"/>
        <v>india</v>
      </c>
      <c r="N1092" s="2" t="str">
        <f>VLOOKUP(M1092,ClearingKeys!$A$2:$B$104,2,FALSE)</f>
        <v>ASIA</v>
      </c>
      <c r="O1092" s="2">
        <f t="shared" si="48"/>
        <v>5</v>
      </c>
      <c r="P1092" t="str">
        <f t="shared" si="50"/>
        <v>India</v>
      </c>
    </row>
    <row r="1093" spans="1:16" ht="51" x14ac:dyDescent="0.2">
      <c r="A1093" s="1" t="s">
        <v>3804</v>
      </c>
      <c r="B1093" s="1" t="s">
        <v>325</v>
      </c>
      <c r="C1093" s="1">
        <v>75000</v>
      </c>
      <c r="D1093" s="1">
        <v>75000</v>
      </c>
      <c r="E1093" s="1" t="s">
        <v>211</v>
      </c>
      <c r="F1093" s="1">
        <v>118213.3704</v>
      </c>
      <c r="G1093" s="1" t="s">
        <v>3299</v>
      </c>
      <c r="H1093" s="1" t="s">
        <v>3027</v>
      </c>
      <c r="I1093" s="1" t="s">
        <v>922</v>
      </c>
      <c r="J1093" s="1" t="str">
        <f>VLOOKUP(I1093,tblCountries6[],2,FALSE)</f>
        <v>UK</v>
      </c>
      <c r="K1093" s="1" t="s">
        <v>5350</v>
      </c>
      <c r="L1093" s="1">
        <v>10</v>
      </c>
      <c r="M1093" s="2" t="str">
        <f t="shared" si="49"/>
        <v>uk</v>
      </c>
      <c r="N1093" s="2" t="str">
        <f>VLOOKUP(M1093,ClearingKeys!$A$2:$B$104,2,FALSE)</f>
        <v>EUROPE</v>
      </c>
      <c r="O1093" s="2">
        <f t="shared" si="48"/>
        <v>10</v>
      </c>
      <c r="P1093" t="str">
        <f t="shared" si="50"/>
        <v>UK</v>
      </c>
    </row>
    <row r="1094" spans="1:16" ht="51" x14ac:dyDescent="0.2">
      <c r="A1094" s="1" t="s">
        <v>3799</v>
      </c>
      <c r="B1094" s="1" t="s">
        <v>5406</v>
      </c>
      <c r="C1094" s="1" t="s">
        <v>4578</v>
      </c>
      <c r="D1094" s="1">
        <v>100000</v>
      </c>
      <c r="E1094" s="1" t="s">
        <v>1200</v>
      </c>
      <c r="F1094" s="1">
        <v>12192.17799</v>
      </c>
      <c r="G1094" s="1" t="s">
        <v>5850</v>
      </c>
      <c r="H1094" s="1" t="s">
        <v>3027</v>
      </c>
      <c r="I1094" s="1" t="s">
        <v>6301</v>
      </c>
      <c r="J1094" s="1" t="str">
        <f>VLOOKUP(I1094,tblCountries6[],2,FALSE)</f>
        <v>South Africa</v>
      </c>
      <c r="K1094" s="1" t="s">
        <v>2431</v>
      </c>
      <c r="L1094" s="1">
        <v>15</v>
      </c>
      <c r="M1094" s="2" t="str">
        <f t="shared" si="49"/>
        <v>south africa</v>
      </c>
      <c r="N1094" s="2" t="str">
        <f>VLOOKUP(M1094,ClearingKeys!$A$2:$B$104,2,FALSE)</f>
        <v>AFRICA</v>
      </c>
      <c r="O1094" s="2">
        <f t="shared" ref="O1094:O1157" si="51">IF(ISBLANK(L1094),"na",L1094)</f>
        <v>15</v>
      </c>
      <c r="P1094" t="str">
        <f t="shared" si="50"/>
        <v>South Africa</v>
      </c>
    </row>
    <row r="1095" spans="1:16" ht="76.5" x14ac:dyDescent="0.2">
      <c r="A1095" s="1" t="s">
        <v>3800</v>
      </c>
      <c r="B1095" s="1" t="s">
        <v>1976</v>
      </c>
      <c r="C1095" s="1" t="s">
        <v>695</v>
      </c>
      <c r="D1095" s="1">
        <v>45000</v>
      </c>
      <c r="E1095" s="1" t="s">
        <v>211</v>
      </c>
      <c r="F1095" s="1">
        <v>70928.022240000006</v>
      </c>
      <c r="G1095" s="1" t="s">
        <v>2847</v>
      </c>
      <c r="H1095" s="1" t="s">
        <v>2893</v>
      </c>
      <c r="I1095" s="1" t="s">
        <v>922</v>
      </c>
      <c r="J1095" s="1" t="str">
        <f>VLOOKUP(I1095,tblCountries6[],2,FALSE)</f>
        <v>UK</v>
      </c>
      <c r="K1095" s="1" t="s">
        <v>1240</v>
      </c>
      <c r="L1095" s="1">
        <v>8</v>
      </c>
      <c r="M1095" s="2" t="str">
        <f t="shared" ref="M1095:M1158" si="52">TRIM(LOWER(J1095))</f>
        <v>uk</v>
      </c>
      <c r="N1095" s="2" t="str">
        <f>VLOOKUP(M1095,ClearingKeys!$A$2:$B$104,2,FALSE)</f>
        <v>EUROPE</v>
      </c>
      <c r="O1095" s="2">
        <f t="shared" si="51"/>
        <v>8</v>
      </c>
      <c r="P1095" t="str">
        <f t="shared" ref="P1095:P1158" si="53">IF(M1095="usa","USA",IF(M1095="UK","UK",PROPER(M1095)))</f>
        <v>UK</v>
      </c>
    </row>
    <row r="1096" spans="1:16" ht="38.25" x14ac:dyDescent="0.2">
      <c r="A1096" s="1" t="s">
        <v>3802</v>
      </c>
      <c r="B1096" s="1" t="s">
        <v>6337</v>
      </c>
      <c r="C1096" s="1" t="s">
        <v>421</v>
      </c>
      <c r="D1096" s="1">
        <v>25000</v>
      </c>
      <c r="E1096" s="1" t="s">
        <v>211</v>
      </c>
      <c r="F1096" s="1">
        <v>39404.4568</v>
      </c>
      <c r="G1096" s="1" t="s">
        <v>2991</v>
      </c>
      <c r="H1096" s="1" t="s">
        <v>6511</v>
      </c>
      <c r="I1096" s="1" t="s">
        <v>922</v>
      </c>
      <c r="J1096" s="1" t="str">
        <f>VLOOKUP(I1096,tblCountries6[],2,FALSE)</f>
        <v>UK</v>
      </c>
      <c r="K1096" s="1" t="s">
        <v>1240</v>
      </c>
      <c r="L1096" s="1">
        <v>3</v>
      </c>
      <c r="M1096" s="2" t="str">
        <f t="shared" si="52"/>
        <v>uk</v>
      </c>
      <c r="N1096" s="2" t="str">
        <f>VLOOKUP(M1096,ClearingKeys!$A$2:$B$104,2,FALSE)</f>
        <v>EUROPE</v>
      </c>
      <c r="O1096" s="2">
        <f t="shared" si="51"/>
        <v>3</v>
      </c>
      <c r="P1096" t="str">
        <f t="shared" si="53"/>
        <v>UK</v>
      </c>
    </row>
    <row r="1097" spans="1:16" ht="51" x14ac:dyDescent="0.2">
      <c r="A1097" s="1" t="s">
        <v>3803</v>
      </c>
      <c r="B1097" s="1" t="s">
        <v>3643</v>
      </c>
      <c r="C1097" s="1">
        <v>18987</v>
      </c>
      <c r="D1097" s="1">
        <v>18987</v>
      </c>
      <c r="E1097" s="1" t="s">
        <v>2902</v>
      </c>
      <c r="F1097" s="1">
        <v>18987</v>
      </c>
      <c r="G1097" s="1" t="s">
        <v>1604</v>
      </c>
      <c r="H1097" s="1" t="s">
        <v>6511</v>
      </c>
      <c r="I1097" s="1" t="s">
        <v>758</v>
      </c>
      <c r="J1097" s="1" t="str">
        <f>VLOOKUP(I1097,tblCountries6[],2,FALSE)</f>
        <v>Nigeria</v>
      </c>
      <c r="K1097" s="1" t="s">
        <v>2431</v>
      </c>
      <c r="L1097" s="1">
        <v>7</v>
      </c>
      <c r="M1097" s="2" t="str">
        <f t="shared" si="52"/>
        <v>nigeria</v>
      </c>
      <c r="N1097" s="2" t="str">
        <f>VLOOKUP(M1097,ClearingKeys!$A$2:$B$104,2,FALSE)</f>
        <v>AFRICA</v>
      </c>
      <c r="O1097" s="2">
        <f t="shared" si="51"/>
        <v>7</v>
      </c>
      <c r="P1097" t="str">
        <f t="shared" si="53"/>
        <v>Nigeria</v>
      </c>
    </row>
    <row r="1098" spans="1:16" ht="76.5" x14ac:dyDescent="0.2">
      <c r="A1098" s="1" t="s">
        <v>3791</v>
      </c>
      <c r="B1098" s="1" t="s">
        <v>5225</v>
      </c>
      <c r="C1098" s="1" t="s">
        <v>3191</v>
      </c>
      <c r="D1098" s="1">
        <v>28500</v>
      </c>
      <c r="E1098" s="1" t="s">
        <v>211</v>
      </c>
      <c r="F1098" s="1">
        <v>44921.080750000001</v>
      </c>
      <c r="G1098" s="1" t="s">
        <v>4295</v>
      </c>
      <c r="H1098" s="1" t="s">
        <v>3027</v>
      </c>
      <c r="I1098" s="1" t="s">
        <v>922</v>
      </c>
      <c r="J1098" s="1" t="str">
        <f>VLOOKUP(I1098,tblCountries6[],2,FALSE)</f>
        <v>UK</v>
      </c>
      <c r="K1098" s="1" t="s">
        <v>5881</v>
      </c>
      <c r="L1098" s="1">
        <v>15</v>
      </c>
      <c r="M1098" s="2" t="str">
        <f t="shared" si="52"/>
        <v>uk</v>
      </c>
      <c r="N1098" s="2" t="str">
        <f>VLOOKUP(M1098,ClearingKeys!$A$2:$B$104,2,FALSE)</f>
        <v>EUROPE</v>
      </c>
      <c r="O1098" s="2">
        <f t="shared" si="51"/>
        <v>15</v>
      </c>
      <c r="P1098" t="str">
        <f t="shared" si="53"/>
        <v>UK</v>
      </c>
    </row>
    <row r="1099" spans="1:16" ht="51" x14ac:dyDescent="0.2">
      <c r="A1099" s="1" t="s">
        <v>3794</v>
      </c>
      <c r="B1099" s="1" t="s">
        <v>610</v>
      </c>
      <c r="C1099" s="1">
        <v>60000</v>
      </c>
      <c r="D1099" s="1">
        <v>60000</v>
      </c>
      <c r="E1099" s="1" t="s">
        <v>2902</v>
      </c>
      <c r="F1099" s="1">
        <v>60000</v>
      </c>
      <c r="G1099" s="1" t="s">
        <v>3575</v>
      </c>
      <c r="H1099" s="1" t="s">
        <v>3027</v>
      </c>
      <c r="I1099" s="1" t="s">
        <v>1241</v>
      </c>
      <c r="J1099" s="1" t="str">
        <f>VLOOKUP(I1099,tblCountries6[],2,FALSE)</f>
        <v>India</v>
      </c>
      <c r="K1099" s="1" t="s">
        <v>2431</v>
      </c>
      <c r="L1099" s="1">
        <v>14</v>
      </c>
      <c r="M1099" s="2" t="str">
        <f t="shared" si="52"/>
        <v>india</v>
      </c>
      <c r="N1099" s="2" t="str">
        <f>VLOOKUP(M1099,ClearingKeys!$A$2:$B$104,2,FALSE)</f>
        <v>ASIA</v>
      </c>
      <c r="O1099" s="2">
        <f t="shared" si="51"/>
        <v>14</v>
      </c>
      <c r="P1099" t="str">
        <f t="shared" si="53"/>
        <v>India</v>
      </c>
    </row>
    <row r="1100" spans="1:16" ht="38.25" x14ac:dyDescent="0.2">
      <c r="A1100" s="1" t="s">
        <v>3792</v>
      </c>
      <c r="B1100" s="1" t="s">
        <v>6060</v>
      </c>
      <c r="C1100" s="1" t="s">
        <v>890</v>
      </c>
      <c r="D1100" s="1">
        <v>45200</v>
      </c>
      <c r="E1100" s="1" t="s">
        <v>211</v>
      </c>
      <c r="F1100" s="1">
        <v>71243.257899999997</v>
      </c>
      <c r="G1100" s="1" t="s">
        <v>405</v>
      </c>
      <c r="H1100" s="1" t="s">
        <v>3027</v>
      </c>
      <c r="I1100" s="1" t="s">
        <v>922</v>
      </c>
      <c r="J1100" s="1" t="str">
        <f>VLOOKUP(I1100,tblCountries6[],2,FALSE)</f>
        <v>UK</v>
      </c>
      <c r="K1100" s="1" t="s">
        <v>5350</v>
      </c>
      <c r="L1100" s="1">
        <v>5</v>
      </c>
      <c r="M1100" s="2" t="str">
        <f t="shared" si="52"/>
        <v>uk</v>
      </c>
      <c r="N1100" s="2" t="str">
        <f>VLOOKUP(M1100,ClearingKeys!$A$2:$B$104,2,FALSE)</f>
        <v>EUROPE</v>
      </c>
      <c r="O1100" s="2">
        <f t="shared" si="51"/>
        <v>5</v>
      </c>
      <c r="P1100" t="str">
        <f t="shared" si="53"/>
        <v>UK</v>
      </c>
    </row>
    <row r="1101" spans="1:16" ht="38.25" x14ac:dyDescent="0.2">
      <c r="A1101" s="1" t="s">
        <v>3787</v>
      </c>
      <c r="B1101" s="1" t="s">
        <v>5885</v>
      </c>
      <c r="C1101" s="1" t="s">
        <v>5612</v>
      </c>
      <c r="D1101" s="1">
        <v>252000</v>
      </c>
      <c r="E1101" s="1" t="s">
        <v>718</v>
      </c>
      <c r="F1101" s="1">
        <v>4487.5950050000001</v>
      </c>
      <c r="G1101" s="1" t="s">
        <v>5213</v>
      </c>
      <c r="H1101" s="1" t="s">
        <v>3027</v>
      </c>
      <c r="I1101" s="1" t="s">
        <v>1241</v>
      </c>
      <c r="J1101" s="1" t="str">
        <f>VLOOKUP(I1101,tblCountries6[],2,FALSE)</f>
        <v>India</v>
      </c>
      <c r="K1101" s="1" t="s">
        <v>5881</v>
      </c>
      <c r="L1101" s="1">
        <v>16</v>
      </c>
      <c r="M1101" s="2" t="str">
        <f t="shared" si="52"/>
        <v>india</v>
      </c>
      <c r="N1101" s="2" t="str">
        <f>VLOOKUP(M1101,ClearingKeys!$A$2:$B$104,2,FALSE)</f>
        <v>ASIA</v>
      </c>
      <c r="O1101" s="2">
        <f t="shared" si="51"/>
        <v>16</v>
      </c>
      <c r="P1101" t="str">
        <f t="shared" si="53"/>
        <v>India</v>
      </c>
    </row>
    <row r="1102" spans="1:16" ht="38.25" x14ac:dyDescent="0.2">
      <c r="A1102" s="1" t="s">
        <v>3786</v>
      </c>
      <c r="B1102" s="1" t="s">
        <v>742</v>
      </c>
      <c r="C1102" s="1">
        <v>242304</v>
      </c>
      <c r="D1102" s="1">
        <v>242304</v>
      </c>
      <c r="E1102" s="1" t="s">
        <v>718</v>
      </c>
      <c r="F1102" s="1">
        <v>4314.9294449999998</v>
      </c>
      <c r="G1102" s="1" t="s">
        <v>6241</v>
      </c>
      <c r="H1102" s="1" t="s">
        <v>519</v>
      </c>
      <c r="I1102" s="1" t="s">
        <v>1241</v>
      </c>
      <c r="J1102" s="1" t="str">
        <f>VLOOKUP(I1102,tblCountries6[],2,FALSE)</f>
        <v>India</v>
      </c>
      <c r="K1102" s="1" t="s">
        <v>1240</v>
      </c>
      <c r="L1102" s="1">
        <v>7</v>
      </c>
      <c r="M1102" s="2" t="str">
        <f t="shared" si="52"/>
        <v>india</v>
      </c>
      <c r="N1102" s="2" t="str">
        <f>VLOOKUP(M1102,ClearingKeys!$A$2:$B$104,2,FALSE)</f>
        <v>ASIA</v>
      </c>
      <c r="O1102" s="2">
        <f t="shared" si="51"/>
        <v>7</v>
      </c>
      <c r="P1102" t="str">
        <f t="shared" si="53"/>
        <v>India</v>
      </c>
    </row>
    <row r="1103" spans="1:16" ht="51" x14ac:dyDescent="0.2">
      <c r="A1103" s="1" t="s">
        <v>3790</v>
      </c>
      <c r="B1103" s="1" t="s">
        <v>2273</v>
      </c>
      <c r="C1103" s="1">
        <v>210000</v>
      </c>
      <c r="D1103" s="1">
        <v>210000</v>
      </c>
      <c r="E1103" s="1" t="s">
        <v>718</v>
      </c>
      <c r="F1103" s="1">
        <v>3739.6625039999999</v>
      </c>
      <c r="G1103" s="1" t="s">
        <v>1126</v>
      </c>
      <c r="H1103" s="1" t="s">
        <v>6511</v>
      </c>
      <c r="I1103" s="1" t="s">
        <v>1241</v>
      </c>
      <c r="J1103" s="1" t="str">
        <f>VLOOKUP(I1103,tblCountries6[],2,FALSE)</f>
        <v>India</v>
      </c>
      <c r="K1103" s="1" t="s">
        <v>2431</v>
      </c>
      <c r="L1103" s="1">
        <v>1</v>
      </c>
      <c r="M1103" s="2" t="str">
        <f t="shared" si="52"/>
        <v>india</v>
      </c>
      <c r="N1103" s="2" t="str">
        <f>VLOOKUP(M1103,ClearingKeys!$A$2:$B$104,2,FALSE)</f>
        <v>ASIA</v>
      </c>
      <c r="O1103" s="2">
        <f t="shared" si="51"/>
        <v>1</v>
      </c>
      <c r="P1103" t="str">
        <f t="shared" si="53"/>
        <v>India</v>
      </c>
    </row>
    <row r="1104" spans="1:16" ht="38.25" x14ac:dyDescent="0.2">
      <c r="A1104" s="1" t="s">
        <v>3789</v>
      </c>
      <c r="B1104" s="1" t="s">
        <v>1987</v>
      </c>
      <c r="C1104" s="1">
        <v>5000</v>
      </c>
      <c r="D1104" s="1">
        <v>60000</v>
      </c>
      <c r="E1104" s="1" t="s">
        <v>2896</v>
      </c>
      <c r="F1104" s="1">
        <v>76223.966339999999</v>
      </c>
      <c r="G1104" s="1" t="s">
        <v>3391</v>
      </c>
      <c r="H1104" s="1" t="s">
        <v>3027</v>
      </c>
      <c r="I1104" s="1" t="s">
        <v>1769</v>
      </c>
      <c r="J1104" s="1" t="str">
        <f>VLOOKUP(I1104,tblCountries6[],2,FALSE)</f>
        <v>Finland</v>
      </c>
      <c r="K1104" s="1" t="s">
        <v>5881</v>
      </c>
      <c r="L1104" s="1">
        <v>4</v>
      </c>
      <c r="M1104" s="2" t="str">
        <f t="shared" si="52"/>
        <v>finland</v>
      </c>
      <c r="N1104" s="2" t="str">
        <f>VLOOKUP(M1104,ClearingKeys!$A$2:$B$104,2,FALSE)</f>
        <v>EUROPE</v>
      </c>
      <c r="O1104" s="2">
        <f t="shared" si="51"/>
        <v>4</v>
      </c>
      <c r="P1104" t="str">
        <f t="shared" si="53"/>
        <v>Finland</v>
      </c>
    </row>
    <row r="1105" spans="1:16" ht="38.25" x14ac:dyDescent="0.2">
      <c r="A1105" s="1" t="s">
        <v>3891</v>
      </c>
      <c r="B1105" s="1" t="s">
        <v>1987</v>
      </c>
      <c r="C1105" s="1" t="s">
        <v>6188</v>
      </c>
      <c r="D1105" s="1">
        <v>120000</v>
      </c>
      <c r="E1105" s="1" t="s">
        <v>5236</v>
      </c>
      <c r="F1105" s="1">
        <v>32666.305520000002</v>
      </c>
      <c r="G1105" s="1" t="s">
        <v>4493</v>
      </c>
      <c r="H1105" s="1" t="s">
        <v>3027</v>
      </c>
      <c r="I1105" s="1" t="s">
        <v>1551</v>
      </c>
      <c r="J1105" s="1" t="str">
        <f>VLOOKUP(I1105,tblCountries6[],2,FALSE)</f>
        <v>UAE</v>
      </c>
      <c r="K1105" s="1" t="s">
        <v>5350</v>
      </c>
      <c r="L1105" s="1">
        <v>12</v>
      </c>
      <c r="M1105" s="2" t="str">
        <f t="shared" si="52"/>
        <v>uae</v>
      </c>
      <c r="N1105" s="2" t="str">
        <f>VLOOKUP(M1105,ClearingKeys!$A$2:$B$104,2,FALSE)</f>
        <v>ASIA</v>
      </c>
      <c r="O1105" s="2">
        <f t="shared" si="51"/>
        <v>12</v>
      </c>
      <c r="P1105" t="str">
        <f t="shared" si="53"/>
        <v>Uae</v>
      </c>
    </row>
    <row r="1106" spans="1:16" ht="51" x14ac:dyDescent="0.2">
      <c r="A1106" s="1" t="s">
        <v>3890</v>
      </c>
      <c r="B1106" s="1" t="s">
        <v>1987</v>
      </c>
      <c r="C1106" s="1">
        <v>19000</v>
      </c>
      <c r="D1106" s="1">
        <v>19000</v>
      </c>
      <c r="E1106" s="1" t="s">
        <v>2902</v>
      </c>
      <c r="F1106" s="1">
        <v>19000</v>
      </c>
      <c r="G1106" s="1" t="s">
        <v>2239</v>
      </c>
      <c r="H1106" s="1" t="s">
        <v>381</v>
      </c>
      <c r="I1106" s="1" t="s">
        <v>922</v>
      </c>
      <c r="J1106" s="1" t="str">
        <f>VLOOKUP(I1106,tblCountries6[],2,FALSE)</f>
        <v>UK</v>
      </c>
      <c r="K1106" s="1" t="s">
        <v>2431</v>
      </c>
      <c r="L1106" s="1">
        <v>8</v>
      </c>
      <c r="M1106" s="2" t="str">
        <f t="shared" si="52"/>
        <v>uk</v>
      </c>
      <c r="N1106" s="2" t="str">
        <f>VLOOKUP(M1106,ClearingKeys!$A$2:$B$104,2,FALSE)</f>
        <v>EUROPE</v>
      </c>
      <c r="O1106" s="2">
        <f t="shared" si="51"/>
        <v>8</v>
      </c>
      <c r="P1106" t="str">
        <f t="shared" si="53"/>
        <v>UK</v>
      </c>
    </row>
    <row r="1107" spans="1:16" ht="38.25" x14ac:dyDescent="0.2">
      <c r="A1107" s="1" t="s">
        <v>3893</v>
      </c>
      <c r="B1107" s="1" t="s">
        <v>1987</v>
      </c>
      <c r="C1107" s="1">
        <v>50000</v>
      </c>
      <c r="D1107" s="1">
        <v>50000</v>
      </c>
      <c r="E1107" s="1" t="s">
        <v>2896</v>
      </c>
      <c r="F1107" s="1">
        <v>63519.971949999999</v>
      </c>
      <c r="G1107" s="1" t="s">
        <v>2619</v>
      </c>
      <c r="H1107" s="1" t="s">
        <v>4092</v>
      </c>
      <c r="I1107" s="1" t="s">
        <v>1487</v>
      </c>
      <c r="J1107" s="1" t="str">
        <f>VLOOKUP(I1107,tblCountries6[],2,FALSE)</f>
        <v>Portugal</v>
      </c>
      <c r="K1107" s="1" t="s">
        <v>5350</v>
      </c>
      <c r="L1107" s="1">
        <v>14</v>
      </c>
      <c r="M1107" s="2" t="str">
        <f t="shared" si="52"/>
        <v>portugal</v>
      </c>
      <c r="N1107" s="2" t="str">
        <f>VLOOKUP(M1107,ClearingKeys!$A$2:$B$104,2,FALSE)</f>
        <v>EUROPE</v>
      </c>
      <c r="O1107" s="2">
        <f t="shared" si="51"/>
        <v>14</v>
      </c>
      <c r="P1107" t="str">
        <f t="shared" si="53"/>
        <v>Portugal</v>
      </c>
    </row>
    <row r="1108" spans="1:16" ht="38.25" x14ac:dyDescent="0.2">
      <c r="A1108" s="1" t="s">
        <v>3879</v>
      </c>
      <c r="B1108" s="1" t="s">
        <v>1391</v>
      </c>
      <c r="C1108" s="1">
        <v>900000</v>
      </c>
      <c r="D1108" s="1">
        <v>900000</v>
      </c>
      <c r="E1108" s="1" t="s">
        <v>718</v>
      </c>
      <c r="F1108" s="1">
        <v>16027.125019999999</v>
      </c>
      <c r="G1108" s="1" t="s">
        <v>5774</v>
      </c>
      <c r="H1108" s="1" t="s">
        <v>3027</v>
      </c>
      <c r="I1108" s="1" t="s">
        <v>1241</v>
      </c>
      <c r="J1108" s="1" t="str">
        <f>VLOOKUP(I1108,tblCountries6[],2,FALSE)</f>
        <v>India</v>
      </c>
      <c r="K1108" s="1" t="s">
        <v>1240</v>
      </c>
      <c r="L1108" s="1">
        <v>22</v>
      </c>
      <c r="M1108" s="2" t="str">
        <f t="shared" si="52"/>
        <v>india</v>
      </c>
      <c r="N1108" s="2" t="str">
        <f>VLOOKUP(M1108,ClearingKeys!$A$2:$B$104,2,FALSE)</f>
        <v>ASIA</v>
      </c>
      <c r="O1108" s="2">
        <f t="shared" si="51"/>
        <v>22</v>
      </c>
      <c r="P1108" t="str">
        <f t="shared" si="53"/>
        <v>India</v>
      </c>
    </row>
    <row r="1109" spans="1:16" ht="38.25" x14ac:dyDescent="0.2">
      <c r="A1109" s="1" t="s">
        <v>3881</v>
      </c>
      <c r="B1109" s="1" t="s">
        <v>2589</v>
      </c>
      <c r="C1109" s="1" t="s">
        <v>6247</v>
      </c>
      <c r="D1109" s="1">
        <v>400000</v>
      </c>
      <c r="E1109" s="1" t="s">
        <v>718</v>
      </c>
      <c r="F1109" s="1">
        <v>7123.1666750000004</v>
      </c>
      <c r="G1109" s="1" t="s">
        <v>5926</v>
      </c>
      <c r="H1109" s="1" t="s">
        <v>381</v>
      </c>
      <c r="I1109" s="1" t="s">
        <v>1241</v>
      </c>
      <c r="J1109" s="1" t="str">
        <f>VLOOKUP(I1109,tblCountries6[],2,FALSE)</f>
        <v>India</v>
      </c>
      <c r="K1109" s="1" t="s">
        <v>1240</v>
      </c>
      <c r="L1109" s="1">
        <v>9</v>
      </c>
      <c r="M1109" s="2" t="str">
        <f t="shared" si="52"/>
        <v>india</v>
      </c>
      <c r="N1109" s="2" t="str">
        <f>VLOOKUP(M1109,ClearingKeys!$A$2:$B$104,2,FALSE)</f>
        <v>ASIA</v>
      </c>
      <c r="O1109" s="2">
        <f t="shared" si="51"/>
        <v>9</v>
      </c>
      <c r="P1109" t="str">
        <f t="shared" si="53"/>
        <v>India</v>
      </c>
    </row>
    <row r="1110" spans="1:16" ht="38.25" x14ac:dyDescent="0.2">
      <c r="A1110" s="1" t="s">
        <v>3883</v>
      </c>
      <c r="B1110" s="1" t="s">
        <v>1322</v>
      </c>
      <c r="C1110" s="1">
        <v>150252</v>
      </c>
      <c r="D1110" s="1">
        <v>150252</v>
      </c>
      <c r="E1110" s="1" t="s">
        <v>718</v>
      </c>
      <c r="F1110" s="1">
        <v>2675.6750980000002</v>
      </c>
      <c r="G1110" s="1" t="s">
        <v>5183</v>
      </c>
      <c r="H1110" s="1" t="s">
        <v>3027</v>
      </c>
      <c r="I1110" s="1" t="s">
        <v>1241</v>
      </c>
      <c r="J1110" s="1" t="str">
        <f>VLOOKUP(I1110,tblCountries6[],2,FALSE)</f>
        <v>India</v>
      </c>
      <c r="K1110" s="1" t="s">
        <v>5350</v>
      </c>
      <c r="L1110" s="1">
        <v>5</v>
      </c>
      <c r="M1110" s="2" t="str">
        <f t="shared" si="52"/>
        <v>india</v>
      </c>
      <c r="N1110" s="2" t="str">
        <f>VLOOKUP(M1110,ClearingKeys!$A$2:$B$104,2,FALSE)</f>
        <v>ASIA</v>
      </c>
      <c r="O1110" s="2">
        <f t="shared" si="51"/>
        <v>5</v>
      </c>
      <c r="P1110" t="str">
        <f t="shared" si="53"/>
        <v>India</v>
      </c>
    </row>
    <row r="1111" spans="1:16" ht="51" x14ac:dyDescent="0.2">
      <c r="A1111" s="1" t="s">
        <v>3884</v>
      </c>
      <c r="B1111" s="1" t="s">
        <v>1322</v>
      </c>
      <c r="C1111" s="1" t="s">
        <v>3605</v>
      </c>
      <c r="D1111" s="1">
        <v>15000</v>
      </c>
      <c r="E1111" s="1" t="s">
        <v>211</v>
      </c>
      <c r="F1111" s="1">
        <v>23642.674080000001</v>
      </c>
      <c r="G1111" s="1" t="s">
        <v>2239</v>
      </c>
      <c r="H1111" s="1" t="s">
        <v>381</v>
      </c>
      <c r="I1111" s="1" t="s">
        <v>922</v>
      </c>
      <c r="J1111" s="1" t="str">
        <f>VLOOKUP(I1111,tblCountries6[],2,FALSE)</f>
        <v>UK</v>
      </c>
      <c r="K1111" s="1" t="s">
        <v>2431</v>
      </c>
      <c r="L1111" s="1">
        <v>2</v>
      </c>
      <c r="M1111" s="2" t="str">
        <f t="shared" si="52"/>
        <v>uk</v>
      </c>
      <c r="N1111" s="2" t="str">
        <f>VLOOKUP(M1111,ClearingKeys!$A$2:$B$104,2,FALSE)</f>
        <v>EUROPE</v>
      </c>
      <c r="O1111" s="2">
        <f t="shared" si="51"/>
        <v>2</v>
      </c>
      <c r="P1111" t="str">
        <f t="shared" si="53"/>
        <v>UK</v>
      </c>
    </row>
    <row r="1112" spans="1:16" ht="38.25" x14ac:dyDescent="0.2">
      <c r="A1112" s="1" t="s">
        <v>3874</v>
      </c>
      <c r="B1112" s="1" t="s">
        <v>4884</v>
      </c>
      <c r="C1112" s="1" t="s">
        <v>1404</v>
      </c>
      <c r="D1112" s="1">
        <v>45000</v>
      </c>
      <c r="E1112" s="1" t="s">
        <v>2896</v>
      </c>
      <c r="F1112" s="1">
        <v>57167.974750000001</v>
      </c>
      <c r="G1112" s="1" t="s">
        <v>2549</v>
      </c>
      <c r="H1112" s="1" t="s">
        <v>3027</v>
      </c>
      <c r="I1112" s="1" t="s">
        <v>3676</v>
      </c>
      <c r="J1112" s="1" t="str">
        <f>VLOOKUP(I1112,tblCountries6[],2,FALSE)</f>
        <v>Spain</v>
      </c>
      <c r="K1112" s="1" t="s">
        <v>1240</v>
      </c>
      <c r="L1112" s="1">
        <v>14</v>
      </c>
      <c r="M1112" s="2" t="str">
        <f t="shared" si="52"/>
        <v>spain</v>
      </c>
      <c r="N1112" s="2" t="str">
        <f>VLOOKUP(M1112,ClearingKeys!$A$2:$B$104,2,FALSE)</f>
        <v>EUROPE</v>
      </c>
      <c r="O1112" s="2">
        <f t="shared" si="51"/>
        <v>14</v>
      </c>
      <c r="P1112" t="str">
        <f t="shared" si="53"/>
        <v>Spain</v>
      </c>
    </row>
    <row r="1113" spans="1:16" ht="51" x14ac:dyDescent="0.2">
      <c r="A1113" s="1" t="s">
        <v>3875</v>
      </c>
      <c r="B1113" s="1" t="s">
        <v>6065</v>
      </c>
      <c r="C1113" s="1" t="s">
        <v>6238</v>
      </c>
      <c r="D1113" s="1">
        <v>2400000</v>
      </c>
      <c r="E1113" s="1" t="s">
        <v>718</v>
      </c>
      <c r="F1113" s="1">
        <v>42739.000050000002</v>
      </c>
      <c r="G1113" s="1" t="s">
        <v>394</v>
      </c>
      <c r="H1113" s="1" t="s">
        <v>3027</v>
      </c>
      <c r="I1113" s="1" t="s">
        <v>1241</v>
      </c>
      <c r="J1113" s="1" t="str">
        <f>VLOOKUP(I1113,tblCountries6[],2,FALSE)</f>
        <v>India</v>
      </c>
      <c r="K1113" s="1" t="s">
        <v>2431</v>
      </c>
      <c r="L1113" s="1">
        <v>10</v>
      </c>
      <c r="M1113" s="2" t="str">
        <f t="shared" si="52"/>
        <v>india</v>
      </c>
      <c r="N1113" s="2" t="str">
        <f>VLOOKUP(M1113,ClearingKeys!$A$2:$B$104,2,FALSE)</f>
        <v>ASIA</v>
      </c>
      <c r="O1113" s="2">
        <f t="shared" si="51"/>
        <v>10</v>
      </c>
      <c r="P1113" t="str">
        <f t="shared" si="53"/>
        <v>India</v>
      </c>
    </row>
    <row r="1114" spans="1:16" ht="38.25" x14ac:dyDescent="0.2">
      <c r="A1114" s="1" t="s">
        <v>3876</v>
      </c>
      <c r="B1114" s="1" t="s">
        <v>212</v>
      </c>
      <c r="C1114" s="1" t="s">
        <v>2209</v>
      </c>
      <c r="D1114" s="1">
        <v>216000</v>
      </c>
      <c r="E1114" s="1" t="s">
        <v>3424</v>
      </c>
      <c r="F1114" s="1">
        <v>5120.2912880000003</v>
      </c>
      <c r="G1114" s="1" t="s">
        <v>6082</v>
      </c>
      <c r="H1114" s="1" t="s">
        <v>3027</v>
      </c>
      <c r="I1114" s="1" t="s">
        <v>1275</v>
      </c>
      <c r="J1114" s="1" t="str">
        <f>VLOOKUP(I1114,tblCountries6[],2,FALSE)</f>
        <v>Philippines</v>
      </c>
      <c r="K1114" s="1" t="s">
        <v>1240</v>
      </c>
      <c r="L1114" s="1">
        <v>2</v>
      </c>
      <c r="M1114" s="2" t="str">
        <f t="shared" si="52"/>
        <v>philippines</v>
      </c>
      <c r="N1114" s="2" t="str">
        <f>VLOOKUP(M1114,ClearingKeys!$A$2:$B$104,2,FALSE)</f>
        <v>ASIA</v>
      </c>
      <c r="O1114" s="2">
        <f t="shared" si="51"/>
        <v>2</v>
      </c>
      <c r="P1114" t="str">
        <f t="shared" si="53"/>
        <v>Philippines</v>
      </c>
    </row>
    <row r="1115" spans="1:16" ht="38.25" x14ac:dyDescent="0.2">
      <c r="A1115" s="1" t="s">
        <v>3878</v>
      </c>
      <c r="B1115" s="1" t="s">
        <v>27</v>
      </c>
      <c r="C1115" s="1">
        <v>100000</v>
      </c>
      <c r="D1115" s="1">
        <v>100000</v>
      </c>
      <c r="E1115" s="1" t="s">
        <v>2896</v>
      </c>
      <c r="F1115" s="1">
        <v>127039.9439</v>
      </c>
      <c r="G1115" s="1" t="s">
        <v>2849</v>
      </c>
      <c r="H1115" s="1" t="s">
        <v>2893</v>
      </c>
      <c r="I1115" s="1" t="s">
        <v>3676</v>
      </c>
      <c r="J1115" s="1" t="str">
        <f>VLOOKUP(I1115,tblCountries6[],2,FALSE)</f>
        <v>Spain</v>
      </c>
      <c r="K1115" s="1" t="s">
        <v>5881</v>
      </c>
      <c r="L1115" s="1">
        <v>20</v>
      </c>
      <c r="M1115" s="2" t="str">
        <f t="shared" si="52"/>
        <v>spain</v>
      </c>
      <c r="N1115" s="2" t="str">
        <f>VLOOKUP(M1115,ClearingKeys!$A$2:$B$104,2,FALSE)</f>
        <v>EUROPE</v>
      </c>
      <c r="O1115" s="2">
        <f t="shared" si="51"/>
        <v>20</v>
      </c>
      <c r="P1115" t="str">
        <f t="shared" si="53"/>
        <v>Spain</v>
      </c>
    </row>
    <row r="1116" spans="1:16" ht="38.25" x14ac:dyDescent="0.2">
      <c r="A1116" s="1" t="s">
        <v>3908</v>
      </c>
      <c r="B1116" s="1" t="s">
        <v>5960</v>
      </c>
      <c r="C1116" s="1">
        <v>90000</v>
      </c>
      <c r="D1116" s="1">
        <v>90000</v>
      </c>
      <c r="E1116" s="1" t="s">
        <v>2902</v>
      </c>
      <c r="F1116" s="1">
        <v>90000</v>
      </c>
      <c r="G1116" s="1" t="s">
        <v>3632</v>
      </c>
      <c r="H1116" s="1" t="s">
        <v>3027</v>
      </c>
      <c r="I1116" s="1" t="s">
        <v>2895</v>
      </c>
      <c r="J1116" s="1" t="str">
        <f>VLOOKUP(I1116,tblCountries6[],2,FALSE)</f>
        <v>USA</v>
      </c>
      <c r="K1116" s="1" t="s">
        <v>1240</v>
      </c>
      <c r="L1116" s="1">
        <v>5</v>
      </c>
      <c r="M1116" s="2" t="str">
        <f t="shared" si="52"/>
        <v>usa</v>
      </c>
      <c r="N1116" s="2" t="str">
        <f>VLOOKUP(M1116,ClearingKeys!$A$2:$B$104,2,FALSE)</f>
        <v>NA</v>
      </c>
      <c r="O1116" s="2">
        <f t="shared" si="51"/>
        <v>5</v>
      </c>
      <c r="P1116" t="str">
        <f t="shared" si="53"/>
        <v>USA</v>
      </c>
    </row>
    <row r="1117" spans="1:16" ht="38.25" x14ac:dyDescent="0.2">
      <c r="A1117" s="1" t="s">
        <v>3906</v>
      </c>
      <c r="B1117" s="1" t="s">
        <v>4888</v>
      </c>
      <c r="C1117" s="1">
        <v>400000</v>
      </c>
      <c r="D1117" s="1">
        <v>400000</v>
      </c>
      <c r="E1117" s="1" t="s">
        <v>718</v>
      </c>
      <c r="F1117" s="1">
        <v>7123.1666750000004</v>
      </c>
      <c r="G1117" s="1" t="s">
        <v>6326</v>
      </c>
      <c r="H1117" s="1" t="s">
        <v>4092</v>
      </c>
      <c r="I1117" s="1" t="s">
        <v>1241</v>
      </c>
      <c r="J1117" s="1" t="str">
        <f>VLOOKUP(I1117,tblCountries6[],2,FALSE)</f>
        <v>India</v>
      </c>
      <c r="K1117" s="1" t="s">
        <v>5881</v>
      </c>
      <c r="L1117" s="1">
        <v>2</v>
      </c>
      <c r="M1117" s="2" t="str">
        <f t="shared" si="52"/>
        <v>india</v>
      </c>
      <c r="N1117" s="2" t="str">
        <f>VLOOKUP(M1117,ClearingKeys!$A$2:$B$104,2,FALSE)</f>
        <v>ASIA</v>
      </c>
      <c r="O1117" s="2">
        <f t="shared" si="51"/>
        <v>2</v>
      </c>
      <c r="P1117" t="str">
        <f t="shared" si="53"/>
        <v>India</v>
      </c>
    </row>
    <row r="1118" spans="1:16" ht="38.25" x14ac:dyDescent="0.2">
      <c r="A1118" s="1" t="s">
        <v>3902</v>
      </c>
      <c r="B1118" s="1" t="s">
        <v>3633</v>
      </c>
      <c r="C1118" s="1">
        <v>10000</v>
      </c>
      <c r="D1118" s="1">
        <v>10000</v>
      </c>
      <c r="E1118" s="1" t="s">
        <v>2902</v>
      </c>
      <c r="F1118" s="1">
        <v>10000</v>
      </c>
      <c r="G1118" s="1" t="s">
        <v>4483</v>
      </c>
      <c r="H1118" s="1" t="s">
        <v>6511</v>
      </c>
      <c r="I1118" s="1" t="s">
        <v>1241</v>
      </c>
      <c r="J1118" s="1" t="str">
        <f>VLOOKUP(I1118,tblCountries6[],2,FALSE)</f>
        <v>India</v>
      </c>
      <c r="K1118" s="1" t="s">
        <v>5350</v>
      </c>
      <c r="L1118" s="1">
        <v>5</v>
      </c>
      <c r="M1118" s="2" t="str">
        <f t="shared" si="52"/>
        <v>india</v>
      </c>
      <c r="N1118" s="2" t="str">
        <f>VLOOKUP(M1118,ClearingKeys!$A$2:$B$104,2,FALSE)</f>
        <v>ASIA</v>
      </c>
      <c r="O1118" s="2">
        <f t="shared" si="51"/>
        <v>5</v>
      </c>
      <c r="P1118" t="str">
        <f t="shared" si="53"/>
        <v>India</v>
      </c>
    </row>
    <row r="1119" spans="1:16" ht="38.25" x14ac:dyDescent="0.2">
      <c r="A1119" s="1" t="s">
        <v>3900</v>
      </c>
      <c r="B1119" s="1" t="s">
        <v>565</v>
      </c>
      <c r="C1119" s="1">
        <v>29000</v>
      </c>
      <c r="D1119" s="1">
        <v>29000</v>
      </c>
      <c r="E1119" s="1" t="s">
        <v>211</v>
      </c>
      <c r="F1119" s="1">
        <v>45709.169889999997</v>
      </c>
      <c r="G1119" s="1" t="s">
        <v>2972</v>
      </c>
      <c r="H1119" s="1" t="s">
        <v>6511</v>
      </c>
      <c r="I1119" s="1" t="s">
        <v>922</v>
      </c>
      <c r="J1119" s="1" t="str">
        <f>VLOOKUP(I1119,tblCountries6[],2,FALSE)</f>
        <v>UK</v>
      </c>
      <c r="K1119" s="1" t="s">
        <v>1240</v>
      </c>
      <c r="L1119" s="1">
        <v>14</v>
      </c>
      <c r="M1119" s="2" t="str">
        <f t="shared" si="52"/>
        <v>uk</v>
      </c>
      <c r="N1119" s="2" t="str">
        <f>VLOOKUP(M1119,ClearingKeys!$A$2:$B$104,2,FALSE)</f>
        <v>EUROPE</v>
      </c>
      <c r="O1119" s="2">
        <f t="shared" si="51"/>
        <v>14</v>
      </c>
      <c r="P1119" t="str">
        <f t="shared" si="53"/>
        <v>UK</v>
      </c>
    </row>
    <row r="1120" spans="1:16" ht="51" x14ac:dyDescent="0.2">
      <c r="A1120" s="1" t="s">
        <v>3901</v>
      </c>
      <c r="B1120" s="1" t="s">
        <v>5360</v>
      </c>
      <c r="C1120" s="1" t="s">
        <v>1109</v>
      </c>
      <c r="D1120" s="1">
        <v>200000</v>
      </c>
      <c r="E1120" s="1" t="s">
        <v>718</v>
      </c>
      <c r="F1120" s="1">
        <v>3561.583337</v>
      </c>
      <c r="G1120" s="1" t="s">
        <v>4249</v>
      </c>
      <c r="H1120" s="1" t="s">
        <v>381</v>
      </c>
      <c r="I1120" s="1" t="s">
        <v>1241</v>
      </c>
      <c r="J1120" s="1" t="str">
        <f>VLOOKUP(I1120,tblCountries6[],2,FALSE)</f>
        <v>India</v>
      </c>
      <c r="K1120" s="1" t="s">
        <v>2431</v>
      </c>
      <c r="L1120" s="1">
        <v>5</v>
      </c>
      <c r="M1120" s="2" t="str">
        <f t="shared" si="52"/>
        <v>india</v>
      </c>
      <c r="N1120" s="2" t="str">
        <f>VLOOKUP(M1120,ClearingKeys!$A$2:$B$104,2,FALSE)</f>
        <v>ASIA</v>
      </c>
      <c r="O1120" s="2">
        <f t="shared" si="51"/>
        <v>5</v>
      </c>
      <c r="P1120" t="str">
        <f t="shared" si="53"/>
        <v>India</v>
      </c>
    </row>
    <row r="1121" spans="1:16" ht="38.25" x14ac:dyDescent="0.2">
      <c r="A1121" s="1" t="s">
        <v>3898</v>
      </c>
      <c r="B1121" s="1" t="s">
        <v>1100</v>
      </c>
      <c r="C1121" s="1">
        <v>30000</v>
      </c>
      <c r="D1121" s="1">
        <v>30000</v>
      </c>
      <c r="E1121" s="1" t="s">
        <v>2896</v>
      </c>
      <c r="F1121" s="1">
        <v>38111.98317</v>
      </c>
      <c r="G1121" s="1" t="s">
        <v>3986</v>
      </c>
      <c r="H1121" s="1" t="s">
        <v>6511</v>
      </c>
      <c r="I1121" s="1" t="s">
        <v>1020</v>
      </c>
      <c r="J1121" s="1" t="str">
        <f>VLOOKUP(I1121,tblCountries6[],2,FALSE)</f>
        <v>Belgium</v>
      </c>
      <c r="K1121" s="1" t="s">
        <v>5881</v>
      </c>
      <c r="L1121" s="1">
        <v>15</v>
      </c>
      <c r="M1121" s="2" t="str">
        <f t="shared" si="52"/>
        <v>belgium</v>
      </c>
      <c r="N1121" s="2" t="str">
        <f>VLOOKUP(M1121,ClearingKeys!$A$2:$B$104,2,FALSE)</f>
        <v>EUROPE</v>
      </c>
      <c r="O1121" s="2">
        <f t="shared" si="51"/>
        <v>15</v>
      </c>
      <c r="P1121" t="str">
        <f t="shared" si="53"/>
        <v>Belgium</v>
      </c>
    </row>
    <row r="1122" spans="1:16" ht="38.25" x14ac:dyDescent="0.2">
      <c r="A1122" s="1" t="s">
        <v>3899</v>
      </c>
      <c r="B1122" s="1" t="s">
        <v>5882</v>
      </c>
      <c r="C1122" s="1">
        <v>5000</v>
      </c>
      <c r="D1122" s="1">
        <v>60000</v>
      </c>
      <c r="E1122" s="1" t="s">
        <v>2902</v>
      </c>
      <c r="F1122" s="1">
        <v>60000</v>
      </c>
      <c r="G1122" s="1" t="s">
        <v>3326</v>
      </c>
      <c r="H1122" s="1" t="s">
        <v>6511</v>
      </c>
      <c r="I1122" s="1" t="s">
        <v>2895</v>
      </c>
      <c r="J1122" s="1" t="str">
        <f>VLOOKUP(I1122,tblCountries6[],2,FALSE)</f>
        <v>USA</v>
      </c>
      <c r="K1122" s="1" t="s">
        <v>5350</v>
      </c>
      <c r="L1122" s="1">
        <v>4</v>
      </c>
      <c r="M1122" s="2" t="str">
        <f t="shared" si="52"/>
        <v>usa</v>
      </c>
      <c r="N1122" s="2" t="str">
        <f>VLOOKUP(M1122,ClearingKeys!$A$2:$B$104,2,FALSE)</f>
        <v>NA</v>
      </c>
      <c r="O1122" s="2">
        <f t="shared" si="51"/>
        <v>4</v>
      </c>
      <c r="P1122" t="str">
        <f t="shared" si="53"/>
        <v>USA</v>
      </c>
    </row>
    <row r="1123" spans="1:16" ht="38.25" x14ac:dyDescent="0.2">
      <c r="A1123" s="1" t="s">
        <v>3896</v>
      </c>
      <c r="B1123" s="1" t="s">
        <v>217</v>
      </c>
      <c r="C1123" s="1">
        <v>40000</v>
      </c>
      <c r="D1123" s="1">
        <v>40000</v>
      </c>
      <c r="E1123" s="1" t="s">
        <v>2902</v>
      </c>
      <c r="F1123" s="1">
        <v>40000</v>
      </c>
      <c r="G1123" s="1" t="s">
        <v>4092</v>
      </c>
      <c r="H1123" s="1" t="s">
        <v>4092</v>
      </c>
      <c r="I1123" s="1" t="s">
        <v>1241</v>
      </c>
      <c r="J1123" s="1" t="str">
        <f>VLOOKUP(I1123,tblCountries6[],2,FALSE)</f>
        <v>India</v>
      </c>
      <c r="K1123" s="1" t="s">
        <v>5350</v>
      </c>
      <c r="L1123" s="1">
        <v>2</v>
      </c>
      <c r="M1123" s="2" t="str">
        <f t="shared" si="52"/>
        <v>india</v>
      </c>
      <c r="N1123" s="2" t="str">
        <f>VLOOKUP(M1123,ClearingKeys!$A$2:$B$104,2,FALSE)</f>
        <v>ASIA</v>
      </c>
      <c r="O1123" s="2">
        <f t="shared" si="51"/>
        <v>2</v>
      </c>
      <c r="P1123" t="str">
        <f t="shared" si="53"/>
        <v>India</v>
      </c>
    </row>
    <row r="1124" spans="1:16" ht="38.25" x14ac:dyDescent="0.2">
      <c r="A1124" s="1" t="s">
        <v>3897</v>
      </c>
      <c r="B1124" s="1" t="s">
        <v>5813</v>
      </c>
      <c r="C1124" s="1" t="s">
        <v>5267</v>
      </c>
      <c r="D1124" s="1">
        <v>853000</v>
      </c>
      <c r="E1124" s="1" t="s">
        <v>718</v>
      </c>
      <c r="F1124" s="1">
        <v>15190.15293</v>
      </c>
      <c r="G1124" s="1" t="s">
        <v>1866</v>
      </c>
      <c r="H1124" s="1" t="s">
        <v>6511</v>
      </c>
      <c r="I1124" s="1" t="s">
        <v>1241</v>
      </c>
      <c r="J1124" s="1" t="str">
        <f>VLOOKUP(I1124,tblCountries6[],2,FALSE)</f>
        <v>India</v>
      </c>
      <c r="K1124" s="1" t="s">
        <v>5350</v>
      </c>
      <c r="L1124" s="1">
        <v>6</v>
      </c>
      <c r="M1124" s="2" t="str">
        <f t="shared" si="52"/>
        <v>india</v>
      </c>
      <c r="N1124" s="2" t="str">
        <f>VLOOKUP(M1124,ClearingKeys!$A$2:$B$104,2,FALSE)</f>
        <v>ASIA</v>
      </c>
      <c r="O1124" s="2">
        <f t="shared" si="51"/>
        <v>6</v>
      </c>
      <c r="P1124" t="str">
        <f t="shared" si="53"/>
        <v>India</v>
      </c>
    </row>
    <row r="1125" spans="1:16" ht="63.75" x14ac:dyDescent="0.2">
      <c r="A1125" s="1" t="s">
        <v>3894</v>
      </c>
      <c r="B1125" s="1" t="s">
        <v>5813</v>
      </c>
      <c r="C1125" s="1">
        <v>90000</v>
      </c>
      <c r="D1125" s="1">
        <v>90000</v>
      </c>
      <c r="E1125" s="1" t="s">
        <v>2896</v>
      </c>
      <c r="F1125" s="1">
        <v>114335.9495</v>
      </c>
      <c r="G1125" s="1" t="s">
        <v>1951</v>
      </c>
      <c r="H1125" s="1" t="s">
        <v>3027</v>
      </c>
      <c r="I1125" s="1" t="s">
        <v>5032</v>
      </c>
      <c r="J1125" s="1" t="str">
        <f>VLOOKUP(I1125,tblCountries6[],2,FALSE)</f>
        <v>Europe</v>
      </c>
      <c r="K1125" s="1" t="s">
        <v>5350</v>
      </c>
      <c r="L1125" s="1">
        <v>20</v>
      </c>
      <c r="M1125" s="2" t="str">
        <f t="shared" si="52"/>
        <v>europe</v>
      </c>
      <c r="N1125" s="2" t="str">
        <f>VLOOKUP(M1125,ClearingKeys!$A$2:$B$104,2,FALSE)</f>
        <v>EUROPE</v>
      </c>
      <c r="O1125" s="2">
        <f t="shared" si="51"/>
        <v>20</v>
      </c>
      <c r="P1125" t="str">
        <f t="shared" si="53"/>
        <v>Europe</v>
      </c>
    </row>
    <row r="1126" spans="1:16" ht="51" x14ac:dyDescent="0.2">
      <c r="A1126" s="1" t="s">
        <v>3895</v>
      </c>
      <c r="B1126" s="1" t="s">
        <v>2238</v>
      </c>
      <c r="C1126" s="1" t="s">
        <v>4198</v>
      </c>
      <c r="D1126" s="1">
        <v>23000</v>
      </c>
      <c r="E1126" s="1" t="s">
        <v>211</v>
      </c>
      <c r="F1126" s="1">
        <v>36252.100259999999</v>
      </c>
      <c r="G1126" s="1" t="s">
        <v>6294</v>
      </c>
      <c r="H1126" s="1" t="s">
        <v>3027</v>
      </c>
      <c r="I1126" s="1" t="s">
        <v>922</v>
      </c>
      <c r="J1126" s="1" t="str">
        <f>VLOOKUP(I1126,tblCountries6[],2,FALSE)</f>
        <v>UK</v>
      </c>
      <c r="K1126" s="1" t="s">
        <v>1240</v>
      </c>
      <c r="L1126" s="1">
        <v>10</v>
      </c>
      <c r="M1126" s="2" t="str">
        <f t="shared" si="52"/>
        <v>uk</v>
      </c>
      <c r="N1126" s="2" t="str">
        <f>VLOOKUP(M1126,ClearingKeys!$A$2:$B$104,2,FALSE)</f>
        <v>EUROPE</v>
      </c>
      <c r="O1126" s="2">
        <f t="shared" si="51"/>
        <v>10</v>
      </c>
      <c r="P1126" t="str">
        <f t="shared" si="53"/>
        <v>UK</v>
      </c>
    </row>
    <row r="1127" spans="1:16" ht="38.25" x14ac:dyDescent="0.2">
      <c r="A1127" s="1" t="s">
        <v>3930</v>
      </c>
      <c r="B1127" s="1" t="s">
        <v>555</v>
      </c>
      <c r="C1127" s="1" t="s">
        <v>1374</v>
      </c>
      <c r="D1127" s="1">
        <v>30000</v>
      </c>
      <c r="E1127" s="1" t="s">
        <v>211</v>
      </c>
      <c r="F1127" s="1">
        <v>47285.348160000001</v>
      </c>
      <c r="G1127" s="1" t="s">
        <v>3840</v>
      </c>
      <c r="H1127" s="1" t="s">
        <v>519</v>
      </c>
      <c r="I1127" s="1" t="s">
        <v>922</v>
      </c>
      <c r="J1127" s="1" t="str">
        <f>VLOOKUP(I1127,tblCountries6[],2,FALSE)</f>
        <v>UK</v>
      </c>
      <c r="K1127" s="1" t="s">
        <v>5350</v>
      </c>
      <c r="L1127" s="1">
        <v>5</v>
      </c>
      <c r="M1127" s="2" t="str">
        <f t="shared" si="52"/>
        <v>uk</v>
      </c>
      <c r="N1127" s="2" t="str">
        <f>VLOOKUP(M1127,ClearingKeys!$A$2:$B$104,2,FALSE)</f>
        <v>EUROPE</v>
      </c>
      <c r="O1127" s="2">
        <f t="shared" si="51"/>
        <v>5</v>
      </c>
      <c r="P1127" t="str">
        <f t="shared" si="53"/>
        <v>UK</v>
      </c>
    </row>
    <row r="1128" spans="1:16" ht="38.25" x14ac:dyDescent="0.2">
      <c r="A1128" s="1" t="s">
        <v>3923</v>
      </c>
      <c r="B1128" s="1" t="s">
        <v>6260</v>
      </c>
      <c r="C1128" s="1" t="s">
        <v>1420</v>
      </c>
      <c r="D1128" s="1">
        <v>70000</v>
      </c>
      <c r="E1128" s="1" t="s">
        <v>2896</v>
      </c>
      <c r="F1128" s="1">
        <v>88927.960730000006</v>
      </c>
      <c r="G1128" s="1" t="s">
        <v>1588</v>
      </c>
      <c r="H1128" s="1" t="s">
        <v>5482</v>
      </c>
      <c r="I1128" s="1" t="s">
        <v>1514</v>
      </c>
      <c r="J1128" s="1" t="str">
        <f>VLOOKUP(I1128,tblCountries6[],2,FALSE)</f>
        <v>Ireland</v>
      </c>
      <c r="K1128" s="1" t="s">
        <v>5350</v>
      </c>
      <c r="L1128" s="1">
        <v>20</v>
      </c>
      <c r="M1128" s="2" t="str">
        <f t="shared" si="52"/>
        <v>ireland</v>
      </c>
      <c r="N1128" s="2" t="str">
        <f>VLOOKUP(M1128,ClearingKeys!$A$2:$B$104,2,FALSE)</f>
        <v>EUROPE</v>
      </c>
      <c r="O1128" s="2">
        <f t="shared" si="51"/>
        <v>20</v>
      </c>
      <c r="P1128" t="str">
        <f t="shared" si="53"/>
        <v>Ireland</v>
      </c>
    </row>
    <row r="1129" spans="1:16" ht="51" x14ac:dyDescent="0.2">
      <c r="A1129" s="1" t="s">
        <v>3925</v>
      </c>
      <c r="B1129" s="1" t="s">
        <v>321</v>
      </c>
      <c r="C1129" s="1">
        <v>6000</v>
      </c>
      <c r="D1129" s="1">
        <v>6000</v>
      </c>
      <c r="E1129" s="1" t="s">
        <v>2902</v>
      </c>
      <c r="F1129" s="1">
        <v>6000</v>
      </c>
      <c r="G1129" s="1" t="s">
        <v>2347</v>
      </c>
      <c r="H1129" s="1" t="s">
        <v>519</v>
      </c>
      <c r="I1129" s="1" t="s">
        <v>5023</v>
      </c>
      <c r="J1129" s="1" t="str">
        <f>VLOOKUP(I1129,tblCountries6[],2,FALSE)</f>
        <v>Zambia</v>
      </c>
      <c r="K1129" s="1" t="s">
        <v>2431</v>
      </c>
      <c r="L1129" s="1">
        <v>5</v>
      </c>
      <c r="M1129" s="2" t="str">
        <f t="shared" si="52"/>
        <v>zambia</v>
      </c>
      <c r="N1129" s="2" t="str">
        <f>VLOOKUP(M1129,ClearingKeys!$A$2:$B$104,2,FALSE)</f>
        <v>AFRICA</v>
      </c>
      <c r="O1129" s="2">
        <f t="shared" si="51"/>
        <v>5</v>
      </c>
      <c r="P1129" t="str">
        <f t="shared" si="53"/>
        <v>Zambia</v>
      </c>
    </row>
    <row r="1130" spans="1:16" ht="51" x14ac:dyDescent="0.2">
      <c r="A1130" s="1" t="s">
        <v>3909</v>
      </c>
      <c r="B1130" s="1" t="s">
        <v>4288</v>
      </c>
      <c r="C1130" s="1">
        <v>35000</v>
      </c>
      <c r="D1130" s="1">
        <v>35000</v>
      </c>
      <c r="E1130" s="1" t="s">
        <v>2902</v>
      </c>
      <c r="F1130" s="1">
        <v>35000</v>
      </c>
      <c r="G1130" s="1" t="s">
        <v>6426</v>
      </c>
      <c r="H1130" s="1" t="s">
        <v>6511</v>
      </c>
      <c r="I1130" s="1" t="s">
        <v>2895</v>
      </c>
      <c r="J1130" s="1" t="str">
        <f>VLOOKUP(I1130,tblCountries6[],2,FALSE)</f>
        <v>USA</v>
      </c>
      <c r="K1130" s="1" t="s">
        <v>2431</v>
      </c>
      <c r="L1130" s="1">
        <v>20</v>
      </c>
      <c r="M1130" s="2" t="str">
        <f t="shared" si="52"/>
        <v>usa</v>
      </c>
      <c r="N1130" s="2" t="str">
        <f>VLOOKUP(M1130,ClearingKeys!$A$2:$B$104,2,FALSE)</f>
        <v>NA</v>
      </c>
      <c r="O1130" s="2">
        <f t="shared" si="51"/>
        <v>20</v>
      </c>
      <c r="P1130" t="str">
        <f t="shared" si="53"/>
        <v>USA</v>
      </c>
    </row>
    <row r="1131" spans="1:16" ht="38.25" x14ac:dyDescent="0.2">
      <c r="A1131" s="1" t="s">
        <v>3910</v>
      </c>
      <c r="B1131" s="1" t="s">
        <v>4052</v>
      </c>
      <c r="C1131" s="1" t="s">
        <v>6312</v>
      </c>
      <c r="D1131" s="1">
        <v>35000</v>
      </c>
      <c r="E1131" s="1" t="s">
        <v>211</v>
      </c>
      <c r="F1131" s="1">
        <v>55166.239520000003</v>
      </c>
      <c r="G1131" s="1" t="s">
        <v>6556</v>
      </c>
      <c r="H1131" s="1" t="s">
        <v>6511</v>
      </c>
      <c r="I1131" s="1" t="s">
        <v>922</v>
      </c>
      <c r="J1131" s="1" t="str">
        <f>VLOOKUP(I1131,tblCountries6[],2,FALSE)</f>
        <v>UK</v>
      </c>
      <c r="K1131" s="1" t="s">
        <v>1240</v>
      </c>
      <c r="L1131" s="1">
        <v>10</v>
      </c>
      <c r="M1131" s="2" t="str">
        <f t="shared" si="52"/>
        <v>uk</v>
      </c>
      <c r="N1131" s="2" t="str">
        <f>VLOOKUP(M1131,ClearingKeys!$A$2:$B$104,2,FALSE)</f>
        <v>EUROPE</v>
      </c>
      <c r="O1131" s="2">
        <f t="shared" si="51"/>
        <v>10</v>
      </c>
      <c r="P1131" t="str">
        <f t="shared" si="53"/>
        <v>UK</v>
      </c>
    </row>
    <row r="1132" spans="1:16" ht="38.25" x14ac:dyDescent="0.2">
      <c r="A1132" s="1" t="s">
        <v>3911</v>
      </c>
      <c r="B1132" s="1" t="s">
        <v>348</v>
      </c>
      <c r="C1132" s="1">
        <v>168000</v>
      </c>
      <c r="D1132" s="1">
        <v>168000</v>
      </c>
      <c r="E1132" s="1" t="s">
        <v>3460</v>
      </c>
      <c r="F1132" s="1">
        <v>1783.1669039999999</v>
      </c>
      <c r="G1132" s="1" t="s">
        <v>1361</v>
      </c>
      <c r="H1132" s="1" t="s">
        <v>519</v>
      </c>
      <c r="I1132" s="1" t="s">
        <v>288</v>
      </c>
      <c r="J1132" s="1" t="str">
        <f>VLOOKUP(I1132,tblCountries6[],2,FALSE)</f>
        <v>Pakistan</v>
      </c>
      <c r="K1132" s="1" t="s">
        <v>1240</v>
      </c>
      <c r="L1132" s="1">
        <v>10</v>
      </c>
      <c r="M1132" s="2" t="str">
        <f t="shared" si="52"/>
        <v>pakistan</v>
      </c>
      <c r="N1132" s="2" t="str">
        <f>VLOOKUP(M1132,ClearingKeys!$A$2:$B$104,2,FALSE)</f>
        <v>ASIA</v>
      </c>
      <c r="O1132" s="2">
        <f t="shared" si="51"/>
        <v>10</v>
      </c>
      <c r="P1132" t="str">
        <f t="shared" si="53"/>
        <v>Pakistan</v>
      </c>
    </row>
    <row r="1133" spans="1:16" ht="38.25" x14ac:dyDescent="0.2">
      <c r="A1133" s="1" t="s">
        <v>3912</v>
      </c>
      <c r="B1133" s="1" t="s">
        <v>5707</v>
      </c>
      <c r="C1133" s="1">
        <v>13.5</v>
      </c>
      <c r="D1133" s="1">
        <v>13500</v>
      </c>
      <c r="E1133" s="1" t="s">
        <v>2902</v>
      </c>
      <c r="F1133" s="1">
        <v>13500</v>
      </c>
      <c r="G1133" s="1" t="s">
        <v>3251</v>
      </c>
      <c r="H1133" s="1" t="s">
        <v>3027</v>
      </c>
      <c r="I1133" s="1" t="s">
        <v>4760</v>
      </c>
      <c r="J1133" s="1" t="str">
        <f>VLOOKUP(I1133,tblCountries6[],2,FALSE)</f>
        <v>Montenegro</v>
      </c>
      <c r="K1133" s="1" t="s">
        <v>1240</v>
      </c>
      <c r="L1133" s="1">
        <v>13</v>
      </c>
      <c r="M1133" s="2" t="str">
        <f t="shared" si="52"/>
        <v>montenegro</v>
      </c>
      <c r="N1133" s="2" t="str">
        <f>VLOOKUP(M1133,ClearingKeys!$A$2:$B$104,2,FALSE)</f>
        <v>EUROPE</v>
      </c>
      <c r="O1133" s="2">
        <f t="shared" si="51"/>
        <v>13</v>
      </c>
      <c r="P1133" t="str">
        <f t="shared" si="53"/>
        <v>Montenegro</v>
      </c>
    </row>
    <row r="1134" spans="1:16" ht="38.25" x14ac:dyDescent="0.2">
      <c r="A1134" s="1" t="s">
        <v>3913</v>
      </c>
      <c r="B1134" s="1" t="s">
        <v>3382</v>
      </c>
      <c r="C1134" s="1" t="s">
        <v>688</v>
      </c>
      <c r="D1134" s="1">
        <v>37500</v>
      </c>
      <c r="E1134" s="1" t="s">
        <v>211</v>
      </c>
      <c r="F1134" s="1">
        <v>59106.6852</v>
      </c>
      <c r="G1134" s="1" t="s">
        <v>150</v>
      </c>
      <c r="H1134" s="1" t="s">
        <v>519</v>
      </c>
      <c r="I1134" s="1" t="s">
        <v>922</v>
      </c>
      <c r="J1134" s="1" t="str">
        <f>VLOOKUP(I1134,tblCountries6[],2,FALSE)</f>
        <v>UK</v>
      </c>
      <c r="K1134" s="1" t="s">
        <v>5350</v>
      </c>
      <c r="L1134" s="1">
        <v>5</v>
      </c>
      <c r="M1134" s="2" t="str">
        <f t="shared" si="52"/>
        <v>uk</v>
      </c>
      <c r="N1134" s="2" t="str">
        <f>VLOOKUP(M1134,ClearingKeys!$A$2:$B$104,2,FALSE)</f>
        <v>EUROPE</v>
      </c>
      <c r="O1134" s="2">
        <f t="shared" si="51"/>
        <v>5</v>
      </c>
      <c r="P1134" t="str">
        <f t="shared" si="53"/>
        <v>UK</v>
      </c>
    </row>
    <row r="1135" spans="1:16" ht="51" x14ac:dyDescent="0.2">
      <c r="A1135" s="1" t="s">
        <v>3914</v>
      </c>
      <c r="B1135" s="1" t="s">
        <v>3915</v>
      </c>
      <c r="C1135" s="1" t="s">
        <v>4445</v>
      </c>
      <c r="D1135" s="1">
        <v>708000</v>
      </c>
      <c r="E1135" s="1" t="s">
        <v>718</v>
      </c>
      <c r="F1135" s="1">
        <v>12608.005010000001</v>
      </c>
      <c r="G1135" s="1" t="s">
        <v>4397</v>
      </c>
      <c r="H1135" s="1" t="s">
        <v>3027</v>
      </c>
      <c r="I1135" s="1" t="s">
        <v>1241</v>
      </c>
      <c r="J1135" s="1" t="str">
        <f>VLOOKUP(I1135,tblCountries6[],2,FALSE)</f>
        <v>India</v>
      </c>
      <c r="K1135" s="1" t="s">
        <v>1240</v>
      </c>
      <c r="L1135" s="1">
        <v>5</v>
      </c>
      <c r="M1135" s="2" t="str">
        <f t="shared" si="52"/>
        <v>india</v>
      </c>
      <c r="N1135" s="2" t="str">
        <f>VLOOKUP(M1135,ClearingKeys!$A$2:$B$104,2,FALSE)</f>
        <v>ASIA</v>
      </c>
      <c r="O1135" s="2">
        <f t="shared" si="51"/>
        <v>5</v>
      </c>
      <c r="P1135" t="str">
        <f t="shared" si="53"/>
        <v>India</v>
      </c>
    </row>
    <row r="1136" spans="1:16" ht="51" x14ac:dyDescent="0.2">
      <c r="A1136" s="1" t="s">
        <v>3916</v>
      </c>
      <c r="B1136" s="1" t="s">
        <v>6452</v>
      </c>
      <c r="C1136" s="1" t="s">
        <v>4323</v>
      </c>
      <c r="D1136" s="1">
        <v>366252</v>
      </c>
      <c r="E1136" s="1" t="s">
        <v>1200</v>
      </c>
      <c r="F1136" s="1">
        <v>44654.095719999998</v>
      </c>
      <c r="G1136" s="1" t="s">
        <v>519</v>
      </c>
      <c r="H1136" s="1" t="s">
        <v>519</v>
      </c>
      <c r="I1136" s="1" t="s">
        <v>6301</v>
      </c>
      <c r="J1136" s="1" t="str">
        <f>VLOOKUP(I1136,tblCountries6[],2,FALSE)</f>
        <v>South Africa</v>
      </c>
      <c r="K1136" s="1" t="s">
        <v>2431</v>
      </c>
      <c r="L1136" s="1">
        <v>15</v>
      </c>
      <c r="M1136" s="2" t="str">
        <f t="shared" si="52"/>
        <v>south africa</v>
      </c>
      <c r="N1136" s="2" t="str">
        <f>VLOOKUP(M1136,ClearingKeys!$A$2:$B$104,2,FALSE)</f>
        <v>AFRICA</v>
      </c>
      <c r="O1136" s="2">
        <f t="shared" si="51"/>
        <v>15</v>
      </c>
      <c r="P1136" t="str">
        <f t="shared" si="53"/>
        <v>South Africa</v>
      </c>
    </row>
    <row r="1137" spans="1:16" ht="38.25" x14ac:dyDescent="0.2">
      <c r="A1137" s="1" t="s">
        <v>3918</v>
      </c>
      <c r="B1137" s="1" t="s">
        <v>6370</v>
      </c>
      <c r="C1137" s="1">
        <v>69000</v>
      </c>
      <c r="D1137" s="1">
        <v>69000</v>
      </c>
      <c r="E1137" s="1" t="s">
        <v>2902</v>
      </c>
      <c r="F1137" s="1">
        <v>69000</v>
      </c>
      <c r="G1137" s="1" t="s">
        <v>5520</v>
      </c>
      <c r="H1137" s="1" t="s">
        <v>6511</v>
      </c>
      <c r="I1137" s="1" t="s">
        <v>2895</v>
      </c>
      <c r="J1137" s="1" t="str">
        <f>VLOOKUP(I1137,tblCountries6[],2,FALSE)</f>
        <v>USA</v>
      </c>
      <c r="K1137" s="1" t="s">
        <v>5350</v>
      </c>
      <c r="L1137" s="1">
        <v>20</v>
      </c>
      <c r="M1137" s="2" t="str">
        <f t="shared" si="52"/>
        <v>usa</v>
      </c>
      <c r="N1137" s="2" t="str">
        <f>VLOOKUP(M1137,ClearingKeys!$A$2:$B$104,2,FALSE)</f>
        <v>NA</v>
      </c>
      <c r="O1137" s="2">
        <f t="shared" si="51"/>
        <v>20</v>
      </c>
      <c r="P1137" t="str">
        <f t="shared" si="53"/>
        <v>USA</v>
      </c>
    </row>
    <row r="1138" spans="1:16" ht="38.25" x14ac:dyDescent="0.2">
      <c r="A1138" s="1" t="s">
        <v>3947</v>
      </c>
      <c r="B1138" s="1" t="s">
        <v>2060</v>
      </c>
      <c r="C1138" s="1">
        <v>500</v>
      </c>
      <c r="D1138" s="1">
        <v>6000</v>
      </c>
      <c r="E1138" s="1" t="s">
        <v>2902</v>
      </c>
      <c r="F1138" s="1">
        <v>6000</v>
      </c>
      <c r="G1138" s="1" t="s">
        <v>1366</v>
      </c>
      <c r="H1138" s="1" t="s">
        <v>3027</v>
      </c>
      <c r="I1138" s="1" t="s">
        <v>1241</v>
      </c>
      <c r="J1138" s="1" t="str">
        <f>VLOOKUP(I1138,tblCountries6[],2,FALSE)</f>
        <v>India</v>
      </c>
      <c r="K1138" s="1" t="s">
        <v>1240</v>
      </c>
      <c r="L1138" s="1">
        <v>6</v>
      </c>
      <c r="M1138" s="2" t="str">
        <f t="shared" si="52"/>
        <v>india</v>
      </c>
      <c r="N1138" s="2" t="str">
        <f>VLOOKUP(M1138,ClearingKeys!$A$2:$B$104,2,FALSE)</f>
        <v>ASIA</v>
      </c>
      <c r="O1138" s="2">
        <f t="shared" si="51"/>
        <v>6</v>
      </c>
      <c r="P1138" t="str">
        <f t="shared" si="53"/>
        <v>India</v>
      </c>
    </row>
    <row r="1139" spans="1:16" ht="38.25" x14ac:dyDescent="0.2">
      <c r="A1139" s="1" t="s">
        <v>3943</v>
      </c>
      <c r="B1139" s="1" t="s">
        <v>431</v>
      </c>
      <c r="C1139" s="1" t="s">
        <v>1634</v>
      </c>
      <c r="D1139" s="1">
        <v>500000</v>
      </c>
      <c r="E1139" s="1" t="s">
        <v>718</v>
      </c>
      <c r="F1139" s="1">
        <v>8903.9583440000006</v>
      </c>
      <c r="G1139" s="1" t="s">
        <v>4962</v>
      </c>
      <c r="H1139" s="1" t="s">
        <v>3027</v>
      </c>
      <c r="I1139" s="1" t="s">
        <v>1241</v>
      </c>
      <c r="J1139" s="1" t="str">
        <f>VLOOKUP(I1139,tblCountries6[],2,FALSE)</f>
        <v>India</v>
      </c>
      <c r="K1139" s="1" t="s">
        <v>5881</v>
      </c>
      <c r="L1139" s="1">
        <v>25</v>
      </c>
      <c r="M1139" s="2" t="str">
        <f t="shared" si="52"/>
        <v>india</v>
      </c>
      <c r="N1139" s="2" t="str">
        <f>VLOOKUP(M1139,ClearingKeys!$A$2:$B$104,2,FALSE)</f>
        <v>ASIA</v>
      </c>
      <c r="O1139" s="2">
        <f t="shared" si="51"/>
        <v>25</v>
      </c>
      <c r="P1139" t="str">
        <f t="shared" si="53"/>
        <v>India</v>
      </c>
    </row>
    <row r="1140" spans="1:16" ht="51" x14ac:dyDescent="0.2">
      <c r="A1140" s="1" t="s">
        <v>3945</v>
      </c>
      <c r="B1140" s="1" t="s">
        <v>2984</v>
      </c>
      <c r="C1140" s="1">
        <v>30000</v>
      </c>
      <c r="D1140" s="1">
        <v>30000</v>
      </c>
      <c r="E1140" s="1" t="s">
        <v>2902</v>
      </c>
      <c r="F1140" s="1">
        <v>30000</v>
      </c>
      <c r="G1140" s="1" t="s">
        <v>1614</v>
      </c>
      <c r="H1140" s="1" t="s">
        <v>3027</v>
      </c>
      <c r="I1140" s="1" t="s">
        <v>1325</v>
      </c>
      <c r="J1140" s="1" t="str">
        <f>VLOOKUP(I1140,tblCountries6[],2,FALSE)</f>
        <v>Mexico</v>
      </c>
      <c r="K1140" s="1" t="s">
        <v>2431</v>
      </c>
      <c r="L1140" s="1">
        <v>17</v>
      </c>
      <c r="M1140" s="2" t="str">
        <f t="shared" si="52"/>
        <v>mexico</v>
      </c>
      <c r="N1140" s="2" t="str">
        <f>VLOOKUP(M1140,ClearingKeys!$A$2:$B$104,2,FALSE)</f>
        <v>NA</v>
      </c>
      <c r="O1140" s="2">
        <f t="shared" si="51"/>
        <v>17</v>
      </c>
      <c r="P1140" t="str">
        <f t="shared" si="53"/>
        <v>Mexico</v>
      </c>
    </row>
    <row r="1141" spans="1:16" ht="38.25" x14ac:dyDescent="0.2">
      <c r="A1141" s="1" t="s">
        <v>3935</v>
      </c>
      <c r="B1141" s="1" t="s">
        <v>2630</v>
      </c>
      <c r="C1141" s="1">
        <v>8600</v>
      </c>
      <c r="D1141" s="1">
        <v>8600</v>
      </c>
      <c r="E1141" s="1" t="s">
        <v>2902</v>
      </c>
      <c r="F1141" s="1">
        <v>8600</v>
      </c>
      <c r="G1141" s="1" t="s">
        <v>902</v>
      </c>
      <c r="H1141" s="1" t="s">
        <v>6511</v>
      </c>
      <c r="I1141" s="1" t="s">
        <v>1241</v>
      </c>
      <c r="J1141" s="1" t="str">
        <f>VLOOKUP(I1141,tblCountries6[],2,FALSE)</f>
        <v>India</v>
      </c>
      <c r="K1141" s="1" t="s">
        <v>1240</v>
      </c>
      <c r="L1141" s="1">
        <v>2</v>
      </c>
      <c r="M1141" s="2" t="str">
        <f t="shared" si="52"/>
        <v>india</v>
      </c>
      <c r="N1141" s="2" t="str">
        <f>VLOOKUP(M1141,ClearingKeys!$A$2:$B$104,2,FALSE)</f>
        <v>ASIA</v>
      </c>
      <c r="O1141" s="2">
        <f t="shared" si="51"/>
        <v>2</v>
      </c>
      <c r="P1141" t="str">
        <f t="shared" si="53"/>
        <v>India</v>
      </c>
    </row>
    <row r="1142" spans="1:16" ht="51" x14ac:dyDescent="0.2">
      <c r="A1142" s="1" t="s">
        <v>3937</v>
      </c>
      <c r="B1142" s="1" t="s">
        <v>2050</v>
      </c>
      <c r="C1142" s="1" t="s">
        <v>6169</v>
      </c>
      <c r="D1142" s="1">
        <v>81600</v>
      </c>
      <c r="E1142" s="1" t="s">
        <v>2902</v>
      </c>
      <c r="F1142" s="1">
        <v>81600</v>
      </c>
      <c r="G1142" s="1" t="s">
        <v>5784</v>
      </c>
      <c r="H1142" s="1" t="s">
        <v>6511</v>
      </c>
      <c r="I1142" s="1" t="s">
        <v>922</v>
      </c>
      <c r="J1142" s="1" t="str">
        <f>VLOOKUP(I1142,tblCountries6[],2,FALSE)</f>
        <v>UK</v>
      </c>
      <c r="K1142" s="1" t="s">
        <v>1240</v>
      </c>
      <c r="L1142" s="1">
        <v>4</v>
      </c>
      <c r="M1142" s="2" t="str">
        <f t="shared" si="52"/>
        <v>uk</v>
      </c>
      <c r="N1142" s="2" t="str">
        <f>VLOOKUP(M1142,ClearingKeys!$A$2:$B$104,2,FALSE)</f>
        <v>EUROPE</v>
      </c>
      <c r="O1142" s="2">
        <f t="shared" si="51"/>
        <v>4</v>
      </c>
      <c r="P1142" t="str">
        <f t="shared" si="53"/>
        <v>UK</v>
      </c>
    </row>
    <row r="1143" spans="1:16" ht="51" x14ac:dyDescent="0.2">
      <c r="A1143" s="1" t="s">
        <v>3932</v>
      </c>
      <c r="B1143" s="1" t="s">
        <v>4691</v>
      </c>
      <c r="C1143" s="1">
        <v>600000</v>
      </c>
      <c r="D1143" s="1">
        <v>600000</v>
      </c>
      <c r="E1143" s="1" t="s">
        <v>2541</v>
      </c>
      <c r="F1143" s="1">
        <v>15404.36457</v>
      </c>
      <c r="G1143" s="1" t="s">
        <v>942</v>
      </c>
      <c r="H1143" s="1" t="s">
        <v>6511</v>
      </c>
      <c r="I1143" s="1" t="s">
        <v>5154</v>
      </c>
      <c r="J1143" s="1" t="str">
        <f>VLOOKUP(I1143,tblCountries6[],2,FALSE)</f>
        <v>Dominican Republic</v>
      </c>
      <c r="K1143" s="1" t="s">
        <v>2431</v>
      </c>
      <c r="L1143" s="1">
        <v>3</v>
      </c>
      <c r="M1143" s="2" t="str">
        <f t="shared" si="52"/>
        <v>dominican republic</v>
      </c>
      <c r="N1143" s="2" t="str">
        <f>VLOOKUP(M1143,ClearingKeys!$A$2:$B$104,2,FALSE)</f>
        <v>NA</v>
      </c>
      <c r="O1143" s="2">
        <f t="shared" si="51"/>
        <v>3</v>
      </c>
      <c r="P1143" t="str">
        <f t="shared" si="53"/>
        <v>Dominican Republic</v>
      </c>
    </row>
    <row r="1144" spans="1:16" ht="51" x14ac:dyDescent="0.2">
      <c r="A1144" s="1" t="s">
        <v>3934</v>
      </c>
      <c r="B1144" s="1" t="s">
        <v>5906</v>
      </c>
      <c r="C1144" s="1" t="s">
        <v>715</v>
      </c>
      <c r="D1144" s="1">
        <v>65000</v>
      </c>
      <c r="E1144" s="1" t="s">
        <v>1537</v>
      </c>
      <c r="F1144" s="1">
        <v>63918.499000000003</v>
      </c>
      <c r="G1144" s="1" t="s">
        <v>5089</v>
      </c>
      <c r="H1144" s="1" t="s">
        <v>6511</v>
      </c>
      <c r="I1144" s="1" t="s">
        <v>2732</v>
      </c>
      <c r="J1144" s="1" t="str">
        <f>VLOOKUP(I1144,tblCountries6[],2,FALSE)</f>
        <v>Canada</v>
      </c>
      <c r="K1144" s="1" t="s">
        <v>1240</v>
      </c>
      <c r="L1144" s="1">
        <v>20</v>
      </c>
      <c r="M1144" s="2" t="str">
        <f t="shared" si="52"/>
        <v>canada</v>
      </c>
      <c r="N1144" s="2" t="str">
        <f>VLOOKUP(M1144,ClearingKeys!$A$2:$B$104,2,FALSE)</f>
        <v>NA</v>
      </c>
      <c r="O1144" s="2">
        <f t="shared" si="51"/>
        <v>20</v>
      </c>
      <c r="P1144" t="str">
        <f t="shared" si="53"/>
        <v>Canada</v>
      </c>
    </row>
    <row r="1145" spans="1:16" ht="38.25" x14ac:dyDescent="0.2">
      <c r="A1145" s="1" t="s">
        <v>3939</v>
      </c>
      <c r="B1145" s="1" t="s">
        <v>1916</v>
      </c>
      <c r="C1145" s="1">
        <v>75000</v>
      </c>
      <c r="D1145" s="1">
        <v>75000</v>
      </c>
      <c r="E1145" s="1" t="s">
        <v>2902</v>
      </c>
      <c r="F1145" s="1">
        <v>75000</v>
      </c>
      <c r="G1145" s="1" t="s">
        <v>2089</v>
      </c>
      <c r="H1145" s="1" t="s">
        <v>2089</v>
      </c>
      <c r="I1145" s="1" t="s">
        <v>2895</v>
      </c>
      <c r="J1145" s="1" t="str">
        <f>VLOOKUP(I1145,tblCountries6[],2,FALSE)</f>
        <v>USA</v>
      </c>
      <c r="K1145" s="1" t="s">
        <v>5350</v>
      </c>
      <c r="L1145" s="1">
        <v>20</v>
      </c>
      <c r="M1145" s="2" t="str">
        <f t="shared" si="52"/>
        <v>usa</v>
      </c>
      <c r="N1145" s="2" t="str">
        <f>VLOOKUP(M1145,ClearingKeys!$A$2:$B$104,2,FALSE)</f>
        <v>NA</v>
      </c>
      <c r="O1145" s="2">
        <f t="shared" si="51"/>
        <v>20</v>
      </c>
      <c r="P1145" t="str">
        <f t="shared" si="53"/>
        <v>USA</v>
      </c>
    </row>
    <row r="1146" spans="1:16" ht="38.25" x14ac:dyDescent="0.2">
      <c r="A1146" s="1" t="s">
        <v>3941</v>
      </c>
      <c r="B1146" s="1" t="s">
        <v>1916</v>
      </c>
      <c r="C1146" s="1">
        <v>59000</v>
      </c>
      <c r="D1146" s="1">
        <v>59000</v>
      </c>
      <c r="E1146" s="1" t="s">
        <v>2902</v>
      </c>
      <c r="F1146" s="1">
        <v>59000</v>
      </c>
      <c r="G1146" s="1" t="s">
        <v>2455</v>
      </c>
      <c r="H1146" s="1" t="s">
        <v>6511</v>
      </c>
      <c r="I1146" s="1" t="s">
        <v>2895</v>
      </c>
      <c r="J1146" s="1" t="str">
        <f>VLOOKUP(I1146,tblCountries6[],2,FALSE)</f>
        <v>USA</v>
      </c>
      <c r="K1146" s="1" t="s">
        <v>1240</v>
      </c>
      <c r="L1146" s="1">
        <v>14</v>
      </c>
      <c r="M1146" s="2" t="str">
        <f t="shared" si="52"/>
        <v>usa</v>
      </c>
      <c r="N1146" s="2" t="str">
        <f>VLOOKUP(M1146,ClearingKeys!$A$2:$B$104,2,FALSE)</f>
        <v>NA</v>
      </c>
      <c r="O1146" s="2">
        <f t="shared" si="51"/>
        <v>14</v>
      </c>
      <c r="P1146" t="str">
        <f t="shared" si="53"/>
        <v>USA</v>
      </c>
    </row>
    <row r="1147" spans="1:16" ht="38.25" x14ac:dyDescent="0.2">
      <c r="A1147" s="1" t="s">
        <v>3938</v>
      </c>
      <c r="B1147" s="1" t="s">
        <v>5529</v>
      </c>
      <c r="C1147" s="1" t="s">
        <v>5848</v>
      </c>
      <c r="D1147" s="1">
        <v>50000</v>
      </c>
      <c r="E1147" s="1" t="s">
        <v>2902</v>
      </c>
      <c r="F1147" s="1">
        <v>50000</v>
      </c>
      <c r="G1147" s="1" t="s">
        <v>1490</v>
      </c>
      <c r="H1147" s="1" t="s">
        <v>3027</v>
      </c>
      <c r="I1147" s="1" t="s">
        <v>2732</v>
      </c>
      <c r="J1147" s="1" t="str">
        <f>VLOOKUP(I1147,tblCountries6[],2,FALSE)</f>
        <v>Canada</v>
      </c>
      <c r="K1147" s="1" t="s">
        <v>5881</v>
      </c>
      <c r="L1147" s="1">
        <v>5</v>
      </c>
      <c r="M1147" s="2" t="str">
        <f t="shared" si="52"/>
        <v>canada</v>
      </c>
      <c r="N1147" s="2" t="str">
        <f>VLOOKUP(M1147,ClearingKeys!$A$2:$B$104,2,FALSE)</f>
        <v>NA</v>
      </c>
      <c r="O1147" s="2">
        <f t="shared" si="51"/>
        <v>5</v>
      </c>
      <c r="P1147" t="str">
        <f t="shared" si="53"/>
        <v>Canada</v>
      </c>
    </row>
    <row r="1148" spans="1:16" ht="38.25" x14ac:dyDescent="0.2">
      <c r="A1148" s="1" t="s">
        <v>3952</v>
      </c>
      <c r="B1148" s="1" t="s">
        <v>1413</v>
      </c>
      <c r="C1148" s="1" t="s">
        <v>5923</v>
      </c>
      <c r="D1148" s="1">
        <v>80000</v>
      </c>
      <c r="E1148" s="1" t="s">
        <v>211</v>
      </c>
      <c r="F1148" s="1">
        <v>126094.26179999999</v>
      </c>
      <c r="G1148" s="1" t="s">
        <v>6352</v>
      </c>
      <c r="H1148" s="1" t="s">
        <v>2089</v>
      </c>
      <c r="I1148" s="1" t="s">
        <v>922</v>
      </c>
      <c r="J1148" s="1" t="str">
        <f>VLOOKUP(I1148,tblCountries6[],2,FALSE)</f>
        <v>UK</v>
      </c>
      <c r="K1148" s="1" t="s">
        <v>1240</v>
      </c>
      <c r="L1148" s="1">
        <v>15</v>
      </c>
      <c r="M1148" s="2" t="str">
        <f t="shared" si="52"/>
        <v>uk</v>
      </c>
      <c r="N1148" s="2" t="str">
        <f>VLOOKUP(M1148,ClearingKeys!$A$2:$B$104,2,FALSE)</f>
        <v>EUROPE</v>
      </c>
      <c r="O1148" s="2">
        <f t="shared" si="51"/>
        <v>15</v>
      </c>
      <c r="P1148" t="str">
        <f t="shared" si="53"/>
        <v>UK</v>
      </c>
    </row>
    <row r="1149" spans="1:16" ht="38.25" x14ac:dyDescent="0.2">
      <c r="A1149" s="1" t="s">
        <v>3951</v>
      </c>
      <c r="B1149" s="1" t="s">
        <v>5410</v>
      </c>
      <c r="C1149" s="1">
        <v>54000</v>
      </c>
      <c r="D1149" s="1">
        <v>54000</v>
      </c>
      <c r="E1149" s="1" t="s">
        <v>1782</v>
      </c>
      <c r="F1149" s="1">
        <v>26691.183010000001</v>
      </c>
      <c r="G1149" s="1" t="s">
        <v>5197</v>
      </c>
      <c r="H1149" s="1" t="s">
        <v>3027</v>
      </c>
      <c r="I1149" s="1" t="s">
        <v>2543</v>
      </c>
      <c r="J1149" s="1" t="str">
        <f>VLOOKUP(I1149,tblCountries6[],2,FALSE)</f>
        <v>Brasil</v>
      </c>
      <c r="K1149" s="1" t="s">
        <v>5881</v>
      </c>
      <c r="L1149" s="1">
        <v>7</v>
      </c>
      <c r="M1149" s="2" t="str">
        <f t="shared" si="52"/>
        <v>brasil</v>
      </c>
      <c r="N1149" s="2" t="str">
        <f>VLOOKUP(M1149,ClearingKeys!$A$2:$B$104,2,FALSE)</f>
        <v>SA</v>
      </c>
      <c r="O1149" s="2">
        <f t="shared" si="51"/>
        <v>7</v>
      </c>
      <c r="P1149" t="str">
        <f t="shared" si="53"/>
        <v>Brasil</v>
      </c>
    </row>
    <row r="1150" spans="1:16" ht="38.25" x14ac:dyDescent="0.2">
      <c r="A1150" s="1" t="s">
        <v>3954</v>
      </c>
      <c r="B1150" s="1" t="s">
        <v>5410</v>
      </c>
      <c r="C1150" s="1">
        <v>500000</v>
      </c>
      <c r="D1150" s="1">
        <v>500000</v>
      </c>
      <c r="E1150" s="1" t="s">
        <v>718</v>
      </c>
      <c r="F1150" s="1">
        <v>8903.9583440000006</v>
      </c>
      <c r="G1150" s="1" t="s">
        <v>1604</v>
      </c>
      <c r="H1150" s="1" t="s">
        <v>6511</v>
      </c>
      <c r="I1150" s="1" t="s">
        <v>1241</v>
      </c>
      <c r="J1150" s="1" t="str">
        <f>VLOOKUP(I1150,tblCountries6[],2,FALSE)</f>
        <v>India</v>
      </c>
      <c r="K1150" s="1" t="s">
        <v>1240</v>
      </c>
      <c r="L1150" s="1">
        <v>0.8</v>
      </c>
      <c r="M1150" s="2" t="str">
        <f t="shared" si="52"/>
        <v>india</v>
      </c>
      <c r="N1150" s="2" t="str">
        <f>VLOOKUP(M1150,ClearingKeys!$A$2:$B$104,2,FALSE)</f>
        <v>ASIA</v>
      </c>
      <c r="O1150" s="2">
        <f t="shared" si="51"/>
        <v>0.8</v>
      </c>
      <c r="P1150" t="str">
        <f t="shared" si="53"/>
        <v>India</v>
      </c>
    </row>
    <row r="1151" spans="1:16" ht="38.25" x14ac:dyDescent="0.2">
      <c r="A1151" s="1" t="s">
        <v>3953</v>
      </c>
      <c r="B1151" s="1" t="s">
        <v>5410</v>
      </c>
      <c r="C1151" s="1">
        <v>8725</v>
      </c>
      <c r="D1151" s="1">
        <v>8725</v>
      </c>
      <c r="E1151" s="1" t="s">
        <v>2902</v>
      </c>
      <c r="F1151" s="1">
        <v>8725</v>
      </c>
      <c r="G1151" s="1" t="s">
        <v>1876</v>
      </c>
      <c r="H1151" s="1" t="s">
        <v>3027</v>
      </c>
      <c r="I1151" s="1" t="s">
        <v>288</v>
      </c>
      <c r="J1151" s="1" t="str">
        <f>VLOOKUP(I1151,tblCountries6[],2,FALSE)</f>
        <v>Pakistan</v>
      </c>
      <c r="K1151" s="1" t="s">
        <v>5350</v>
      </c>
      <c r="L1151" s="1">
        <v>18</v>
      </c>
      <c r="M1151" s="2" t="str">
        <f t="shared" si="52"/>
        <v>pakistan</v>
      </c>
      <c r="N1151" s="2" t="str">
        <f>VLOOKUP(M1151,ClearingKeys!$A$2:$B$104,2,FALSE)</f>
        <v>ASIA</v>
      </c>
      <c r="O1151" s="2">
        <f t="shared" si="51"/>
        <v>18</v>
      </c>
      <c r="P1151" t="str">
        <f t="shared" si="53"/>
        <v>Pakistan</v>
      </c>
    </row>
    <row r="1152" spans="1:16" ht="38.25" x14ac:dyDescent="0.2">
      <c r="A1152" s="1" t="s">
        <v>3959</v>
      </c>
      <c r="B1152" s="1" t="s">
        <v>3770</v>
      </c>
      <c r="C1152" s="1" t="s">
        <v>4850</v>
      </c>
      <c r="D1152" s="1">
        <v>32000</v>
      </c>
      <c r="E1152" s="1" t="s">
        <v>211</v>
      </c>
      <c r="F1152" s="1">
        <v>50437.704709999998</v>
      </c>
      <c r="G1152" s="1" t="s">
        <v>5649</v>
      </c>
      <c r="H1152" s="1" t="s">
        <v>6511</v>
      </c>
      <c r="I1152" s="1" t="s">
        <v>922</v>
      </c>
      <c r="J1152" s="1" t="str">
        <f>VLOOKUP(I1152,tblCountries6[],2,FALSE)</f>
        <v>UK</v>
      </c>
      <c r="K1152" s="1" t="s">
        <v>1240</v>
      </c>
      <c r="L1152" s="1">
        <v>4</v>
      </c>
      <c r="M1152" s="2" t="str">
        <f t="shared" si="52"/>
        <v>uk</v>
      </c>
      <c r="N1152" s="2" t="str">
        <f>VLOOKUP(M1152,ClearingKeys!$A$2:$B$104,2,FALSE)</f>
        <v>EUROPE</v>
      </c>
      <c r="O1152" s="2">
        <f t="shared" si="51"/>
        <v>4</v>
      </c>
      <c r="P1152" t="str">
        <f t="shared" si="53"/>
        <v>UK</v>
      </c>
    </row>
    <row r="1153" spans="1:16" ht="51" x14ac:dyDescent="0.2">
      <c r="A1153" s="1" t="s">
        <v>3964</v>
      </c>
      <c r="B1153" s="1" t="s">
        <v>2663</v>
      </c>
      <c r="C1153" s="1" t="s">
        <v>305</v>
      </c>
      <c r="D1153" s="1">
        <v>43000</v>
      </c>
      <c r="E1153" s="1" t="s">
        <v>211</v>
      </c>
      <c r="F1153" s="1">
        <v>67775.665699999998</v>
      </c>
      <c r="G1153" s="1" t="s">
        <v>5447</v>
      </c>
      <c r="H1153" s="1" t="s">
        <v>519</v>
      </c>
      <c r="I1153" s="1" t="s">
        <v>922</v>
      </c>
      <c r="J1153" s="1" t="str">
        <f>VLOOKUP(I1153,tblCountries6[],2,FALSE)</f>
        <v>UK</v>
      </c>
      <c r="K1153" s="1" t="s">
        <v>2431</v>
      </c>
      <c r="L1153" s="1">
        <v>15</v>
      </c>
      <c r="M1153" s="2" t="str">
        <f t="shared" si="52"/>
        <v>uk</v>
      </c>
      <c r="N1153" s="2" t="str">
        <f>VLOOKUP(M1153,ClearingKeys!$A$2:$B$104,2,FALSE)</f>
        <v>EUROPE</v>
      </c>
      <c r="O1153" s="2">
        <f t="shared" si="51"/>
        <v>15</v>
      </c>
      <c r="P1153" t="str">
        <f t="shared" si="53"/>
        <v>UK</v>
      </c>
    </row>
    <row r="1154" spans="1:16" ht="38.25" x14ac:dyDescent="0.2">
      <c r="A1154" s="1" t="s">
        <v>3961</v>
      </c>
      <c r="B1154" s="1" t="s">
        <v>1636</v>
      </c>
      <c r="C1154" s="1" t="s">
        <v>2470</v>
      </c>
      <c r="D1154" s="1">
        <v>53000</v>
      </c>
      <c r="E1154" s="1" t="s">
        <v>1537</v>
      </c>
      <c r="F1154" s="1">
        <v>52118.16072</v>
      </c>
      <c r="G1154" s="1" t="s">
        <v>5916</v>
      </c>
      <c r="H1154" s="1" t="s">
        <v>6511</v>
      </c>
      <c r="I1154" s="1" t="s">
        <v>2732</v>
      </c>
      <c r="J1154" s="1" t="str">
        <f>VLOOKUP(I1154,tblCountries6[],2,FALSE)</f>
        <v>Canada</v>
      </c>
      <c r="K1154" s="1" t="s">
        <v>1240</v>
      </c>
      <c r="L1154" s="1">
        <v>6</v>
      </c>
      <c r="M1154" s="2" t="str">
        <f t="shared" si="52"/>
        <v>canada</v>
      </c>
      <c r="N1154" s="2" t="str">
        <f>VLOOKUP(M1154,ClearingKeys!$A$2:$B$104,2,FALSE)</f>
        <v>NA</v>
      </c>
      <c r="O1154" s="2">
        <f t="shared" si="51"/>
        <v>6</v>
      </c>
      <c r="P1154" t="str">
        <f t="shared" si="53"/>
        <v>Canada</v>
      </c>
    </row>
    <row r="1155" spans="1:16" ht="38.25" x14ac:dyDescent="0.2">
      <c r="A1155" s="1" t="s">
        <v>3956</v>
      </c>
      <c r="B1155" s="1" t="s">
        <v>3370</v>
      </c>
      <c r="C1155" s="1" t="s">
        <v>5917</v>
      </c>
      <c r="D1155" s="1">
        <v>200000</v>
      </c>
      <c r="E1155" s="1" t="s">
        <v>718</v>
      </c>
      <c r="F1155" s="1">
        <v>3561.583337</v>
      </c>
      <c r="G1155" s="1" t="s">
        <v>4015</v>
      </c>
      <c r="H1155" s="1" t="s">
        <v>6511</v>
      </c>
      <c r="I1155" s="1" t="s">
        <v>1241</v>
      </c>
      <c r="J1155" s="1" t="str">
        <f>VLOOKUP(I1155,tblCountries6[],2,FALSE)</f>
        <v>India</v>
      </c>
      <c r="K1155" s="1" t="s">
        <v>5881</v>
      </c>
      <c r="L1155" s="1">
        <v>6</v>
      </c>
      <c r="M1155" s="2" t="str">
        <f t="shared" si="52"/>
        <v>india</v>
      </c>
      <c r="N1155" s="2" t="str">
        <f>VLOOKUP(M1155,ClearingKeys!$A$2:$B$104,2,FALSE)</f>
        <v>ASIA</v>
      </c>
      <c r="O1155" s="2">
        <f t="shared" si="51"/>
        <v>6</v>
      </c>
      <c r="P1155" t="str">
        <f t="shared" si="53"/>
        <v>India</v>
      </c>
    </row>
    <row r="1156" spans="1:16" ht="38.25" x14ac:dyDescent="0.2">
      <c r="A1156" s="1" t="s">
        <v>3955</v>
      </c>
      <c r="B1156" s="1" t="s">
        <v>5695</v>
      </c>
      <c r="C1156" s="1" t="s">
        <v>3749</v>
      </c>
      <c r="D1156" s="1">
        <v>450000</v>
      </c>
      <c r="E1156" s="1" t="s">
        <v>718</v>
      </c>
      <c r="F1156" s="1">
        <v>8013.5625090000003</v>
      </c>
      <c r="G1156" s="1" t="s">
        <v>362</v>
      </c>
      <c r="H1156" s="1" t="s">
        <v>3027</v>
      </c>
      <c r="I1156" s="1" t="s">
        <v>1241</v>
      </c>
      <c r="J1156" s="1" t="str">
        <f>VLOOKUP(I1156,tblCountries6[],2,FALSE)</f>
        <v>India</v>
      </c>
      <c r="K1156" s="1" t="s">
        <v>1240</v>
      </c>
      <c r="L1156" s="1">
        <v>21</v>
      </c>
      <c r="M1156" s="2" t="str">
        <f t="shared" si="52"/>
        <v>india</v>
      </c>
      <c r="N1156" s="2" t="str">
        <f>VLOOKUP(M1156,ClearingKeys!$A$2:$B$104,2,FALSE)</f>
        <v>ASIA</v>
      </c>
      <c r="O1156" s="2">
        <f t="shared" si="51"/>
        <v>21</v>
      </c>
      <c r="P1156" t="str">
        <f t="shared" si="53"/>
        <v>India</v>
      </c>
    </row>
    <row r="1157" spans="1:16" ht="51" x14ac:dyDescent="0.2">
      <c r="A1157" s="1" t="s">
        <v>3975</v>
      </c>
      <c r="B1157" s="1" t="s">
        <v>347</v>
      </c>
      <c r="C1157" s="1">
        <v>28000</v>
      </c>
      <c r="D1157" s="1">
        <v>28000</v>
      </c>
      <c r="E1157" s="1" t="s">
        <v>2902</v>
      </c>
      <c r="F1157" s="1">
        <v>28000</v>
      </c>
      <c r="G1157" s="1" t="s">
        <v>403</v>
      </c>
      <c r="H1157" s="1" t="s">
        <v>3027</v>
      </c>
      <c r="I1157" s="1" t="s">
        <v>1234</v>
      </c>
      <c r="J1157" s="1" t="str">
        <f>VLOOKUP(I1157,tblCountries6[],2,FALSE)</f>
        <v>Poland</v>
      </c>
      <c r="K1157" s="1" t="s">
        <v>1240</v>
      </c>
      <c r="L1157" s="1">
        <v>5</v>
      </c>
      <c r="M1157" s="2" t="str">
        <f t="shared" si="52"/>
        <v>poland</v>
      </c>
      <c r="N1157" s="2" t="str">
        <f>VLOOKUP(M1157,ClearingKeys!$A$2:$B$104,2,FALSE)</f>
        <v>EUROPE</v>
      </c>
      <c r="O1157" s="2">
        <f t="shared" si="51"/>
        <v>5</v>
      </c>
      <c r="P1157" t="str">
        <f t="shared" si="53"/>
        <v>Poland</v>
      </c>
    </row>
    <row r="1158" spans="1:16" ht="38.25" x14ac:dyDescent="0.2">
      <c r="A1158" s="1" t="s">
        <v>3974</v>
      </c>
      <c r="B1158" s="1" t="s">
        <v>1880</v>
      </c>
      <c r="C1158" s="1">
        <v>31763</v>
      </c>
      <c r="D1158" s="1">
        <v>31763</v>
      </c>
      <c r="E1158" s="1" t="s">
        <v>211</v>
      </c>
      <c r="F1158" s="1">
        <v>50064.150459999997</v>
      </c>
      <c r="G1158" s="1" t="s">
        <v>3681</v>
      </c>
      <c r="H1158" s="1" t="s">
        <v>6511</v>
      </c>
      <c r="I1158" s="1" t="s">
        <v>922</v>
      </c>
      <c r="J1158" s="1" t="str">
        <f>VLOOKUP(I1158,tblCountries6[],2,FALSE)</f>
        <v>UK</v>
      </c>
      <c r="K1158" s="1" t="s">
        <v>5350</v>
      </c>
      <c r="L1158" s="1">
        <v>2</v>
      </c>
      <c r="M1158" s="2" t="str">
        <f t="shared" si="52"/>
        <v>uk</v>
      </c>
      <c r="N1158" s="2" t="str">
        <f>VLOOKUP(M1158,ClearingKeys!$A$2:$B$104,2,FALSE)</f>
        <v>EUROPE</v>
      </c>
      <c r="O1158" s="2">
        <f t="shared" ref="O1158:O1221" si="54">IF(ISBLANK(L1158),"na",L1158)</f>
        <v>2</v>
      </c>
      <c r="P1158" t="str">
        <f t="shared" si="53"/>
        <v>UK</v>
      </c>
    </row>
    <row r="1159" spans="1:16" ht="38.25" x14ac:dyDescent="0.2">
      <c r="A1159" s="1" t="s">
        <v>3973</v>
      </c>
      <c r="B1159" s="1" t="s">
        <v>4898</v>
      </c>
      <c r="C1159" s="1" t="s">
        <v>4266</v>
      </c>
      <c r="D1159" s="1">
        <v>32000</v>
      </c>
      <c r="E1159" s="1" t="s">
        <v>211</v>
      </c>
      <c r="F1159" s="1">
        <v>50437.704709999998</v>
      </c>
      <c r="G1159" s="1" t="s">
        <v>1689</v>
      </c>
      <c r="H1159" s="1" t="s">
        <v>6511</v>
      </c>
      <c r="I1159" s="1" t="s">
        <v>2732</v>
      </c>
      <c r="J1159" s="1" t="str">
        <f>VLOOKUP(I1159,tblCountries6[],2,FALSE)</f>
        <v>Canada</v>
      </c>
      <c r="K1159" s="1" t="s">
        <v>1240</v>
      </c>
      <c r="L1159" s="1">
        <v>9</v>
      </c>
      <c r="M1159" s="2" t="str">
        <f t="shared" ref="M1159:M1222" si="55">TRIM(LOWER(J1159))</f>
        <v>canada</v>
      </c>
      <c r="N1159" s="2" t="str">
        <f>VLOOKUP(M1159,ClearingKeys!$A$2:$B$104,2,FALSE)</f>
        <v>NA</v>
      </c>
      <c r="O1159" s="2">
        <f t="shared" si="54"/>
        <v>9</v>
      </c>
      <c r="P1159" t="str">
        <f t="shared" ref="P1159:P1222" si="56">IF(M1159="usa","USA",IF(M1159="UK","UK",PROPER(M1159)))</f>
        <v>Canada</v>
      </c>
    </row>
    <row r="1160" spans="1:16" ht="38.25" x14ac:dyDescent="0.2">
      <c r="A1160" s="1" t="s">
        <v>3972</v>
      </c>
      <c r="B1160" s="1" t="s">
        <v>509</v>
      </c>
      <c r="C1160" s="1">
        <v>27840</v>
      </c>
      <c r="D1160" s="1">
        <v>27840</v>
      </c>
      <c r="E1160" s="1" t="s">
        <v>2902</v>
      </c>
      <c r="F1160" s="1">
        <v>27840</v>
      </c>
      <c r="G1160" s="1" t="s">
        <v>3580</v>
      </c>
      <c r="H1160" s="1" t="s">
        <v>6511</v>
      </c>
      <c r="I1160" s="1" t="s">
        <v>2895</v>
      </c>
      <c r="J1160" s="1" t="str">
        <f>VLOOKUP(I1160,tblCountries6[],2,FALSE)</f>
        <v>USA</v>
      </c>
      <c r="K1160" s="1" t="s">
        <v>5350</v>
      </c>
      <c r="L1160" s="1">
        <v>1</v>
      </c>
      <c r="M1160" s="2" t="str">
        <f t="shared" si="55"/>
        <v>usa</v>
      </c>
      <c r="N1160" s="2" t="str">
        <f>VLOOKUP(M1160,ClearingKeys!$A$2:$B$104,2,FALSE)</f>
        <v>NA</v>
      </c>
      <c r="O1160" s="2">
        <f t="shared" si="54"/>
        <v>1</v>
      </c>
      <c r="P1160" t="str">
        <f t="shared" si="56"/>
        <v>USA</v>
      </c>
    </row>
    <row r="1161" spans="1:16" ht="38.25" x14ac:dyDescent="0.2">
      <c r="A1161" s="1" t="s">
        <v>3971</v>
      </c>
      <c r="B1161" s="1" t="s">
        <v>6158</v>
      </c>
      <c r="C1161" s="1">
        <v>350000</v>
      </c>
      <c r="D1161" s="1">
        <v>350000</v>
      </c>
      <c r="E1161" s="1" t="s">
        <v>718</v>
      </c>
      <c r="F1161" s="1">
        <v>6232.7708409999996</v>
      </c>
      <c r="G1161" s="1" t="s">
        <v>543</v>
      </c>
      <c r="H1161" s="1" t="s">
        <v>519</v>
      </c>
      <c r="I1161" s="1" t="s">
        <v>1241</v>
      </c>
      <c r="J1161" s="1" t="str">
        <f>VLOOKUP(I1161,tblCountries6[],2,FALSE)</f>
        <v>India</v>
      </c>
      <c r="K1161" s="1" t="s">
        <v>5350</v>
      </c>
      <c r="L1161" s="1">
        <v>1.5</v>
      </c>
      <c r="M1161" s="2" t="str">
        <f t="shared" si="55"/>
        <v>india</v>
      </c>
      <c r="N1161" s="2" t="str">
        <f>VLOOKUP(M1161,ClearingKeys!$A$2:$B$104,2,FALSE)</f>
        <v>ASIA</v>
      </c>
      <c r="O1161" s="2">
        <f t="shared" si="54"/>
        <v>1.5</v>
      </c>
      <c r="P1161" t="str">
        <f t="shared" si="56"/>
        <v>India</v>
      </c>
    </row>
    <row r="1162" spans="1:16" ht="38.25" x14ac:dyDescent="0.2">
      <c r="A1162" s="1" t="s">
        <v>3983</v>
      </c>
      <c r="B1162" s="1" t="s">
        <v>4865</v>
      </c>
      <c r="C1162" s="1" t="s">
        <v>5116</v>
      </c>
      <c r="D1162" s="1">
        <v>50000</v>
      </c>
      <c r="E1162" s="1" t="s">
        <v>2902</v>
      </c>
      <c r="F1162" s="1">
        <v>50000</v>
      </c>
      <c r="G1162" s="1" t="s">
        <v>4092</v>
      </c>
      <c r="H1162" s="1" t="s">
        <v>4092</v>
      </c>
      <c r="I1162" s="1" t="s">
        <v>5783</v>
      </c>
      <c r="J1162" s="1" t="str">
        <f>VLOOKUP(I1162,tblCountries6[],2,FALSE)</f>
        <v>Singapore</v>
      </c>
      <c r="K1162" s="1" t="s">
        <v>5350</v>
      </c>
      <c r="L1162" s="1">
        <v>25</v>
      </c>
      <c r="M1162" s="2" t="str">
        <f t="shared" si="55"/>
        <v>singapore</v>
      </c>
      <c r="N1162" s="2" t="str">
        <f>VLOOKUP(M1162,ClearingKeys!$A$2:$B$104,2,FALSE)</f>
        <v>ASIA</v>
      </c>
      <c r="O1162" s="2">
        <f t="shared" si="54"/>
        <v>25</v>
      </c>
      <c r="P1162" t="str">
        <f t="shared" si="56"/>
        <v>Singapore</v>
      </c>
    </row>
    <row r="1163" spans="1:16" ht="51" x14ac:dyDescent="0.2">
      <c r="A1163" s="1" t="s">
        <v>3981</v>
      </c>
      <c r="B1163" s="1" t="s">
        <v>3332</v>
      </c>
      <c r="C1163" s="1">
        <v>48000</v>
      </c>
      <c r="D1163" s="1">
        <v>48000</v>
      </c>
      <c r="E1163" s="1" t="s">
        <v>2902</v>
      </c>
      <c r="F1163" s="1">
        <v>48000</v>
      </c>
      <c r="G1163" s="1" t="s">
        <v>5342</v>
      </c>
      <c r="H1163" s="1" t="s">
        <v>2089</v>
      </c>
      <c r="I1163" s="1" t="s">
        <v>6139</v>
      </c>
      <c r="J1163" s="1" t="str">
        <f>VLOOKUP(I1163,tblCountries6[],2,FALSE)</f>
        <v>Qatar</v>
      </c>
      <c r="K1163" s="1" t="s">
        <v>5350</v>
      </c>
      <c r="L1163" s="1">
        <v>10</v>
      </c>
      <c r="M1163" s="2" t="str">
        <f t="shared" si="55"/>
        <v>qatar</v>
      </c>
      <c r="N1163" s="2" t="str">
        <f>VLOOKUP(M1163,ClearingKeys!$A$2:$B$104,2,FALSE)</f>
        <v>ASIA</v>
      </c>
      <c r="O1163" s="2">
        <f t="shared" si="54"/>
        <v>10</v>
      </c>
      <c r="P1163" t="str">
        <f t="shared" si="56"/>
        <v>Qatar</v>
      </c>
    </row>
    <row r="1164" spans="1:16" ht="38.25" x14ac:dyDescent="0.2">
      <c r="A1164" s="1" t="s">
        <v>3980</v>
      </c>
      <c r="B1164" s="1" t="s">
        <v>3772</v>
      </c>
      <c r="C1164" s="1">
        <v>2000</v>
      </c>
      <c r="D1164" s="1">
        <v>24000</v>
      </c>
      <c r="E1164" s="1" t="s">
        <v>2902</v>
      </c>
      <c r="F1164" s="1">
        <v>24000</v>
      </c>
      <c r="G1164" s="1" t="s">
        <v>2517</v>
      </c>
      <c r="H1164" s="1" t="s">
        <v>3027</v>
      </c>
      <c r="I1164" s="1" t="s">
        <v>4858</v>
      </c>
      <c r="J1164" s="1" t="str">
        <f>VLOOKUP(I1164,tblCountries6[],2,FALSE)</f>
        <v>Argentina</v>
      </c>
      <c r="K1164" s="1" t="s">
        <v>1240</v>
      </c>
      <c r="L1164" s="1">
        <v>21</v>
      </c>
      <c r="M1164" s="2" t="str">
        <f t="shared" si="55"/>
        <v>argentina</v>
      </c>
      <c r="N1164" s="2" t="str">
        <f>VLOOKUP(M1164,ClearingKeys!$A$2:$B$104,2,FALSE)</f>
        <v>SA</v>
      </c>
      <c r="O1164" s="2">
        <f t="shared" si="54"/>
        <v>21</v>
      </c>
      <c r="P1164" t="str">
        <f t="shared" si="56"/>
        <v>Argentina</v>
      </c>
    </row>
    <row r="1165" spans="1:16" ht="38.25" x14ac:dyDescent="0.2">
      <c r="A1165" s="1" t="s">
        <v>3979</v>
      </c>
      <c r="B1165" s="1" t="s">
        <v>6018</v>
      </c>
      <c r="C1165" s="1">
        <v>75000</v>
      </c>
      <c r="D1165" s="1">
        <v>75000</v>
      </c>
      <c r="E1165" s="1" t="s">
        <v>2902</v>
      </c>
      <c r="F1165" s="1">
        <v>75000</v>
      </c>
      <c r="G1165" s="1" t="s">
        <v>2972</v>
      </c>
      <c r="H1165" s="1" t="s">
        <v>6511</v>
      </c>
      <c r="I1165" s="1" t="s">
        <v>2895</v>
      </c>
      <c r="J1165" s="1" t="str">
        <f>VLOOKUP(I1165,tblCountries6[],2,FALSE)</f>
        <v>USA</v>
      </c>
      <c r="K1165" s="1" t="s">
        <v>1240</v>
      </c>
      <c r="L1165" s="1">
        <v>12</v>
      </c>
      <c r="M1165" s="2" t="str">
        <f t="shared" si="55"/>
        <v>usa</v>
      </c>
      <c r="N1165" s="2" t="str">
        <f>VLOOKUP(M1165,ClearingKeys!$A$2:$B$104,2,FALSE)</f>
        <v>NA</v>
      </c>
      <c r="O1165" s="2">
        <f t="shared" si="54"/>
        <v>12</v>
      </c>
      <c r="P1165" t="str">
        <f t="shared" si="56"/>
        <v>USA</v>
      </c>
    </row>
    <row r="1166" spans="1:16" ht="38.25" x14ac:dyDescent="0.2">
      <c r="A1166" s="1" t="s">
        <v>3978</v>
      </c>
      <c r="B1166" s="1" t="s">
        <v>4613</v>
      </c>
      <c r="C1166" s="1" t="s">
        <v>772</v>
      </c>
      <c r="D1166" s="1">
        <v>216000</v>
      </c>
      <c r="E1166" s="1" t="s">
        <v>5236</v>
      </c>
      <c r="F1166" s="1">
        <v>58799.34994</v>
      </c>
      <c r="G1166" s="1" t="s">
        <v>3331</v>
      </c>
      <c r="H1166" s="1" t="s">
        <v>6511</v>
      </c>
      <c r="I1166" s="1" t="s">
        <v>5148</v>
      </c>
      <c r="J1166" s="1" t="str">
        <f>VLOOKUP(I1166,tblCountries6[],2,FALSE)</f>
        <v>UAE</v>
      </c>
      <c r="K1166" s="1" t="s">
        <v>1240</v>
      </c>
      <c r="L1166" s="1">
        <v>2</v>
      </c>
      <c r="M1166" s="2" t="str">
        <f t="shared" si="55"/>
        <v>uae</v>
      </c>
      <c r="N1166" s="2" t="str">
        <f>VLOOKUP(M1166,ClearingKeys!$A$2:$B$104,2,FALSE)</f>
        <v>ASIA</v>
      </c>
      <c r="O1166" s="2">
        <f t="shared" si="54"/>
        <v>2</v>
      </c>
      <c r="P1166" t="str">
        <f t="shared" si="56"/>
        <v>Uae</v>
      </c>
    </row>
    <row r="1167" spans="1:16" ht="51" x14ac:dyDescent="0.2">
      <c r="A1167" s="1" t="s">
        <v>3990</v>
      </c>
      <c r="B1167" s="1" t="s">
        <v>3324</v>
      </c>
      <c r="C1167" s="1" t="s">
        <v>2974</v>
      </c>
      <c r="D1167" s="1">
        <v>2000000</v>
      </c>
      <c r="E1167" s="1" t="s">
        <v>3460</v>
      </c>
      <c r="F1167" s="1">
        <v>21228.17743</v>
      </c>
      <c r="G1167" s="1" t="s">
        <v>5128</v>
      </c>
      <c r="H1167" s="1" t="s">
        <v>5482</v>
      </c>
      <c r="I1167" s="1" t="s">
        <v>288</v>
      </c>
      <c r="J1167" s="1" t="str">
        <f>VLOOKUP(I1167,tblCountries6[],2,FALSE)</f>
        <v>Pakistan</v>
      </c>
      <c r="K1167" s="1" t="s">
        <v>2431</v>
      </c>
      <c r="L1167" s="1">
        <v>8</v>
      </c>
      <c r="M1167" s="2" t="str">
        <f t="shared" si="55"/>
        <v>pakistan</v>
      </c>
      <c r="N1167" s="2" t="str">
        <f>VLOOKUP(M1167,ClearingKeys!$A$2:$B$104,2,FALSE)</f>
        <v>ASIA</v>
      </c>
      <c r="O1167" s="2">
        <f t="shared" si="54"/>
        <v>8</v>
      </c>
      <c r="P1167" t="str">
        <f t="shared" si="56"/>
        <v>Pakistan</v>
      </c>
    </row>
    <row r="1168" spans="1:16" ht="38.25" x14ac:dyDescent="0.2">
      <c r="A1168" s="1" t="s">
        <v>3989</v>
      </c>
      <c r="B1168" s="1" t="s">
        <v>5199</v>
      </c>
      <c r="C1168" s="1">
        <v>60000</v>
      </c>
      <c r="D1168" s="1">
        <v>60000</v>
      </c>
      <c r="E1168" s="1" t="s">
        <v>2902</v>
      </c>
      <c r="F1168" s="1">
        <v>60000</v>
      </c>
      <c r="G1168" s="1" t="s">
        <v>3395</v>
      </c>
      <c r="H1168" s="1" t="s">
        <v>3027</v>
      </c>
      <c r="I1168" s="1" t="s">
        <v>2895</v>
      </c>
      <c r="J1168" s="1" t="str">
        <f>VLOOKUP(I1168,tblCountries6[],2,FALSE)</f>
        <v>USA</v>
      </c>
      <c r="K1168" s="1" t="s">
        <v>5350</v>
      </c>
      <c r="L1168" s="1">
        <v>10</v>
      </c>
      <c r="M1168" s="2" t="str">
        <f t="shared" si="55"/>
        <v>usa</v>
      </c>
      <c r="N1168" s="2" t="str">
        <f>VLOOKUP(M1168,ClearingKeys!$A$2:$B$104,2,FALSE)</f>
        <v>NA</v>
      </c>
      <c r="O1168" s="2">
        <f t="shared" si="54"/>
        <v>10</v>
      </c>
      <c r="P1168" t="str">
        <f t="shared" si="56"/>
        <v>USA</v>
      </c>
    </row>
    <row r="1169" spans="1:16" ht="51" x14ac:dyDescent="0.2">
      <c r="A1169" s="1" t="s">
        <v>3992</v>
      </c>
      <c r="B1169" s="1" t="s">
        <v>5199</v>
      </c>
      <c r="C1169" s="1" t="s">
        <v>4290</v>
      </c>
      <c r="D1169" s="1">
        <v>60000</v>
      </c>
      <c r="E1169" s="1" t="s">
        <v>3560</v>
      </c>
      <c r="F1169" s="1">
        <v>18018.88379</v>
      </c>
      <c r="G1169" s="1" t="s">
        <v>6432</v>
      </c>
      <c r="H1169" s="1" t="s">
        <v>6511</v>
      </c>
      <c r="I1169" s="1" t="s">
        <v>1234</v>
      </c>
      <c r="J1169" s="1" t="str">
        <f>VLOOKUP(I1169,tblCountries6[],2,FALSE)</f>
        <v>Poland</v>
      </c>
      <c r="K1169" s="1" t="s">
        <v>2431</v>
      </c>
      <c r="L1169" s="1">
        <v>10</v>
      </c>
      <c r="M1169" s="2" t="str">
        <f t="shared" si="55"/>
        <v>poland</v>
      </c>
      <c r="N1169" s="2" t="str">
        <f>VLOOKUP(M1169,ClearingKeys!$A$2:$B$104,2,FALSE)</f>
        <v>EUROPE</v>
      </c>
      <c r="O1169" s="2">
        <f t="shared" si="54"/>
        <v>10</v>
      </c>
      <c r="P1169" t="str">
        <f t="shared" si="56"/>
        <v>Poland</v>
      </c>
    </row>
    <row r="1170" spans="1:16" ht="38.25" x14ac:dyDescent="0.2">
      <c r="A1170" s="1" t="s">
        <v>3991</v>
      </c>
      <c r="B1170" s="1" t="s">
        <v>5248</v>
      </c>
      <c r="C1170" s="1" t="s">
        <v>198</v>
      </c>
      <c r="D1170" s="1">
        <v>7200</v>
      </c>
      <c r="E1170" s="1" t="s">
        <v>2902</v>
      </c>
      <c r="F1170" s="1">
        <v>7200</v>
      </c>
      <c r="G1170" s="1" t="s">
        <v>2941</v>
      </c>
      <c r="H1170" s="1" t="s">
        <v>381</v>
      </c>
      <c r="I1170" s="1" t="s">
        <v>1241</v>
      </c>
      <c r="J1170" s="1" t="str">
        <f>VLOOKUP(I1170,tblCountries6[],2,FALSE)</f>
        <v>India</v>
      </c>
      <c r="K1170" s="1" t="s">
        <v>1240</v>
      </c>
      <c r="L1170" s="1">
        <v>7</v>
      </c>
      <c r="M1170" s="2" t="str">
        <f t="shared" si="55"/>
        <v>india</v>
      </c>
      <c r="N1170" s="2" t="str">
        <f>VLOOKUP(M1170,ClearingKeys!$A$2:$B$104,2,FALSE)</f>
        <v>ASIA</v>
      </c>
      <c r="O1170" s="2">
        <f t="shared" si="54"/>
        <v>7</v>
      </c>
      <c r="P1170" t="str">
        <f t="shared" si="56"/>
        <v>India</v>
      </c>
    </row>
    <row r="1171" spans="1:16" ht="38.25" x14ac:dyDescent="0.2">
      <c r="A1171" s="1" t="s">
        <v>3995</v>
      </c>
      <c r="B1171" s="1" t="s">
        <v>5248</v>
      </c>
      <c r="C1171" s="1">
        <v>56000</v>
      </c>
      <c r="D1171" s="1">
        <v>56000</v>
      </c>
      <c r="E1171" s="1" t="s">
        <v>2902</v>
      </c>
      <c r="F1171" s="1">
        <v>56000</v>
      </c>
      <c r="G1171" s="1" t="s">
        <v>6511</v>
      </c>
      <c r="H1171" s="1" t="s">
        <v>6511</v>
      </c>
      <c r="I1171" s="1" t="s">
        <v>2895</v>
      </c>
      <c r="J1171" s="1" t="str">
        <f>VLOOKUP(I1171,tblCountries6[],2,FALSE)</f>
        <v>USA</v>
      </c>
      <c r="K1171" s="1" t="s">
        <v>5881</v>
      </c>
      <c r="L1171" s="1">
        <v>2</v>
      </c>
      <c r="M1171" s="2" t="str">
        <f t="shared" si="55"/>
        <v>usa</v>
      </c>
      <c r="N1171" s="2" t="str">
        <f>VLOOKUP(M1171,ClearingKeys!$A$2:$B$104,2,FALSE)</f>
        <v>NA</v>
      </c>
      <c r="O1171" s="2">
        <f t="shared" si="54"/>
        <v>2</v>
      </c>
      <c r="P1171" t="str">
        <f t="shared" si="56"/>
        <v>USA</v>
      </c>
    </row>
    <row r="1172" spans="1:16" ht="38.25" x14ac:dyDescent="0.2">
      <c r="A1172" s="1" t="s">
        <v>3994</v>
      </c>
      <c r="B1172" s="1" t="s">
        <v>1812</v>
      </c>
      <c r="C1172" s="1" t="s">
        <v>1248</v>
      </c>
      <c r="D1172" s="1">
        <v>540000</v>
      </c>
      <c r="E1172" s="1" t="s">
        <v>718</v>
      </c>
      <c r="F1172" s="1">
        <v>9616.2750109999997</v>
      </c>
      <c r="G1172" s="1" t="s">
        <v>313</v>
      </c>
      <c r="H1172" s="1" t="s">
        <v>6511</v>
      </c>
      <c r="I1172" s="1" t="s">
        <v>1241</v>
      </c>
      <c r="J1172" s="1" t="str">
        <f>VLOOKUP(I1172,tblCountries6[],2,FALSE)</f>
        <v>India</v>
      </c>
      <c r="K1172" s="1" t="s">
        <v>1240</v>
      </c>
      <c r="L1172" s="1">
        <v>7.9</v>
      </c>
      <c r="M1172" s="2" t="str">
        <f t="shared" si="55"/>
        <v>india</v>
      </c>
      <c r="N1172" s="2" t="str">
        <f>VLOOKUP(M1172,ClearingKeys!$A$2:$B$104,2,FALSE)</f>
        <v>ASIA</v>
      </c>
      <c r="O1172" s="2">
        <f t="shared" si="54"/>
        <v>7.9</v>
      </c>
      <c r="P1172" t="str">
        <f t="shared" si="56"/>
        <v>India</v>
      </c>
    </row>
    <row r="1173" spans="1:16" ht="38.25" x14ac:dyDescent="0.2">
      <c r="A1173" s="1" t="s">
        <v>3998</v>
      </c>
      <c r="B1173" s="1" t="s">
        <v>4348</v>
      </c>
      <c r="C1173" s="1" t="s">
        <v>5780</v>
      </c>
      <c r="D1173" s="1">
        <v>4300000</v>
      </c>
      <c r="E1173" s="1" t="s">
        <v>3611</v>
      </c>
      <c r="F1173" s="1">
        <v>51497.005989999998</v>
      </c>
      <c r="G1173" s="1" t="s">
        <v>4493</v>
      </c>
      <c r="H1173" s="1" t="s">
        <v>3027</v>
      </c>
      <c r="I1173" s="1" t="s">
        <v>2798</v>
      </c>
      <c r="J1173" s="1" t="str">
        <f>VLOOKUP(I1173,tblCountries6[],2,FALSE)</f>
        <v>Kenya</v>
      </c>
      <c r="K1173" s="1" t="s">
        <v>1240</v>
      </c>
      <c r="L1173" s="1">
        <v>9</v>
      </c>
      <c r="M1173" s="2" t="str">
        <f t="shared" si="55"/>
        <v>kenya</v>
      </c>
      <c r="N1173" s="2" t="str">
        <f>VLOOKUP(M1173,ClearingKeys!$A$2:$B$104,2,FALSE)</f>
        <v>AFRICA</v>
      </c>
      <c r="O1173" s="2">
        <f t="shared" si="54"/>
        <v>9</v>
      </c>
      <c r="P1173" t="str">
        <f t="shared" si="56"/>
        <v>Kenya</v>
      </c>
    </row>
    <row r="1174" spans="1:16" ht="51" x14ac:dyDescent="0.2">
      <c r="A1174" s="1" t="s">
        <v>3997</v>
      </c>
      <c r="B1174" s="1" t="s">
        <v>3766</v>
      </c>
      <c r="C1174" s="1" t="s">
        <v>2158</v>
      </c>
      <c r="D1174" s="1">
        <v>82000</v>
      </c>
      <c r="E1174" s="1" t="s">
        <v>2896</v>
      </c>
      <c r="F1174" s="1">
        <v>104172.754</v>
      </c>
      <c r="G1174" s="1" t="s">
        <v>1727</v>
      </c>
      <c r="H1174" s="1" t="s">
        <v>3027</v>
      </c>
      <c r="I1174" s="1" t="s">
        <v>1766</v>
      </c>
      <c r="J1174" s="1" t="str">
        <f>VLOOKUP(I1174,tblCountries6[],2,FALSE)</f>
        <v>Netherlands</v>
      </c>
      <c r="K1174" s="1" t="s">
        <v>2431</v>
      </c>
      <c r="L1174" s="1">
        <v>25</v>
      </c>
      <c r="M1174" s="2" t="str">
        <f t="shared" si="55"/>
        <v>netherlands</v>
      </c>
      <c r="N1174" s="2" t="str">
        <f>VLOOKUP(M1174,ClearingKeys!$A$2:$B$104,2,FALSE)</f>
        <v>EUROPE</v>
      </c>
      <c r="O1174" s="2">
        <f t="shared" si="54"/>
        <v>25</v>
      </c>
      <c r="P1174" t="str">
        <f t="shared" si="56"/>
        <v>Netherlands</v>
      </c>
    </row>
    <row r="1175" spans="1:16" ht="51" x14ac:dyDescent="0.2">
      <c r="A1175" s="1" t="s">
        <v>4001</v>
      </c>
      <c r="B1175" s="1" t="s">
        <v>2245</v>
      </c>
      <c r="C1175" s="1">
        <v>88000</v>
      </c>
      <c r="D1175" s="1">
        <v>88000</v>
      </c>
      <c r="E1175" s="1" t="s">
        <v>2902</v>
      </c>
      <c r="F1175" s="1">
        <v>88000</v>
      </c>
      <c r="G1175" s="1" t="s">
        <v>6234</v>
      </c>
      <c r="H1175" s="1" t="s">
        <v>3027</v>
      </c>
      <c r="I1175" s="1" t="s">
        <v>2895</v>
      </c>
      <c r="J1175" s="1" t="str">
        <f>VLOOKUP(I1175,tblCountries6[],2,FALSE)</f>
        <v>USA</v>
      </c>
      <c r="K1175" s="1" t="s">
        <v>1240</v>
      </c>
      <c r="L1175" s="1">
        <v>2</v>
      </c>
      <c r="M1175" s="2" t="str">
        <f t="shared" si="55"/>
        <v>usa</v>
      </c>
      <c r="N1175" s="2" t="str">
        <f>VLOOKUP(M1175,ClearingKeys!$A$2:$B$104,2,FALSE)</f>
        <v>NA</v>
      </c>
      <c r="O1175" s="2">
        <f t="shared" si="54"/>
        <v>2</v>
      </c>
      <c r="P1175" t="str">
        <f t="shared" si="56"/>
        <v>USA</v>
      </c>
    </row>
    <row r="1176" spans="1:16" ht="38.25" x14ac:dyDescent="0.2">
      <c r="A1176" s="1" t="s">
        <v>3999</v>
      </c>
      <c r="B1176" s="1" t="s">
        <v>4694</v>
      </c>
      <c r="C1176" s="1">
        <v>80000</v>
      </c>
      <c r="D1176" s="1">
        <v>80000</v>
      </c>
      <c r="E1176" s="1" t="s">
        <v>2902</v>
      </c>
      <c r="F1176" s="1">
        <v>80000</v>
      </c>
      <c r="G1176" s="1" t="s">
        <v>2816</v>
      </c>
      <c r="H1176" s="1" t="s">
        <v>6511</v>
      </c>
      <c r="I1176" s="1" t="s">
        <v>2895</v>
      </c>
      <c r="J1176" s="1" t="str">
        <f>VLOOKUP(I1176,tblCountries6[],2,FALSE)</f>
        <v>USA</v>
      </c>
      <c r="K1176" s="1" t="s">
        <v>1240</v>
      </c>
      <c r="L1176" s="1">
        <v>6</v>
      </c>
      <c r="M1176" s="2" t="str">
        <f t="shared" si="55"/>
        <v>usa</v>
      </c>
      <c r="N1176" s="2" t="str">
        <f>VLOOKUP(M1176,ClearingKeys!$A$2:$B$104,2,FALSE)</f>
        <v>NA</v>
      </c>
      <c r="O1176" s="2">
        <f t="shared" si="54"/>
        <v>6</v>
      </c>
      <c r="P1176" t="str">
        <f t="shared" si="56"/>
        <v>USA</v>
      </c>
    </row>
    <row r="1177" spans="1:16" ht="38.25" x14ac:dyDescent="0.2">
      <c r="A1177" s="1" t="s">
        <v>4300</v>
      </c>
      <c r="B1177" s="1" t="s">
        <v>1414</v>
      </c>
      <c r="C1177" s="1">
        <v>19000</v>
      </c>
      <c r="D1177" s="1">
        <v>19000</v>
      </c>
      <c r="E1177" s="1" t="s">
        <v>2902</v>
      </c>
      <c r="F1177" s="1">
        <v>19000</v>
      </c>
      <c r="G1177" s="1" t="s">
        <v>519</v>
      </c>
      <c r="H1177" s="1" t="s">
        <v>519</v>
      </c>
      <c r="I1177" s="1" t="s">
        <v>922</v>
      </c>
      <c r="J1177" s="1" t="str">
        <f>VLOOKUP(I1177,tblCountries6[],2,FALSE)</f>
        <v>UK</v>
      </c>
      <c r="K1177" s="1" t="s">
        <v>1240</v>
      </c>
      <c r="L1177" s="1">
        <v>20</v>
      </c>
      <c r="M1177" s="2" t="str">
        <f t="shared" si="55"/>
        <v>uk</v>
      </c>
      <c r="N1177" s="2" t="str">
        <f>VLOOKUP(M1177,ClearingKeys!$A$2:$B$104,2,FALSE)</f>
        <v>EUROPE</v>
      </c>
      <c r="O1177" s="2">
        <f t="shared" si="54"/>
        <v>20</v>
      </c>
      <c r="P1177" t="str">
        <f t="shared" si="56"/>
        <v>UK</v>
      </c>
    </row>
    <row r="1178" spans="1:16" ht="38.25" x14ac:dyDescent="0.2">
      <c r="A1178" s="1" t="s">
        <v>4301</v>
      </c>
      <c r="B1178" s="1" t="s">
        <v>5434</v>
      </c>
      <c r="C1178" s="1" t="s">
        <v>725</v>
      </c>
      <c r="D1178" s="1">
        <v>15000</v>
      </c>
      <c r="E1178" s="1" t="s">
        <v>2896</v>
      </c>
      <c r="F1178" s="1">
        <v>19055.991580000002</v>
      </c>
      <c r="G1178" s="1" t="s">
        <v>2348</v>
      </c>
      <c r="H1178" s="1" t="s">
        <v>5482</v>
      </c>
      <c r="I1178" s="1" t="s">
        <v>5426</v>
      </c>
      <c r="J1178" s="1" t="str">
        <f>VLOOKUP(I1178,tblCountries6[],2,FALSE)</f>
        <v>italy</v>
      </c>
      <c r="K1178" s="1" t="s">
        <v>1240</v>
      </c>
      <c r="L1178" s="1">
        <v>3</v>
      </c>
      <c r="M1178" s="2" t="str">
        <f t="shared" si="55"/>
        <v>italy</v>
      </c>
      <c r="N1178" s="2" t="str">
        <f>VLOOKUP(M1178,ClearingKeys!$A$2:$B$104,2,FALSE)</f>
        <v>EUROPE</v>
      </c>
      <c r="O1178" s="2">
        <f t="shared" si="54"/>
        <v>3</v>
      </c>
      <c r="P1178" t="str">
        <f t="shared" si="56"/>
        <v>Italy</v>
      </c>
    </row>
    <row r="1179" spans="1:16" ht="51" x14ac:dyDescent="0.2">
      <c r="A1179" s="1" t="s">
        <v>4302</v>
      </c>
      <c r="B1179" s="1" t="s">
        <v>5031</v>
      </c>
      <c r="C1179" s="1">
        <v>480000</v>
      </c>
      <c r="D1179" s="1">
        <v>480000</v>
      </c>
      <c r="E1179" s="1" t="s">
        <v>718</v>
      </c>
      <c r="F1179" s="1">
        <v>8547.8000100000008</v>
      </c>
      <c r="G1179" s="1" t="s">
        <v>5042</v>
      </c>
      <c r="H1179" s="1" t="s">
        <v>5482</v>
      </c>
      <c r="I1179" s="1" t="s">
        <v>1241</v>
      </c>
      <c r="J1179" s="1" t="str">
        <f>VLOOKUP(I1179,tblCountries6[],2,FALSE)</f>
        <v>India</v>
      </c>
      <c r="K1179" s="1" t="s">
        <v>2431</v>
      </c>
      <c r="L1179" s="1">
        <v>15</v>
      </c>
      <c r="M1179" s="2" t="str">
        <f t="shared" si="55"/>
        <v>india</v>
      </c>
      <c r="N1179" s="2" t="str">
        <f>VLOOKUP(M1179,ClearingKeys!$A$2:$B$104,2,FALSE)</f>
        <v>ASIA</v>
      </c>
      <c r="O1179" s="2">
        <f t="shared" si="54"/>
        <v>15</v>
      </c>
      <c r="P1179" t="str">
        <f t="shared" si="56"/>
        <v>India</v>
      </c>
    </row>
    <row r="1180" spans="1:16" ht="51" x14ac:dyDescent="0.2">
      <c r="A1180" s="1" t="s">
        <v>4305</v>
      </c>
      <c r="B1180" s="1" t="s">
        <v>2558</v>
      </c>
      <c r="C1180" s="1">
        <v>1100000</v>
      </c>
      <c r="D1180" s="1">
        <v>1100000</v>
      </c>
      <c r="E1180" s="1" t="s">
        <v>718</v>
      </c>
      <c r="F1180" s="1">
        <v>19588.708360000001</v>
      </c>
      <c r="G1180" s="1" t="s">
        <v>1344</v>
      </c>
      <c r="H1180" s="1" t="s">
        <v>5482</v>
      </c>
      <c r="I1180" s="1" t="s">
        <v>1241</v>
      </c>
      <c r="J1180" s="1" t="str">
        <f>VLOOKUP(I1180,tblCountries6[],2,FALSE)</f>
        <v>India</v>
      </c>
      <c r="K1180" s="1" t="s">
        <v>2431</v>
      </c>
      <c r="L1180" s="1">
        <v>13</v>
      </c>
      <c r="M1180" s="2" t="str">
        <f t="shared" si="55"/>
        <v>india</v>
      </c>
      <c r="N1180" s="2" t="str">
        <f>VLOOKUP(M1180,ClearingKeys!$A$2:$B$104,2,FALSE)</f>
        <v>ASIA</v>
      </c>
      <c r="O1180" s="2">
        <f t="shared" si="54"/>
        <v>13</v>
      </c>
      <c r="P1180" t="str">
        <f t="shared" si="56"/>
        <v>India</v>
      </c>
    </row>
    <row r="1181" spans="1:16" ht="38.25" x14ac:dyDescent="0.2">
      <c r="A1181" s="1" t="s">
        <v>4352</v>
      </c>
      <c r="B1181" s="1" t="s">
        <v>3314</v>
      </c>
      <c r="C1181" s="1">
        <v>61000</v>
      </c>
      <c r="D1181" s="1">
        <v>61000</v>
      </c>
      <c r="E1181" s="1" t="s">
        <v>2902</v>
      </c>
      <c r="F1181" s="1">
        <v>61000</v>
      </c>
      <c r="G1181" s="1" t="s">
        <v>2972</v>
      </c>
      <c r="H1181" s="1" t="s">
        <v>6511</v>
      </c>
      <c r="I1181" s="1" t="s">
        <v>2895</v>
      </c>
      <c r="J1181" s="1" t="str">
        <f>VLOOKUP(I1181,tblCountries6[],2,FALSE)</f>
        <v>USA</v>
      </c>
      <c r="K1181" s="1" t="s">
        <v>1240</v>
      </c>
      <c r="L1181" s="1">
        <v>1.5</v>
      </c>
      <c r="M1181" s="2" t="str">
        <f t="shared" si="55"/>
        <v>usa</v>
      </c>
      <c r="N1181" s="2" t="str">
        <f>VLOOKUP(M1181,ClearingKeys!$A$2:$B$104,2,FALSE)</f>
        <v>NA</v>
      </c>
      <c r="O1181" s="2">
        <f t="shared" si="54"/>
        <v>1.5</v>
      </c>
      <c r="P1181" t="str">
        <f t="shared" si="56"/>
        <v>USA</v>
      </c>
    </row>
    <row r="1182" spans="1:16" ht="51" x14ac:dyDescent="0.2">
      <c r="A1182" s="1" t="s">
        <v>4354</v>
      </c>
      <c r="B1182" s="1" t="s">
        <v>4264</v>
      </c>
      <c r="C1182" s="1">
        <v>34000</v>
      </c>
      <c r="D1182" s="1">
        <v>34000</v>
      </c>
      <c r="E1182" s="1" t="s">
        <v>211</v>
      </c>
      <c r="F1182" s="1">
        <v>53590.061249999999</v>
      </c>
      <c r="G1182" s="1" t="s">
        <v>3608</v>
      </c>
      <c r="H1182" s="1" t="s">
        <v>519</v>
      </c>
      <c r="I1182" s="1" t="s">
        <v>922</v>
      </c>
      <c r="J1182" s="1" t="str">
        <f>VLOOKUP(I1182,tblCountries6[],2,FALSE)</f>
        <v>UK</v>
      </c>
      <c r="K1182" s="1" t="s">
        <v>2431</v>
      </c>
      <c r="L1182" s="1">
        <v>10</v>
      </c>
      <c r="M1182" s="2" t="str">
        <f t="shared" si="55"/>
        <v>uk</v>
      </c>
      <c r="N1182" s="2" t="str">
        <f>VLOOKUP(M1182,ClearingKeys!$A$2:$B$104,2,FALSE)</f>
        <v>EUROPE</v>
      </c>
      <c r="O1182" s="2">
        <f t="shared" si="54"/>
        <v>10</v>
      </c>
      <c r="P1182" t="str">
        <f t="shared" si="56"/>
        <v>UK</v>
      </c>
    </row>
    <row r="1183" spans="1:16" ht="51" x14ac:dyDescent="0.2">
      <c r="A1183" s="1" t="s">
        <v>4350</v>
      </c>
      <c r="B1183" s="1" t="s">
        <v>4264</v>
      </c>
      <c r="C1183" s="1">
        <v>34000</v>
      </c>
      <c r="D1183" s="1">
        <v>34000</v>
      </c>
      <c r="E1183" s="1" t="s">
        <v>211</v>
      </c>
      <c r="F1183" s="1">
        <v>53590.061249999999</v>
      </c>
      <c r="G1183" s="1" t="s">
        <v>3608</v>
      </c>
      <c r="H1183" s="1" t="s">
        <v>519</v>
      </c>
      <c r="I1183" s="1" t="s">
        <v>922</v>
      </c>
      <c r="J1183" s="1" t="str">
        <f>VLOOKUP(I1183,tblCountries6[],2,FALSE)</f>
        <v>UK</v>
      </c>
      <c r="K1183" s="1" t="s">
        <v>2431</v>
      </c>
      <c r="L1183" s="1">
        <v>10</v>
      </c>
      <c r="M1183" s="2" t="str">
        <f t="shared" si="55"/>
        <v>uk</v>
      </c>
      <c r="N1183" s="2" t="str">
        <f>VLOOKUP(M1183,ClearingKeys!$A$2:$B$104,2,FALSE)</f>
        <v>EUROPE</v>
      </c>
      <c r="O1183" s="2">
        <f t="shared" si="54"/>
        <v>10</v>
      </c>
      <c r="P1183" t="str">
        <f t="shared" si="56"/>
        <v>UK</v>
      </c>
    </row>
    <row r="1184" spans="1:16" ht="38.25" x14ac:dyDescent="0.2">
      <c r="A1184" s="1" t="s">
        <v>4351</v>
      </c>
      <c r="B1184" s="1" t="s">
        <v>4341</v>
      </c>
      <c r="C1184" s="1">
        <v>250000</v>
      </c>
      <c r="D1184" s="1">
        <v>250000</v>
      </c>
      <c r="E1184" s="1" t="s">
        <v>718</v>
      </c>
      <c r="F1184" s="1">
        <v>4451.9791720000003</v>
      </c>
      <c r="G1184" s="1" t="s">
        <v>5790</v>
      </c>
      <c r="H1184" s="1" t="s">
        <v>3027</v>
      </c>
      <c r="I1184" s="1" t="s">
        <v>1241</v>
      </c>
      <c r="J1184" s="1" t="str">
        <f>VLOOKUP(I1184,tblCountries6[],2,FALSE)</f>
        <v>India</v>
      </c>
      <c r="K1184" s="1" t="s">
        <v>1240</v>
      </c>
      <c r="L1184" s="1">
        <v>1</v>
      </c>
      <c r="M1184" s="2" t="str">
        <f t="shared" si="55"/>
        <v>india</v>
      </c>
      <c r="N1184" s="2" t="str">
        <f>VLOOKUP(M1184,ClearingKeys!$A$2:$B$104,2,FALSE)</f>
        <v>ASIA</v>
      </c>
      <c r="O1184" s="2">
        <f t="shared" si="54"/>
        <v>1</v>
      </c>
      <c r="P1184" t="str">
        <f t="shared" si="56"/>
        <v>India</v>
      </c>
    </row>
    <row r="1185" spans="1:16" ht="51" x14ac:dyDescent="0.2">
      <c r="A1185" s="1" t="s">
        <v>4355</v>
      </c>
      <c r="B1185" s="1" t="s">
        <v>4341</v>
      </c>
      <c r="C1185" s="1">
        <v>20000</v>
      </c>
      <c r="D1185" s="1">
        <v>20000</v>
      </c>
      <c r="E1185" s="1" t="s">
        <v>2896</v>
      </c>
      <c r="F1185" s="1">
        <v>25407.98878</v>
      </c>
      <c r="G1185" s="1" t="s">
        <v>583</v>
      </c>
      <c r="H1185" s="1" t="s">
        <v>3027</v>
      </c>
      <c r="I1185" s="1" t="s">
        <v>5495</v>
      </c>
      <c r="J1185" s="1" t="str">
        <f>VLOOKUP(I1185,tblCountries6[],2,FALSE)</f>
        <v>Greece</v>
      </c>
      <c r="K1185" s="1" t="s">
        <v>5881</v>
      </c>
      <c r="L1185" s="1">
        <v>12</v>
      </c>
      <c r="M1185" s="2" t="str">
        <f t="shared" si="55"/>
        <v>greece</v>
      </c>
      <c r="N1185" s="2" t="str">
        <f>VLOOKUP(M1185,ClearingKeys!$A$2:$B$104,2,FALSE)</f>
        <v>EUROPE</v>
      </c>
      <c r="O1185" s="2">
        <f t="shared" si="54"/>
        <v>12</v>
      </c>
      <c r="P1185" t="str">
        <f t="shared" si="56"/>
        <v>Greece</v>
      </c>
    </row>
    <row r="1186" spans="1:16" ht="51" x14ac:dyDescent="0.2">
      <c r="A1186" s="1" t="s">
        <v>4357</v>
      </c>
      <c r="B1186" s="1" t="s">
        <v>5509</v>
      </c>
      <c r="C1186" s="1">
        <v>23000</v>
      </c>
      <c r="D1186" s="1">
        <v>23000</v>
      </c>
      <c r="E1186" s="1" t="s">
        <v>2902</v>
      </c>
      <c r="F1186" s="1">
        <v>23000</v>
      </c>
      <c r="G1186" s="1" t="s">
        <v>5304</v>
      </c>
      <c r="H1186" s="1" t="s">
        <v>519</v>
      </c>
      <c r="I1186" s="1" t="s">
        <v>4575</v>
      </c>
      <c r="J1186" s="1" t="str">
        <f>VLOOKUP(I1186,tblCountries6[],2,FALSE)</f>
        <v>Saudi Arabia</v>
      </c>
      <c r="K1186" s="1" t="s">
        <v>2431</v>
      </c>
      <c r="L1186" s="1">
        <v>14</v>
      </c>
      <c r="M1186" s="2" t="str">
        <f t="shared" si="55"/>
        <v>saudi arabia</v>
      </c>
      <c r="N1186" s="2" t="str">
        <f>VLOOKUP(M1186,ClearingKeys!$A$2:$B$104,2,FALSE)</f>
        <v>ASIA</v>
      </c>
      <c r="O1186" s="2">
        <f t="shared" si="54"/>
        <v>14</v>
      </c>
      <c r="P1186" t="str">
        <f t="shared" si="56"/>
        <v>Saudi Arabia</v>
      </c>
    </row>
    <row r="1187" spans="1:16" ht="38.25" x14ac:dyDescent="0.2">
      <c r="A1187" s="1" t="s">
        <v>4362</v>
      </c>
      <c r="B1187" s="1" t="s">
        <v>1156</v>
      </c>
      <c r="C1187" s="1">
        <v>900000</v>
      </c>
      <c r="D1187" s="1">
        <v>900000</v>
      </c>
      <c r="E1187" s="1" t="s">
        <v>718</v>
      </c>
      <c r="F1187" s="1">
        <v>16027.125019999999</v>
      </c>
      <c r="G1187" s="1" t="s">
        <v>343</v>
      </c>
      <c r="H1187" s="1" t="s">
        <v>3027</v>
      </c>
      <c r="I1187" s="1" t="s">
        <v>1241</v>
      </c>
      <c r="J1187" s="1" t="str">
        <f>VLOOKUP(I1187,tblCountries6[],2,FALSE)</f>
        <v>India</v>
      </c>
      <c r="K1187" s="1" t="s">
        <v>5881</v>
      </c>
      <c r="L1187" s="1">
        <v>13</v>
      </c>
      <c r="M1187" s="2" t="str">
        <f t="shared" si="55"/>
        <v>india</v>
      </c>
      <c r="N1187" s="2" t="str">
        <f>VLOOKUP(M1187,ClearingKeys!$A$2:$B$104,2,FALSE)</f>
        <v>ASIA</v>
      </c>
      <c r="O1187" s="2">
        <f t="shared" si="54"/>
        <v>13</v>
      </c>
      <c r="P1187" t="str">
        <f t="shared" si="56"/>
        <v>India</v>
      </c>
    </row>
    <row r="1188" spans="1:16" ht="51" x14ac:dyDescent="0.2">
      <c r="A1188" s="1" t="s">
        <v>4369</v>
      </c>
      <c r="B1188" s="1" t="s">
        <v>4192</v>
      </c>
      <c r="C1188" s="1">
        <v>60000</v>
      </c>
      <c r="D1188" s="1">
        <v>60000</v>
      </c>
      <c r="E1188" s="1" t="s">
        <v>2902</v>
      </c>
      <c r="F1188" s="1">
        <v>60000</v>
      </c>
      <c r="G1188" s="1" t="s">
        <v>2213</v>
      </c>
      <c r="H1188" s="1" t="s">
        <v>4092</v>
      </c>
      <c r="I1188" s="1" t="s">
        <v>2895</v>
      </c>
      <c r="J1188" s="1" t="str">
        <f>VLOOKUP(I1188,tblCountries6[],2,FALSE)</f>
        <v>USA</v>
      </c>
      <c r="K1188" s="1" t="s">
        <v>5881</v>
      </c>
      <c r="L1188" s="1">
        <v>6</v>
      </c>
      <c r="M1188" s="2" t="str">
        <f t="shared" si="55"/>
        <v>usa</v>
      </c>
      <c r="N1188" s="2" t="str">
        <f>VLOOKUP(M1188,ClearingKeys!$A$2:$B$104,2,FALSE)</f>
        <v>NA</v>
      </c>
      <c r="O1188" s="2">
        <f t="shared" si="54"/>
        <v>6</v>
      </c>
      <c r="P1188" t="str">
        <f t="shared" si="56"/>
        <v>USA</v>
      </c>
    </row>
    <row r="1189" spans="1:16" ht="38.25" x14ac:dyDescent="0.2">
      <c r="A1189" s="1" t="s">
        <v>4368</v>
      </c>
      <c r="B1189" s="1" t="s">
        <v>4192</v>
      </c>
      <c r="C1189" s="1">
        <v>800</v>
      </c>
      <c r="D1189" s="1">
        <v>4800</v>
      </c>
      <c r="E1189" s="1" t="s">
        <v>2902</v>
      </c>
      <c r="F1189" s="1">
        <v>4800</v>
      </c>
      <c r="G1189" s="1" t="s">
        <v>2972</v>
      </c>
      <c r="H1189" s="1" t="s">
        <v>6511</v>
      </c>
      <c r="I1189" s="1" t="s">
        <v>1241</v>
      </c>
      <c r="J1189" s="1" t="str">
        <f>VLOOKUP(I1189,tblCountries6[],2,FALSE)</f>
        <v>India</v>
      </c>
      <c r="K1189" s="1" t="s">
        <v>1240</v>
      </c>
      <c r="L1189" s="1">
        <v>5</v>
      </c>
      <c r="M1189" s="2" t="str">
        <f t="shared" si="55"/>
        <v>india</v>
      </c>
      <c r="N1189" s="2" t="str">
        <f>VLOOKUP(M1189,ClearingKeys!$A$2:$B$104,2,FALSE)</f>
        <v>ASIA</v>
      </c>
      <c r="O1189" s="2">
        <f t="shared" si="54"/>
        <v>5</v>
      </c>
      <c r="P1189" t="str">
        <f t="shared" si="56"/>
        <v>India</v>
      </c>
    </row>
    <row r="1190" spans="1:16" ht="51" x14ac:dyDescent="0.2">
      <c r="A1190" s="1" t="s">
        <v>4365</v>
      </c>
      <c r="B1190" s="1" t="s">
        <v>6504</v>
      </c>
      <c r="C1190" s="1" t="s">
        <v>5595</v>
      </c>
      <c r="D1190" s="1">
        <v>625000</v>
      </c>
      <c r="E1190" s="1" t="s">
        <v>2335</v>
      </c>
      <c r="F1190" s="1">
        <v>106815.1483</v>
      </c>
      <c r="G1190" s="1" t="s">
        <v>6138</v>
      </c>
      <c r="H1190" s="1" t="s">
        <v>3027</v>
      </c>
      <c r="I1190" s="1" t="s">
        <v>4223</v>
      </c>
      <c r="J1190" s="1" t="str">
        <f>VLOOKUP(I1190,tblCountries6[],2,FALSE)</f>
        <v>Denmark</v>
      </c>
      <c r="K1190" s="1" t="s">
        <v>1240</v>
      </c>
      <c r="L1190" s="1">
        <v>25</v>
      </c>
      <c r="M1190" s="2" t="str">
        <f t="shared" si="55"/>
        <v>denmark</v>
      </c>
      <c r="N1190" s="2" t="str">
        <f>VLOOKUP(M1190,ClearingKeys!$A$2:$B$104,2,FALSE)</f>
        <v>EUROPE</v>
      </c>
      <c r="O1190" s="2">
        <f t="shared" si="54"/>
        <v>25</v>
      </c>
      <c r="P1190" t="str">
        <f t="shared" si="56"/>
        <v>Denmark</v>
      </c>
    </row>
    <row r="1191" spans="1:16" ht="38.25" x14ac:dyDescent="0.2">
      <c r="A1191" s="1" t="s">
        <v>4364</v>
      </c>
      <c r="B1191" s="1" t="s">
        <v>6564</v>
      </c>
      <c r="C1191" s="1">
        <v>500000</v>
      </c>
      <c r="D1191" s="1">
        <v>500000</v>
      </c>
      <c r="E1191" s="1" t="s">
        <v>718</v>
      </c>
      <c r="F1191" s="1">
        <v>8903.9583440000006</v>
      </c>
      <c r="G1191" s="1" t="s">
        <v>5482</v>
      </c>
      <c r="H1191" s="1" t="s">
        <v>5482</v>
      </c>
      <c r="I1191" s="1" t="s">
        <v>1241</v>
      </c>
      <c r="J1191" s="1" t="str">
        <f>VLOOKUP(I1191,tblCountries6[],2,FALSE)</f>
        <v>India</v>
      </c>
      <c r="K1191" s="1" t="s">
        <v>5350</v>
      </c>
      <c r="L1191" s="1">
        <v>3</v>
      </c>
      <c r="M1191" s="2" t="str">
        <f t="shared" si="55"/>
        <v>india</v>
      </c>
      <c r="N1191" s="2" t="str">
        <f>VLOOKUP(M1191,ClearingKeys!$A$2:$B$104,2,FALSE)</f>
        <v>ASIA</v>
      </c>
      <c r="O1191" s="2">
        <f t="shared" si="54"/>
        <v>3</v>
      </c>
      <c r="P1191" t="str">
        <f t="shared" si="56"/>
        <v>India</v>
      </c>
    </row>
    <row r="1192" spans="1:16" ht="38.25" x14ac:dyDescent="0.2">
      <c r="A1192" s="1" t="s">
        <v>4325</v>
      </c>
      <c r="B1192" s="1" t="s">
        <v>4529</v>
      </c>
      <c r="C1192" s="1">
        <v>60000</v>
      </c>
      <c r="D1192" s="1">
        <v>60000</v>
      </c>
      <c r="E1192" s="1" t="s">
        <v>2902</v>
      </c>
      <c r="F1192" s="1">
        <v>60000</v>
      </c>
      <c r="G1192" s="1" t="s">
        <v>2677</v>
      </c>
      <c r="H1192" s="1" t="s">
        <v>3027</v>
      </c>
      <c r="I1192" s="1" t="s">
        <v>2895</v>
      </c>
      <c r="J1192" s="1" t="str">
        <f>VLOOKUP(I1192,tblCountries6[],2,FALSE)</f>
        <v>USA</v>
      </c>
      <c r="K1192" s="1" t="s">
        <v>1240</v>
      </c>
      <c r="L1192" s="1">
        <v>12</v>
      </c>
      <c r="M1192" s="2" t="str">
        <f t="shared" si="55"/>
        <v>usa</v>
      </c>
      <c r="N1192" s="2" t="str">
        <f>VLOOKUP(M1192,ClearingKeys!$A$2:$B$104,2,FALSE)</f>
        <v>NA</v>
      </c>
      <c r="O1192" s="2">
        <f t="shared" si="54"/>
        <v>12</v>
      </c>
      <c r="P1192" t="str">
        <f t="shared" si="56"/>
        <v>USA</v>
      </c>
    </row>
    <row r="1193" spans="1:16" ht="38.25" x14ac:dyDescent="0.2">
      <c r="A1193" s="1" t="s">
        <v>4326</v>
      </c>
      <c r="B1193" s="1" t="s">
        <v>1430</v>
      </c>
      <c r="C1193" s="1">
        <v>2600000</v>
      </c>
      <c r="D1193" s="1">
        <v>2600000</v>
      </c>
      <c r="E1193" s="1" t="s">
        <v>718</v>
      </c>
      <c r="F1193" s="1">
        <v>46300.58339</v>
      </c>
      <c r="G1193" s="1" t="s">
        <v>749</v>
      </c>
      <c r="H1193" s="1" t="s">
        <v>3027</v>
      </c>
      <c r="I1193" s="1" t="s">
        <v>1241</v>
      </c>
      <c r="J1193" s="1" t="str">
        <f>VLOOKUP(I1193,tblCountries6[],2,FALSE)</f>
        <v>India</v>
      </c>
      <c r="K1193" s="1" t="s">
        <v>1240</v>
      </c>
      <c r="L1193" s="1">
        <v>4</v>
      </c>
      <c r="M1193" s="2" t="str">
        <f t="shared" si="55"/>
        <v>india</v>
      </c>
      <c r="N1193" s="2" t="str">
        <f>VLOOKUP(M1193,ClearingKeys!$A$2:$B$104,2,FALSE)</f>
        <v>ASIA</v>
      </c>
      <c r="O1193" s="2">
        <f t="shared" si="54"/>
        <v>4</v>
      </c>
      <c r="P1193" t="str">
        <f t="shared" si="56"/>
        <v>India</v>
      </c>
    </row>
    <row r="1194" spans="1:16" ht="38.25" x14ac:dyDescent="0.2">
      <c r="A1194" s="1" t="s">
        <v>4328</v>
      </c>
      <c r="B1194" s="1" t="s">
        <v>5823</v>
      </c>
      <c r="C1194" s="1" t="s">
        <v>756</v>
      </c>
      <c r="D1194" s="1">
        <v>750000</v>
      </c>
      <c r="E1194" s="1" t="s">
        <v>718</v>
      </c>
      <c r="F1194" s="1">
        <v>13355.937519999999</v>
      </c>
      <c r="G1194" s="1" t="s">
        <v>2626</v>
      </c>
      <c r="H1194" s="1" t="s">
        <v>3027</v>
      </c>
      <c r="I1194" s="1" t="s">
        <v>1241</v>
      </c>
      <c r="J1194" s="1" t="str">
        <f>VLOOKUP(I1194,tblCountries6[],2,FALSE)</f>
        <v>India</v>
      </c>
      <c r="K1194" s="1" t="s">
        <v>5350</v>
      </c>
      <c r="L1194" s="1">
        <v>3</v>
      </c>
      <c r="M1194" s="2" t="str">
        <f t="shared" si="55"/>
        <v>india</v>
      </c>
      <c r="N1194" s="2" t="str">
        <f>VLOOKUP(M1194,ClearingKeys!$A$2:$B$104,2,FALSE)</f>
        <v>ASIA</v>
      </c>
      <c r="O1194" s="2">
        <f t="shared" si="54"/>
        <v>3</v>
      </c>
      <c r="P1194" t="str">
        <f t="shared" si="56"/>
        <v>India</v>
      </c>
    </row>
    <row r="1195" spans="1:16" ht="38.25" x14ac:dyDescent="0.2">
      <c r="A1195" s="1" t="s">
        <v>4329</v>
      </c>
      <c r="B1195" s="1" t="s">
        <v>4013</v>
      </c>
      <c r="C1195" s="1">
        <v>74000</v>
      </c>
      <c r="D1195" s="1">
        <v>74000</v>
      </c>
      <c r="E1195" s="1" t="s">
        <v>2902</v>
      </c>
      <c r="F1195" s="1">
        <v>74000</v>
      </c>
      <c r="G1195" s="1" t="s">
        <v>1265</v>
      </c>
      <c r="H1195" s="1" t="s">
        <v>1409</v>
      </c>
      <c r="I1195" s="1" t="s">
        <v>2895</v>
      </c>
      <c r="J1195" s="1" t="str">
        <f>VLOOKUP(I1195,tblCountries6[],2,FALSE)</f>
        <v>USA</v>
      </c>
      <c r="K1195" s="1" t="s">
        <v>1240</v>
      </c>
      <c r="L1195" s="1">
        <v>10</v>
      </c>
      <c r="M1195" s="2" t="str">
        <f t="shared" si="55"/>
        <v>usa</v>
      </c>
      <c r="N1195" s="2" t="str">
        <f>VLOOKUP(M1195,ClearingKeys!$A$2:$B$104,2,FALSE)</f>
        <v>NA</v>
      </c>
      <c r="O1195" s="2">
        <f t="shared" si="54"/>
        <v>10</v>
      </c>
      <c r="P1195" t="str">
        <f t="shared" si="56"/>
        <v>USA</v>
      </c>
    </row>
    <row r="1196" spans="1:16" ht="38.25" x14ac:dyDescent="0.2">
      <c r="A1196" s="1" t="s">
        <v>4330</v>
      </c>
      <c r="B1196" s="1" t="s">
        <v>1484</v>
      </c>
      <c r="C1196" s="1">
        <v>95856</v>
      </c>
      <c r="D1196" s="1">
        <v>95856</v>
      </c>
      <c r="E1196" s="1" t="s">
        <v>2902</v>
      </c>
      <c r="F1196" s="1">
        <v>95856</v>
      </c>
      <c r="G1196" s="1" t="s">
        <v>6511</v>
      </c>
      <c r="H1196" s="1" t="s">
        <v>6511</v>
      </c>
      <c r="I1196" s="1" t="s">
        <v>2895</v>
      </c>
      <c r="J1196" s="1" t="str">
        <f>VLOOKUP(I1196,tblCountries6[],2,FALSE)</f>
        <v>USA</v>
      </c>
      <c r="K1196" s="1" t="s">
        <v>5350</v>
      </c>
      <c r="L1196" s="1">
        <v>13</v>
      </c>
      <c r="M1196" s="2" t="str">
        <f t="shared" si="55"/>
        <v>usa</v>
      </c>
      <c r="N1196" s="2" t="str">
        <f>VLOOKUP(M1196,ClearingKeys!$A$2:$B$104,2,FALSE)</f>
        <v>NA</v>
      </c>
      <c r="O1196" s="2">
        <f t="shared" si="54"/>
        <v>13</v>
      </c>
      <c r="P1196" t="str">
        <f t="shared" si="56"/>
        <v>USA</v>
      </c>
    </row>
    <row r="1197" spans="1:16" ht="38.25" x14ac:dyDescent="0.2">
      <c r="A1197" s="1" t="s">
        <v>4343</v>
      </c>
      <c r="B1197" s="1" t="s">
        <v>1193</v>
      </c>
      <c r="C1197" s="1" t="s">
        <v>1526</v>
      </c>
      <c r="D1197" s="1">
        <v>40000</v>
      </c>
      <c r="E1197" s="1" t="s">
        <v>2902</v>
      </c>
      <c r="F1197" s="1">
        <v>40000</v>
      </c>
      <c r="G1197" s="1" t="s">
        <v>3977</v>
      </c>
      <c r="H1197" s="1" t="s">
        <v>519</v>
      </c>
      <c r="I1197" s="1" t="s">
        <v>2895</v>
      </c>
      <c r="J1197" s="1" t="str">
        <f>VLOOKUP(I1197,tblCountries6[],2,FALSE)</f>
        <v>USA</v>
      </c>
      <c r="K1197" s="1" t="s">
        <v>5350</v>
      </c>
      <c r="L1197" s="1">
        <v>15</v>
      </c>
      <c r="M1197" s="2" t="str">
        <f t="shared" si="55"/>
        <v>usa</v>
      </c>
      <c r="N1197" s="2" t="str">
        <f>VLOOKUP(M1197,ClearingKeys!$A$2:$B$104,2,FALSE)</f>
        <v>NA</v>
      </c>
      <c r="O1197" s="2">
        <f t="shared" si="54"/>
        <v>15</v>
      </c>
      <c r="P1197" t="str">
        <f t="shared" si="56"/>
        <v>USA</v>
      </c>
    </row>
    <row r="1198" spans="1:16" ht="38.25" x14ac:dyDescent="0.2">
      <c r="A1198" s="1" t="s">
        <v>4342</v>
      </c>
      <c r="B1198" s="1" t="s">
        <v>2196</v>
      </c>
      <c r="C1198" s="1">
        <v>4400</v>
      </c>
      <c r="D1198" s="1">
        <v>4400</v>
      </c>
      <c r="E1198" s="1" t="s">
        <v>2902</v>
      </c>
      <c r="F1198" s="1">
        <v>4400</v>
      </c>
      <c r="G1198" s="1" t="s">
        <v>1456</v>
      </c>
      <c r="H1198" s="1" t="s">
        <v>3027</v>
      </c>
      <c r="I1198" s="1" t="s">
        <v>1053</v>
      </c>
      <c r="J1198" s="1" t="str">
        <f>VLOOKUP(I1198,tblCountries6[],2,FALSE)</f>
        <v>Latin America</v>
      </c>
      <c r="K1198" s="1" t="s">
        <v>5350</v>
      </c>
      <c r="L1198" s="1">
        <v>5</v>
      </c>
      <c r="M1198" s="2" t="str">
        <f t="shared" si="55"/>
        <v>latin america</v>
      </c>
      <c r="N1198" s="2" t="str">
        <f>VLOOKUP(M1198,ClearingKeys!$A$2:$B$104,2,FALSE)</f>
        <v>SA</v>
      </c>
      <c r="O1198" s="2">
        <f t="shared" si="54"/>
        <v>5</v>
      </c>
      <c r="P1198" t="str">
        <f t="shared" si="56"/>
        <v>Latin America</v>
      </c>
    </row>
    <row r="1199" spans="1:16" ht="38.25" x14ac:dyDescent="0.2">
      <c r="A1199" s="1" t="s">
        <v>4345</v>
      </c>
      <c r="B1199" s="1" t="s">
        <v>4178</v>
      </c>
      <c r="C1199" s="1">
        <v>90000</v>
      </c>
      <c r="D1199" s="1">
        <v>90000</v>
      </c>
      <c r="E1199" s="1" t="s">
        <v>2902</v>
      </c>
      <c r="F1199" s="1">
        <v>90000</v>
      </c>
      <c r="G1199" s="1" t="s">
        <v>966</v>
      </c>
      <c r="H1199" s="1" t="s">
        <v>6511</v>
      </c>
      <c r="I1199" s="1" t="s">
        <v>2895</v>
      </c>
      <c r="J1199" s="1" t="str">
        <f>VLOOKUP(I1199,tblCountries6[],2,FALSE)</f>
        <v>USA</v>
      </c>
      <c r="K1199" s="1" t="s">
        <v>1240</v>
      </c>
      <c r="L1199" s="1">
        <v>30</v>
      </c>
      <c r="M1199" s="2" t="str">
        <f t="shared" si="55"/>
        <v>usa</v>
      </c>
      <c r="N1199" s="2" t="str">
        <f>VLOOKUP(M1199,ClearingKeys!$A$2:$B$104,2,FALSE)</f>
        <v>NA</v>
      </c>
      <c r="O1199" s="2">
        <f t="shared" si="54"/>
        <v>30</v>
      </c>
      <c r="P1199" t="str">
        <f t="shared" si="56"/>
        <v>USA</v>
      </c>
    </row>
    <row r="1200" spans="1:16" ht="51" x14ac:dyDescent="0.2">
      <c r="A1200" s="1" t="s">
        <v>4344</v>
      </c>
      <c r="B1200" s="1" t="s">
        <v>926</v>
      </c>
      <c r="C1200" s="1" t="s">
        <v>5114</v>
      </c>
      <c r="D1200" s="1">
        <v>450000</v>
      </c>
      <c r="E1200" s="1" t="s">
        <v>718</v>
      </c>
      <c r="F1200" s="1">
        <v>8013.5625090000003</v>
      </c>
      <c r="G1200" s="1" t="s">
        <v>4499</v>
      </c>
      <c r="H1200" s="1" t="s">
        <v>3027</v>
      </c>
      <c r="I1200" s="1" t="s">
        <v>1241</v>
      </c>
      <c r="J1200" s="1" t="str">
        <f>VLOOKUP(I1200,tblCountries6[],2,FALSE)</f>
        <v>India</v>
      </c>
      <c r="K1200" s="1" t="s">
        <v>2431</v>
      </c>
      <c r="L1200" s="1">
        <v>2</v>
      </c>
      <c r="M1200" s="2" t="str">
        <f t="shared" si="55"/>
        <v>india</v>
      </c>
      <c r="N1200" s="2" t="str">
        <f>VLOOKUP(M1200,ClearingKeys!$A$2:$B$104,2,FALSE)</f>
        <v>ASIA</v>
      </c>
      <c r="O1200" s="2">
        <f t="shared" si="54"/>
        <v>2</v>
      </c>
      <c r="P1200" t="str">
        <f t="shared" si="56"/>
        <v>India</v>
      </c>
    </row>
    <row r="1201" spans="1:16" ht="38.25" x14ac:dyDescent="0.2">
      <c r="A1201" s="1" t="s">
        <v>4349</v>
      </c>
      <c r="B1201" s="1" t="s">
        <v>2726</v>
      </c>
      <c r="C1201" s="1" t="s">
        <v>657</v>
      </c>
      <c r="D1201" s="1">
        <v>1000000</v>
      </c>
      <c r="E1201" s="1" t="s">
        <v>718</v>
      </c>
      <c r="F1201" s="1">
        <v>17807.916689999998</v>
      </c>
      <c r="G1201" s="1" t="s">
        <v>2739</v>
      </c>
      <c r="H1201" s="1" t="s">
        <v>3027</v>
      </c>
      <c r="I1201" s="1" t="s">
        <v>1241</v>
      </c>
      <c r="J1201" s="1" t="str">
        <f>VLOOKUP(I1201,tblCountries6[],2,FALSE)</f>
        <v>India</v>
      </c>
      <c r="K1201" s="1" t="s">
        <v>1240</v>
      </c>
      <c r="L1201" s="1">
        <v>8.5</v>
      </c>
      <c r="M1201" s="2" t="str">
        <f t="shared" si="55"/>
        <v>india</v>
      </c>
      <c r="N1201" s="2" t="str">
        <f>VLOOKUP(M1201,ClearingKeys!$A$2:$B$104,2,FALSE)</f>
        <v>ASIA</v>
      </c>
      <c r="O1201" s="2">
        <f t="shared" si="54"/>
        <v>8.5</v>
      </c>
      <c r="P1201" t="str">
        <f t="shared" si="56"/>
        <v>India</v>
      </c>
    </row>
    <row r="1202" spans="1:16" ht="38.25" x14ac:dyDescent="0.2">
      <c r="A1202" s="1" t="s">
        <v>4347</v>
      </c>
      <c r="B1202" s="1" t="s">
        <v>4151</v>
      </c>
      <c r="C1202" s="1" t="s">
        <v>617</v>
      </c>
      <c r="D1202" s="1">
        <v>700000</v>
      </c>
      <c r="E1202" s="1" t="s">
        <v>718</v>
      </c>
      <c r="F1202" s="1">
        <v>12465.54168</v>
      </c>
      <c r="G1202" s="1" t="s">
        <v>2192</v>
      </c>
      <c r="H1202" s="1" t="s">
        <v>381</v>
      </c>
      <c r="I1202" s="1" t="s">
        <v>1241</v>
      </c>
      <c r="J1202" s="1" t="str">
        <f>VLOOKUP(I1202,tblCountries6[],2,FALSE)</f>
        <v>India</v>
      </c>
      <c r="K1202" s="1" t="s">
        <v>1240</v>
      </c>
      <c r="L1202" s="1">
        <v>6</v>
      </c>
      <c r="M1202" s="2" t="str">
        <f t="shared" si="55"/>
        <v>india</v>
      </c>
      <c r="N1202" s="2" t="str">
        <f>VLOOKUP(M1202,ClearingKeys!$A$2:$B$104,2,FALSE)</f>
        <v>ASIA</v>
      </c>
      <c r="O1202" s="2">
        <f t="shared" si="54"/>
        <v>6</v>
      </c>
      <c r="P1202" t="str">
        <f t="shared" si="56"/>
        <v>India</v>
      </c>
    </row>
    <row r="1203" spans="1:16" ht="38.25" x14ac:dyDescent="0.2">
      <c r="A1203" s="1" t="s">
        <v>4394</v>
      </c>
      <c r="B1203" s="1" t="s">
        <v>4482</v>
      </c>
      <c r="C1203" s="1">
        <v>80000</v>
      </c>
      <c r="D1203" s="1">
        <v>80000</v>
      </c>
      <c r="E1203" s="1" t="s">
        <v>2902</v>
      </c>
      <c r="F1203" s="1">
        <v>80000</v>
      </c>
      <c r="G1203" s="1" t="s">
        <v>6323</v>
      </c>
      <c r="H1203" s="1" t="s">
        <v>6511</v>
      </c>
      <c r="I1203" s="1" t="s">
        <v>5783</v>
      </c>
      <c r="J1203" s="1" t="str">
        <f>VLOOKUP(I1203,tblCountries6[],2,FALSE)</f>
        <v>Singapore</v>
      </c>
      <c r="K1203" s="1" t="s">
        <v>5881</v>
      </c>
      <c r="L1203" s="1">
        <v>6</v>
      </c>
      <c r="M1203" s="2" t="str">
        <f t="shared" si="55"/>
        <v>singapore</v>
      </c>
      <c r="N1203" s="2" t="str">
        <f>VLOOKUP(M1203,ClearingKeys!$A$2:$B$104,2,FALSE)</f>
        <v>ASIA</v>
      </c>
      <c r="O1203" s="2">
        <f t="shared" si="54"/>
        <v>6</v>
      </c>
      <c r="P1203" t="str">
        <f t="shared" si="56"/>
        <v>Singapore</v>
      </c>
    </row>
    <row r="1204" spans="1:16" ht="38.25" x14ac:dyDescent="0.2">
      <c r="A1204" s="1" t="s">
        <v>4395</v>
      </c>
      <c r="B1204" s="1" t="s">
        <v>2547</v>
      </c>
      <c r="C1204" s="1">
        <v>100000</v>
      </c>
      <c r="D1204" s="1">
        <v>100000</v>
      </c>
      <c r="E1204" s="1" t="s">
        <v>2902</v>
      </c>
      <c r="F1204" s="1">
        <v>100000</v>
      </c>
      <c r="G1204" s="1" t="s">
        <v>4493</v>
      </c>
      <c r="H1204" s="1" t="s">
        <v>3027</v>
      </c>
      <c r="I1204" s="1" t="s">
        <v>2895</v>
      </c>
      <c r="J1204" s="1" t="str">
        <f>VLOOKUP(I1204,tblCountries6[],2,FALSE)</f>
        <v>USA</v>
      </c>
      <c r="K1204" s="1" t="s">
        <v>1240</v>
      </c>
      <c r="L1204" s="1">
        <v>11</v>
      </c>
      <c r="M1204" s="2" t="str">
        <f t="shared" si="55"/>
        <v>usa</v>
      </c>
      <c r="N1204" s="2" t="str">
        <f>VLOOKUP(M1204,ClearingKeys!$A$2:$B$104,2,FALSE)</f>
        <v>NA</v>
      </c>
      <c r="O1204" s="2">
        <f t="shared" si="54"/>
        <v>11</v>
      </c>
      <c r="P1204" t="str">
        <f t="shared" si="56"/>
        <v>USA</v>
      </c>
    </row>
    <row r="1205" spans="1:16" ht="38.25" x14ac:dyDescent="0.2">
      <c r="A1205" s="1" t="s">
        <v>4391</v>
      </c>
      <c r="B1205" s="1" t="s">
        <v>3962</v>
      </c>
      <c r="C1205" s="1">
        <v>4100</v>
      </c>
      <c r="D1205" s="1">
        <v>49200</v>
      </c>
      <c r="E1205" s="1" t="s">
        <v>2902</v>
      </c>
      <c r="F1205" s="1">
        <v>49200</v>
      </c>
      <c r="G1205" s="1" t="s">
        <v>5304</v>
      </c>
      <c r="H1205" s="1" t="s">
        <v>519</v>
      </c>
      <c r="I1205" s="1" t="s">
        <v>2324</v>
      </c>
      <c r="J1205" s="1" t="str">
        <f>VLOOKUP(I1205,tblCountries6[],2,FALSE)</f>
        <v>Qatar</v>
      </c>
      <c r="K1205" s="1" t="s">
        <v>5350</v>
      </c>
      <c r="L1205" s="1">
        <v>25</v>
      </c>
      <c r="M1205" s="2" t="str">
        <f t="shared" si="55"/>
        <v>qatar</v>
      </c>
      <c r="N1205" s="2" t="str">
        <f>VLOOKUP(M1205,ClearingKeys!$A$2:$B$104,2,FALSE)</f>
        <v>ASIA</v>
      </c>
      <c r="O1205" s="2">
        <f t="shared" si="54"/>
        <v>25</v>
      </c>
      <c r="P1205" t="str">
        <f t="shared" si="56"/>
        <v>Qatar</v>
      </c>
    </row>
    <row r="1206" spans="1:16" ht="38.25" x14ac:dyDescent="0.2">
      <c r="A1206" s="1" t="s">
        <v>4393</v>
      </c>
      <c r="B1206" s="1" t="s">
        <v>3246</v>
      </c>
      <c r="C1206" s="1">
        <v>750</v>
      </c>
      <c r="D1206" s="1">
        <v>9000</v>
      </c>
      <c r="E1206" s="1" t="s">
        <v>2902</v>
      </c>
      <c r="F1206" s="1">
        <v>9000</v>
      </c>
      <c r="G1206" s="1" t="s">
        <v>3755</v>
      </c>
      <c r="H1206" s="1" t="s">
        <v>3027</v>
      </c>
      <c r="I1206" s="1" t="s">
        <v>1241</v>
      </c>
      <c r="J1206" s="1" t="str">
        <f>VLOOKUP(I1206,tblCountries6[],2,FALSE)</f>
        <v>India</v>
      </c>
      <c r="K1206" s="1" t="s">
        <v>1240</v>
      </c>
      <c r="L1206" s="1">
        <v>1</v>
      </c>
      <c r="M1206" s="2" t="str">
        <f t="shared" si="55"/>
        <v>india</v>
      </c>
      <c r="N1206" s="2" t="str">
        <f>VLOOKUP(M1206,ClearingKeys!$A$2:$B$104,2,FALSE)</f>
        <v>ASIA</v>
      </c>
      <c r="O1206" s="2">
        <f t="shared" si="54"/>
        <v>1</v>
      </c>
      <c r="P1206" t="str">
        <f t="shared" si="56"/>
        <v>India</v>
      </c>
    </row>
    <row r="1207" spans="1:16" ht="38.25" x14ac:dyDescent="0.2">
      <c r="A1207" s="1" t="s">
        <v>4408</v>
      </c>
      <c r="B1207" s="1" t="s">
        <v>471</v>
      </c>
      <c r="C1207" s="1">
        <v>300000</v>
      </c>
      <c r="D1207" s="1">
        <v>300000</v>
      </c>
      <c r="E1207" s="1" t="s">
        <v>718</v>
      </c>
      <c r="F1207" s="1">
        <v>5342.3750060000002</v>
      </c>
      <c r="G1207" s="1" t="s">
        <v>4377</v>
      </c>
      <c r="H1207" s="1" t="s">
        <v>6511</v>
      </c>
      <c r="I1207" s="1" t="s">
        <v>1241</v>
      </c>
      <c r="J1207" s="1" t="str">
        <f>VLOOKUP(I1207,tblCountries6[],2,FALSE)</f>
        <v>India</v>
      </c>
      <c r="K1207" s="1" t="s">
        <v>1240</v>
      </c>
      <c r="L1207" s="1">
        <v>6</v>
      </c>
      <c r="M1207" s="2" t="str">
        <f t="shared" si="55"/>
        <v>india</v>
      </c>
      <c r="N1207" s="2" t="str">
        <f>VLOOKUP(M1207,ClearingKeys!$A$2:$B$104,2,FALSE)</f>
        <v>ASIA</v>
      </c>
      <c r="O1207" s="2">
        <f t="shared" si="54"/>
        <v>6</v>
      </c>
      <c r="P1207" t="str">
        <f t="shared" si="56"/>
        <v>India</v>
      </c>
    </row>
    <row r="1208" spans="1:16" ht="63.75" x14ac:dyDescent="0.2">
      <c r="A1208" s="1" t="s">
        <v>4407</v>
      </c>
      <c r="B1208" s="1" t="s">
        <v>5804</v>
      </c>
      <c r="C1208" s="1" t="s">
        <v>2136</v>
      </c>
      <c r="D1208" s="1">
        <v>40000</v>
      </c>
      <c r="E1208" s="1" t="s">
        <v>2902</v>
      </c>
      <c r="F1208" s="1">
        <v>40000</v>
      </c>
      <c r="G1208" s="1" t="s">
        <v>1635</v>
      </c>
      <c r="H1208" s="1" t="s">
        <v>3027</v>
      </c>
      <c r="I1208" s="1" t="s">
        <v>4725</v>
      </c>
      <c r="J1208" s="1" t="str">
        <f>VLOOKUP(I1208,tblCountries6[],2,FALSE)</f>
        <v>Pakistan</v>
      </c>
      <c r="K1208" s="1" t="s">
        <v>1240</v>
      </c>
      <c r="L1208" s="1">
        <v>15</v>
      </c>
      <c r="M1208" s="2" t="str">
        <f t="shared" si="55"/>
        <v>pakistan</v>
      </c>
      <c r="N1208" s="2" t="str">
        <f>VLOOKUP(M1208,ClearingKeys!$A$2:$B$104,2,FALSE)</f>
        <v>ASIA</v>
      </c>
      <c r="O1208" s="2">
        <f t="shared" si="54"/>
        <v>15</v>
      </c>
      <c r="P1208" t="str">
        <f t="shared" si="56"/>
        <v>Pakistan</v>
      </c>
    </row>
    <row r="1209" spans="1:16" ht="38.25" x14ac:dyDescent="0.2">
      <c r="A1209" s="1" t="s">
        <v>4406</v>
      </c>
      <c r="B1209" s="1" t="s">
        <v>2537</v>
      </c>
      <c r="C1209" s="1" t="s">
        <v>2237</v>
      </c>
      <c r="D1209" s="1">
        <v>26000</v>
      </c>
      <c r="E1209" s="1" t="s">
        <v>211</v>
      </c>
      <c r="F1209" s="1">
        <v>40980.635069999997</v>
      </c>
      <c r="G1209" s="1" t="s">
        <v>1604</v>
      </c>
      <c r="H1209" s="1" t="s">
        <v>6511</v>
      </c>
      <c r="I1209" s="1" t="s">
        <v>922</v>
      </c>
      <c r="J1209" s="1" t="str">
        <f>VLOOKUP(I1209,tblCountries6[],2,FALSE)</f>
        <v>UK</v>
      </c>
      <c r="K1209" s="1" t="s">
        <v>1240</v>
      </c>
      <c r="L1209" s="1">
        <v>2</v>
      </c>
      <c r="M1209" s="2" t="str">
        <f t="shared" si="55"/>
        <v>uk</v>
      </c>
      <c r="N1209" s="2" t="str">
        <f>VLOOKUP(M1209,ClearingKeys!$A$2:$B$104,2,FALSE)</f>
        <v>EUROPE</v>
      </c>
      <c r="O1209" s="2">
        <f t="shared" si="54"/>
        <v>2</v>
      </c>
      <c r="P1209" t="str">
        <f t="shared" si="56"/>
        <v>UK</v>
      </c>
    </row>
    <row r="1210" spans="1:16" ht="38.25" x14ac:dyDescent="0.2">
      <c r="A1210" s="1" t="s">
        <v>4405</v>
      </c>
      <c r="B1210" s="1" t="s">
        <v>1268</v>
      </c>
      <c r="C1210" s="1" t="s">
        <v>2409</v>
      </c>
      <c r="D1210" s="1">
        <v>29000</v>
      </c>
      <c r="E1210" s="1" t="s">
        <v>211</v>
      </c>
      <c r="F1210" s="1">
        <v>45709.169889999997</v>
      </c>
      <c r="G1210" s="1" t="s">
        <v>3330</v>
      </c>
      <c r="H1210" s="1" t="s">
        <v>519</v>
      </c>
      <c r="I1210" s="1" t="s">
        <v>922</v>
      </c>
      <c r="J1210" s="1" t="str">
        <f>VLOOKUP(I1210,tblCountries6[],2,FALSE)</f>
        <v>UK</v>
      </c>
      <c r="K1210" s="1" t="s">
        <v>5350</v>
      </c>
      <c r="L1210" s="1">
        <v>8</v>
      </c>
      <c r="M1210" s="2" t="str">
        <f t="shared" si="55"/>
        <v>uk</v>
      </c>
      <c r="N1210" s="2" t="str">
        <f>VLOOKUP(M1210,ClearingKeys!$A$2:$B$104,2,FALSE)</f>
        <v>EUROPE</v>
      </c>
      <c r="O1210" s="2">
        <f t="shared" si="54"/>
        <v>8</v>
      </c>
      <c r="P1210" t="str">
        <f t="shared" si="56"/>
        <v>UK</v>
      </c>
    </row>
    <row r="1211" spans="1:16" ht="38.25" x14ac:dyDescent="0.2">
      <c r="A1211" s="1" t="s">
        <v>4404</v>
      </c>
      <c r="B1211" s="1" t="s">
        <v>3005</v>
      </c>
      <c r="C1211" s="1">
        <v>400000</v>
      </c>
      <c r="D1211" s="1">
        <v>400000</v>
      </c>
      <c r="E1211" s="1" t="s">
        <v>718</v>
      </c>
      <c r="F1211" s="1">
        <v>7123.1666750000004</v>
      </c>
      <c r="G1211" s="1" t="s">
        <v>3886</v>
      </c>
      <c r="H1211" s="1" t="s">
        <v>3027</v>
      </c>
      <c r="I1211" s="1" t="s">
        <v>1241</v>
      </c>
      <c r="J1211" s="1" t="str">
        <f>VLOOKUP(I1211,tblCountries6[],2,FALSE)</f>
        <v>India</v>
      </c>
      <c r="K1211" s="1" t="s">
        <v>1240</v>
      </c>
      <c r="L1211" s="1">
        <v>1</v>
      </c>
      <c r="M1211" s="2" t="str">
        <f t="shared" si="55"/>
        <v>india</v>
      </c>
      <c r="N1211" s="2" t="str">
        <f>VLOOKUP(M1211,ClearingKeys!$A$2:$B$104,2,FALSE)</f>
        <v>ASIA</v>
      </c>
      <c r="O1211" s="2">
        <f t="shared" si="54"/>
        <v>1</v>
      </c>
      <c r="P1211" t="str">
        <f t="shared" si="56"/>
        <v>India</v>
      </c>
    </row>
    <row r="1212" spans="1:16" ht="38.25" x14ac:dyDescent="0.2">
      <c r="A1212" s="1" t="s">
        <v>4402</v>
      </c>
      <c r="B1212" s="1" t="s">
        <v>1731</v>
      </c>
      <c r="C1212" s="1" t="s">
        <v>4071</v>
      </c>
      <c r="D1212" s="1">
        <v>100000</v>
      </c>
      <c r="E1212" s="1" t="s">
        <v>2902</v>
      </c>
      <c r="F1212" s="1">
        <v>100000</v>
      </c>
      <c r="G1212" s="1" t="s">
        <v>2089</v>
      </c>
      <c r="H1212" s="1" t="s">
        <v>2089</v>
      </c>
      <c r="I1212" s="1" t="s">
        <v>193</v>
      </c>
      <c r="J1212" s="1" t="str">
        <f>VLOOKUP(I1212,tblCountries6[],2,FALSE)</f>
        <v>Norway</v>
      </c>
      <c r="K1212" s="1" t="s">
        <v>1240</v>
      </c>
      <c r="L1212" s="1">
        <v>12</v>
      </c>
      <c r="M1212" s="2" t="str">
        <f t="shared" si="55"/>
        <v>norway</v>
      </c>
      <c r="N1212" s="2" t="str">
        <f>VLOOKUP(M1212,ClearingKeys!$A$2:$B$104,2,FALSE)</f>
        <v>EUROPE</v>
      </c>
      <c r="O1212" s="2">
        <f t="shared" si="54"/>
        <v>12</v>
      </c>
      <c r="P1212" t="str">
        <f t="shared" si="56"/>
        <v>Norway</v>
      </c>
    </row>
    <row r="1213" spans="1:16" ht="38.25" x14ac:dyDescent="0.2">
      <c r="A1213" s="1" t="s">
        <v>4401</v>
      </c>
      <c r="B1213" s="1" t="s">
        <v>1062</v>
      </c>
      <c r="C1213" s="1" t="s">
        <v>6447</v>
      </c>
      <c r="D1213" s="1">
        <v>62000</v>
      </c>
      <c r="E1213" s="1" t="s">
        <v>2896</v>
      </c>
      <c r="F1213" s="1">
        <v>78764.765220000001</v>
      </c>
      <c r="G1213" s="1" t="s">
        <v>3665</v>
      </c>
      <c r="H1213" s="1" t="s">
        <v>6511</v>
      </c>
      <c r="I1213" s="1" t="s">
        <v>1766</v>
      </c>
      <c r="J1213" s="1" t="str">
        <f>VLOOKUP(I1213,tblCountries6[],2,FALSE)</f>
        <v>Netherlands</v>
      </c>
      <c r="K1213" s="1" t="s">
        <v>1240</v>
      </c>
      <c r="L1213" s="1">
        <v>15</v>
      </c>
      <c r="M1213" s="2" t="str">
        <f t="shared" si="55"/>
        <v>netherlands</v>
      </c>
      <c r="N1213" s="2" t="str">
        <f>VLOOKUP(M1213,ClearingKeys!$A$2:$B$104,2,FALSE)</f>
        <v>EUROPE</v>
      </c>
      <c r="O1213" s="2">
        <f t="shared" si="54"/>
        <v>15</v>
      </c>
      <c r="P1213" t="str">
        <f t="shared" si="56"/>
        <v>Netherlands</v>
      </c>
    </row>
    <row r="1214" spans="1:16" ht="38.25" x14ac:dyDescent="0.2">
      <c r="A1214" s="1" t="s">
        <v>4371</v>
      </c>
      <c r="B1214" s="1" t="s">
        <v>5390</v>
      </c>
      <c r="C1214" s="1">
        <v>150000</v>
      </c>
      <c r="D1214" s="1">
        <v>150000</v>
      </c>
      <c r="E1214" s="1" t="s">
        <v>4998</v>
      </c>
      <c r="F1214" s="1">
        <v>152986.4485</v>
      </c>
      <c r="G1214" s="1" t="s">
        <v>6511</v>
      </c>
      <c r="H1214" s="1" t="s">
        <v>6511</v>
      </c>
      <c r="I1214" s="1" t="s">
        <v>2553</v>
      </c>
      <c r="J1214" s="1" t="str">
        <f>VLOOKUP(I1214,tblCountries6[],2,FALSE)</f>
        <v>Australia</v>
      </c>
      <c r="K1214" s="1" t="s">
        <v>5350</v>
      </c>
      <c r="L1214" s="1">
        <v>10</v>
      </c>
      <c r="M1214" s="2" t="str">
        <f t="shared" si="55"/>
        <v>australia</v>
      </c>
      <c r="N1214" s="2" t="str">
        <f>VLOOKUP(M1214,ClearingKeys!$A$2:$B$104,2,FALSE)</f>
        <v>OCEANIA</v>
      </c>
      <c r="O1214" s="2">
        <f t="shared" si="54"/>
        <v>10</v>
      </c>
      <c r="P1214" t="str">
        <f t="shared" si="56"/>
        <v>Australia</v>
      </c>
    </row>
    <row r="1215" spans="1:16" ht="51" x14ac:dyDescent="0.2">
      <c r="A1215" s="1" t="s">
        <v>4372</v>
      </c>
      <c r="B1215" s="1" t="s">
        <v>3267</v>
      </c>
      <c r="C1215" s="1" t="s">
        <v>5824</v>
      </c>
      <c r="D1215" s="1">
        <v>35000</v>
      </c>
      <c r="E1215" s="1" t="s">
        <v>2896</v>
      </c>
      <c r="F1215" s="1">
        <v>44463.980360000001</v>
      </c>
      <c r="G1215" s="1" t="s">
        <v>1604</v>
      </c>
      <c r="H1215" s="1" t="s">
        <v>6511</v>
      </c>
      <c r="I1215" s="1" t="s">
        <v>1514</v>
      </c>
      <c r="J1215" s="1" t="str">
        <f>VLOOKUP(I1215,tblCountries6[],2,FALSE)</f>
        <v>Ireland</v>
      </c>
      <c r="K1215" s="1" t="s">
        <v>2431</v>
      </c>
      <c r="L1215" s="1">
        <v>12</v>
      </c>
      <c r="M1215" s="2" t="str">
        <f t="shared" si="55"/>
        <v>ireland</v>
      </c>
      <c r="N1215" s="2" t="str">
        <f>VLOOKUP(M1215,ClearingKeys!$A$2:$B$104,2,FALSE)</f>
        <v>EUROPE</v>
      </c>
      <c r="O1215" s="2">
        <f t="shared" si="54"/>
        <v>12</v>
      </c>
      <c r="P1215" t="str">
        <f t="shared" si="56"/>
        <v>Ireland</v>
      </c>
    </row>
    <row r="1216" spans="1:16" ht="38.25" x14ac:dyDescent="0.2">
      <c r="A1216" s="1" t="s">
        <v>4374</v>
      </c>
      <c r="B1216" s="1" t="s">
        <v>1188</v>
      </c>
      <c r="C1216" s="1">
        <v>30</v>
      </c>
      <c r="D1216" s="1">
        <v>30000</v>
      </c>
      <c r="E1216" s="1" t="s">
        <v>2896</v>
      </c>
      <c r="F1216" s="1">
        <v>38111.98317</v>
      </c>
      <c r="G1216" s="1" t="s">
        <v>5007</v>
      </c>
      <c r="H1216" s="1" t="s">
        <v>5482</v>
      </c>
      <c r="I1216" s="1" t="s">
        <v>4226</v>
      </c>
      <c r="J1216" s="1" t="str">
        <f>VLOOKUP(I1216,tblCountries6[],2,FALSE)</f>
        <v>Netherlands</v>
      </c>
      <c r="K1216" s="1" t="s">
        <v>5881</v>
      </c>
      <c r="L1216" s="1">
        <v>8</v>
      </c>
      <c r="M1216" s="2" t="str">
        <f t="shared" si="55"/>
        <v>netherlands</v>
      </c>
      <c r="N1216" s="2" t="str">
        <f>VLOOKUP(M1216,ClearingKeys!$A$2:$B$104,2,FALSE)</f>
        <v>EUROPE</v>
      </c>
      <c r="O1216" s="2">
        <f t="shared" si="54"/>
        <v>8</v>
      </c>
      <c r="P1216" t="str">
        <f t="shared" si="56"/>
        <v>Netherlands</v>
      </c>
    </row>
    <row r="1217" spans="1:16" ht="38.25" x14ac:dyDescent="0.2">
      <c r="A1217" s="1" t="s">
        <v>4387</v>
      </c>
      <c r="B1217" s="1" t="s">
        <v>1188</v>
      </c>
      <c r="C1217" s="1">
        <v>75000</v>
      </c>
      <c r="D1217" s="1">
        <v>75000</v>
      </c>
      <c r="E1217" s="1" t="s">
        <v>211</v>
      </c>
      <c r="F1217" s="1">
        <v>118213.3704</v>
      </c>
      <c r="G1217" s="1" t="s">
        <v>4493</v>
      </c>
      <c r="H1217" s="1" t="s">
        <v>3027</v>
      </c>
      <c r="I1217" s="1" t="s">
        <v>922</v>
      </c>
      <c r="J1217" s="1" t="str">
        <f>VLOOKUP(I1217,tblCountries6[],2,FALSE)</f>
        <v>UK</v>
      </c>
      <c r="K1217" s="1" t="s">
        <v>1240</v>
      </c>
      <c r="L1217" s="1">
        <v>20</v>
      </c>
      <c r="M1217" s="2" t="str">
        <f t="shared" si="55"/>
        <v>uk</v>
      </c>
      <c r="N1217" s="2" t="str">
        <f>VLOOKUP(M1217,ClearingKeys!$A$2:$B$104,2,FALSE)</f>
        <v>EUROPE</v>
      </c>
      <c r="O1217" s="2">
        <f t="shared" si="54"/>
        <v>20</v>
      </c>
      <c r="P1217" t="str">
        <f t="shared" si="56"/>
        <v>UK</v>
      </c>
    </row>
    <row r="1218" spans="1:16" ht="38.25" x14ac:dyDescent="0.2">
      <c r="A1218" s="1" t="s">
        <v>4386</v>
      </c>
      <c r="B1218" s="1" t="s">
        <v>296</v>
      </c>
      <c r="C1218" s="1">
        <v>25000</v>
      </c>
      <c r="D1218" s="1">
        <v>25000</v>
      </c>
      <c r="E1218" s="1" t="s">
        <v>211</v>
      </c>
      <c r="F1218" s="1">
        <v>39404.4568</v>
      </c>
      <c r="G1218" s="1" t="s">
        <v>760</v>
      </c>
      <c r="H1218" s="1" t="s">
        <v>519</v>
      </c>
      <c r="I1218" s="1" t="s">
        <v>922</v>
      </c>
      <c r="J1218" s="1" t="str">
        <f>VLOOKUP(I1218,tblCountries6[],2,FALSE)</f>
        <v>UK</v>
      </c>
      <c r="K1218" s="1" t="s">
        <v>5350</v>
      </c>
      <c r="L1218" s="1">
        <v>10</v>
      </c>
      <c r="M1218" s="2" t="str">
        <f t="shared" si="55"/>
        <v>uk</v>
      </c>
      <c r="N1218" s="2" t="str">
        <f>VLOOKUP(M1218,ClearingKeys!$A$2:$B$104,2,FALSE)</f>
        <v>EUROPE</v>
      </c>
      <c r="O1218" s="2">
        <f t="shared" si="54"/>
        <v>10</v>
      </c>
      <c r="P1218" t="str">
        <f t="shared" si="56"/>
        <v>UK</v>
      </c>
    </row>
    <row r="1219" spans="1:16" ht="38.25" x14ac:dyDescent="0.2">
      <c r="A1219" s="1" t="s">
        <v>4389</v>
      </c>
      <c r="B1219" s="1" t="s">
        <v>4512</v>
      </c>
      <c r="C1219" s="1">
        <v>71000</v>
      </c>
      <c r="D1219" s="1">
        <v>71000</v>
      </c>
      <c r="E1219" s="1" t="s">
        <v>2896</v>
      </c>
      <c r="F1219" s="1">
        <v>90198.36017</v>
      </c>
      <c r="G1219" s="1" t="s">
        <v>5482</v>
      </c>
      <c r="H1219" s="1" t="s">
        <v>5482</v>
      </c>
      <c r="I1219" s="1" t="s">
        <v>1939</v>
      </c>
      <c r="J1219" s="1" t="str">
        <f>VLOOKUP(I1219,tblCountries6[],2,FALSE)</f>
        <v>Germany</v>
      </c>
      <c r="K1219" s="1" t="s">
        <v>5881</v>
      </c>
      <c r="L1219" s="1">
        <v>3</v>
      </c>
      <c r="M1219" s="2" t="str">
        <f t="shared" si="55"/>
        <v>germany</v>
      </c>
      <c r="N1219" s="2" t="str">
        <f>VLOOKUP(M1219,ClearingKeys!$A$2:$B$104,2,FALSE)</f>
        <v>EUROPE</v>
      </c>
      <c r="O1219" s="2">
        <f t="shared" si="54"/>
        <v>3</v>
      </c>
      <c r="P1219" t="str">
        <f t="shared" si="56"/>
        <v>Germany</v>
      </c>
    </row>
    <row r="1220" spans="1:16" ht="76.5" x14ac:dyDescent="0.2">
      <c r="A1220" s="1" t="s">
        <v>4388</v>
      </c>
      <c r="B1220" s="1" t="s">
        <v>278</v>
      </c>
      <c r="C1220" s="1" t="s">
        <v>1374</v>
      </c>
      <c r="D1220" s="1">
        <v>30000</v>
      </c>
      <c r="E1220" s="1" t="s">
        <v>211</v>
      </c>
      <c r="F1220" s="1">
        <v>47285.348160000001</v>
      </c>
      <c r="G1220" s="1" t="s">
        <v>4316</v>
      </c>
      <c r="H1220" s="1" t="s">
        <v>1409</v>
      </c>
      <c r="I1220" s="1" t="s">
        <v>922</v>
      </c>
      <c r="J1220" s="1" t="str">
        <f>VLOOKUP(I1220,tblCountries6[],2,FALSE)</f>
        <v>UK</v>
      </c>
      <c r="K1220" s="1" t="s">
        <v>1240</v>
      </c>
      <c r="L1220" s="1">
        <v>14</v>
      </c>
      <c r="M1220" s="2" t="str">
        <f t="shared" si="55"/>
        <v>uk</v>
      </c>
      <c r="N1220" s="2" t="str">
        <f>VLOOKUP(M1220,ClearingKeys!$A$2:$B$104,2,FALSE)</f>
        <v>EUROPE</v>
      </c>
      <c r="O1220" s="2">
        <f t="shared" si="54"/>
        <v>14</v>
      </c>
      <c r="P1220" t="str">
        <f t="shared" si="56"/>
        <v>UK</v>
      </c>
    </row>
    <row r="1221" spans="1:16" ht="38.25" x14ac:dyDescent="0.2">
      <c r="A1221" s="1" t="s">
        <v>4383</v>
      </c>
      <c r="B1221" s="1" t="s">
        <v>1179</v>
      </c>
      <c r="C1221" s="1">
        <v>56000</v>
      </c>
      <c r="D1221" s="1">
        <v>56000</v>
      </c>
      <c r="E1221" s="1" t="s">
        <v>2902</v>
      </c>
      <c r="F1221" s="1">
        <v>56000</v>
      </c>
      <c r="G1221" s="1" t="s">
        <v>519</v>
      </c>
      <c r="H1221" s="1" t="s">
        <v>519</v>
      </c>
      <c r="I1221" s="1" t="s">
        <v>2895</v>
      </c>
      <c r="J1221" s="1" t="str">
        <f>VLOOKUP(I1221,tblCountries6[],2,FALSE)</f>
        <v>USA</v>
      </c>
      <c r="K1221" s="1" t="s">
        <v>1240</v>
      </c>
      <c r="L1221" s="1">
        <v>1</v>
      </c>
      <c r="M1221" s="2" t="str">
        <f t="shared" si="55"/>
        <v>usa</v>
      </c>
      <c r="N1221" s="2" t="str">
        <f>VLOOKUP(M1221,ClearingKeys!$A$2:$B$104,2,FALSE)</f>
        <v>NA</v>
      </c>
      <c r="O1221" s="2">
        <f t="shared" si="54"/>
        <v>1</v>
      </c>
      <c r="P1221" t="str">
        <f t="shared" si="56"/>
        <v>USA</v>
      </c>
    </row>
    <row r="1222" spans="1:16" ht="38.25" x14ac:dyDescent="0.2">
      <c r="A1222" s="1" t="s">
        <v>4382</v>
      </c>
      <c r="B1222" s="1" t="s">
        <v>2076</v>
      </c>
      <c r="C1222" s="1" t="s">
        <v>3272</v>
      </c>
      <c r="D1222" s="1">
        <v>48000000</v>
      </c>
      <c r="E1222" s="1" t="s">
        <v>794</v>
      </c>
      <c r="F1222" s="1">
        <v>5082.6943789999996</v>
      </c>
      <c r="G1222" s="1" t="s">
        <v>3209</v>
      </c>
      <c r="H1222" s="1" t="s">
        <v>6511</v>
      </c>
      <c r="I1222" s="1" t="s">
        <v>4817</v>
      </c>
      <c r="J1222" s="1" t="str">
        <f>VLOOKUP(I1222,tblCountries6[],2,FALSE)</f>
        <v>Indonesia</v>
      </c>
      <c r="K1222" s="1" t="s">
        <v>5881</v>
      </c>
      <c r="L1222" s="1">
        <v>2</v>
      </c>
      <c r="M1222" s="2" t="str">
        <f t="shared" si="55"/>
        <v>indonesia</v>
      </c>
      <c r="N1222" s="2" t="str">
        <f>VLOOKUP(M1222,ClearingKeys!$A$2:$B$104,2,FALSE)</f>
        <v>ASIA</v>
      </c>
      <c r="O1222" s="2">
        <f t="shared" ref="O1222:O1285" si="57">IF(ISBLANK(L1222),"na",L1222)</f>
        <v>2</v>
      </c>
      <c r="P1222" t="str">
        <f t="shared" si="56"/>
        <v>Indonesia</v>
      </c>
    </row>
    <row r="1223" spans="1:16" ht="51" x14ac:dyDescent="0.2">
      <c r="A1223" s="1" t="s">
        <v>4385</v>
      </c>
      <c r="B1223" s="1" t="s">
        <v>3764</v>
      </c>
      <c r="C1223" s="1" t="s">
        <v>5913</v>
      </c>
      <c r="D1223" s="1">
        <v>34000</v>
      </c>
      <c r="E1223" s="1" t="s">
        <v>211</v>
      </c>
      <c r="F1223" s="1">
        <v>53590.061249999999</v>
      </c>
      <c r="G1223" s="1" t="s">
        <v>2283</v>
      </c>
      <c r="H1223" s="1" t="s">
        <v>519</v>
      </c>
      <c r="I1223" s="1" t="s">
        <v>922</v>
      </c>
      <c r="J1223" s="1" t="str">
        <f>VLOOKUP(I1223,tblCountries6[],2,FALSE)</f>
        <v>UK</v>
      </c>
      <c r="K1223" s="1" t="s">
        <v>2431</v>
      </c>
      <c r="L1223" s="1">
        <v>10</v>
      </c>
      <c r="M1223" s="2" t="str">
        <f t="shared" ref="M1223:M1286" si="58">TRIM(LOWER(J1223))</f>
        <v>uk</v>
      </c>
      <c r="N1223" s="2" t="str">
        <f>VLOOKUP(M1223,ClearingKeys!$A$2:$B$104,2,FALSE)</f>
        <v>EUROPE</v>
      </c>
      <c r="O1223" s="2">
        <f t="shared" si="57"/>
        <v>10</v>
      </c>
      <c r="P1223" t="str">
        <f t="shared" ref="P1223:P1286" si="59">IF(M1223="usa","USA",IF(M1223="UK","UK",PROPER(M1223)))</f>
        <v>UK</v>
      </c>
    </row>
    <row r="1224" spans="1:16" ht="51" x14ac:dyDescent="0.2">
      <c r="A1224" s="1" t="s">
        <v>4384</v>
      </c>
      <c r="B1224" s="1" t="s">
        <v>5676</v>
      </c>
      <c r="C1224" s="1" t="s">
        <v>5339</v>
      </c>
      <c r="D1224" s="1">
        <v>450000</v>
      </c>
      <c r="E1224" s="1" t="s">
        <v>2335</v>
      </c>
      <c r="F1224" s="1">
        <v>76906.906749999995</v>
      </c>
      <c r="G1224" s="1" t="s">
        <v>884</v>
      </c>
      <c r="H1224" s="1" t="s">
        <v>2893</v>
      </c>
      <c r="I1224" s="1" t="s">
        <v>4223</v>
      </c>
      <c r="J1224" s="1" t="str">
        <f>VLOOKUP(I1224,tblCountries6[],2,FALSE)</f>
        <v>Denmark</v>
      </c>
      <c r="K1224" s="1" t="s">
        <v>2431</v>
      </c>
      <c r="L1224" s="1">
        <v>17</v>
      </c>
      <c r="M1224" s="2" t="str">
        <f t="shared" si="58"/>
        <v>denmark</v>
      </c>
      <c r="N1224" s="2" t="str">
        <f>VLOOKUP(M1224,ClearingKeys!$A$2:$B$104,2,FALSE)</f>
        <v>EUROPE</v>
      </c>
      <c r="O1224" s="2">
        <f t="shared" si="57"/>
        <v>17</v>
      </c>
      <c r="P1224" t="str">
        <f t="shared" si="59"/>
        <v>Denmark</v>
      </c>
    </row>
    <row r="1225" spans="1:16" ht="63.75" x14ac:dyDescent="0.2">
      <c r="A1225" s="1" t="s">
        <v>4458</v>
      </c>
      <c r="B1225" s="1" t="s">
        <v>1887</v>
      </c>
      <c r="C1225" s="1" t="s">
        <v>4522</v>
      </c>
      <c r="D1225" s="1">
        <v>85000</v>
      </c>
      <c r="E1225" s="1" t="s">
        <v>2902</v>
      </c>
      <c r="F1225" s="1">
        <v>85000</v>
      </c>
      <c r="G1225" s="1" t="s">
        <v>6267</v>
      </c>
      <c r="H1225" s="1" t="s">
        <v>6511</v>
      </c>
      <c r="I1225" s="1" t="s">
        <v>2895</v>
      </c>
      <c r="J1225" s="1" t="str">
        <f>VLOOKUP(I1225,tblCountries6[],2,FALSE)</f>
        <v>USA</v>
      </c>
      <c r="K1225" s="1" t="s">
        <v>1240</v>
      </c>
      <c r="L1225" s="1">
        <v>5</v>
      </c>
      <c r="M1225" s="2" t="str">
        <f t="shared" si="58"/>
        <v>usa</v>
      </c>
      <c r="N1225" s="2" t="str">
        <f>VLOOKUP(M1225,ClearingKeys!$A$2:$B$104,2,FALSE)</f>
        <v>NA</v>
      </c>
      <c r="O1225" s="2">
        <f t="shared" si="57"/>
        <v>5</v>
      </c>
      <c r="P1225" t="str">
        <f t="shared" si="59"/>
        <v>USA</v>
      </c>
    </row>
    <row r="1226" spans="1:16" ht="38.25" x14ac:dyDescent="0.2">
      <c r="A1226" s="1" t="s">
        <v>4457</v>
      </c>
      <c r="B1226" s="1" t="s">
        <v>1552</v>
      </c>
      <c r="C1226" s="1" t="s">
        <v>5764</v>
      </c>
      <c r="D1226" s="1">
        <v>72000</v>
      </c>
      <c r="E1226" s="1" t="s">
        <v>2902</v>
      </c>
      <c r="F1226" s="1">
        <v>72000</v>
      </c>
      <c r="G1226" s="1" t="s">
        <v>4307</v>
      </c>
      <c r="H1226" s="1" t="s">
        <v>5482</v>
      </c>
      <c r="I1226" s="1" t="s">
        <v>2013</v>
      </c>
      <c r="J1226" s="1" t="str">
        <f>VLOOKUP(I1226,tblCountries6[],2,FALSE)</f>
        <v>New Zealand</v>
      </c>
      <c r="K1226" s="1" t="s">
        <v>5350</v>
      </c>
      <c r="L1226" s="1">
        <v>10</v>
      </c>
      <c r="M1226" s="2" t="str">
        <f t="shared" si="58"/>
        <v>new zealand</v>
      </c>
      <c r="N1226" s="2" t="str">
        <f>VLOOKUP(M1226,ClearingKeys!$A$2:$B$104,2,FALSE)</f>
        <v>OCEANIA</v>
      </c>
      <c r="O1226" s="2">
        <f t="shared" si="57"/>
        <v>10</v>
      </c>
      <c r="P1226" t="str">
        <f t="shared" si="59"/>
        <v>New Zealand</v>
      </c>
    </row>
    <row r="1227" spans="1:16" ht="38.25" x14ac:dyDescent="0.2">
      <c r="A1227" s="1" t="s">
        <v>4443</v>
      </c>
      <c r="B1227" s="1" t="s">
        <v>5694</v>
      </c>
      <c r="C1227" s="1">
        <v>55000</v>
      </c>
      <c r="D1227" s="1">
        <v>55000</v>
      </c>
      <c r="E1227" s="1" t="s">
        <v>2902</v>
      </c>
      <c r="F1227" s="1">
        <v>55000</v>
      </c>
      <c r="G1227" s="1" t="s">
        <v>4179</v>
      </c>
      <c r="H1227" s="1" t="s">
        <v>6511</v>
      </c>
      <c r="I1227" s="1" t="s">
        <v>2895</v>
      </c>
      <c r="J1227" s="1" t="str">
        <f>VLOOKUP(I1227,tblCountries6[],2,FALSE)</f>
        <v>USA</v>
      </c>
      <c r="K1227" s="1" t="s">
        <v>5881</v>
      </c>
      <c r="L1227" s="1">
        <v>7</v>
      </c>
      <c r="M1227" s="2" t="str">
        <f t="shared" si="58"/>
        <v>usa</v>
      </c>
      <c r="N1227" s="2" t="str">
        <f>VLOOKUP(M1227,ClearingKeys!$A$2:$B$104,2,FALSE)</f>
        <v>NA</v>
      </c>
      <c r="O1227" s="2">
        <f t="shared" si="57"/>
        <v>7</v>
      </c>
      <c r="P1227" t="str">
        <f t="shared" si="59"/>
        <v>USA</v>
      </c>
    </row>
    <row r="1228" spans="1:16" ht="38.25" x14ac:dyDescent="0.2">
      <c r="A1228" s="1" t="s">
        <v>4450</v>
      </c>
      <c r="B1228" s="1" t="s">
        <v>1360</v>
      </c>
      <c r="C1228" s="1" t="s">
        <v>743</v>
      </c>
      <c r="D1228" s="1">
        <v>43000</v>
      </c>
      <c r="E1228" s="1" t="s">
        <v>211</v>
      </c>
      <c r="F1228" s="1">
        <v>67775.665699999998</v>
      </c>
      <c r="G1228" s="1" t="s">
        <v>6352</v>
      </c>
      <c r="H1228" s="1" t="s">
        <v>2089</v>
      </c>
      <c r="I1228" s="1" t="s">
        <v>922</v>
      </c>
      <c r="J1228" s="1" t="str">
        <f>VLOOKUP(I1228,tblCountries6[],2,FALSE)</f>
        <v>UK</v>
      </c>
      <c r="K1228" s="1" t="s">
        <v>1240</v>
      </c>
      <c r="L1228" s="1">
        <v>25</v>
      </c>
      <c r="M1228" s="2" t="str">
        <f t="shared" si="58"/>
        <v>uk</v>
      </c>
      <c r="N1228" s="2" t="str">
        <f>VLOOKUP(M1228,ClearingKeys!$A$2:$B$104,2,FALSE)</f>
        <v>EUROPE</v>
      </c>
      <c r="O1228" s="2">
        <f t="shared" si="57"/>
        <v>25</v>
      </c>
      <c r="P1228" t="str">
        <f t="shared" si="59"/>
        <v>UK</v>
      </c>
    </row>
    <row r="1229" spans="1:16" ht="38.25" x14ac:dyDescent="0.2">
      <c r="A1229" s="1" t="s">
        <v>4451</v>
      </c>
      <c r="B1229" s="1" t="s">
        <v>5598</v>
      </c>
      <c r="C1229" s="1" t="s">
        <v>6209</v>
      </c>
      <c r="D1229" s="1">
        <v>25750</v>
      </c>
      <c r="E1229" s="1" t="s">
        <v>211</v>
      </c>
      <c r="F1229" s="1">
        <v>40586.590510000002</v>
      </c>
      <c r="G1229" s="1" t="s">
        <v>4161</v>
      </c>
      <c r="H1229" s="1" t="s">
        <v>6511</v>
      </c>
      <c r="I1229" s="1" t="s">
        <v>922</v>
      </c>
      <c r="J1229" s="1" t="str">
        <f>VLOOKUP(I1229,tblCountries6[],2,FALSE)</f>
        <v>UK</v>
      </c>
      <c r="K1229" s="1" t="s">
        <v>1240</v>
      </c>
      <c r="L1229" s="1">
        <v>1</v>
      </c>
      <c r="M1229" s="2" t="str">
        <f t="shared" si="58"/>
        <v>uk</v>
      </c>
      <c r="N1229" s="2" t="str">
        <f>VLOOKUP(M1229,ClearingKeys!$A$2:$B$104,2,FALSE)</f>
        <v>EUROPE</v>
      </c>
      <c r="O1229" s="2">
        <f t="shared" si="57"/>
        <v>1</v>
      </c>
      <c r="P1229" t="str">
        <f t="shared" si="59"/>
        <v>UK</v>
      </c>
    </row>
    <row r="1230" spans="1:16" ht="51" x14ac:dyDescent="0.2">
      <c r="A1230" s="1" t="s">
        <v>4452</v>
      </c>
      <c r="B1230" s="1" t="s">
        <v>4317</v>
      </c>
      <c r="C1230" s="1">
        <v>50846</v>
      </c>
      <c r="D1230" s="1">
        <v>50846</v>
      </c>
      <c r="E1230" s="1" t="s">
        <v>2902</v>
      </c>
      <c r="F1230" s="1">
        <v>50846</v>
      </c>
      <c r="G1230" s="1" t="s">
        <v>846</v>
      </c>
      <c r="H1230" s="1" t="s">
        <v>6511</v>
      </c>
      <c r="I1230" s="1" t="s">
        <v>2895</v>
      </c>
      <c r="J1230" s="1" t="str">
        <f>VLOOKUP(I1230,tblCountries6[],2,FALSE)</f>
        <v>USA</v>
      </c>
      <c r="K1230" s="1" t="s">
        <v>1240</v>
      </c>
      <c r="L1230" s="1">
        <v>25</v>
      </c>
      <c r="M1230" s="2" t="str">
        <f t="shared" si="58"/>
        <v>usa</v>
      </c>
      <c r="N1230" s="2" t="str">
        <f>VLOOKUP(M1230,ClearingKeys!$A$2:$B$104,2,FALSE)</f>
        <v>NA</v>
      </c>
      <c r="O1230" s="2">
        <f t="shared" si="57"/>
        <v>25</v>
      </c>
      <c r="P1230" t="str">
        <f t="shared" si="59"/>
        <v>USA</v>
      </c>
    </row>
    <row r="1231" spans="1:16" ht="51" x14ac:dyDescent="0.2">
      <c r="A1231" s="1" t="s">
        <v>4453</v>
      </c>
      <c r="B1231" s="1" t="s">
        <v>1376</v>
      </c>
      <c r="C1231" s="1">
        <v>63000</v>
      </c>
      <c r="D1231" s="1">
        <v>63000</v>
      </c>
      <c r="E1231" s="1" t="s">
        <v>2902</v>
      </c>
      <c r="F1231" s="1">
        <v>63000</v>
      </c>
      <c r="G1231" s="1" t="s">
        <v>2643</v>
      </c>
      <c r="H1231" s="1" t="s">
        <v>519</v>
      </c>
      <c r="I1231" s="1" t="s">
        <v>2895</v>
      </c>
      <c r="J1231" s="1" t="str">
        <f>VLOOKUP(I1231,tblCountries6[],2,FALSE)</f>
        <v>USA</v>
      </c>
      <c r="K1231" s="1" t="s">
        <v>2431</v>
      </c>
      <c r="L1231" s="1">
        <v>16</v>
      </c>
      <c r="M1231" s="2" t="str">
        <f t="shared" si="58"/>
        <v>usa</v>
      </c>
      <c r="N1231" s="2" t="str">
        <f>VLOOKUP(M1231,ClearingKeys!$A$2:$B$104,2,FALSE)</f>
        <v>NA</v>
      </c>
      <c r="O1231" s="2">
        <f t="shared" si="57"/>
        <v>16</v>
      </c>
      <c r="P1231" t="str">
        <f t="shared" si="59"/>
        <v>USA</v>
      </c>
    </row>
    <row r="1232" spans="1:16" ht="38.25" x14ac:dyDescent="0.2">
      <c r="A1232" s="1" t="s">
        <v>4446</v>
      </c>
      <c r="B1232" s="1" t="s">
        <v>1039</v>
      </c>
      <c r="C1232" s="1">
        <v>80000</v>
      </c>
      <c r="D1232" s="1">
        <v>80000</v>
      </c>
      <c r="E1232" s="1" t="s">
        <v>4998</v>
      </c>
      <c r="F1232" s="1">
        <v>81592.772509999995</v>
      </c>
      <c r="G1232" s="1" t="s">
        <v>250</v>
      </c>
      <c r="H1232" s="1" t="s">
        <v>519</v>
      </c>
      <c r="I1232" s="1" t="s">
        <v>2553</v>
      </c>
      <c r="J1232" s="1" t="str">
        <f>VLOOKUP(I1232,tblCountries6[],2,FALSE)</f>
        <v>Australia</v>
      </c>
      <c r="K1232" s="1" t="s">
        <v>1240</v>
      </c>
      <c r="L1232" s="1">
        <v>5</v>
      </c>
      <c r="M1232" s="2" t="str">
        <f t="shared" si="58"/>
        <v>australia</v>
      </c>
      <c r="N1232" s="2" t="str">
        <f>VLOOKUP(M1232,ClearingKeys!$A$2:$B$104,2,FALSE)</f>
        <v>OCEANIA</v>
      </c>
      <c r="O1232" s="2">
        <f t="shared" si="57"/>
        <v>5</v>
      </c>
      <c r="P1232" t="str">
        <f t="shared" si="59"/>
        <v>Australia</v>
      </c>
    </row>
    <row r="1233" spans="1:16" ht="38.25" x14ac:dyDescent="0.2">
      <c r="A1233" s="1" t="s">
        <v>4447</v>
      </c>
      <c r="B1233" s="1" t="s">
        <v>2657</v>
      </c>
      <c r="C1233" s="1">
        <v>50700</v>
      </c>
      <c r="D1233" s="1">
        <v>50700</v>
      </c>
      <c r="E1233" s="1" t="s">
        <v>2902</v>
      </c>
      <c r="F1233" s="1">
        <v>50700</v>
      </c>
      <c r="G1233" s="1" t="s">
        <v>1338</v>
      </c>
      <c r="H1233" s="1" t="s">
        <v>6511</v>
      </c>
      <c r="I1233" s="1" t="s">
        <v>2543</v>
      </c>
      <c r="J1233" s="1" t="str">
        <f>VLOOKUP(I1233,tblCountries6[],2,FALSE)</f>
        <v>Brasil</v>
      </c>
      <c r="K1233" s="1" t="s">
        <v>5881</v>
      </c>
      <c r="L1233" s="1">
        <v>15</v>
      </c>
      <c r="M1233" s="2" t="str">
        <f t="shared" si="58"/>
        <v>brasil</v>
      </c>
      <c r="N1233" s="2" t="str">
        <f>VLOOKUP(M1233,ClearingKeys!$A$2:$B$104,2,FALSE)</f>
        <v>SA</v>
      </c>
      <c r="O1233" s="2">
        <f t="shared" si="57"/>
        <v>15</v>
      </c>
      <c r="P1233" t="str">
        <f t="shared" si="59"/>
        <v>Brasil</v>
      </c>
    </row>
    <row r="1234" spans="1:16" ht="51" x14ac:dyDescent="0.2">
      <c r="A1234" s="1" t="s">
        <v>4448</v>
      </c>
      <c r="B1234" s="1" t="s">
        <v>368</v>
      </c>
      <c r="C1234" s="1">
        <v>20000</v>
      </c>
      <c r="D1234" s="1">
        <v>20000</v>
      </c>
      <c r="E1234" s="1" t="s">
        <v>211</v>
      </c>
      <c r="F1234" s="1">
        <v>31523.565439999998</v>
      </c>
      <c r="G1234" s="1" t="s">
        <v>492</v>
      </c>
      <c r="H1234" s="1" t="s">
        <v>6511</v>
      </c>
      <c r="I1234" s="1" t="s">
        <v>922</v>
      </c>
      <c r="J1234" s="1" t="str">
        <f>VLOOKUP(I1234,tblCountries6[],2,FALSE)</f>
        <v>UK</v>
      </c>
      <c r="K1234" s="1" t="s">
        <v>1240</v>
      </c>
      <c r="L1234" s="1">
        <v>1</v>
      </c>
      <c r="M1234" s="2" t="str">
        <f t="shared" si="58"/>
        <v>uk</v>
      </c>
      <c r="N1234" s="2" t="str">
        <f>VLOOKUP(M1234,ClearingKeys!$A$2:$B$104,2,FALSE)</f>
        <v>EUROPE</v>
      </c>
      <c r="O1234" s="2">
        <f t="shared" si="57"/>
        <v>1</v>
      </c>
      <c r="P1234" t="str">
        <f t="shared" si="59"/>
        <v>UK</v>
      </c>
    </row>
    <row r="1235" spans="1:16" ht="38.25" x14ac:dyDescent="0.2">
      <c r="A1235" s="1" t="s">
        <v>4449</v>
      </c>
      <c r="B1235" s="1" t="s">
        <v>1028</v>
      </c>
      <c r="C1235" s="1">
        <v>70000</v>
      </c>
      <c r="D1235" s="1">
        <v>70000</v>
      </c>
      <c r="E1235" s="1" t="s">
        <v>2902</v>
      </c>
      <c r="F1235" s="1">
        <v>70000</v>
      </c>
      <c r="G1235" s="1" t="s">
        <v>1556</v>
      </c>
      <c r="H1235" s="1" t="s">
        <v>6511</v>
      </c>
      <c r="I1235" s="1" t="s">
        <v>2895</v>
      </c>
      <c r="J1235" s="1" t="str">
        <f>VLOOKUP(I1235,tblCountries6[],2,FALSE)</f>
        <v>USA</v>
      </c>
      <c r="K1235" s="1" t="s">
        <v>5881</v>
      </c>
      <c r="L1235" s="1">
        <v>6</v>
      </c>
      <c r="M1235" s="2" t="str">
        <f t="shared" si="58"/>
        <v>usa</v>
      </c>
      <c r="N1235" s="2" t="str">
        <f>VLOOKUP(M1235,ClearingKeys!$A$2:$B$104,2,FALSE)</f>
        <v>NA</v>
      </c>
      <c r="O1235" s="2">
        <f t="shared" si="57"/>
        <v>6</v>
      </c>
      <c r="P1235" t="str">
        <f t="shared" si="59"/>
        <v>USA</v>
      </c>
    </row>
    <row r="1236" spans="1:16" ht="38.25" x14ac:dyDescent="0.2">
      <c r="A1236" s="1" t="s">
        <v>4477</v>
      </c>
      <c r="B1236" s="1" t="s">
        <v>4465</v>
      </c>
      <c r="C1236" s="1">
        <v>65000</v>
      </c>
      <c r="D1236" s="1">
        <v>65000</v>
      </c>
      <c r="E1236" s="1" t="s">
        <v>1537</v>
      </c>
      <c r="F1236" s="1">
        <v>63918.499000000003</v>
      </c>
      <c r="G1236" s="1" t="s">
        <v>2865</v>
      </c>
      <c r="H1236" s="1" t="s">
        <v>3027</v>
      </c>
      <c r="I1236" s="1" t="s">
        <v>2732</v>
      </c>
      <c r="J1236" s="1" t="str">
        <f>VLOOKUP(I1236,tblCountries6[],2,FALSE)</f>
        <v>Canada</v>
      </c>
      <c r="K1236" s="1" t="s">
        <v>5350</v>
      </c>
      <c r="L1236" s="1">
        <v>15</v>
      </c>
      <c r="M1236" s="2" t="str">
        <f t="shared" si="58"/>
        <v>canada</v>
      </c>
      <c r="N1236" s="2" t="str">
        <f>VLOOKUP(M1236,ClearingKeys!$A$2:$B$104,2,FALSE)</f>
        <v>NA</v>
      </c>
      <c r="O1236" s="2">
        <f t="shared" si="57"/>
        <v>15</v>
      </c>
      <c r="P1236" t="str">
        <f t="shared" si="59"/>
        <v>Canada</v>
      </c>
    </row>
    <row r="1237" spans="1:16" ht="51" x14ac:dyDescent="0.2">
      <c r="A1237" s="1" t="s">
        <v>4462</v>
      </c>
      <c r="B1237" s="1" t="s">
        <v>1085</v>
      </c>
      <c r="C1237" s="1">
        <v>800000</v>
      </c>
      <c r="D1237" s="1">
        <v>9600000</v>
      </c>
      <c r="E1237" s="1" t="s">
        <v>764</v>
      </c>
      <c r="F1237" s="1">
        <v>7261.7246599999999</v>
      </c>
      <c r="G1237" s="1" t="s">
        <v>6511</v>
      </c>
      <c r="H1237" s="1" t="s">
        <v>6511</v>
      </c>
      <c r="I1237" s="1" t="s">
        <v>2351</v>
      </c>
      <c r="J1237" s="1" t="str">
        <f>VLOOKUP(I1237,tblCountries6[],2,FALSE)</f>
        <v>Mongolia</v>
      </c>
      <c r="K1237" s="1" t="s">
        <v>2431</v>
      </c>
      <c r="L1237" s="1">
        <v>2</v>
      </c>
      <c r="M1237" s="2" t="str">
        <f t="shared" si="58"/>
        <v>mongolia</v>
      </c>
      <c r="N1237" s="2" t="str">
        <f>VLOOKUP(M1237,ClearingKeys!$A$2:$B$104,2,FALSE)</f>
        <v>ASIA</v>
      </c>
      <c r="O1237" s="2">
        <f t="shared" si="57"/>
        <v>2</v>
      </c>
      <c r="P1237" t="str">
        <f t="shared" si="59"/>
        <v>Mongolia</v>
      </c>
    </row>
    <row r="1238" spans="1:16" ht="38.25" x14ac:dyDescent="0.2">
      <c r="A1238" s="1" t="s">
        <v>4463</v>
      </c>
      <c r="B1238" s="1" t="s">
        <v>5056</v>
      </c>
      <c r="C1238" s="1" t="s">
        <v>5320</v>
      </c>
      <c r="D1238" s="1">
        <v>36000</v>
      </c>
      <c r="E1238" s="1" t="s">
        <v>6243</v>
      </c>
      <c r="F1238" s="1">
        <v>11404.82044</v>
      </c>
      <c r="G1238" s="1" t="s">
        <v>6398</v>
      </c>
      <c r="H1238" s="1" t="s">
        <v>4092</v>
      </c>
      <c r="I1238" s="1" t="s">
        <v>6298</v>
      </c>
      <c r="J1238" s="1" t="str">
        <f>VLOOKUP(I1238,tblCountries6[],2,FALSE)</f>
        <v>malaysia</v>
      </c>
      <c r="K1238" s="1" t="s">
        <v>1240</v>
      </c>
      <c r="L1238" s="1">
        <v>2</v>
      </c>
      <c r="M1238" s="2" t="str">
        <f t="shared" si="58"/>
        <v>malaysia</v>
      </c>
      <c r="N1238" s="2" t="str">
        <f>VLOOKUP(M1238,ClearingKeys!$A$2:$B$104,2,FALSE)</f>
        <v>ASIA</v>
      </c>
      <c r="O1238" s="2">
        <f t="shared" si="57"/>
        <v>2</v>
      </c>
      <c r="P1238" t="str">
        <f t="shared" si="59"/>
        <v>Malaysia</v>
      </c>
    </row>
    <row r="1239" spans="1:16" ht="63.75" x14ac:dyDescent="0.2">
      <c r="A1239" s="1" t="s">
        <v>4473</v>
      </c>
      <c r="B1239" s="1" t="s">
        <v>2939</v>
      </c>
      <c r="C1239" s="1" t="s">
        <v>442</v>
      </c>
      <c r="D1239" s="1">
        <v>120000</v>
      </c>
      <c r="E1239" s="1" t="s">
        <v>2902</v>
      </c>
      <c r="F1239" s="1">
        <v>120000</v>
      </c>
      <c r="G1239" s="1" t="s">
        <v>2593</v>
      </c>
      <c r="H1239" s="1" t="s">
        <v>5482</v>
      </c>
      <c r="I1239" s="1" t="s">
        <v>5783</v>
      </c>
      <c r="J1239" s="1" t="str">
        <f>VLOOKUP(I1239,tblCountries6[],2,FALSE)</f>
        <v>Singapore</v>
      </c>
      <c r="K1239" s="1" t="s">
        <v>5881</v>
      </c>
      <c r="L1239" s="1">
        <v>5</v>
      </c>
      <c r="M1239" s="2" t="str">
        <f t="shared" si="58"/>
        <v>singapore</v>
      </c>
      <c r="N1239" s="2" t="str">
        <f>VLOOKUP(M1239,ClearingKeys!$A$2:$B$104,2,FALSE)</f>
        <v>ASIA</v>
      </c>
      <c r="O1239" s="2">
        <f t="shared" si="57"/>
        <v>5</v>
      </c>
      <c r="P1239" t="str">
        <f t="shared" si="59"/>
        <v>Singapore</v>
      </c>
    </row>
    <row r="1240" spans="1:16" ht="38.25" x14ac:dyDescent="0.2">
      <c r="A1240" s="1" t="s">
        <v>4474</v>
      </c>
      <c r="B1240" s="1" t="s">
        <v>3717</v>
      </c>
      <c r="C1240" s="1">
        <v>90000</v>
      </c>
      <c r="D1240" s="1">
        <v>90000</v>
      </c>
      <c r="E1240" s="1" t="s">
        <v>4998</v>
      </c>
      <c r="F1240" s="1">
        <v>91791.869080000004</v>
      </c>
      <c r="G1240" s="1" t="s">
        <v>1604</v>
      </c>
      <c r="H1240" s="1" t="s">
        <v>6511</v>
      </c>
      <c r="I1240" s="1" t="s">
        <v>2553</v>
      </c>
      <c r="J1240" s="1" t="str">
        <f>VLOOKUP(I1240,tblCountries6[],2,FALSE)</f>
        <v>Australia</v>
      </c>
      <c r="K1240" s="1" t="s">
        <v>1240</v>
      </c>
      <c r="L1240" s="1">
        <v>5</v>
      </c>
      <c r="M1240" s="2" t="str">
        <f t="shared" si="58"/>
        <v>australia</v>
      </c>
      <c r="N1240" s="2" t="str">
        <f>VLOOKUP(M1240,ClearingKeys!$A$2:$B$104,2,FALSE)</f>
        <v>OCEANIA</v>
      </c>
      <c r="O1240" s="2">
        <f t="shared" si="57"/>
        <v>5</v>
      </c>
      <c r="P1240" t="str">
        <f t="shared" si="59"/>
        <v>Australia</v>
      </c>
    </row>
    <row r="1241" spans="1:16" ht="38.25" x14ac:dyDescent="0.2">
      <c r="A1241" s="1" t="s">
        <v>4471</v>
      </c>
      <c r="B1241" s="1" t="s">
        <v>3717</v>
      </c>
      <c r="C1241" s="1">
        <v>110000</v>
      </c>
      <c r="D1241" s="1">
        <v>110000</v>
      </c>
      <c r="E1241" s="1" t="s">
        <v>4998</v>
      </c>
      <c r="F1241" s="1">
        <v>112190.0622</v>
      </c>
      <c r="G1241" s="1" t="s">
        <v>6511</v>
      </c>
      <c r="H1241" s="1" t="s">
        <v>6511</v>
      </c>
      <c r="I1241" s="1" t="s">
        <v>2553</v>
      </c>
      <c r="J1241" s="1" t="str">
        <f>VLOOKUP(I1241,tblCountries6[],2,FALSE)</f>
        <v>Australia</v>
      </c>
      <c r="K1241" s="1" t="s">
        <v>5350</v>
      </c>
      <c r="L1241" s="1">
        <v>7</v>
      </c>
      <c r="M1241" s="2" t="str">
        <f t="shared" si="58"/>
        <v>australia</v>
      </c>
      <c r="N1241" s="2" t="str">
        <f>VLOOKUP(M1241,ClearingKeys!$A$2:$B$104,2,FALSE)</f>
        <v>OCEANIA</v>
      </c>
      <c r="O1241" s="2">
        <f t="shared" si="57"/>
        <v>7</v>
      </c>
      <c r="P1241" t="str">
        <f t="shared" si="59"/>
        <v>Australia</v>
      </c>
    </row>
    <row r="1242" spans="1:16" ht="38.25" x14ac:dyDescent="0.2">
      <c r="A1242" s="1" t="s">
        <v>4472</v>
      </c>
      <c r="B1242" s="1" t="s">
        <v>195</v>
      </c>
      <c r="C1242" s="1">
        <v>40000</v>
      </c>
      <c r="D1242" s="1">
        <v>40000</v>
      </c>
      <c r="E1242" s="1" t="s">
        <v>2902</v>
      </c>
      <c r="F1242" s="1">
        <v>40000</v>
      </c>
      <c r="G1242" s="1" t="s">
        <v>733</v>
      </c>
      <c r="H1242" s="1" t="s">
        <v>3027</v>
      </c>
      <c r="I1242" s="1" t="s">
        <v>2895</v>
      </c>
      <c r="J1242" s="1" t="str">
        <f>VLOOKUP(I1242,tblCountries6[],2,FALSE)</f>
        <v>USA</v>
      </c>
      <c r="K1242" s="1" t="s">
        <v>5350</v>
      </c>
      <c r="L1242" s="1">
        <v>18</v>
      </c>
      <c r="M1242" s="2" t="str">
        <f t="shared" si="58"/>
        <v>usa</v>
      </c>
      <c r="N1242" s="2" t="str">
        <f>VLOOKUP(M1242,ClearingKeys!$A$2:$B$104,2,FALSE)</f>
        <v>NA</v>
      </c>
      <c r="O1242" s="2">
        <f t="shared" si="57"/>
        <v>18</v>
      </c>
      <c r="P1242" t="str">
        <f t="shared" si="59"/>
        <v>USA</v>
      </c>
    </row>
    <row r="1243" spans="1:16" ht="51" x14ac:dyDescent="0.2">
      <c r="A1243" s="1" t="s">
        <v>4468</v>
      </c>
      <c r="B1243" s="1" t="s">
        <v>2799</v>
      </c>
      <c r="C1243" s="1">
        <v>107000</v>
      </c>
      <c r="D1243" s="1">
        <v>107000</v>
      </c>
      <c r="E1243" s="1" t="s">
        <v>2902</v>
      </c>
      <c r="F1243" s="1">
        <v>107000</v>
      </c>
      <c r="G1243" s="1" t="s">
        <v>3293</v>
      </c>
      <c r="H1243" s="1" t="s">
        <v>519</v>
      </c>
      <c r="I1243" s="1" t="s">
        <v>2895</v>
      </c>
      <c r="J1243" s="1" t="str">
        <f>VLOOKUP(I1243,tblCountries6[],2,FALSE)</f>
        <v>USA</v>
      </c>
      <c r="K1243" s="1" t="s">
        <v>1240</v>
      </c>
      <c r="L1243" s="1">
        <v>12</v>
      </c>
      <c r="M1243" s="2" t="str">
        <f t="shared" si="58"/>
        <v>usa</v>
      </c>
      <c r="N1243" s="2" t="str">
        <f>VLOOKUP(M1243,ClearingKeys!$A$2:$B$104,2,FALSE)</f>
        <v>NA</v>
      </c>
      <c r="O1243" s="2">
        <f t="shared" si="57"/>
        <v>12</v>
      </c>
      <c r="P1243" t="str">
        <f t="shared" si="59"/>
        <v>USA</v>
      </c>
    </row>
    <row r="1244" spans="1:16" ht="38.25" x14ac:dyDescent="0.2">
      <c r="A1244" s="1" t="s">
        <v>4470</v>
      </c>
      <c r="B1244" s="1" t="s">
        <v>925</v>
      </c>
      <c r="C1244" s="1">
        <v>82000</v>
      </c>
      <c r="D1244" s="1">
        <v>82000</v>
      </c>
      <c r="E1244" s="1" t="s">
        <v>2902</v>
      </c>
      <c r="F1244" s="1">
        <v>82000</v>
      </c>
      <c r="G1244" s="1" t="s">
        <v>5846</v>
      </c>
      <c r="H1244" s="1" t="s">
        <v>3027</v>
      </c>
      <c r="I1244" s="1" t="s">
        <v>2895</v>
      </c>
      <c r="J1244" s="1" t="str">
        <f>VLOOKUP(I1244,tblCountries6[],2,FALSE)</f>
        <v>USA</v>
      </c>
      <c r="K1244" s="1" t="s">
        <v>1240</v>
      </c>
      <c r="L1244" s="1">
        <v>10</v>
      </c>
      <c r="M1244" s="2" t="str">
        <f t="shared" si="58"/>
        <v>usa</v>
      </c>
      <c r="N1244" s="2" t="str">
        <f>VLOOKUP(M1244,ClearingKeys!$A$2:$B$104,2,FALSE)</f>
        <v>NA</v>
      </c>
      <c r="O1244" s="2">
        <f t="shared" si="57"/>
        <v>10</v>
      </c>
      <c r="P1244" t="str">
        <f t="shared" si="59"/>
        <v>USA</v>
      </c>
    </row>
    <row r="1245" spans="1:16" ht="38.25" x14ac:dyDescent="0.2">
      <c r="A1245" s="1" t="s">
        <v>4466</v>
      </c>
      <c r="B1245" s="1" t="s">
        <v>3742</v>
      </c>
      <c r="C1245" s="1">
        <v>100000</v>
      </c>
      <c r="D1245" s="1">
        <v>100000</v>
      </c>
      <c r="E1245" s="1" t="s">
        <v>4998</v>
      </c>
      <c r="F1245" s="1">
        <v>101990.9656</v>
      </c>
      <c r="G1245" s="1" t="s">
        <v>3661</v>
      </c>
      <c r="H1245" s="1" t="s">
        <v>5482</v>
      </c>
      <c r="I1245" s="1" t="s">
        <v>2553</v>
      </c>
      <c r="J1245" s="1" t="str">
        <f>VLOOKUP(I1245,tblCountries6[],2,FALSE)</f>
        <v>Australia</v>
      </c>
      <c r="K1245" s="1" t="s">
        <v>1240</v>
      </c>
      <c r="L1245" s="1">
        <v>15</v>
      </c>
      <c r="M1245" s="2" t="str">
        <f t="shared" si="58"/>
        <v>australia</v>
      </c>
      <c r="N1245" s="2" t="str">
        <f>VLOOKUP(M1245,ClearingKeys!$A$2:$B$104,2,FALSE)</f>
        <v>OCEANIA</v>
      </c>
      <c r="O1245" s="2">
        <f t="shared" si="57"/>
        <v>15</v>
      </c>
      <c r="P1245" t="str">
        <f t="shared" si="59"/>
        <v>Australia</v>
      </c>
    </row>
    <row r="1246" spans="1:16" ht="38.25" x14ac:dyDescent="0.2">
      <c r="A1246" s="1" t="s">
        <v>4412</v>
      </c>
      <c r="B1246" s="1" t="s">
        <v>2067</v>
      </c>
      <c r="C1246" s="1" t="s">
        <v>3078</v>
      </c>
      <c r="D1246" s="1">
        <v>43000</v>
      </c>
      <c r="E1246" s="1" t="s">
        <v>2902</v>
      </c>
      <c r="F1246" s="1">
        <v>43000</v>
      </c>
      <c r="G1246" s="1" t="s">
        <v>4487</v>
      </c>
      <c r="H1246" s="1" t="s">
        <v>3027</v>
      </c>
      <c r="I1246" s="1" t="s">
        <v>2553</v>
      </c>
      <c r="J1246" s="1" t="str">
        <f>VLOOKUP(I1246,tblCountries6[],2,FALSE)</f>
        <v>Australia</v>
      </c>
      <c r="K1246" s="1" t="s">
        <v>5350</v>
      </c>
      <c r="L1246" s="1">
        <v>4</v>
      </c>
      <c r="M1246" s="2" t="str">
        <f t="shared" si="58"/>
        <v>australia</v>
      </c>
      <c r="N1246" s="2" t="str">
        <f>VLOOKUP(M1246,ClearingKeys!$A$2:$B$104,2,FALSE)</f>
        <v>OCEANIA</v>
      </c>
      <c r="O1246" s="2">
        <f t="shared" si="57"/>
        <v>4</v>
      </c>
      <c r="P1246" t="str">
        <f t="shared" si="59"/>
        <v>Australia</v>
      </c>
    </row>
    <row r="1247" spans="1:16" ht="38.25" x14ac:dyDescent="0.2">
      <c r="A1247" s="1" t="s">
        <v>4413</v>
      </c>
      <c r="B1247" s="1" t="s">
        <v>4974</v>
      </c>
      <c r="C1247" s="1">
        <v>69000</v>
      </c>
      <c r="D1247" s="1">
        <v>69000</v>
      </c>
      <c r="E1247" s="1" t="s">
        <v>2902</v>
      </c>
      <c r="F1247" s="1">
        <v>69000</v>
      </c>
      <c r="G1247" s="1" t="s">
        <v>2565</v>
      </c>
      <c r="H1247" s="1" t="s">
        <v>2089</v>
      </c>
      <c r="I1247" s="1" t="s">
        <v>2895</v>
      </c>
      <c r="J1247" s="1" t="str">
        <f>VLOOKUP(I1247,tblCountries6[],2,FALSE)</f>
        <v>USA</v>
      </c>
      <c r="K1247" s="1" t="s">
        <v>1240</v>
      </c>
      <c r="L1247" s="1">
        <v>20</v>
      </c>
      <c r="M1247" s="2" t="str">
        <f t="shared" si="58"/>
        <v>usa</v>
      </c>
      <c r="N1247" s="2" t="str">
        <f>VLOOKUP(M1247,ClearingKeys!$A$2:$B$104,2,FALSE)</f>
        <v>NA</v>
      </c>
      <c r="O1247" s="2">
        <f t="shared" si="57"/>
        <v>20</v>
      </c>
      <c r="P1247" t="str">
        <f t="shared" si="59"/>
        <v>USA</v>
      </c>
    </row>
    <row r="1248" spans="1:16" ht="63.75" x14ac:dyDescent="0.2">
      <c r="A1248" s="1" t="s">
        <v>4414</v>
      </c>
      <c r="B1248" s="1" t="s">
        <v>336</v>
      </c>
      <c r="C1248" s="1">
        <v>30000</v>
      </c>
      <c r="D1248" s="1">
        <v>30000</v>
      </c>
      <c r="E1248" s="1" t="s">
        <v>2902</v>
      </c>
      <c r="F1248" s="1">
        <v>30000</v>
      </c>
      <c r="G1248" s="1" t="s">
        <v>2202</v>
      </c>
      <c r="H1248" s="1" t="s">
        <v>3027</v>
      </c>
      <c r="I1248" s="1" t="s">
        <v>1241</v>
      </c>
      <c r="J1248" s="1" t="str">
        <f>VLOOKUP(I1248,tblCountries6[],2,FALSE)</f>
        <v>India</v>
      </c>
      <c r="K1248" s="1" t="s">
        <v>5350</v>
      </c>
      <c r="L1248" s="1">
        <v>3</v>
      </c>
      <c r="M1248" s="2" t="str">
        <f t="shared" si="58"/>
        <v>india</v>
      </c>
      <c r="N1248" s="2" t="str">
        <f>VLOOKUP(M1248,ClearingKeys!$A$2:$B$104,2,FALSE)</f>
        <v>ASIA</v>
      </c>
      <c r="O1248" s="2">
        <f t="shared" si="57"/>
        <v>3</v>
      </c>
      <c r="P1248" t="str">
        <f t="shared" si="59"/>
        <v>India</v>
      </c>
    </row>
    <row r="1249" spans="1:16" ht="38.25" x14ac:dyDescent="0.2">
      <c r="A1249" s="1" t="s">
        <v>4415</v>
      </c>
      <c r="B1249" s="1" t="s">
        <v>4319</v>
      </c>
      <c r="C1249" s="1" t="s">
        <v>4582</v>
      </c>
      <c r="D1249" s="1">
        <v>48000</v>
      </c>
      <c r="E1249" s="1" t="s">
        <v>4998</v>
      </c>
      <c r="F1249" s="1">
        <v>48955.663509999998</v>
      </c>
      <c r="G1249" s="1" t="s">
        <v>3546</v>
      </c>
      <c r="H1249" s="1" t="s">
        <v>6511</v>
      </c>
      <c r="I1249" s="1" t="s">
        <v>2553</v>
      </c>
      <c r="J1249" s="1" t="str">
        <f>VLOOKUP(I1249,tblCountries6[],2,FALSE)</f>
        <v>Australia</v>
      </c>
      <c r="K1249" s="1" t="s">
        <v>5881</v>
      </c>
      <c r="L1249" s="1">
        <v>2</v>
      </c>
      <c r="M1249" s="2" t="str">
        <f t="shared" si="58"/>
        <v>australia</v>
      </c>
      <c r="N1249" s="2" t="str">
        <f>VLOOKUP(M1249,ClearingKeys!$A$2:$B$104,2,FALSE)</f>
        <v>OCEANIA</v>
      </c>
      <c r="O1249" s="2">
        <f t="shared" si="57"/>
        <v>2</v>
      </c>
      <c r="P1249" t="str">
        <f t="shared" si="59"/>
        <v>Australia</v>
      </c>
    </row>
    <row r="1250" spans="1:16" ht="38.25" x14ac:dyDescent="0.2">
      <c r="A1250" s="1" t="s">
        <v>4418</v>
      </c>
      <c r="B1250" s="1" t="s">
        <v>1431</v>
      </c>
      <c r="C1250" s="1">
        <v>70000</v>
      </c>
      <c r="D1250" s="1">
        <v>70000</v>
      </c>
      <c r="E1250" s="1" t="s">
        <v>2902</v>
      </c>
      <c r="F1250" s="1">
        <v>70000</v>
      </c>
      <c r="G1250" s="1" t="s">
        <v>2307</v>
      </c>
      <c r="H1250" s="1" t="s">
        <v>3027</v>
      </c>
      <c r="I1250" s="1" t="s">
        <v>2895</v>
      </c>
      <c r="J1250" s="1" t="str">
        <f>VLOOKUP(I1250,tblCountries6[],2,FALSE)</f>
        <v>USA</v>
      </c>
      <c r="K1250" s="1" t="s">
        <v>1240</v>
      </c>
      <c r="L1250" s="1">
        <v>8</v>
      </c>
      <c r="M1250" s="2" t="str">
        <f t="shared" si="58"/>
        <v>usa</v>
      </c>
      <c r="N1250" s="2" t="str">
        <f>VLOOKUP(M1250,ClearingKeys!$A$2:$B$104,2,FALSE)</f>
        <v>NA</v>
      </c>
      <c r="O1250" s="2">
        <f t="shared" si="57"/>
        <v>8</v>
      </c>
      <c r="P1250" t="str">
        <f t="shared" si="59"/>
        <v>USA</v>
      </c>
    </row>
    <row r="1251" spans="1:16" ht="38.25" x14ac:dyDescent="0.2">
      <c r="A1251" s="1" t="s">
        <v>4420</v>
      </c>
      <c r="B1251" s="1" t="s">
        <v>3312</v>
      </c>
      <c r="C1251" s="1">
        <v>45000</v>
      </c>
      <c r="D1251" s="1">
        <v>45000</v>
      </c>
      <c r="E1251" s="1" t="s">
        <v>2902</v>
      </c>
      <c r="F1251" s="1">
        <v>45000</v>
      </c>
      <c r="G1251" s="1" t="s">
        <v>1905</v>
      </c>
      <c r="H1251" s="1" t="s">
        <v>6511</v>
      </c>
      <c r="I1251" s="1" t="s">
        <v>2895</v>
      </c>
      <c r="J1251" s="1" t="str">
        <f>VLOOKUP(I1251,tblCountries6[],2,FALSE)</f>
        <v>USA</v>
      </c>
      <c r="K1251" s="1" t="s">
        <v>1240</v>
      </c>
      <c r="L1251" s="1">
        <v>7</v>
      </c>
      <c r="M1251" s="2" t="str">
        <f t="shared" si="58"/>
        <v>usa</v>
      </c>
      <c r="N1251" s="2" t="str">
        <f>VLOOKUP(M1251,ClearingKeys!$A$2:$B$104,2,FALSE)</f>
        <v>NA</v>
      </c>
      <c r="O1251" s="2">
        <f t="shared" si="57"/>
        <v>7</v>
      </c>
      <c r="P1251" t="str">
        <f t="shared" si="59"/>
        <v>USA</v>
      </c>
    </row>
    <row r="1252" spans="1:16" ht="51" x14ac:dyDescent="0.2">
      <c r="A1252" s="1" t="s">
        <v>4421</v>
      </c>
      <c r="B1252" s="1" t="s">
        <v>516</v>
      </c>
      <c r="C1252" s="1">
        <v>35000</v>
      </c>
      <c r="D1252" s="1">
        <v>35000</v>
      </c>
      <c r="E1252" s="1" t="s">
        <v>2902</v>
      </c>
      <c r="F1252" s="1">
        <v>35000</v>
      </c>
      <c r="G1252" s="1" t="s">
        <v>3963</v>
      </c>
      <c r="H1252" s="1" t="s">
        <v>2893</v>
      </c>
      <c r="I1252" s="1" t="s">
        <v>6298</v>
      </c>
      <c r="J1252" s="1" t="str">
        <f>VLOOKUP(I1252,tblCountries6[],2,FALSE)</f>
        <v>malaysia</v>
      </c>
      <c r="K1252" s="1" t="s">
        <v>2431</v>
      </c>
      <c r="L1252" s="1">
        <v>12</v>
      </c>
      <c r="M1252" s="2" t="str">
        <f t="shared" si="58"/>
        <v>malaysia</v>
      </c>
      <c r="N1252" s="2" t="str">
        <f>VLOOKUP(M1252,ClearingKeys!$A$2:$B$104,2,FALSE)</f>
        <v>ASIA</v>
      </c>
      <c r="O1252" s="2">
        <f t="shared" si="57"/>
        <v>12</v>
      </c>
      <c r="P1252" t="str">
        <f t="shared" si="59"/>
        <v>Malaysia</v>
      </c>
    </row>
    <row r="1253" spans="1:16" ht="38.25" x14ac:dyDescent="0.2">
      <c r="A1253" s="1" t="s">
        <v>4422</v>
      </c>
      <c r="B1253" s="1" t="s">
        <v>5502</v>
      </c>
      <c r="C1253" s="1">
        <v>500000</v>
      </c>
      <c r="D1253" s="1">
        <v>500000</v>
      </c>
      <c r="E1253" s="1" t="s">
        <v>718</v>
      </c>
      <c r="F1253" s="1">
        <v>8903.9583440000006</v>
      </c>
      <c r="G1253" s="1" t="s">
        <v>5045</v>
      </c>
      <c r="H1253" s="1" t="s">
        <v>3027</v>
      </c>
      <c r="I1253" s="1" t="s">
        <v>1241</v>
      </c>
      <c r="J1253" s="1" t="str">
        <f>VLOOKUP(I1253,tblCountries6[],2,FALSE)</f>
        <v>India</v>
      </c>
      <c r="K1253" s="1" t="s">
        <v>5350</v>
      </c>
      <c r="L1253" s="1">
        <v>29</v>
      </c>
      <c r="M1253" s="2" t="str">
        <f t="shared" si="58"/>
        <v>india</v>
      </c>
      <c r="N1253" s="2" t="str">
        <f>VLOOKUP(M1253,ClearingKeys!$A$2:$B$104,2,FALSE)</f>
        <v>ASIA</v>
      </c>
      <c r="O1253" s="2">
        <f t="shared" si="57"/>
        <v>29</v>
      </c>
      <c r="P1253" t="str">
        <f t="shared" si="59"/>
        <v>India</v>
      </c>
    </row>
    <row r="1254" spans="1:16" ht="38.25" x14ac:dyDescent="0.2">
      <c r="A1254" s="1" t="s">
        <v>4423</v>
      </c>
      <c r="B1254" s="1" t="s">
        <v>2179</v>
      </c>
      <c r="C1254" s="1" t="s">
        <v>2794</v>
      </c>
      <c r="D1254" s="1">
        <v>89500</v>
      </c>
      <c r="E1254" s="1" t="s">
        <v>6243</v>
      </c>
      <c r="F1254" s="1">
        <v>28353.650809999999</v>
      </c>
      <c r="G1254" s="1" t="s">
        <v>3027</v>
      </c>
      <c r="H1254" s="1" t="s">
        <v>3027</v>
      </c>
      <c r="I1254" s="1" t="s">
        <v>6298</v>
      </c>
      <c r="J1254" s="1" t="str">
        <f>VLOOKUP(I1254,tblCountries6[],2,FALSE)</f>
        <v>malaysia</v>
      </c>
      <c r="K1254" s="1" t="s">
        <v>5350</v>
      </c>
      <c r="L1254" s="1">
        <v>20</v>
      </c>
      <c r="M1254" s="2" t="str">
        <f t="shared" si="58"/>
        <v>malaysia</v>
      </c>
      <c r="N1254" s="2" t="str">
        <f>VLOOKUP(M1254,ClearingKeys!$A$2:$B$104,2,FALSE)</f>
        <v>ASIA</v>
      </c>
      <c r="O1254" s="2">
        <f t="shared" si="57"/>
        <v>20</v>
      </c>
      <c r="P1254" t="str">
        <f t="shared" si="59"/>
        <v>Malaysia</v>
      </c>
    </row>
    <row r="1255" spans="1:16" ht="51" x14ac:dyDescent="0.2">
      <c r="A1255" s="1" t="s">
        <v>4432</v>
      </c>
      <c r="B1255" s="1" t="s">
        <v>2843</v>
      </c>
      <c r="C1255" s="1" t="s">
        <v>2867</v>
      </c>
      <c r="D1255" s="1">
        <v>11800</v>
      </c>
      <c r="E1255" s="1" t="s">
        <v>2902</v>
      </c>
      <c r="F1255" s="1">
        <v>11800</v>
      </c>
      <c r="G1255" s="1" t="s">
        <v>4298</v>
      </c>
      <c r="H1255" s="1" t="s">
        <v>6511</v>
      </c>
      <c r="I1255" s="1" t="s">
        <v>1241</v>
      </c>
      <c r="J1255" s="1" t="str">
        <f>VLOOKUP(I1255,tblCountries6[],2,FALSE)</f>
        <v>India</v>
      </c>
      <c r="K1255" s="1" t="s">
        <v>1240</v>
      </c>
      <c r="L1255" s="1">
        <v>10</v>
      </c>
      <c r="M1255" s="2" t="str">
        <f t="shared" si="58"/>
        <v>india</v>
      </c>
      <c r="N1255" s="2" t="str">
        <f>VLOOKUP(M1255,ClearingKeys!$A$2:$B$104,2,FALSE)</f>
        <v>ASIA</v>
      </c>
      <c r="O1255" s="2">
        <f t="shared" si="57"/>
        <v>10</v>
      </c>
      <c r="P1255" t="str">
        <f t="shared" si="59"/>
        <v>India</v>
      </c>
    </row>
    <row r="1256" spans="1:16" ht="51" x14ac:dyDescent="0.2">
      <c r="A1256" s="1" t="s">
        <v>4433</v>
      </c>
      <c r="B1256" s="1" t="s">
        <v>1033</v>
      </c>
      <c r="C1256" s="1" t="s">
        <v>2193</v>
      </c>
      <c r="D1256" s="1">
        <v>360000</v>
      </c>
      <c r="E1256" s="1" t="s">
        <v>718</v>
      </c>
      <c r="F1256" s="1">
        <v>6410.850007</v>
      </c>
      <c r="G1256" s="1" t="s">
        <v>1934</v>
      </c>
      <c r="H1256" s="1" t="s">
        <v>3027</v>
      </c>
      <c r="I1256" s="1" t="s">
        <v>1241</v>
      </c>
      <c r="J1256" s="1" t="str">
        <f>VLOOKUP(I1256,tblCountries6[],2,FALSE)</f>
        <v>India</v>
      </c>
      <c r="K1256" s="1" t="s">
        <v>2431</v>
      </c>
      <c r="L1256" s="1">
        <v>6</v>
      </c>
      <c r="M1256" s="2" t="str">
        <f t="shared" si="58"/>
        <v>india</v>
      </c>
      <c r="N1256" s="2" t="str">
        <f>VLOOKUP(M1256,ClearingKeys!$A$2:$B$104,2,FALSE)</f>
        <v>ASIA</v>
      </c>
      <c r="O1256" s="2">
        <f t="shared" si="57"/>
        <v>6</v>
      </c>
      <c r="P1256" t="str">
        <f t="shared" si="59"/>
        <v>India</v>
      </c>
    </row>
    <row r="1257" spans="1:16" ht="38.25" x14ac:dyDescent="0.2">
      <c r="A1257" s="1" t="s">
        <v>4429</v>
      </c>
      <c r="B1257" s="1" t="s">
        <v>1033</v>
      </c>
      <c r="C1257" s="1">
        <v>50000</v>
      </c>
      <c r="D1257" s="1">
        <v>50000</v>
      </c>
      <c r="E1257" s="1" t="s">
        <v>2902</v>
      </c>
      <c r="F1257" s="1">
        <v>50000</v>
      </c>
      <c r="G1257" s="1" t="s">
        <v>5916</v>
      </c>
      <c r="H1257" s="1" t="s">
        <v>6511</v>
      </c>
      <c r="I1257" s="1" t="s">
        <v>2895</v>
      </c>
      <c r="J1257" s="1" t="str">
        <f>VLOOKUP(I1257,tblCountries6[],2,FALSE)</f>
        <v>USA</v>
      </c>
      <c r="K1257" s="1" t="s">
        <v>1240</v>
      </c>
      <c r="L1257" s="1">
        <v>3</v>
      </c>
      <c r="M1257" s="2" t="str">
        <f t="shared" si="58"/>
        <v>usa</v>
      </c>
      <c r="N1257" s="2" t="str">
        <f>VLOOKUP(M1257,ClearingKeys!$A$2:$B$104,2,FALSE)</f>
        <v>NA</v>
      </c>
      <c r="O1257" s="2">
        <f t="shared" si="57"/>
        <v>3</v>
      </c>
      <c r="P1257" t="str">
        <f t="shared" si="59"/>
        <v>USA</v>
      </c>
    </row>
    <row r="1258" spans="1:16" ht="51" x14ac:dyDescent="0.2">
      <c r="A1258" s="1" t="s">
        <v>4431</v>
      </c>
      <c r="B1258" s="1" t="s">
        <v>6245</v>
      </c>
      <c r="C1258" s="1">
        <v>85000</v>
      </c>
      <c r="D1258" s="1">
        <v>85000</v>
      </c>
      <c r="E1258" s="1" t="s">
        <v>2902</v>
      </c>
      <c r="F1258" s="1">
        <v>85000</v>
      </c>
      <c r="G1258" s="1" t="s">
        <v>3838</v>
      </c>
      <c r="H1258" s="1" t="s">
        <v>3027</v>
      </c>
      <c r="I1258" s="1" t="s">
        <v>6119</v>
      </c>
      <c r="J1258" s="1" t="str">
        <f>VLOOKUP(I1258,tblCountries6[],2,FALSE)</f>
        <v>Sri Lanka</v>
      </c>
      <c r="K1258" s="1" t="s">
        <v>2431</v>
      </c>
      <c r="L1258" s="1">
        <v>10</v>
      </c>
      <c r="M1258" s="2" t="str">
        <f t="shared" si="58"/>
        <v>sri lanka</v>
      </c>
      <c r="N1258" s="2" t="str">
        <f>VLOOKUP(M1258,ClearingKeys!$A$2:$B$104,2,FALSE)</f>
        <v>ASIA</v>
      </c>
      <c r="O1258" s="2">
        <f t="shared" si="57"/>
        <v>10</v>
      </c>
      <c r="P1258" t="str">
        <f t="shared" si="59"/>
        <v>Sri Lanka</v>
      </c>
    </row>
    <row r="1259" spans="1:16" ht="38.25" x14ac:dyDescent="0.2">
      <c r="A1259" s="1" t="s">
        <v>4436</v>
      </c>
      <c r="B1259" s="1" t="s">
        <v>596</v>
      </c>
      <c r="C1259" s="1" t="s">
        <v>1622</v>
      </c>
      <c r="D1259" s="1">
        <v>1000000</v>
      </c>
      <c r="E1259" s="1" t="s">
        <v>718</v>
      </c>
      <c r="F1259" s="1">
        <v>17807.916689999998</v>
      </c>
      <c r="G1259" s="1" t="s">
        <v>3027</v>
      </c>
      <c r="H1259" s="1" t="s">
        <v>3027</v>
      </c>
      <c r="I1259" s="1" t="s">
        <v>1241</v>
      </c>
      <c r="J1259" s="1" t="str">
        <f>VLOOKUP(I1259,tblCountries6[],2,FALSE)</f>
        <v>India</v>
      </c>
      <c r="K1259" s="1" t="s">
        <v>5350</v>
      </c>
      <c r="L1259" s="1">
        <v>10</v>
      </c>
      <c r="M1259" s="2" t="str">
        <f t="shared" si="58"/>
        <v>india</v>
      </c>
      <c r="N1259" s="2" t="str">
        <f>VLOOKUP(M1259,ClearingKeys!$A$2:$B$104,2,FALSE)</f>
        <v>ASIA</v>
      </c>
      <c r="O1259" s="2">
        <f t="shared" si="57"/>
        <v>10</v>
      </c>
      <c r="P1259" t="str">
        <f t="shared" si="59"/>
        <v>India</v>
      </c>
    </row>
    <row r="1260" spans="1:16" ht="63.75" x14ac:dyDescent="0.2">
      <c r="A1260" s="1" t="s">
        <v>4437</v>
      </c>
      <c r="B1260" s="1" t="s">
        <v>1368</v>
      </c>
      <c r="C1260" s="1" t="s">
        <v>2337</v>
      </c>
      <c r="D1260" s="1">
        <v>900000</v>
      </c>
      <c r="E1260" s="1" t="s">
        <v>718</v>
      </c>
      <c r="F1260" s="1">
        <v>16027.125019999999</v>
      </c>
      <c r="G1260" s="1" t="s">
        <v>120</v>
      </c>
      <c r="H1260" s="1" t="s">
        <v>2089</v>
      </c>
      <c r="I1260" s="1" t="s">
        <v>1241</v>
      </c>
      <c r="J1260" s="1" t="str">
        <f>VLOOKUP(I1260,tblCountries6[],2,FALSE)</f>
        <v>India</v>
      </c>
      <c r="K1260" s="1" t="s">
        <v>2431</v>
      </c>
      <c r="L1260" s="1">
        <v>8</v>
      </c>
      <c r="M1260" s="2" t="str">
        <f t="shared" si="58"/>
        <v>india</v>
      </c>
      <c r="N1260" s="2" t="str">
        <f>VLOOKUP(M1260,ClearingKeys!$A$2:$B$104,2,FALSE)</f>
        <v>ASIA</v>
      </c>
      <c r="O1260" s="2">
        <f t="shared" si="57"/>
        <v>8</v>
      </c>
      <c r="P1260" t="str">
        <f t="shared" si="59"/>
        <v>India</v>
      </c>
    </row>
    <row r="1261" spans="1:16" ht="51" x14ac:dyDescent="0.2">
      <c r="A1261" s="1" t="s">
        <v>4434</v>
      </c>
      <c r="B1261" s="1" t="s">
        <v>965</v>
      </c>
      <c r="C1261" s="1">
        <v>192000</v>
      </c>
      <c r="D1261" s="1">
        <v>192000</v>
      </c>
      <c r="E1261" s="1" t="s">
        <v>2902</v>
      </c>
      <c r="F1261" s="1">
        <v>192000</v>
      </c>
      <c r="G1261" s="1" t="s">
        <v>1502</v>
      </c>
      <c r="H1261" s="1" t="s">
        <v>2893</v>
      </c>
      <c r="I1261" s="1" t="s">
        <v>2895</v>
      </c>
      <c r="J1261" s="1" t="str">
        <f>VLOOKUP(I1261,tblCountries6[],2,FALSE)</f>
        <v>USA</v>
      </c>
      <c r="K1261" s="1" t="s">
        <v>2431</v>
      </c>
      <c r="L1261" s="1">
        <v>27</v>
      </c>
      <c r="M1261" s="2" t="str">
        <f t="shared" si="58"/>
        <v>usa</v>
      </c>
      <c r="N1261" s="2" t="str">
        <f>VLOOKUP(M1261,ClearingKeys!$A$2:$B$104,2,FALSE)</f>
        <v>NA</v>
      </c>
      <c r="O1261" s="2">
        <f t="shared" si="57"/>
        <v>27</v>
      </c>
      <c r="P1261" t="str">
        <f t="shared" si="59"/>
        <v>USA</v>
      </c>
    </row>
    <row r="1262" spans="1:16" ht="51" x14ac:dyDescent="0.2">
      <c r="A1262" s="1" t="s">
        <v>4435</v>
      </c>
      <c r="B1262" s="1" t="s">
        <v>4949</v>
      </c>
      <c r="C1262" s="1">
        <v>54000</v>
      </c>
      <c r="D1262" s="1">
        <v>54000</v>
      </c>
      <c r="E1262" s="1" t="s">
        <v>2902</v>
      </c>
      <c r="F1262" s="1">
        <v>54000</v>
      </c>
      <c r="G1262" s="1" t="s">
        <v>3976</v>
      </c>
      <c r="H1262" s="1" t="s">
        <v>6511</v>
      </c>
      <c r="I1262" s="1" t="s">
        <v>2895</v>
      </c>
      <c r="J1262" s="1" t="str">
        <f>VLOOKUP(I1262,tblCountries6[],2,FALSE)</f>
        <v>USA</v>
      </c>
      <c r="K1262" s="1" t="s">
        <v>2431</v>
      </c>
      <c r="L1262" s="1">
        <v>6</v>
      </c>
      <c r="M1262" s="2" t="str">
        <f t="shared" si="58"/>
        <v>usa</v>
      </c>
      <c r="N1262" s="2" t="str">
        <f>VLOOKUP(M1262,ClearingKeys!$A$2:$B$104,2,FALSE)</f>
        <v>NA</v>
      </c>
      <c r="O1262" s="2">
        <f t="shared" si="57"/>
        <v>6</v>
      </c>
      <c r="P1262" t="str">
        <f t="shared" si="59"/>
        <v>USA</v>
      </c>
    </row>
    <row r="1263" spans="1:16" ht="38.25" x14ac:dyDescent="0.2">
      <c r="A1263" s="1" t="s">
        <v>4438</v>
      </c>
      <c r="B1263" s="1" t="s">
        <v>2743</v>
      </c>
      <c r="C1263" s="1">
        <v>18000</v>
      </c>
      <c r="D1263" s="1">
        <v>18000</v>
      </c>
      <c r="E1263" s="1" t="s">
        <v>2902</v>
      </c>
      <c r="F1263" s="1">
        <v>18000</v>
      </c>
      <c r="G1263" s="1" t="s">
        <v>3027</v>
      </c>
      <c r="H1263" s="1" t="s">
        <v>3027</v>
      </c>
      <c r="I1263" s="1" t="s">
        <v>1241</v>
      </c>
      <c r="J1263" s="1" t="str">
        <f>VLOOKUP(I1263,tblCountries6[],2,FALSE)</f>
        <v>India</v>
      </c>
      <c r="K1263" s="1" t="s">
        <v>1240</v>
      </c>
      <c r="L1263" s="1">
        <v>12</v>
      </c>
      <c r="M1263" s="2" t="str">
        <f t="shared" si="58"/>
        <v>india</v>
      </c>
      <c r="N1263" s="2" t="str">
        <f>VLOOKUP(M1263,ClearingKeys!$A$2:$B$104,2,FALSE)</f>
        <v>ASIA</v>
      </c>
      <c r="O1263" s="2">
        <f t="shared" si="57"/>
        <v>12</v>
      </c>
      <c r="P1263" t="str">
        <f t="shared" si="59"/>
        <v>India</v>
      </c>
    </row>
    <row r="1264" spans="1:16" ht="38.25" x14ac:dyDescent="0.2">
      <c r="A1264" s="1" t="s">
        <v>4439</v>
      </c>
      <c r="B1264" s="1" t="s">
        <v>2236</v>
      </c>
      <c r="C1264" s="1" t="s">
        <v>530</v>
      </c>
      <c r="D1264" s="1">
        <v>300000</v>
      </c>
      <c r="E1264" s="1" t="s">
        <v>718</v>
      </c>
      <c r="F1264" s="1">
        <v>5342.3750060000002</v>
      </c>
      <c r="G1264" s="1" t="s">
        <v>6052</v>
      </c>
      <c r="H1264" s="1" t="s">
        <v>381</v>
      </c>
      <c r="I1264" s="1" t="s">
        <v>1241</v>
      </c>
      <c r="J1264" s="1" t="str">
        <f>VLOOKUP(I1264,tblCountries6[],2,FALSE)</f>
        <v>India</v>
      </c>
      <c r="K1264" s="1" t="s">
        <v>5350</v>
      </c>
      <c r="L1264" s="1">
        <v>5</v>
      </c>
      <c r="M1264" s="2" t="str">
        <f t="shared" si="58"/>
        <v>india</v>
      </c>
      <c r="N1264" s="2" t="str">
        <f>VLOOKUP(M1264,ClearingKeys!$A$2:$B$104,2,FALSE)</f>
        <v>ASIA</v>
      </c>
      <c r="O1264" s="2">
        <f t="shared" si="57"/>
        <v>5</v>
      </c>
      <c r="P1264" t="str">
        <f t="shared" si="59"/>
        <v>India</v>
      </c>
    </row>
    <row r="1265" spans="1:16" ht="51" x14ac:dyDescent="0.2">
      <c r="A1265" s="1" t="s">
        <v>4513</v>
      </c>
      <c r="B1265" s="1" t="s">
        <v>4467</v>
      </c>
      <c r="C1265" s="1" t="s">
        <v>680</v>
      </c>
      <c r="D1265" s="1">
        <v>400000</v>
      </c>
      <c r="E1265" s="1" t="s">
        <v>718</v>
      </c>
      <c r="F1265" s="1">
        <v>7123.1666750000004</v>
      </c>
      <c r="G1265" s="1" t="s">
        <v>3525</v>
      </c>
      <c r="H1265" s="1" t="s">
        <v>3027</v>
      </c>
      <c r="I1265" s="1" t="s">
        <v>1241</v>
      </c>
      <c r="J1265" s="1" t="str">
        <f>VLOOKUP(I1265,tblCountries6[],2,FALSE)</f>
        <v>India</v>
      </c>
      <c r="K1265" s="1" t="s">
        <v>2431</v>
      </c>
      <c r="L1265" s="1">
        <v>3</v>
      </c>
      <c r="M1265" s="2" t="str">
        <f t="shared" si="58"/>
        <v>india</v>
      </c>
      <c r="N1265" s="2" t="str">
        <f>VLOOKUP(M1265,ClearingKeys!$A$2:$B$104,2,FALSE)</f>
        <v>ASIA</v>
      </c>
      <c r="O1265" s="2">
        <f t="shared" si="57"/>
        <v>3</v>
      </c>
      <c r="P1265" t="str">
        <f t="shared" si="59"/>
        <v>India</v>
      </c>
    </row>
    <row r="1266" spans="1:16" ht="51" x14ac:dyDescent="0.2">
      <c r="A1266" s="1" t="s">
        <v>4507</v>
      </c>
      <c r="B1266" s="1" t="s">
        <v>5903</v>
      </c>
      <c r="C1266" s="1">
        <v>15000</v>
      </c>
      <c r="D1266" s="1">
        <v>15000</v>
      </c>
      <c r="E1266" s="1" t="s">
        <v>2902</v>
      </c>
      <c r="F1266" s="1">
        <v>15000</v>
      </c>
      <c r="G1266" s="1" t="s">
        <v>2215</v>
      </c>
      <c r="H1266" s="1" t="s">
        <v>3027</v>
      </c>
      <c r="I1266" s="1" t="s">
        <v>5354</v>
      </c>
      <c r="J1266" s="1" t="str">
        <f>VLOOKUP(I1266,tblCountries6[],2,FALSE)</f>
        <v>Myanmar</v>
      </c>
      <c r="K1266" s="1" t="s">
        <v>1240</v>
      </c>
      <c r="L1266" s="1">
        <v>10</v>
      </c>
      <c r="M1266" s="2" t="str">
        <f t="shared" si="58"/>
        <v>myanmar</v>
      </c>
      <c r="N1266" s="2" t="str">
        <f>VLOOKUP(M1266,ClearingKeys!$A$2:$B$104,2,FALSE)</f>
        <v>ASIA</v>
      </c>
      <c r="O1266" s="2">
        <f t="shared" si="57"/>
        <v>10</v>
      </c>
      <c r="P1266" t="str">
        <f t="shared" si="59"/>
        <v>Myanmar</v>
      </c>
    </row>
    <row r="1267" spans="1:16" ht="38.25" x14ac:dyDescent="0.2">
      <c r="A1267" s="1" t="s">
        <v>4506</v>
      </c>
      <c r="B1267" s="1" t="s">
        <v>4751</v>
      </c>
      <c r="C1267" s="1" t="s">
        <v>5640</v>
      </c>
      <c r="D1267" s="1">
        <v>14000</v>
      </c>
      <c r="E1267" s="1" t="s">
        <v>2902</v>
      </c>
      <c r="F1267" s="1">
        <v>14000</v>
      </c>
      <c r="G1267" s="1" t="s">
        <v>2801</v>
      </c>
      <c r="H1267" s="1" t="s">
        <v>6511</v>
      </c>
      <c r="I1267" s="1" t="s">
        <v>1241</v>
      </c>
      <c r="J1267" s="1" t="str">
        <f>VLOOKUP(I1267,tblCountries6[],2,FALSE)</f>
        <v>India</v>
      </c>
      <c r="K1267" s="1" t="s">
        <v>1240</v>
      </c>
      <c r="L1267" s="1">
        <v>12</v>
      </c>
      <c r="M1267" s="2" t="str">
        <f t="shared" si="58"/>
        <v>india</v>
      </c>
      <c r="N1267" s="2" t="str">
        <f>VLOOKUP(M1267,ClearingKeys!$A$2:$B$104,2,FALSE)</f>
        <v>ASIA</v>
      </c>
      <c r="O1267" s="2">
        <f t="shared" si="57"/>
        <v>12</v>
      </c>
      <c r="P1267" t="str">
        <f t="shared" si="59"/>
        <v>India</v>
      </c>
    </row>
    <row r="1268" spans="1:16" ht="51" x14ac:dyDescent="0.2">
      <c r="A1268" s="1" t="s">
        <v>4508</v>
      </c>
      <c r="B1268" s="1" t="s">
        <v>2343</v>
      </c>
      <c r="C1268" s="1">
        <v>8000</v>
      </c>
      <c r="D1268" s="1">
        <v>8000</v>
      </c>
      <c r="E1268" s="1" t="s">
        <v>2902</v>
      </c>
      <c r="F1268" s="1">
        <v>8000</v>
      </c>
      <c r="G1268" s="1" t="s">
        <v>5916</v>
      </c>
      <c r="H1268" s="1" t="s">
        <v>6511</v>
      </c>
      <c r="I1268" s="1" t="s">
        <v>1241</v>
      </c>
      <c r="J1268" s="1" t="str">
        <f>VLOOKUP(I1268,tblCountries6[],2,FALSE)</f>
        <v>India</v>
      </c>
      <c r="K1268" s="1" t="s">
        <v>2431</v>
      </c>
      <c r="L1268" s="1">
        <v>4</v>
      </c>
      <c r="M1268" s="2" t="str">
        <f t="shared" si="58"/>
        <v>india</v>
      </c>
      <c r="N1268" s="2" t="str">
        <f>VLOOKUP(M1268,ClearingKeys!$A$2:$B$104,2,FALSE)</f>
        <v>ASIA</v>
      </c>
      <c r="O1268" s="2">
        <f t="shared" si="57"/>
        <v>4</v>
      </c>
      <c r="P1268" t="str">
        <f t="shared" si="59"/>
        <v>India</v>
      </c>
    </row>
    <row r="1269" spans="1:16" ht="38.25" x14ac:dyDescent="0.2">
      <c r="A1269" s="1" t="s">
        <v>4503</v>
      </c>
      <c r="B1269" s="1" t="s">
        <v>4322</v>
      </c>
      <c r="C1269" s="1">
        <v>12500</v>
      </c>
      <c r="D1269" s="1">
        <v>12500</v>
      </c>
      <c r="E1269" s="1" t="s">
        <v>2902</v>
      </c>
      <c r="F1269" s="1">
        <v>12500</v>
      </c>
      <c r="G1269" s="1" t="s">
        <v>1409</v>
      </c>
      <c r="H1269" s="1" t="s">
        <v>1409</v>
      </c>
      <c r="I1269" s="1" t="s">
        <v>1275</v>
      </c>
      <c r="J1269" s="1" t="str">
        <f>VLOOKUP(I1269,tblCountries6[],2,FALSE)</f>
        <v>Philippines</v>
      </c>
      <c r="K1269" s="1" t="s">
        <v>5350</v>
      </c>
      <c r="L1269" s="1">
        <v>7</v>
      </c>
      <c r="M1269" s="2" t="str">
        <f t="shared" si="58"/>
        <v>philippines</v>
      </c>
      <c r="N1269" s="2" t="str">
        <f>VLOOKUP(M1269,ClearingKeys!$A$2:$B$104,2,FALSE)</f>
        <v>ASIA</v>
      </c>
      <c r="O1269" s="2">
        <f t="shared" si="57"/>
        <v>7</v>
      </c>
      <c r="P1269" t="str">
        <f t="shared" si="59"/>
        <v>Philippines</v>
      </c>
    </row>
    <row r="1270" spans="1:16" ht="38.25" x14ac:dyDescent="0.2">
      <c r="A1270" s="1" t="s">
        <v>4502</v>
      </c>
      <c r="B1270" s="1" t="s">
        <v>2692</v>
      </c>
      <c r="C1270" s="1">
        <v>140000</v>
      </c>
      <c r="D1270" s="1">
        <v>140000</v>
      </c>
      <c r="E1270" s="1" t="s">
        <v>2902</v>
      </c>
      <c r="F1270" s="1">
        <v>140000</v>
      </c>
      <c r="G1270" s="1" t="s">
        <v>5500</v>
      </c>
      <c r="H1270" s="1" t="s">
        <v>519</v>
      </c>
      <c r="I1270" s="1" t="s">
        <v>2895</v>
      </c>
      <c r="J1270" s="1" t="str">
        <f>VLOOKUP(I1270,tblCountries6[],2,FALSE)</f>
        <v>USA</v>
      </c>
      <c r="K1270" s="1" t="s">
        <v>1240</v>
      </c>
      <c r="L1270" s="1">
        <v>12</v>
      </c>
      <c r="M1270" s="2" t="str">
        <f t="shared" si="58"/>
        <v>usa</v>
      </c>
      <c r="N1270" s="2" t="str">
        <f>VLOOKUP(M1270,ClearingKeys!$A$2:$B$104,2,FALSE)</f>
        <v>NA</v>
      </c>
      <c r="O1270" s="2">
        <f t="shared" si="57"/>
        <v>12</v>
      </c>
      <c r="P1270" t="str">
        <f t="shared" si="59"/>
        <v>USA</v>
      </c>
    </row>
    <row r="1271" spans="1:16" ht="38.25" x14ac:dyDescent="0.2">
      <c r="A1271" s="1" t="s">
        <v>4505</v>
      </c>
      <c r="B1271" s="1" t="s">
        <v>6257</v>
      </c>
      <c r="C1271" s="1">
        <v>1000</v>
      </c>
      <c r="D1271" s="1">
        <v>12000</v>
      </c>
      <c r="E1271" s="1" t="s">
        <v>2902</v>
      </c>
      <c r="F1271" s="1">
        <v>12000</v>
      </c>
      <c r="G1271" s="1" t="s">
        <v>1545</v>
      </c>
      <c r="H1271" s="1" t="s">
        <v>5482</v>
      </c>
      <c r="I1271" s="1" t="s">
        <v>6357</v>
      </c>
      <c r="J1271" s="1" t="str">
        <f>VLOOKUP(I1271,tblCountries6[],2,FALSE)</f>
        <v>Pakistan</v>
      </c>
      <c r="K1271" s="1" t="s">
        <v>1240</v>
      </c>
      <c r="L1271" s="1">
        <v>1</v>
      </c>
      <c r="M1271" s="2" t="str">
        <f t="shared" si="58"/>
        <v>pakistan</v>
      </c>
      <c r="N1271" s="2" t="str">
        <f>VLOOKUP(M1271,ClearingKeys!$A$2:$B$104,2,FALSE)</f>
        <v>ASIA</v>
      </c>
      <c r="O1271" s="2">
        <f t="shared" si="57"/>
        <v>1</v>
      </c>
      <c r="P1271" t="str">
        <f t="shared" si="59"/>
        <v>Pakistan</v>
      </c>
    </row>
    <row r="1272" spans="1:16" ht="38.25" x14ac:dyDescent="0.2">
      <c r="A1272" s="1" t="s">
        <v>4504</v>
      </c>
      <c r="B1272" s="1" t="s">
        <v>6257</v>
      </c>
      <c r="C1272" s="1" t="s">
        <v>2139</v>
      </c>
      <c r="D1272" s="1">
        <v>30000</v>
      </c>
      <c r="E1272" s="1" t="s">
        <v>2896</v>
      </c>
      <c r="F1272" s="1">
        <v>38111.98317</v>
      </c>
      <c r="G1272" s="1" t="s">
        <v>1139</v>
      </c>
      <c r="H1272" s="1" t="s">
        <v>6511</v>
      </c>
      <c r="I1272" s="1" t="s">
        <v>1020</v>
      </c>
      <c r="J1272" s="1" t="str">
        <f>VLOOKUP(I1272,tblCountries6[],2,FALSE)</f>
        <v>Belgium</v>
      </c>
      <c r="K1272" s="1" t="s">
        <v>5350</v>
      </c>
      <c r="L1272" s="1">
        <v>15</v>
      </c>
      <c r="M1272" s="2" t="str">
        <f t="shared" si="58"/>
        <v>belgium</v>
      </c>
      <c r="N1272" s="2" t="str">
        <f>VLOOKUP(M1272,ClearingKeys!$A$2:$B$104,2,FALSE)</f>
        <v>EUROPE</v>
      </c>
      <c r="O1272" s="2">
        <f t="shared" si="57"/>
        <v>15</v>
      </c>
      <c r="P1272" t="str">
        <f t="shared" si="59"/>
        <v>Belgium</v>
      </c>
    </row>
    <row r="1273" spans="1:16" ht="38.25" x14ac:dyDescent="0.2">
      <c r="A1273" s="1" t="s">
        <v>4501</v>
      </c>
      <c r="B1273" s="1" t="s">
        <v>1386</v>
      </c>
      <c r="C1273" s="1" t="s">
        <v>1108</v>
      </c>
      <c r="D1273" s="1">
        <v>600000</v>
      </c>
      <c r="E1273" s="1" t="s">
        <v>718</v>
      </c>
      <c r="F1273" s="1">
        <v>10684.75001</v>
      </c>
      <c r="G1273" s="1" t="s">
        <v>2722</v>
      </c>
      <c r="H1273" s="1" t="s">
        <v>3027</v>
      </c>
      <c r="I1273" s="1" t="s">
        <v>1241</v>
      </c>
      <c r="J1273" s="1" t="str">
        <f>VLOOKUP(I1273,tblCountries6[],2,FALSE)</f>
        <v>India</v>
      </c>
      <c r="K1273" s="1" t="s">
        <v>5350</v>
      </c>
      <c r="L1273" s="1">
        <v>2</v>
      </c>
      <c r="M1273" s="2" t="str">
        <f t="shared" si="58"/>
        <v>india</v>
      </c>
      <c r="N1273" s="2" t="str">
        <f>VLOOKUP(M1273,ClearingKeys!$A$2:$B$104,2,FALSE)</f>
        <v>ASIA</v>
      </c>
      <c r="O1273" s="2">
        <f t="shared" si="57"/>
        <v>2</v>
      </c>
      <c r="P1273" t="str">
        <f t="shared" si="59"/>
        <v>India</v>
      </c>
    </row>
    <row r="1274" spans="1:16" ht="38.25" x14ac:dyDescent="0.2">
      <c r="A1274" s="1" t="s">
        <v>4853</v>
      </c>
      <c r="B1274" s="1" t="s">
        <v>1187</v>
      </c>
      <c r="C1274" s="1" t="s">
        <v>3741</v>
      </c>
      <c r="D1274" s="1">
        <v>350000</v>
      </c>
      <c r="E1274" s="1" t="s">
        <v>718</v>
      </c>
      <c r="F1274" s="1">
        <v>6232.7708409999996</v>
      </c>
      <c r="G1274" s="1" t="s">
        <v>1400</v>
      </c>
      <c r="H1274" s="1" t="s">
        <v>6511</v>
      </c>
      <c r="I1274" s="1" t="s">
        <v>1241</v>
      </c>
      <c r="J1274" s="1" t="str">
        <f>VLOOKUP(I1274,tblCountries6[],2,FALSE)</f>
        <v>India</v>
      </c>
      <c r="K1274" s="1" t="s">
        <v>1240</v>
      </c>
      <c r="L1274" s="1">
        <v>1.5</v>
      </c>
      <c r="M1274" s="2" t="str">
        <f t="shared" si="58"/>
        <v>india</v>
      </c>
      <c r="N1274" s="2" t="str">
        <f>VLOOKUP(M1274,ClearingKeys!$A$2:$B$104,2,FALSE)</f>
        <v>ASIA</v>
      </c>
      <c r="O1274" s="2">
        <f t="shared" si="57"/>
        <v>1.5</v>
      </c>
      <c r="P1274" t="str">
        <f t="shared" si="59"/>
        <v>India</v>
      </c>
    </row>
    <row r="1275" spans="1:16" ht="51" x14ac:dyDescent="0.2">
      <c r="A1275" s="1" t="s">
        <v>4854</v>
      </c>
      <c r="B1275" s="1" t="s">
        <v>5115</v>
      </c>
      <c r="C1275" s="1">
        <v>45000</v>
      </c>
      <c r="D1275" s="1">
        <v>45000</v>
      </c>
      <c r="E1275" s="1" t="s">
        <v>2902</v>
      </c>
      <c r="F1275" s="1">
        <v>45000</v>
      </c>
      <c r="G1275" s="1" t="s">
        <v>1392</v>
      </c>
      <c r="H1275" s="1" t="s">
        <v>6511</v>
      </c>
      <c r="I1275" s="1" t="s">
        <v>288</v>
      </c>
      <c r="J1275" s="1" t="str">
        <f>VLOOKUP(I1275,tblCountries6[],2,FALSE)</f>
        <v>Pakistan</v>
      </c>
      <c r="K1275" s="1" t="s">
        <v>2431</v>
      </c>
      <c r="L1275" s="1">
        <v>8</v>
      </c>
      <c r="M1275" s="2" t="str">
        <f t="shared" si="58"/>
        <v>pakistan</v>
      </c>
      <c r="N1275" s="2" t="str">
        <f>VLOOKUP(M1275,ClearingKeys!$A$2:$B$104,2,FALSE)</f>
        <v>ASIA</v>
      </c>
      <c r="O1275" s="2">
        <f t="shared" si="57"/>
        <v>8</v>
      </c>
      <c r="P1275" t="str">
        <f t="shared" si="59"/>
        <v>Pakistan</v>
      </c>
    </row>
    <row r="1276" spans="1:16" ht="38.25" x14ac:dyDescent="0.2">
      <c r="A1276" s="1" t="s">
        <v>4835</v>
      </c>
      <c r="B1276" s="1" t="s">
        <v>5632</v>
      </c>
      <c r="C1276" s="1">
        <v>80000</v>
      </c>
      <c r="D1276" s="1">
        <v>80000</v>
      </c>
      <c r="E1276" s="1" t="s">
        <v>2902</v>
      </c>
      <c r="F1276" s="1">
        <v>80000</v>
      </c>
      <c r="G1276" s="1" t="s">
        <v>3027</v>
      </c>
      <c r="H1276" s="1" t="s">
        <v>3027</v>
      </c>
      <c r="I1276" s="1" t="s">
        <v>2895</v>
      </c>
      <c r="J1276" s="1" t="str">
        <f>VLOOKUP(I1276,tblCountries6[],2,FALSE)</f>
        <v>USA</v>
      </c>
      <c r="K1276" s="1" t="s">
        <v>5881</v>
      </c>
      <c r="L1276" s="1">
        <v>6</v>
      </c>
      <c r="M1276" s="2" t="str">
        <f t="shared" si="58"/>
        <v>usa</v>
      </c>
      <c r="N1276" s="2" t="str">
        <f>VLOOKUP(M1276,ClearingKeys!$A$2:$B$104,2,FALSE)</f>
        <v>NA</v>
      </c>
      <c r="O1276" s="2">
        <f t="shared" si="57"/>
        <v>6</v>
      </c>
      <c r="P1276" t="str">
        <f t="shared" si="59"/>
        <v>USA</v>
      </c>
    </row>
    <row r="1277" spans="1:16" ht="38.25" x14ac:dyDescent="0.2">
      <c r="A1277" s="1" t="s">
        <v>4833</v>
      </c>
      <c r="B1277" s="1" t="s">
        <v>765</v>
      </c>
      <c r="C1277" s="1" t="s">
        <v>2864</v>
      </c>
      <c r="D1277" s="1">
        <v>1500000</v>
      </c>
      <c r="E1277" s="1" t="s">
        <v>718</v>
      </c>
      <c r="F1277" s="1">
        <v>26711.875029999999</v>
      </c>
      <c r="G1277" s="1" t="s">
        <v>6511</v>
      </c>
      <c r="H1277" s="1" t="s">
        <v>6511</v>
      </c>
      <c r="I1277" s="1" t="s">
        <v>1241</v>
      </c>
      <c r="J1277" s="1" t="str">
        <f>VLOOKUP(I1277,tblCountries6[],2,FALSE)</f>
        <v>India</v>
      </c>
      <c r="K1277" s="1" t="s">
        <v>1240</v>
      </c>
      <c r="L1277" s="1">
        <v>7</v>
      </c>
      <c r="M1277" s="2" t="str">
        <f t="shared" si="58"/>
        <v>india</v>
      </c>
      <c r="N1277" s="2" t="str">
        <f>VLOOKUP(M1277,ClearingKeys!$A$2:$B$104,2,FALSE)</f>
        <v>ASIA</v>
      </c>
      <c r="O1277" s="2">
        <f t="shared" si="57"/>
        <v>7</v>
      </c>
      <c r="P1277" t="str">
        <f t="shared" si="59"/>
        <v>India</v>
      </c>
    </row>
    <row r="1278" spans="1:16" ht="38.25" x14ac:dyDescent="0.2">
      <c r="A1278" s="1" t="s">
        <v>4831</v>
      </c>
      <c r="B1278" s="1" t="s">
        <v>489</v>
      </c>
      <c r="C1278" s="1" t="s">
        <v>1581</v>
      </c>
      <c r="D1278" s="1">
        <v>100000</v>
      </c>
      <c r="E1278" s="1" t="s">
        <v>2902</v>
      </c>
      <c r="F1278" s="1">
        <v>100000</v>
      </c>
      <c r="G1278" s="1" t="s">
        <v>1604</v>
      </c>
      <c r="H1278" s="1" t="s">
        <v>6511</v>
      </c>
      <c r="I1278" s="1" t="s">
        <v>2253</v>
      </c>
      <c r="J1278" s="1" t="str">
        <f>VLOOKUP(I1278,tblCountries6[],2,FALSE)</f>
        <v>Uganda</v>
      </c>
      <c r="K1278" s="1" t="s">
        <v>1240</v>
      </c>
      <c r="L1278" s="1">
        <v>17</v>
      </c>
      <c r="M1278" s="2" t="str">
        <f t="shared" si="58"/>
        <v>uganda</v>
      </c>
      <c r="N1278" s="2" t="str">
        <f>VLOOKUP(M1278,ClearingKeys!$A$2:$B$104,2,FALSE)</f>
        <v>AFRICA</v>
      </c>
      <c r="O1278" s="2">
        <f t="shared" si="57"/>
        <v>17</v>
      </c>
      <c r="P1278" t="str">
        <f t="shared" si="59"/>
        <v>Uganda</v>
      </c>
    </row>
    <row r="1279" spans="1:16" ht="38.25" x14ac:dyDescent="0.2">
      <c r="A1279" s="1" t="s">
        <v>4829</v>
      </c>
      <c r="B1279" s="1" t="s">
        <v>2110</v>
      </c>
      <c r="C1279" s="1">
        <v>68000</v>
      </c>
      <c r="D1279" s="1">
        <v>68000</v>
      </c>
      <c r="E1279" s="1" t="s">
        <v>4998</v>
      </c>
      <c r="F1279" s="1">
        <v>69353.856639999998</v>
      </c>
      <c r="G1279" s="1" t="s">
        <v>4832</v>
      </c>
      <c r="H1279" s="1" t="s">
        <v>3027</v>
      </c>
      <c r="I1279" s="1" t="s">
        <v>2553</v>
      </c>
      <c r="J1279" s="1" t="str">
        <f>VLOOKUP(I1279,tblCountries6[],2,FALSE)</f>
        <v>Australia</v>
      </c>
      <c r="K1279" s="1" t="s">
        <v>1240</v>
      </c>
      <c r="L1279" s="1">
        <v>10</v>
      </c>
      <c r="M1279" s="2" t="str">
        <f t="shared" si="58"/>
        <v>australia</v>
      </c>
      <c r="N1279" s="2" t="str">
        <f>VLOOKUP(M1279,ClearingKeys!$A$2:$B$104,2,FALSE)</f>
        <v>OCEANIA</v>
      </c>
      <c r="O1279" s="2">
        <f t="shared" si="57"/>
        <v>10</v>
      </c>
      <c r="P1279" t="str">
        <f t="shared" si="59"/>
        <v>Australia</v>
      </c>
    </row>
    <row r="1280" spans="1:16" ht="38.25" x14ac:dyDescent="0.2">
      <c r="A1280" s="1" t="s">
        <v>4828</v>
      </c>
      <c r="B1280" s="1" t="s">
        <v>2127</v>
      </c>
      <c r="C1280" s="1" t="s">
        <v>462</v>
      </c>
      <c r="D1280" s="1">
        <v>49000</v>
      </c>
      <c r="E1280" s="1" t="s">
        <v>4998</v>
      </c>
      <c r="F1280" s="1">
        <v>49975.57316</v>
      </c>
      <c r="G1280" s="1" t="s">
        <v>4993</v>
      </c>
      <c r="H1280" s="1" t="s">
        <v>2089</v>
      </c>
      <c r="I1280" s="1" t="s">
        <v>2553</v>
      </c>
      <c r="J1280" s="1" t="str">
        <f>VLOOKUP(I1280,tblCountries6[],2,FALSE)</f>
        <v>Australia</v>
      </c>
      <c r="K1280" s="1" t="s">
        <v>1240</v>
      </c>
      <c r="L1280" s="1">
        <v>30</v>
      </c>
      <c r="M1280" s="2" t="str">
        <f t="shared" si="58"/>
        <v>australia</v>
      </c>
      <c r="N1280" s="2" t="str">
        <f>VLOOKUP(M1280,ClearingKeys!$A$2:$B$104,2,FALSE)</f>
        <v>OCEANIA</v>
      </c>
      <c r="O1280" s="2">
        <f t="shared" si="57"/>
        <v>30</v>
      </c>
      <c r="P1280" t="str">
        <f t="shared" si="59"/>
        <v>Australia</v>
      </c>
    </row>
    <row r="1281" spans="1:16" ht="38.25" x14ac:dyDescent="0.2">
      <c r="A1281" s="1" t="s">
        <v>4827</v>
      </c>
      <c r="B1281" s="1" t="s">
        <v>613</v>
      </c>
      <c r="C1281" s="1" t="s">
        <v>4627</v>
      </c>
      <c r="D1281" s="1">
        <v>575000</v>
      </c>
      <c r="E1281" s="1" t="s">
        <v>718</v>
      </c>
      <c r="F1281" s="1">
        <v>10239.552100000001</v>
      </c>
      <c r="G1281" s="1" t="s">
        <v>1925</v>
      </c>
      <c r="H1281" s="1" t="s">
        <v>3027</v>
      </c>
      <c r="I1281" s="1" t="s">
        <v>1241</v>
      </c>
      <c r="J1281" s="1" t="str">
        <f>VLOOKUP(I1281,tblCountries6[],2,FALSE)</f>
        <v>India</v>
      </c>
      <c r="K1281" s="1" t="s">
        <v>5350</v>
      </c>
      <c r="L1281" s="1">
        <v>5</v>
      </c>
      <c r="M1281" s="2" t="str">
        <f t="shared" si="58"/>
        <v>india</v>
      </c>
      <c r="N1281" s="2" t="str">
        <f>VLOOKUP(M1281,ClearingKeys!$A$2:$B$104,2,FALSE)</f>
        <v>ASIA</v>
      </c>
      <c r="O1281" s="2">
        <f t="shared" si="57"/>
        <v>5</v>
      </c>
      <c r="P1281" t="str">
        <f t="shared" si="59"/>
        <v>India</v>
      </c>
    </row>
    <row r="1282" spans="1:16" ht="38.25" x14ac:dyDescent="0.2">
      <c r="A1282" s="1" t="s">
        <v>4826</v>
      </c>
      <c r="B1282" s="1" t="s">
        <v>4598</v>
      </c>
      <c r="C1282" s="1" t="s">
        <v>4981</v>
      </c>
      <c r="D1282" s="1">
        <v>500000</v>
      </c>
      <c r="E1282" s="1" t="s">
        <v>718</v>
      </c>
      <c r="F1282" s="1">
        <v>8903.9583440000006</v>
      </c>
      <c r="G1282" s="1" t="s">
        <v>455</v>
      </c>
      <c r="H1282" s="1" t="s">
        <v>4092</v>
      </c>
      <c r="I1282" s="1" t="s">
        <v>1241</v>
      </c>
      <c r="J1282" s="1" t="str">
        <f>VLOOKUP(I1282,tblCountries6[],2,FALSE)</f>
        <v>India</v>
      </c>
      <c r="K1282" s="1" t="s">
        <v>1240</v>
      </c>
      <c r="L1282" s="1">
        <v>2</v>
      </c>
      <c r="M1282" s="2" t="str">
        <f t="shared" si="58"/>
        <v>india</v>
      </c>
      <c r="N1282" s="2" t="str">
        <f>VLOOKUP(M1282,ClearingKeys!$A$2:$B$104,2,FALSE)</f>
        <v>ASIA</v>
      </c>
      <c r="O1282" s="2">
        <f t="shared" si="57"/>
        <v>2</v>
      </c>
      <c r="P1282" t="str">
        <f t="shared" si="59"/>
        <v>India</v>
      </c>
    </row>
    <row r="1283" spans="1:16" ht="38.25" x14ac:dyDescent="0.2">
      <c r="A1283" s="1" t="s">
        <v>4842</v>
      </c>
      <c r="B1283" s="1" t="s">
        <v>6084</v>
      </c>
      <c r="C1283" s="1" t="s">
        <v>1070</v>
      </c>
      <c r="D1283" s="1">
        <v>36000</v>
      </c>
      <c r="E1283" s="1" t="s">
        <v>2902</v>
      </c>
      <c r="F1283" s="1">
        <v>36000</v>
      </c>
      <c r="G1283" s="1" t="s">
        <v>6343</v>
      </c>
      <c r="H1283" s="1" t="s">
        <v>6511</v>
      </c>
      <c r="I1283" s="1" t="s">
        <v>961</v>
      </c>
      <c r="J1283" s="1" t="str">
        <f>VLOOKUP(I1283,tblCountries6[],2,FALSE)</f>
        <v>Kuwait</v>
      </c>
      <c r="K1283" s="1" t="s">
        <v>5350</v>
      </c>
      <c r="L1283" s="1">
        <v>10</v>
      </c>
      <c r="M1283" s="2" t="str">
        <f t="shared" si="58"/>
        <v>kuwait</v>
      </c>
      <c r="N1283" s="2" t="str">
        <f>VLOOKUP(M1283,ClearingKeys!$A$2:$B$104,2,FALSE)</f>
        <v>ASIA</v>
      </c>
      <c r="O1283" s="2">
        <f t="shared" si="57"/>
        <v>10</v>
      </c>
      <c r="P1283" t="str">
        <f t="shared" si="59"/>
        <v>Kuwait</v>
      </c>
    </row>
    <row r="1284" spans="1:16" ht="38.25" x14ac:dyDescent="0.2">
      <c r="A1284" s="1" t="s">
        <v>4843</v>
      </c>
      <c r="B1284" s="1" t="s">
        <v>6084</v>
      </c>
      <c r="C1284" s="1" t="s">
        <v>542</v>
      </c>
      <c r="D1284" s="1">
        <v>210000</v>
      </c>
      <c r="E1284" s="1" t="s">
        <v>718</v>
      </c>
      <c r="F1284" s="1">
        <v>3739.6625039999999</v>
      </c>
      <c r="G1284" s="1" t="s">
        <v>4592</v>
      </c>
      <c r="H1284" s="1" t="s">
        <v>381</v>
      </c>
      <c r="I1284" s="1" t="s">
        <v>1241</v>
      </c>
      <c r="J1284" s="1" t="str">
        <f>VLOOKUP(I1284,tblCountries6[],2,FALSE)</f>
        <v>India</v>
      </c>
      <c r="K1284" s="1" t="s">
        <v>5881</v>
      </c>
      <c r="L1284" s="1">
        <v>4.5</v>
      </c>
      <c r="M1284" s="2" t="str">
        <f t="shared" si="58"/>
        <v>india</v>
      </c>
      <c r="N1284" s="2" t="str">
        <f>VLOOKUP(M1284,ClearingKeys!$A$2:$B$104,2,FALSE)</f>
        <v>ASIA</v>
      </c>
      <c r="O1284" s="2">
        <f t="shared" si="57"/>
        <v>4.5</v>
      </c>
      <c r="P1284" t="str">
        <f t="shared" si="59"/>
        <v>India</v>
      </c>
    </row>
    <row r="1285" spans="1:16" ht="38.25" x14ac:dyDescent="0.2">
      <c r="A1285" s="1" t="s">
        <v>4840</v>
      </c>
      <c r="B1285" s="1" t="s">
        <v>6561</v>
      </c>
      <c r="C1285" s="1" t="s">
        <v>3870</v>
      </c>
      <c r="D1285" s="1">
        <v>48500</v>
      </c>
      <c r="E1285" s="1" t="s">
        <v>2896</v>
      </c>
      <c r="F1285" s="1">
        <v>61614.372790000001</v>
      </c>
      <c r="G1285" s="1" t="s">
        <v>1732</v>
      </c>
      <c r="H1285" s="1" t="s">
        <v>6511</v>
      </c>
      <c r="I1285" s="1" t="s">
        <v>1766</v>
      </c>
      <c r="J1285" s="1" t="str">
        <f>VLOOKUP(I1285,tblCountries6[],2,FALSE)</f>
        <v>Netherlands</v>
      </c>
      <c r="K1285" s="1" t="s">
        <v>1240</v>
      </c>
      <c r="L1285" s="1">
        <v>8</v>
      </c>
      <c r="M1285" s="2" t="str">
        <f t="shared" si="58"/>
        <v>netherlands</v>
      </c>
      <c r="N1285" s="2" t="str">
        <f>VLOOKUP(M1285,ClearingKeys!$A$2:$B$104,2,FALSE)</f>
        <v>EUROPE</v>
      </c>
      <c r="O1285" s="2">
        <f t="shared" si="57"/>
        <v>8</v>
      </c>
      <c r="P1285" t="str">
        <f t="shared" si="59"/>
        <v>Netherlands</v>
      </c>
    </row>
    <row r="1286" spans="1:16" ht="38.25" x14ac:dyDescent="0.2">
      <c r="A1286" s="1" t="s">
        <v>4841</v>
      </c>
      <c r="B1286" s="1" t="s">
        <v>6239</v>
      </c>
      <c r="C1286" s="1" t="s">
        <v>223</v>
      </c>
      <c r="D1286" s="1">
        <v>200000</v>
      </c>
      <c r="E1286" s="1" t="s">
        <v>718</v>
      </c>
      <c r="F1286" s="1">
        <v>3561.583337</v>
      </c>
      <c r="G1286" s="1" t="s">
        <v>6050</v>
      </c>
      <c r="H1286" s="1" t="s">
        <v>381</v>
      </c>
      <c r="I1286" s="1" t="s">
        <v>1241</v>
      </c>
      <c r="J1286" s="1" t="str">
        <f>VLOOKUP(I1286,tblCountries6[],2,FALSE)</f>
        <v>India</v>
      </c>
      <c r="K1286" s="1" t="s">
        <v>5350</v>
      </c>
      <c r="L1286" s="1">
        <v>3</v>
      </c>
      <c r="M1286" s="2" t="str">
        <f t="shared" si="58"/>
        <v>india</v>
      </c>
      <c r="N1286" s="2" t="str">
        <f>VLOOKUP(M1286,ClearingKeys!$A$2:$B$104,2,FALSE)</f>
        <v>ASIA</v>
      </c>
      <c r="O1286" s="2">
        <f t="shared" ref="O1286:O1349" si="60">IF(ISBLANK(L1286),"na",L1286)</f>
        <v>3</v>
      </c>
      <c r="P1286" t="str">
        <f t="shared" si="59"/>
        <v>India</v>
      </c>
    </row>
    <row r="1287" spans="1:16" ht="51" x14ac:dyDescent="0.2">
      <c r="A1287" s="1" t="s">
        <v>4813</v>
      </c>
      <c r="B1287" s="1" t="s">
        <v>5798</v>
      </c>
      <c r="C1287" s="1" t="s">
        <v>5192</v>
      </c>
      <c r="D1287" s="1">
        <v>360000</v>
      </c>
      <c r="E1287" s="1" t="s">
        <v>718</v>
      </c>
      <c r="F1287" s="1">
        <v>6410.850007</v>
      </c>
      <c r="G1287" s="1" t="s">
        <v>26</v>
      </c>
      <c r="H1287" s="1" t="s">
        <v>6511</v>
      </c>
      <c r="I1287" s="1" t="s">
        <v>1241</v>
      </c>
      <c r="J1287" s="1" t="str">
        <f>VLOOKUP(I1287,tblCountries6[],2,FALSE)</f>
        <v>India</v>
      </c>
      <c r="K1287" s="1" t="s">
        <v>2431</v>
      </c>
      <c r="L1287" s="1">
        <v>6</v>
      </c>
      <c r="M1287" s="2" t="str">
        <f t="shared" ref="M1287:M1350" si="61">TRIM(LOWER(J1287))</f>
        <v>india</v>
      </c>
      <c r="N1287" s="2" t="str">
        <f>VLOOKUP(M1287,ClearingKeys!$A$2:$B$104,2,FALSE)</f>
        <v>ASIA</v>
      </c>
      <c r="O1287" s="2">
        <f t="shared" si="60"/>
        <v>6</v>
      </c>
      <c r="P1287" t="str">
        <f t="shared" ref="P1287:P1350" si="62">IF(M1287="usa","USA",IF(M1287="UK","UK",PROPER(M1287)))</f>
        <v>India</v>
      </c>
    </row>
    <row r="1288" spans="1:16" ht="38.25" x14ac:dyDescent="0.2">
      <c r="A1288" s="1" t="s">
        <v>4812</v>
      </c>
      <c r="B1288" s="1" t="s">
        <v>82</v>
      </c>
      <c r="C1288" s="1" t="s">
        <v>1992</v>
      </c>
      <c r="D1288" s="1">
        <v>28500</v>
      </c>
      <c r="E1288" s="1" t="s">
        <v>2896</v>
      </c>
      <c r="F1288" s="1">
        <v>36206.384010000002</v>
      </c>
      <c r="G1288" s="1" t="s">
        <v>2384</v>
      </c>
      <c r="H1288" s="1" t="s">
        <v>6511</v>
      </c>
      <c r="I1288" s="1" t="s">
        <v>1766</v>
      </c>
      <c r="J1288" s="1" t="str">
        <f>VLOOKUP(I1288,tblCountries6[],2,FALSE)</f>
        <v>Netherlands</v>
      </c>
      <c r="K1288" s="1" t="s">
        <v>5881</v>
      </c>
      <c r="L1288" s="1">
        <v>5</v>
      </c>
      <c r="M1288" s="2" t="str">
        <f t="shared" si="61"/>
        <v>netherlands</v>
      </c>
      <c r="N1288" s="2" t="str">
        <f>VLOOKUP(M1288,ClearingKeys!$A$2:$B$104,2,FALSE)</f>
        <v>EUROPE</v>
      </c>
      <c r="O1288" s="2">
        <f t="shared" si="60"/>
        <v>5</v>
      </c>
      <c r="P1288" t="str">
        <f t="shared" si="62"/>
        <v>Netherlands</v>
      </c>
    </row>
    <row r="1289" spans="1:16" ht="38.25" x14ac:dyDescent="0.2">
      <c r="A1289" s="1" t="s">
        <v>4816</v>
      </c>
      <c r="B1289" s="1" t="s">
        <v>3777</v>
      </c>
      <c r="C1289" s="1">
        <v>13500</v>
      </c>
      <c r="D1289" s="1">
        <v>13500</v>
      </c>
      <c r="E1289" s="1" t="s">
        <v>2902</v>
      </c>
      <c r="F1289" s="1">
        <v>13500</v>
      </c>
      <c r="G1289" s="1" t="s">
        <v>4713</v>
      </c>
      <c r="H1289" s="1" t="s">
        <v>3027</v>
      </c>
      <c r="I1289" s="1" t="s">
        <v>1241</v>
      </c>
      <c r="J1289" s="1" t="str">
        <f>VLOOKUP(I1289,tblCountries6[],2,FALSE)</f>
        <v>India</v>
      </c>
      <c r="K1289" s="1" t="s">
        <v>5350</v>
      </c>
      <c r="L1289" s="1">
        <v>20</v>
      </c>
      <c r="M1289" s="2" t="str">
        <f t="shared" si="61"/>
        <v>india</v>
      </c>
      <c r="N1289" s="2" t="str">
        <f>VLOOKUP(M1289,ClearingKeys!$A$2:$B$104,2,FALSE)</f>
        <v>ASIA</v>
      </c>
      <c r="O1289" s="2">
        <f t="shared" si="60"/>
        <v>20</v>
      </c>
      <c r="P1289" t="str">
        <f t="shared" si="62"/>
        <v>India</v>
      </c>
    </row>
    <row r="1290" spans="1:16" ht="38.25" x14ac:dyDescent="0.2">
      <c r="A1290" s="1" t="s">
        <v>4814</v>
      </c>
      <c r="B1290" s="1" t="s">
        <v>5019</v>
      </c>
      <c r="C1290" s="1">
        <v>250</v>
      </c>
      <c r="D1290" s="1">
        <v>3000</v>
      </c>
      <c r="E1290" s="1" t="s">
        <v>2902</v>
      </c>
      <c r="F1290" s="1">
        <v>3000</v>
      </c>
      <c r="G1290" s="1" t="s">
        <v>714</v>
      </c>
      <c r="H1290" s="1" t="s">
        <v>519</v>
      </c>
      <c r="I1290" s="1" t="s">
        <v>5365</v>
      </c>
      <c r="J1290" s="1" t="str">
        <f>VLOOKUP(I1290,tblCountries6[],2,FALSE)</f>
        <v>Sri Lanka</v>
      </c>
      <c r="K1290" s="1" t="s">
        <v>1240</v>
      </c>
      <c r="L1290" s="1">
        <v>2</v>
      </c>
      <c r="M1290" s="2" t="str">
        <f t="shared" si="61"/>
        <v>sri lanka</v>
      </c>
      <c r="N1290" s="2" t="str">
        <f>VLOOKUP(M1290,ClearingKeys!$A$2:$B$104,2,FALSE)</f>
        <v>ASIA</v>
      </c>
      <c r="O1290" s="2">
        <f t="shared" si="60"/>
        <v>2</v>
      </c>
      <c r="P1290" t="str">
        <f t="shared" si="62"/>
        <v>Sri Lanka</v>
      </c>
    </row>
    <row r="1291" spans="1:16" ht="63.75" x14ac:dyDescent="0.2">
      <c r="A1291" s="1" t="s">
        <v>4811</v>
      </c>
      <c r="B1291" s="1" t="s">
        <v>4425</v>
      </c>
      <c r="C1291" s="1">
        <v>1200000</v>
      </c>
      <c r="D1291" s="1">
        <v>1200000</v>
      </c>
      <c r="E1291" s="1" t="s">
        <v>718</v>
      </c>
      <c r="F1291" s="1">
        <v>21369.500019999999</v>
      </c>
      <c r="G1291" s="1" t="s">
        <v>2439</v>
      </c>
      <c r="H1291" s="1" t="s">
        <v>3027</v>
      </c>
      <c r="I1291" s="1" t="s">
        <v>1241</v>
      </c>
      <c r="J1291" s="1" t="str">
        <f>VLOOKUP(I1291,tblCountries6[],2,FALSE)</f>
        <v>India</v>
      </c>
      <c r="K1291" s="1" t="s">
        <v>1240</v>
      </c>
      <c r="L1291" s="1">
        <v>9</v>
      </c>
      <c r="M1291" s="2" t="str">
        <f t="shared" si="61"/>
        <v>india</v>
      </c>
      <c r="N1291" s="2" t="str">
        <f>VLOOKUP(M1291,ClearingKeys!$A$2:$B$104,2,FALSE)</f>
        <v>ASIA</v>
      </c>
      <c r="O1291" s="2">
        <f t="shared" si="60"/>
        <v>9</v>
      </c>
      <c r="P1291" t="str">
        <f t="shared" si="62"/>
        <v>India</v>
      </c>
    </row>
    <row r="1292" spans="1:16" ht="38.25" x14ac:dyDescent="0.2">
      <c r="A1292" s="1" t="s">
        <v>4810</v>
      </c>
      <c r="B1292" s="1" t="s">
        <v>257</v>
      </c>
      <c r="C1292" s="1" t="s">
        <v>175</v>
      </c>
      <c r="D1292" s="1">
        <v>600000</v>
      </c>
      <c r="E1292" s="1" t="s">
        <v>718</v>
      </c>
      <c r="F1292" s="1">
        <v>10684.75001</v>
      </c>
      <c r="G1292" s="1" t="s">
        <v>6220</v>
      </c>
      <c r="H1292" s="1" t="s">
        <v>3027</v>
      </c>
      <c r="I1292" s="1" t="s">
        <v>1241</v>
      </c>
      <c r="J1292" s="1" t="str">
        <f>VLOOKUP(I1292,tblCountries6[],2,FALSE)</f>
        <v>India</v>
      </c>
      <c r="K1292" s="1" t="s">
        <v>5350</v>
      </c>
      <c r="L1292" s="1">
        <v>28</v>
      </c>
      <c r="M1292" s="2" t="str">
        <f t="shared" si="61"/>
        <v>india</v>
      </c>
      <c r="N1292" s="2" t="str">
        <f>VLOOKUP(M1292,ClearingKeys!$A$2:$B$104,2,FALSE)</f>
        <v>ASIA</v>
      </c>
      <c r="O1292" s="2">
        <f t="shared" si="60"/>
        <v>28</v>
      </c>
      <c r="P1292" t="str">
        <f t="shared" si="62"/>
        <v>India</v>
      </c>
    </row>
    <row r="1293" spans="1:16" ht="38.25" x14ac:dyDescent="0.2">
      <c r="A1293" s="1" t="s">
        <v>4825</v>
      </c>
      <c r="B1293" s="1" t="s">
        <v>257</v>
      </c>
      <c r="C1293" s="1">
        <v>139000</v>
      </c>
      <c r="D1293" s="1">
        <v>139000</v>
      </c>
      <c r="E1293" s="1" t="s">
        <v>2896</v>
      </c>
      <c r="F1293" s="1">
        <v>176585.522</v>
      </c>
      <c r="G1293" s="1" t="s">
        <v>5388</v>
      </c>
      <c r="H1293" s="1" t="s">
        <v>3027</v>
      </c>
      <c r="I1293" s="1" t="s">
        <v>1939</v>
      </c>
      <c r="J1293" s="1" t="str">
        <f>VLOOKUP(I1293,tblCountries6[],2,FALSE)</f>
        <v>Germany</v>
      </c>
      <c r="K1293" s="1" t="s">
        <v>5881</v>
      </c>
      <c r="L1293" s="1">
        <v>25</v>
      </c>
      <c r="M1293" s="2" t="str">
        <f t="shared" si="61"/>
        <v>germany</v>
      </c>
      <c r="N1293" s="2" t="str">
        <f>VLOOKUP(M1293,ClearingKeys!$A$2:$B$104,2,FALSE)</f>
        <v>EUROPE</v>
      </c>
      <c r="O1293" s="2">
        <f t="shared" si="60"/>
        <v>25</v>
      </c>
      <c r="P1293" t="str">
        <f t="shared" si="62"/>
        <v>Germany</v>
      </c>
    </row>
    <row r="1294" spans="1:16" ht="63.75" x14ac:dyDescent="0.2">
      <c r="A1294" s="1" t="s">
        <v>4821</v>
      </c>
      <c r="B1294" s="1" t="s">
        <v>6099</v>
      </c>
      <c r="C1294" s="1" t="s">
        <v>5902</v>
      </c>
      <c r="D1294" s="1">
        <v>43000</v>
      </c>
      <c r="E1294" s="1" t="s">
        <v>2896</v>
      </c>
      <c r="F1294" s="1">
        <v>54627.175880000003</v>
      </c>
      <c r="G1294" s="1" t="s">
        <v>4484</v>
      </c>
      <c r="H1294" s="1" t="s">
        <v>3027</v>
      </c>
      <c r="I1294" s="1" t="s">
        <v>3721</v>
      </c>
      <c r="J1294" s="1" t="str">
        <f>VLOOKUP(I1294,tblCountries6[],2,FALSE)</f>
        <v>France</v>
      </c>
      <c r="K1294" s="1" t="s">
        <v>2431</v>
      </c>
      <c r="L1294" s="1">
        <v>7</v>
      </c>
      <c r="M1294" s="2" t="str">
        <f t="shared" si="61"/>
        <v>france</v>
      </c>
      <c r="N1294" s="2" t="str">
        <f>VLOOKUP(M1294,ClearingKeys!$A$2:$B$104,2,FALSE)</f>
        <v>EUROPE</v>
      </c>
      <c r="O1294" s="2">
        <f t="shared" si="60"/>
        <v>7</v>
      </c>
      <c r="P1294" t="str">
        <f t="shared" si="62"/>
        <v>France</v>
      </c>
    </row>
    <row r="1295" spans="1:16" ht="38.25" x14ac:dyDescent="0.2">
      <c r="A1295" s="1" t="s">
        <v>4822</v>
      </c>
      <c r="B1295" s="1" t="s">
        <v>4293</v>
      </c>
      <c r="C1295" s="1" t="s">
        <v>3812</v>
      </c>
      <c r="D1295" s="1">
        <v>24000</v>
      </c>
      <c r="E1295" s="1" t="s">
        <v>2896</v>
      </c>
      <c r="F1295" s="1">
        <v>30489.58654</v>
      </c>
      <c r="G1295" s="1" t="s">
        <v>2089</v>
      </c>
      <c r="H1295" s="1" t="s">
        <v>2089</v>
      </c>
      <c r="I1295" s="1" t="s">
        <v>5426</v>
      </c>
      <c r="J1295" s="1" t="str">
        <f>VLOOKUP(I1295,tblCountries6[],2,FALSE)</f>
        <v>italy</v>
      </c>
      <c r="K1295" s="1" t="s">
        <v>1240</v>
      </c>
      <c r="L1295" s="1">
        <v>10</v>
      </c>
      <c r="M1295" s="2" t="str">
        <f t="shared" si="61"/>
        <v>italy</v>
      </c>
      <c r="N1295" s="2" t="str">
        <f>VLOOKUP(M1295,ClearingKeys!$A$2:$B$104,2,FALSE)</f>
        <v>EUROPE</v>
      </c>
      <c r="O1295" s="2">
        <f t="shared" si="60"/>
        <v>10</v>
      </c>
      <c r="P1295" t="str">
        <f t="shared" si="62"/>
        <v>Italy</v>
      </c>
    </row>
    <row r="1296" spans="1:16" ht="38.25" x14ac:dyDescent="0.2">
      <c r="A1296" s="1" t="s">
        <v>4824</v>
      </c>
      <c r="B1296" s="1" t="s">
        <v>5487</v>
      </c>
      <c r="C1296" s="1">
        <v>314000</v>
      </c>
      <c r="D1296" s="1">
        <v>314000</v>
      </c>
      <c r="E1296" s="1" t="s">
        <v>718</v>
      </c>
      <c r="F1296" s="1">
        <v>5591.6858400000001</v>
      </c>
      <c r="G1296" s="1" t="s">
        <v>4823</v>
      </c>
      <c r="H1296" s="1" t="s">
        <v>3027</v>
      </c>
      <c r="I1296" s="1" t="s">
        <v>1241</v>
      </c>
      <c r="J1296" s="1" t="str">
        <f>VLOOKUP(I1296,tblCountries6[],2,FALSE)</f>
        <v>India</v>
      </c>
      <c r="K1296" s="1" t="s">
        <v>5881</v>
      </c>
      <c r="L1296" s="1">
        <v>0.1</v>
      </c>
      <c r="M1296" s="2" t="str">
        <f t="shared" si="61"/>
        <v>india</v>
      </c>
      <c r="N1296" s="2" t="str">
        <f>VLOOKUP(M1296,ClearingKeys!$A$2:$B$104,2,FALSE)</f>
        <v>ASIA</v>
      </c>
      <c r="O1296" s="2">
        <f t="shared" si="60"/>
        <v>0.1</v>
      </c>
      <c r="P1296" t="str">
        <f t="shared" si="62"/>
        <v>India</v>
      </c>
    </row>
    <row r="1297" spans="1:16" ht="38.25" x14ac:dyDescent="0.2">
      <c r="A1297" s="1" t="s">
        <v>4932</v>
      </c>
      <c r="B1297" s="1" t="s">
        <v>374</v>
      </c>
      <c r="C1297" s="1" t="s">
        <v>3744</v>
      </c>
      <c r="D1297" s="1">
        <v>82000</v>
      </c>
      <c r="E1297" s="1" t="s">
        <v>2902</v>
      </c>
      <c r="F1297" s="1">
        <v>82000</v>
      </c>
      <c r="G1297" s="1" t="s">
        <v>5482</v>
      </c>
      <c r="H1297" s="1" t="s">
        <v>5482</v>
      </c>
      <c r="I1297" s="1" t="s">
        <v>6301</v>
      </c>
      <c r="J1297" s="1" t="str">
        <f>VLOOKUP(I1297,tblCountries6[],2,FALSE)</f>
        <v>South Africa</v>
      </c>
      <c r="K1297" s="1" t="s">
        <v>1240</v>
      </c>
      <c r="L1297" s="1">
        <v>10</v>
      </c>
      <c r="M1297" s="2" t="str">
        <f t="shared" si="61"/>
        <v>south africa</v>
      </c>
      <c r="N1297" s="2" t="str">
        <f>VLOOKUP(M1297,ClearingKeys!$A$2:$B$104,2,FALSE)</f>
        <v>AFRICA</v>
      </c>
      <c r="O1297" s="2">
        <f t="shared" si="60"/>
        <v>10</v>
      </c>
      <c r="P1297" t="str">
        <f t="shared" si="62"/>
        <v>South Africa</v>
      </c>
    </row>
    <row r="1298" spans="1:16" ht="38.25" x14ac:dyDescent="0.2">
      <c r="A1298" s="1" t="s">
        <v>4933</v>
      </c>
      <c r="B1298" s="1" t="s">
        <v>801</v>
      </c>
      <c r="C1298" s="1">
        <v>10000</v>
      </c>
      <c r="D1298" s="1">
        <v>10000</v>
      </c>
      <c r="E1298" s="1" t="s">
        <v>2902</v>
      </c>
      <c r="F1298" s="1">
        <v>10000</v>
      </c>
      <c r="G1298" s="1" t="s">
        <v>6050</v>
      </c>
      <c r="H1298" s="1" t="s">
        <v>381</v>
      </c>
      <c r="I1298" s="1" t="s">
        <v>1241</v>
      </c>
      <c r="J1298" s="1" t="str">
        <f>VLOOKUP(I1298,tblCountries6[],2,FALSE)</f>
        <v>India</v>
      </c>
      <c r="K1298" s="1" t="s">
        <v>5881</v>
      </c>
      <c r="L1298" s="1">
        <v>0.5</v>
      </c>
      <c r="M1298" s="2" t="str">
        <f t="shared" si="61"/>
        <v>india</v>
      </c>
      <c r="N1298" s="2" t="str">
        <f>VLOOKUP(M1298,ClearingKeys!$A$2:$B$104,2,FALSE)</f>
        <v>ASIA</v>
      </c>
      <c r="O1298" s="2">
        <f t="shared" si="60"/>
        <v>0.5</v>
      </c>
      <c r="P1298" t="str">
        <f t="shared" si="62"/>
        <v>India</v>
      </c>
    </row>
    <row r="1299" spans="1:16" ht="51" x14ac:dyDescent="0.2">
      <c r="A1299" s="1" t="s">
        <v>4930</v>
      </c>
      <c r="B1299" s="1" t="s">
        <v>5733</v>
      </c>
      <c r="C1299" s="1">
        <v>9000</v>
      </c>
      <c r="D1299" s="1">
        <v>9000</v>
      </c>
      <c r="E1299" s="1" t="s">
        <v>2902</v>
      </c>
      <c r="F1299" s="1">
        <v>9000</v>
      </c>
      <c r="G1299" s="1" t="s">
        <v>5916</v>
      </c>
      <c r="H1299" s="1" t="s">
        <v>6511</v>
      </c>
      <c r="I1299" s="1" t="s">
        <v>1241</v>
      </c>
      <c r="J1299" s="1" t="str">
        <f>VLOOKUP(I1299,tblCountries6[],2,FALSE)</f>
        <v>India</v>
      </c>
      <c r="K1299" s="1" t="s">
        <v>2431</v>
      </c>
      <c r="L1299" s="1">
        <v>0.6</v>
      </c>
      <c r="M1299" s="2" t="str">
        <f t="shared" si="61"/>
        <v>india</v>
      </c>
      <c r="N1299" s="2" t="str">
        <f>VLOOKUP(M1299,ClearingKeys!$A$2:$B$104,2,FALSE)</f>
        <v>ASIA</v>
      </c>
      <c r="O1299" s="2">
        <f t="shared" si="60"/>
        <v>0.6</v>
      </c>
      <c r="P1299" t="str">
        <f t="shared" si="62"/>
        <v>India</v>
      </c>
    </row>
    <row r="1300" spans="1:16" ht="38.25" x14ac:dyDescent="0.2">
      <c r="A1300" s="1" t="s">
        <v>4931</v>
      </c>
      <c r="B1300" s="1" t="s">
        <v>4260</v>
      </c>
      <c r="C1300" s="1">
        <v>9000</v>
      </c>
      <c r="D1300" s="1">
        <v>9000</v>
      </c>
      <c r="E1300" s="1" t="s">
        <v>2902</v>
      </c>
      <c r="F1300" s="1">
        <v>9000</v>
      </c>
      <c r="G1300" s="1" t="s">
        <v>5916</v>
      </c>
      <c r="H1300" s="1" t="s">
        <v>6511</v>
      </c>
      <c r="I1300" s="1" t="s">
        <v>1241</v>
      </c>
      <c r="J1300" s="1" t="str">
        <f>VLOOKUP(I1300,tblCountries6[],2,FALSE)</f>
        <v>India</v>
      </c>
      <c r="K1300" s="1" t="s">
        <v>1240</v>
      </c>
      <c r="L1300" s="1">
        <v>1</v>
      </c>
      <c r="M1300" s="2" t="str">
        <f t="shared" si="61"/>
        <v>india</v>
      </c>
      <c r="N1300" s="2" t="str">
        <f>VLOOKUP(M1300,ClearingKeys!$A$2:$B$104,2,FALSE)</f>
        <v>ASIA</v>
      </c>
      <c r="O1300" s="2">
        <f t="shared" si="60"/>
        <v>1</v>
      </c>
      <c r="P1300" t="str">
        <f t="shared" si="62"/>
        <v>India</v>
      </c>
    </row>
    <row r="1301" spans="1:16" ht="51" x14ac:dyDescent="0.2">
      <c r="A1301" s="1" t="s">
        <v>4936</v>
      </c>
      <c r="B1301" s="1" t="s">
        <v>573</v>
      </c>
      <c r="C1301" s="1" t="s">
        <v>4099</v>
      </c>
      <c r="D1301" s="1">
        <v>660000</v>
      </c>
      <c r="E1301" s="1" t="s">
        <v>718</v>
      </c>
      <c r="F1301" s="1">
        <v>11753.22501</v>
      </c>
      <c r="G1301" s="1" t="s">
        <v>813</v>
      </c>
      <c r="H1301" s="1" t="s">
        <v>3027</v>
      </c>
      <c r="I1301" s="1" t="s">
        <v>1241</v>
      </c>
      <c r="J1301" s="1" t="str">
        <f>VLOOKUP(I1301,tblCountries6[],2,FALSE)</f>
        <v>India</v>
      </c>
      <c r="K1301" s="1" t="s">
        <v>2431</v>
      </c>
      <c r="L1301" s="1">
        <v>7</v>
      </c>
      <c r="M1301" s="2" t="str">
        <f t="shared" si="61"/>
        <v>india</v>
      </c>
      <c r="N1301" s="2" t="str">
        <f>VLOOKUP(M1301,ClearingKeys!$A$2:$B$104,2,FALSE)</f>
        <v>ASIA</v>
      </c>
      <c r="O1301" s="2">
        <f t="shared" si="60"/>
        <v>7</v>
      </c>
      <c r="P1301" t="str">
        <f t="shared" si="62"/>
        <v>India</v>
      </c>
    </row>
    <row r="1302" spans="1:16" ht="51" x14ac:dyDescent="0.2">
      <c r="A1302" s="1" t="s">
        <v>4940</v>
      </c>
      <c r="B1302" s="1" t="s">
        <v>2284</v>
      </c>
      <c r="C1302" s="1" t="s">
        <v>5999</v>
      </c>
      <c r="D1302" s="1">
        <v>204000</v>
      </c>
      <c r="E1302" s="1" t="s">
        <v>718</v>
      </c>
      <c r="F1302" s="1">
        <v>3632.815004</v>
      </c>
      <c r="G1302" s="1" t="s">
        <v>1941</v>
      </c>
      <c r="H1302" s="1" t="s">
        <v>381</v>
      </c>
      <c r="I1302" s="1" t="s">
        <v>1241</v>
      </c>
      <c r="J1302" s="1" t="str">
        <f>VLOOKUP(I1302,tblCountries6[],2,FALSE)</f>
        <v>India</v>
      </c>
      <c r="K1302" s="1" t="s">
        <v>2431</v>
      </c>
      <c r="L1302" s="1">
        <v>2</v>
      </c>
      <c r="M1302" s="2" t="str">
        <f t="shared" si="61"/>
        <v>india</v>
      </c>
      <c r="N1302" s="2" t="str">
        <f>VLOOKUP(M1302,ClearingKeys!$A$2:$B$104,2,FALSE)</f>
        <v>ASIA</v>
      </c>
      <c r="O1302" s="2">
        <f t="shared" si="60"/>
        <v>2</v>
      </c>
      <c r="P1302" t="str">
        <f t="shared" si="62"/>
        <v>India</v>
      </c>
    </row>
    <row r="1303" spans="1:16" ht="51" x14ac:dyDescent="0.2">
      <c r="A1303" s="1" t="s">
        <v>4939</v>
      </c>
      <c r="B1303" s="1" t="s">
        <v>650</v>
      </c>
      <c r="C1303" s="1">
        <v>75000</v>
      </c>
      <c r="D1303" s="1">
        <v>75000</v>
      </c>
      <c r="E1303" s="1" t="s">
        <v>2896</v>
      </c>
      <c r="F1303" s="1">
        <v>95279.957920000001</v>
      </c>
      <c r="G1303" s="1" t="s">
        <v>2972</v>
      </c>
      <c r="H1303" s="1" t="s">
        <v>6511</v>
      </c>
      <c r="I1303" s="1" t="s">
        <v>1766</v>
      </c>
      <c r="J1303" s="1" t="str">
        <f>VLOOKUP(I1303,tblCountries6[],2,FALSE)</f>
        <v>Netherlands</v>
      </c>
      <c r="K1303" s="1" t="s">
        <v>2431</v>
      </c>
      <c r="L1303" s="1">
        <v>16</v>
      </c>
      <c r="M1303" s="2" t="str">
        <f t="shared" si="61"/>
        <v>netherlands</v>
      </c>
      <c r="N1303" s="2" t="str">
        <f>VLOOKUP(M1303,ClearingKeys!$A$2:$B$104,2,FALSE)</f>
        <v>EUROPE</v>
      </c>
      <c r="O1303" s="2">
        <f t="shared" si="60"/>
        <v>16</v>
      </c>
      <c r="P1303" t="str">
        <f t="shared" si="62"/>
        <v>Netherlands</v>
      </c>
    </row>
    <row r="1304" spans="1:16" ht="38.25" x14ac:dyDescent="0.2">
      <c r="A1304" s="1" t="s">
        <v>4947</v>
      </c>
      <c r="B1304" s="1" t="s">
        <v>6120</v>
      </c>
      <c r="C1304" s="1" t="s">
        <v>695</v>
      </c>
      <c r="D1304" s="1">
        <v>45000</v>
      </c>
      <c r="E1304" s="1" t="s">
        <v>211</v>
      </c>
      <c r="F1304" s="1">
        <v>70928.022240000006</v>
      </c>
      <c r="G1304" s="1" t="s">
        <v>5373</v>
      </c>
      <c r="H1304" s="1" t="s">
        <v>5482</v>
      </c>
      <c r="I1304" s="1" t="s">
        <v>922</v>
      </c>
      <c r="J1304" s="1" t="str">
        <f>VLOOKUP(I1304,tblCountries6[],2,FALSE)</f>
        <v>UK</v>
      </c>
      <c r="K1304" s="1" t="s">
        <v>5350</v>
      </c>
      <c r="L1304" s="1">
        <v>4</v>
      </c>
      <c r="M1304" s="2" t="str">
        <f t="shared" si="61"/>
        <v>uk</v>
      </c>
      <c r="N1304" s="2" t="str">
        <f>VLOOKUP(M1304,ClearingKeys!$A$2:$B$104,2,FALSE)</f>
        <v>EUROPE</v>
      </c>
      <c r="O1304" s="2">
        <f t="shared" si="60"/>
        <v>4</v>
      </c>
      <c r="P1304" t="str">
        <f t="shared" si="62"/>
        <v>UK</v>
      </c>
    </row>
    <row r="1305" spans="1:16" ht="38.25" x14ac:dyDescent="0.2">
      <c r="A1305" s="1" t="s">
        <v>4946</v>
      </c>
      <c r="B1305" s="1" t="s">
        <v>2364</v>
      </c>
      <c r="C1305" s="1" t="s">
        <v>606</v>
      </c>
      <c r="D1305" s="1">
        <v>41000</v>
      </c>
      <c r="E1305" s="1" t="s">
        <v>2896</v>
      </c>
      <c r="F1305" s="1">
        <v>52086.377</v>
      </c>
      <c r="G1305" s="1" t="s">
        <v>5290</v>
      </c>
      <c r="H1305" s="1" t="s">
        <v>4092</v>
      </c>
      <c r="I1305" s="1" t="s">
        <v>3676</v>
      </c>
      <c r="J1305" s="1" t="str">
        <f>VLOOKUP(I1305,tblCountries6[],2,FALSE)</f>
        <v>Spain</v>
      </c>
      <c r="K1305" s="1" t="s">
        <v>1240</v>
      </c>
      <c r="L1305" s="1">
        <v>12</v>
      </c>
      <c r="M1305" s="2" t="str">
        <f t="shared" si="61"/>
        <v>spain</v>
      </c>
      <c r="N1305" s="2" t="str">
        <f>VLOOKUP(M1305,ClearingKeys!$A$2:$B$104,2,FALSE)</f>
        <v>EUROPE</v>
      </c>
      <c r="O1305" s="2">
        <f t="shared" si="60"/>
        <v>12</v>
      </c>
      <c r="P1305" t="str">
        <f t="shared" si="62"/>
        <v>Spain</v>
      </c>
    </row>
    <row r="1306" spans="1:16" ht="51" x14ac:dyDescent="0.2">
      <c r="A1306" s="1" t="s">
        <v>4944</v>
      </c>
      <c r="B1306" s="1" t="s">
        <v>3924</v>
      </c>
      <c r="C1306" s="1">
        <v>275000</v>
      </c>
      <c r="D1306" s="1">
        <v>275000</v>
      </c>
      <c r="E1306" s="1" t="s">
        <v>718</v>
      </c>
      <c r="F1306" s="1">
        <v>4897.1770889999998</v>
      </c>
      <c r="G1306" s="1" t="s">
        <v>4685</v>
      </c>
      <c r="H1306" s="1" t="s">
        <v>3027</v>
      </c>
      <c r="I1306" s="1" t="s">
        <v>1241</v>
      </c>
      <c r="J1306" s="1" t="str">
        <f>VLOOKUP(I1306,tblCountries6[],2,FALSE)</f>
        <v>India</v>
      </c>
      <c r="K1306" s="1" t="s">
        <v>2431</v>
      </c>
      <c r="L1306" s="1">
        <v>4</v>
      </c>
      <c r="M1306" s="2" t="str">
        <f t="shared" si="61"/>
        <v>india</v>
      </c>
      <c r="N1306" s="2" t="str">
        <f>VLOOKUP(M1306,ClearingKeys!$A$2:$B$104,2,FALSE)</f>
        <v>ASIA</v>
      </c>
      <c r="O1306" s="2">
        <f t="shared" si="60"/>
        <v>4</v>
      </c>
      <c r="P1306" t="str">
        <f t="shared" si="62"/>
        <v>India</v>
      </c>
    </row>
    <row r="1307" spans="1:16" ht="51" x14ac:dyDescent="0.2">
      <c r="A1307" s="1" t="s">
        <v>4942</v>
      </c>
      <c r="B1307" s="1" t="s">
        <v>3659</v>
      </c>
      <c r="C1307" s="1">
        <v>80000</v>
      </c>
      <c r="D1307" s="1">
        <v>80000</v>
      </c>
      <c r="E1307" s="1" t="s">
        <v>6501</v>
      </c>
      <c r="F1307" s="1">
        <v>63807.047489999997</v>
      </c>
      <c r="G1307" s="1" t="s">
        <v>6241</v>
      </c>
      <c r="H1307" s="1" t="s">
        <v>519</v>
      </c>
      <c r="I1307" s="1" t="s">
        <v>3244</v>
      </c>
      <c r="J1307" s="1" t="str">
        <f>VLOOKUP(I1307,tblCountries6[],2,FALSE)</f>
        <v>New Zealand</v>
      </c>
      <c r="K1307" s="1" t="s">
        <v>2431</v>
      </c>
      <c r="L1307" s="1">
        <v>15</v>
      </c>
      <c r="M1307" s="2" t="str">
        <f t="shared" si="61"/>
        <v>new zealand</v>
      </c>
      <c r="N1307" s="2" t="str">
        <f>VLOOKUP(M1307,ClearingKeys!$A$2:$B$104,2,FALSE)</f>
        <v>OCEANIA</v>
      </c>
      <c r="O1307" s="2">
        <f t="shared" si="60"/>
        <v>15</v>
      </c>
      <c r="P1307" t="str">
        <f t="shared" si="62"/>
        <v>New Zealand</v>
      </c>
    </row>
    <row r="1308" spans="1:16" ht="38.25" x14ac:dyDescent="0.2">
      <c r="A1308" s="1" t="s">
        <v>4913</v>
      </c>
      <c r="B1308" s="1" t="s">
        <v>1565</v>
      </c>
      <c r="C1308" s="1">
        <v>24000</v>
      </c>
      <c r="D1308" s="1">
        <v>24000</v>
      </c>
      <c r="E1308" s="1" t="s">
        <v>2902</v>
      </c>
      <c r="F1308" s="1">
        <v>24000</v>
      </c>
      <c r="G1308" s="1" t="s">
        <v>1926</v>
      </c>
      <c r="H1308" s="1" t="s">
        <v>3027</v>
      </c>
      <c r="I1308" s="1" t="s">
        <v>2210</v>
      </c>
      <c r="J1308" s="1" t="str">
        <f>VLOOKUP(I1308,tblCountries6[],2,FALSE)</f>
        <v>Saudi Arabia</v>
      </c>
      <c r="K1308" s="1" t="s">
        <v>1240</v>
      </c>
      <c r="L1308" s="1">
        <v>5</v>
      </c>
      <c r="M1308" s="2" t="str">
        <f t="shared" si="61"/>
        <v>saudi arabia</v>
      </c>
      <c r="N1308" s="2" t="str">
        <f>VLOOKUP(M1308,ClearingKeys!$A$2:$B$104,2,FALSE)</f>
        <v>ASIA</v>
      </c>
      <c r="O1308" s="2">
        <f t="shared" si="60"/>
        <v>5</v>
      </c>
      <c r="P1308" t="str">
        <f t="shared" si="62"/>
        <v>Saudi Arabia</v>
      </c>
    </row>
    <row r="1309" spans="1:16" ht="51" x14ac:dyDescent="0.2">
      <c r="A1309" s="1" t="s">
        <v>4914</v>
      </c>
      <c r="B1309" s="1" t="s">
        <v>3434</v>
      </c>
      <c r="C1309" s="1" t="s">
        <v>5927</v>
      </c>
      <c r="D1309" s="1">
        <v>60000</v>
      </c>
      <c r="E1309" s="1" t="s">
        <v>2902</v>
      </c>
      <c r="F1309" s="1">
        <v>60000</v>
      </c>
      <c r="G1309" s="1" t="s">
        <v>5793</v>
      </c>
      <c r="H1309" s="1" t="s">
        <v>3027</v>
      </c>
      <c r="I1309" s="1" t="s">
        <v>2010</v>
      </c>
      <c r="J1309" s="1" t="str">
        <f>VLOOKUP(I1309,tblCountries6[],2,FALSE)</f>
        <v>Europe</v>
      </c>
      <c r="K1309" s="1" t="s">
        <v>2431</v>
      </c>
      <c r="L1309" s="1">
        <v>20</v>
      </c>
      <c r="M1309" s="2" t="str">
        <f t="shared" si="61"/>
        <v>europe</v>
      </c>
      <c r="N1309" s="2" t="str">
        <f>VLOOKUP(M1309,ClearingKeys!$A$2:$B$104,2,FALSE)</f>
        <v>EUROPE</v>
      </c>
      <c r="O1309" s="2">
        <f t="shared" si="60"/>
        <v>20</v>
      </c>
      <c r="P1309" t="str">
        <f t="shared" si="62"/>
        <v>Europe</v>
      </c>
    </row>
    <row r="1310" spans="1:16" ht="51" x14ac:dyDescent="0.2">
      <c r="A1310" s="1" t="s">
        <v>4916</v>
      </c>
      <c r="B1310" s="1" t="s">
        <v>3434</v>
      </c>
      <c r="C1310" s="1">
        <v>300000</v>
      </c>
      <c r="D1310" s="1">
        <v>300000</v>
      </c>
      <c r="E1310" s="1" t="s">
        <v>718</v>
      </c>
      <c r="F1310" s="1">
        <v>5342.3750060000002</v>
      </c>
      <c r="G1310" s="1" t="s">
        <v>6213</v>
      </c>
      <c r="H1310" s="1" t="s">
        <v>6511</v>
      </c>
      <c r="I1310" s="1" t="s">
        <v>1241</v>
      </c>
      <c r="J1310" s="1" t="str">
        <f>VLOOKUP(I1310,tblCountries6[],2,FALSE)</f>
        <v>India</v>
      </c>
      <c r="K1310" s="1" t="s">
        <v>2431</v>
      </c>
      <c r="L1310" s="1">
        <v>3</v>
      </c>
      <c r="M1310" s="2" t="str">
        <f t="shared" si="61"/>
        <v>india</v>
      </c>
      <c r="N1310" s="2" t="str">
        <f>VLOOKUP(M1310,ClearingKeys!$A$2:$B$104,2,FALSE)</f>
        <v>ASIA</v>
      </c>
      <c r="O1310" s="2">
        <f t="shared" si="60"/>
        <v>3</v>
      </c>
      <c r="P1310" t="str">
        <f t="shared" si="62"/>
        <v>India</v>
      </c>
    </row>
    <row r="1311" spans="1:16" ht="38.25" x14ac:dyDescent="0.2">
      <c r="A1311" s="1" t="s">
        <v>4917</v>
      </c>
      <c r="B1311" s="1" t="s">
        <v>3936</v>
      </c>
      <c r="C1311" s="1">
        <v>500000</v>
      </c>
      <c r="D1311" s="1">
        <v>500000</v>
      </c>
      <c r="E1311" s="1" t="s">
        <v>718</v>
      </c>
      <c r="F1311" s="1">
        <v>8903.9583440000006</v>
      </c>
      <c r="G1311" s="1" t="s">
        <v>3264</v>
      </c>
      <c r="H1311" s="1" t="s">
        <v>3027</v>
      </c>
      <c r="I1311" s="1" t="s">
        <v>1241</v>
      </c>
      <c r="J1311" s="1" t="str">
        <f>VLOOKUP(I1311,tblCountries6[],2,FALSE)</f>
        <v>India</v>
      </c>
      <c r="K1311" s="1" t="s">
        <v>5350</v>
      </c>
      <c r="L1311" s="1">
        <v>5</v>
      </c>
      <c r="M1311" s="2" t="str">
        <f t="shared" si="61"/>
        <v>india</v>
      </c>
      <c r="N1311" s="2" t="str">
        <f>VLOOKUP(M1311,ClearingKeys!$A$2:$B$104,2,FALSE)</f>
        <v>ASIA</v>
      </c>
      <c r="O1311" s="2">
        <f t="shared" si="60"/>
        <v>5</v>
      </c>
      <c r="P1311" t="str">
        <f t="shared" si="62"/>
        <v>India</v>
      </c>
    </row>
    <row r="1312" spans="1:16" ht="38.25" x14ac:dyDescent="0.2">
      <c r="A1312" s="1" t="s">
        <v>4919</v>
      </c>
      <c r="B1312" s="1" t="s">
        <v>6200</v>
      </c>
      <c r="C1312" s="1" t="s">
        <v>2237</v>
      </c>
      <c r="D1312" s="1">
        <v>26000</v>
      </c>
      <c r="E1312" s="1" t="s">
        <v>211</v>
      </c>
      <c r="F1312" s="1">
        <v>40980.635069999997</v>
      </c>
      <c r="G1312" s="1" t="s">
        <v>497</v>
      </c>
      <c r="H1312" s="1" t="s">
        <v>6511</v>
      </c>
      <c r="I1312" s="1" t="s">
        <v>922</v>
      </c>
      <c r="J1312" s="1" t="str">
        <f>VLOOKUP(I1312,tblCountries6[],2,FALSE)</f>
        <v>UK</v>
      </c>
      <c r="K1312" s="1" t="s">
        <v>1240</v>
      </c>
      <c r="L1312" s="1">
        <v>2</v>
      </c>
      <c r="M1312" s="2" t="str">
        <f t="shared" si="61"/>
        <v>uk</v>
      </c>
      <c r="N1312" s="2" t="str">
        <f>VLOOKUP(M1312,ClearingKeys!$A$2:$B$104,2,FALSE)</f>
        <v>EUROPE</v>
      </c>
      <c r="O1312" s="2">
        <f t="shared" si="60"/>
        <v>2</v>
      </c>
      <c r="P1312" t="str">
        <f t="shared" si="62"/>
        <v>UK</v>
      </c>
    </row>
    <row r="1313" spans="1:16" ht="38.25" x14ac:dyDescent="0.2">
      <c r="A1313" s="1" t="s">
        <v>4921</v>
      </c>
      <c r="B1313" s="1" t="s">
        <v>6200</v>
      </c>
      <c r="C1313" s="1" t="s">
        <v>1557</v>
      </c>
      <c r="D1313" s="1">
        <v>600000</v>
      </c>
      <c r="E1313" s="1" t="s">
        <v>718</v>
      </c>
      <c r="F1313" s="1">
        <v>10684.75001</v>
      </c>
      <c r="G1313" s="1" t="s">
        <v>2626</v>
      </c>
      <c r="H1313" s="1" t="s">
        <v>3027</v>
      </c>
      <c r="I1313" s="1" t="s">
        <v>1241</v>
      </c>
      <c r="J1313" s="1" t="str">
        <f>VLOOKUP(I1313,tblCountries6[],2,FALSE)</f>
        <v>India</v>
      </c>
      <c r="K1313" s="1" t="s">
        <v>5881</v>
      </c>
      <c r="L1313" s="1">
        <v>7</v>
      </c>
      <c r="M1313" s="2" t="str">
        <f t="shared" si="61"/>
        <v>india</v>
      </c>
      <c r="N1313" s="2" t="str">
        <f>VLOOKUP(M1313,ClearingKeys!$A$2:$B$104,2,FALSE)</f>
        <v>ASIA</v>
      </c>
      <c r="O1313" s="2">
        <f t="shared" si="60"/>
        <v>7</v>
      </c>
      <c r="P1313" t="str">
        <f t="shared" si="62"/>
        <v>India</v>
      </c>
    </row>
    <row r="1314" spans="1:16" ht="38.25" x14ac:dyDescent="0.2">
      <c r="A1314" s="1" t="s">
        <v>4920</v>
      </c>
      <c r="B1314" s="1" t="s">
        <v>2707</v>
      </c>
      <c r="C1314" s="1">
        <v>1200000</v>
      </c>
      <c r="D1314" s="1">
        <v>1200000</v>
      </c>
      <c r="E1314" s="1" t="s">
        <v>718</v>
      </c>
      <c r="F1314" s="1">
        <v>21369.500019999999</v>
      </c>
      <c r="G1314" s="1" t="s">
        <v>5482</v>
      </c>
      <c r="H1314" s="1" t="s">
        <v>5482</v>
      </c>
      <c r="I1314" s="1" t="s">
        <v>1241</v>
      </c>
      <c r="J1314" s="1" t="str">
        <f>VLOOKUP(I1314,tblCountries6[],2,FALSE)</f>
        <v>India</v>
      </c>
      <c r="K1314" s="1" t="s">
        <v>5350</v>
      </c>
      <c r="L1314" s="1">
        <v>21</v>
      </c>
      <c r="M1314" s="2" t="str">
        <f t="shared" si="61"/>
        <v>india</v>
      </c>
      <c r="N1314" s="2" t="str">
        <f>VLOOKUP(M1314,ClearingKeys!$A$2:$B$104,2,FALSE)</f>
        <v>ASIA</v>
      </c>
      <c r="O1314" s="2">
        <f t="shared" si="60"/>
        <v>21</v>
      </c>
      <c r="P1314" t="str">
        <f t="shared" si="62"/>
        <v>India</v>
      </c>
    </row>
    <row r="1315" spans="1:16" ht="38.25" x14ac:dyDescent="0.2">
      <c r="A1315" s="1" t="s">
        <v>4925</v>
      </c>
      <c r="B1315" s="1" t="s">
        <v>3233</v>
      </c>
      <c r="C1315" s="1">
        <v>18000</v>
      </c>
      <c r="D1315" s="1">
        <v>18000</v>
      </c>
      <c r="E1315" s="1" t="s">
        <v>2902</v>
      </c>
      <c r="F1315" s="1">
        <v>18000</v>
      </c>
      <c r="G1315" s="1" t="s">
        <v>1921</v>
      </c>
      <c r="H1315" s="1" t="s">
        <v>3027</v>
      </c>
      <c r="I1315" s="1" t="s">
        <v>3759</v>
      </c>
      <c r="J1315" s="1" t="str">
        <f>VLOOKUP(I1315,tblCountries6[],2,FALSE)</f>
        <v>Ghana</v>
      </c>
      <c r="K1315" s="1" t="s">
        <v>1240</v>
      </c>
      <c r="L1315" s="1">
        <v>12</v>
      </c>
      <c r="M1315" s="2" t="str">
        <f t="shared" si="61"/>
        <v>ghana</v>
      </c>
      <c r="N1315" s="2" t="str">
        <f>VLOOKUP(M1315,ClearingKeys!$A$2:$B$104,2,FALSE)</f>
        <v>AFRICA</v>
      </c>
      <c r="O1315" s="2">
        <f t="shared" si="60"/>
        <v>12</v>
      </c>
      <c r="P1315" t="str">
        <f t="shared" si="62"/>
        <v>Ghana</v>
      </c>
    </row>
    <row r="1316" spans="1:16" ht="38.25" x14ac:dyDescent="0.2">
      <c r="A1316" s="1" t="s">
        <v>4923</v>
      </c>
      <c r="B1316" s="1" t="s">
        <v>6562</v>
      </c>
      <c r="C1316" s="1">
        <v>41000</v>
      </c>
      <c r="D1316" s="1">
        <v>41000</v>
      </c>
      <c r="E1316" s="1" t="s">
        <v>2902</v>
      </c>
      <c r="F1316" s="1">
        <v>41000</v>
      </c>
      <c r="G1316" s="1" t="s">
        <v>5984</v>
      </c>
      <c r="H1316" s="1" t="s">
        <v>3027</v>
      </c>
      <c r="I1316" s="1" t="s">
        <v>6145</v>
      </c>
      <c r="J1316" s="1" t="str">
        <f>VLOOKUP(I1316,tblCountries6[],2,FALSE)</f>
        <v>Israel</v>
      </c>
      <c r="K1316" s="1" t="s">
        <v>5350</v>
      </c>
      <c r="L1316" s="1">
        <v>4</v>
      </c>
      <c r="M1316" s="2" t="str">
        <f t="shared" si="61"/>
        <v>israel</v>
      </c>
      <c r="N1316" s="2" t="str">
        <f>VLOOKUP(M1316,ClearingKeys!$A$2:$B$104,2,FALSE)</f>
        <v>ASIA</v>
      </c>
      <c r="O1316" s="2">
        <f t="shared" si="60"/>
        <v>4</v>
      </c>
      <c r="P1316" t="str">
        <f t="shared" si="62"/>
        <v>Israel</v>
      </c>
    </row>
    <row r="1317" spans="1:16" ht="38.25" x14ac:dyDescent="0.2">
      <c r="A1317" s="1" t="s">
        <v>4927</v>
      </c>
      <c r="B1317" s="1" t="s">
        <v>361</v>
      </c>
      <c r="C1317" s="1" t="s">
        <v>5123</v>
      </c>
      <c r="D1317" s="1">
        <v>1600000</v>
      </c>
      <c r="E1317" s="1" t="s">
        <v>718</v>
      </c>
      <c r="F1317" s="1">
        <v>28492.666700000002</v>
      </c>
      <c r="G1317" s="1" t="s">
        <v>264</v>
      </c>
      <c r="H1317" s="1" t="s">
        <v>6511</v>
      </c>
      <c r="I1317" s="1" t="s">
        <v>1241</v>
      </c>
      <c r="J1317" s="1" t="str">
        <f>VLOOKUP(I1317,tblCountries6[],2,FALSE)</f>
        <v>India</v>
      </c>
      <c r="K1317" s="1" t="s">
        <v>5350</v>
      </c>
      <c r="L1317" s="1">
        <v>4</v>
      </c>
      <c r="M1317" s="2" t="str">
        <f t="shared" si="61"/>
        <v>india</v>
      </c>
      <c r="N1317" s="2" t="str">
        <f>VLOOKUP(M1317,ClearingKeys!$A$2:$B$104,2,FALSE)</f>
        <v>ASIA</v>
      </c>
      <c r="O1317" s="2">
        <f t="shared" si="60"/>
        <v>4</v>
      </c>
      <c r="P1317" t="str">
        <f t="shared" si="62"/>
        <v>India</v>
      </c>
    </row>
    <row r="1318" spans="1:16" ht="38.25" x14ac:dyDescent="0.2">
      <c r="A1318" s="1" t="s">
        <v>4926</v>
      </c>
      <c r="B1318" s="1" t="s">
        <v>1495</v>
      </c>
      <c r="C1318" s="1">
        <v>49500</v>
      </c>
      <c r="D1318" s="1">
        <v>49500</v>
      </c>
      <c r="E1318" s="1" t="s">
        <v>2902</v>
      </c>
      <c r="F1318" s="1">
        <v>49500</v>
      </c>
      <c r="G1318" s="1" t="s">
        <v>5036</v>
      </c>
      <c r="H1318" s="1" t="s">
        <v>6511</v>
      </c>
      <c r="I1318" s="1" t="s">
        <v>2895</v>
      </c>
      <c r="J1318" s="1" t="str">
        <f>VLOOKUP(I1318,tblCountries6[],2,FALSE)</f>
        <v>USA</v>
      </c>
      <c r="K1318" s="1" t="s">
        <v>1240</v>
      </c>
      <c r="L1318" s="1">
        <v>4.5</v>
      </c>
      <c r="M1318" s="2" t="str">
        <f t="shared" si="61"/>
        <v>usa</v>
      </c>
      <c r="N1318" s="2" t="str">
        <f>VLOOKUP(M1318,ClearingKeys!$A$2:$B$104,2,FALSE)</f>
        <v>NA</v>
      </c>
      <c r="O1318" s="2">
        <f t="shared" si="60"/>
        <v>4.5</v>
      </c>
      <c r="P1318" t="str">
        <f t="shared" si="62"/>
        <v>USA</v>
      </c>
    </row>
    <row r="1319" spans="1:16" ht="38.25" x14ac:dyDescent="0.2">
      <c r="A1319" s="1" t="s">
        <v>4894</v>
      </c>
      <c r="B1319" s="1" t="s">
        <v>2297</v>
      </c>
      <c r="C1319" s="1">
        <v>6600</v>
      </c>
      <c r="D1319" s="1">
        <v>6600</v>
      </c>
      <c r="E1319" s="1" t="s">
        <v>2902</v>
      </c>
      <c r="F1319" s="1">
        <v>6600</v>
      </c>
      <c r="G1319" s="1" t="s">
        <v>5539</v>
      </c>
      <c r="H1319" s="1" t="s">
        <v>381</v>
      </c>
      <c r="I1319" s="1" t="s">
        <v>1241</v>
      </c>
      <c r="J1319" s="1" t="str">
        <f>VLOOKUP(I1319,tblCountries6[],2,FALSE)</f>
        <v>India</v>
      </c>
      <c r="K1319" s="1" t="s">
        <v>5350</v>
      </c>
      <c r="L1319" s="1">
        <v>6.4</v>
      </c>
      <c r="M1319" s="2" t="str">
        <f t="shared" si="61"/>
        <v>india</v>
      </c>
      <c r="N1319" s="2" t="str">
        <f>VLOOKUP(M1319,ClearingKeys!$A$2:$B$104,2,FALSE)</f>
        <v>ASIA</v>
      </c>
      <c r="O1319" s="2">
        <f t="shared" si="60"/>
        <v>6.4</v>
      </c>
      <c r="P1319" t="str">
        <f t="shared" si="62"/>
        <v>India</v>
      </c>
    </row>
    <row r="1320" spans="1:16" ht="38.25" x14ac:dyDescent="0.2">
      <c r="A1320" s="1" t="s">
        <v>4896</v>
      </c>
      <c r="B1320" s="1" t="s">
        <v>3435</v>
      </c>
      <c r="C1320" s="1" t="s">
        <v>3684</v>
      </c>
      <c r="D1320" s="1">
        <v>70000</v>
      </c>
      <c r="E1320" s="1" t="s">
        <v>211</v>
      </c>
      <c r="F1320" s="1">
        <v>110332.47900000001</v>
      </c>
      <c r="G1320" s="1" t="s">
        <v>5482</v>
      </c>
      <c r="H1320" s="1" t="s">
        <v>5482</v>
      </c>
      <c r="I1320" s="1" t="s">
        <v>922</v>
      </c>
      <c r="J1320" s="1" t="str">
        <f>VLOOKUP(I1320,tblCountries6[],2,FALSE)</f>
        <v>UK</v>
      </c>
      <c r="K1320" s="1" t="s">
        <v>1240</v>
      </c>
      <c r="L1320" s="1">
        <v>15</v>
      </c>
      <c r="M1320" s="2" t="str">
        <f t="shared" si="61"/>
        <v>uk</v>
      </c>
      <c r="N1320" s="2" t="str">
        <f>VLOOKUP(M1320,ClearingKeys!$A$2:$B$104,2,FALSE)</f>
        <v>EUROPE</v>
      </c>
      <c r="O1320" s="2">
        <f t="shared" si="60"/>
        <v>15</v>
      </c>
      <c r="P1320" t="str">
        <f t="shared" si="62"/>
        <v>UK</v>
      </c>
    </row>
    <row r="1321" spans="1:16" ht="51" x14ac:dyDescent="0.2">
      <c r="A1321" s="1" t="s">
        <v>4892</v>
      </c>
      <c r="B1321" s="1" t="s">
        <v>2180</v>
      </c>
      <c r="C1321" s="1" t="s">
        <v>1374</v>
      </c>
      <c r="D1321" s="1">
        <v>30000</v>
      </c>
      <c r="E1321" s="1" t="s">
        <v>211</v>
      </c>
      <c r="F1321" s="1">
        <v>47285.348160000001</v>
      </c>
      <c r="G1321" s="1" t="s">
        <v>1283</v>
      </c>
      <c r="H1321" s="1" t="s">
        <v>6511</v>
      </c>
      <c r="I1321" s="1" t="s">
        <v>922</v>
      </c>
      <c r="J1321" s="1" t="str">
        <f>VLOOKUP(I1321,tblCountries6[],2,FALSE)</f>
        <v>UK</v>
      </c>
      <c r="K1321" s="1" t="s">
        <v>2431</v>
      </c>
      <c r="L1321" s="1">
        <v>6</v>
      </c>
      <c r="M1321" s="2" t="str">
        <f t="shared" si="61"/>
        <v>uk</v>
      </c>
      <c r="N1321" s="2" t="str">
        <f>VLOOKUP(M1321,ClearingKeys!$A$2:$B$104,2,FALSE)</f>
        <v>EUROPE</v>
      </c>
      <c r="O1321" s="2">
        <f t="shared" si="60"/>
        <v>6</v>
      </c>
      <c r="P1321" t="str">
        <f t="shared" si="62"/>
        <v>UK</v>
      </c>
    </row>
    <row r="1322" spans="1:16" ht="51" x14ac:dyDescent="0.2">
      <c r="A1322" s="1" t="s">
        <v>4905</v>
      </c>
      <c r="B1322" s="1" t="s">
        <v>2180</v>
      </c>
      <c r="C1322" s="1" t="s">
        <v>5387</v>
      </c>
      <c r="D1322" s="1">
        <v>5300</v>
      </c>
      <c r="E1322" s="1" t="s">
        <v>2902</v>
      </c>
      <c r="F1322" s="1">
        <v>5300</v>
      </c>
      <c r="G1322" s="1" t="s">
        <v>5638</v>
      </c>
      <c r="H1322" s="1" t="s">
        <v>3027</v>
      </c>
      <c r="I1322" s="1" t="s">
        <v>288</v>
      </c>
      <c r="J1322" s="1" t="str">
        <f>VLOOKUP(I1322,tblCountries6[],2,FALSE)</f>
        <v>Pakistan</v>
      </c>
      <c r="K1322" s="1" t="s">
        <v>1240</v>
      </c>
      <c r="L1322" s="1">
        <v>5</v>
      </c>
      <c r="M1322" s="2" t="str">
        <f t="shared" si="61"/>
        <v>pakistan</v>
      </c>
      <c r="N1322" s="2" t="str">
        <f>VLOOKUP(M1322,ClearingKeys!$A$2:$B$104,2,FALSE)</f>
        <v>ASIA</v>
      </c>
      <c r="O1322" s="2">
        <f t="shared" si="60"/>
        <v>5</v>
      </c>
      <c r="P1322" t="str">
        <f t="shared" si="62"/>
        <v>Pakistan</v>
      </c>
    </row>
    <row r="1323" spans="1:16" ht="38.25" x14ac:dyDescent="0.2">
      <c r="A1323" s="1" t="s">
        <v>4904</v>
      </c>
      <c r="B1323" s="1" t="s">
        <v>4709</v>
      </c>
      <c r="C1323" s="1">
        <v>34500</v>
      </c>
      <c r="D1323" s="1">
        <v>34500</v>
      </c>
      <c r="E1323" s="1" t="s">
        <v>2896</v>
      </c>
      <c r="F1323" s="1">
        <v>43828.780650000001</v>
      </c>
      <c r="G1323" s="1" t="s">
        <v>6511</v>
      </c>
      <c r="H1323" s="1" t="s">
        <v>6511</v>
      </c>
      <c r="I1323" s="1" t="s">
        <v>1766</v>
      </c>
      <c r="J1323" s="1" t="str">
        <f>VLOOKUP(I1323,tblCountries6[],2,FALSE)</f>
        <v>Netherlands</v>
      </c>
      <c r="K1323" s="1" t="s">
        <v>1240</v>
      </c>
      <c r="L1323" s="1">
        <v>15</v>
      </c>
      <c r="M1323" s="2" t="str">
        <f t="shared" si="61"/>
        <v>netherlands</v>
      </c>
      <c r="N1323" s="2" t="str">
        <f>VLOOKUP(M1323,ClearingKeys!$A$2:$B$104,2,FALSE)</f>
        <v>EUROPE</v>
      </c>
      <c r="O1323" s="2">
        <f t="shared" si="60"/>
        <v>15</v>
      </c>
      <c r="P1323" t="str">
        <f t="shared" si="62"/>
        <v>Netherlands</v>
      </c>
    </row>
    <row r="1324" spans="1:16" ht="38.25" x14ac:dyDescent="0.2">
      <c r="A1324" s="1" t="s">
        <v>4903</v>
      </c>
      <c r="B1324" s="1" t="s">
        <v>2644</v>
      </c>
      <c r="C1324" s="1">
        <v>80000</v>
      </c>
      <c r="D1324" s="1">
        <v>80000</v>
      </c>
      <c r="E1324" s="1" t="s">
        <v>2902</v>
      </c>
      <c r="F1324" s="1">
        <v>80000</v>
      </c>
      <c r="G1324" s="1" t="s">
        <v>2991</v>
      </c>
      <c r="H1324" s="1" t="s">
        <v>6511</v>
      </c>
      <c r="I1324" s="1" t="s">
        <v>2895</v>
      </c>
      <c r="J1324" s="1" t="str">
        <f>VLOOKUP(I1324,tblCountries6[],2,FALSE)</f>
        <v>USA</v>
      </c>
      <c r="K1324" s="1" t="s">
        <v>5881</v>
      </c>
      <c r="L1324" s="1">
        <v>14</v>
      </c>
      <c r="M1324" s="2" t="str">
        <f t="shared" si="61"/>
        <v>usa</v>
      </c>
      <c r="N1324" s="2" t="str">
        <f>VLOOKUP(M1324,ClearingKeys!$A$2:$B$104,2,FALSE)</f>
        <v>NA</v>
      </c>
      <c r="O1324" s="2">
        <f t="shared" si="60"/>
        <v>14</v>
      </c>
      <c r="P1324" t="str">
        <f t="shared" si="62"/>
        <v>USA</v>
      </c>
    </row>
    <row r="1325" spans="1:16" ht="38.25" x14ac:dyDescent="0.2">
      <c r="A1325" s="1" t="s">
        <v>4902</v>
      </c>
      <c r="B1325" s="1" t="s">
        <v>3472</v>
      </c>
      <c r="C1325" s="1" t="s">
        <v>6581</v>
      </c>
      <c r="D1325" s="1">
        <v>9067</v>
      </c>
      <c r="E1325" s="1" t="s">
        <v>2896</v>
      </c>
      <c r="F1325" s="1">
        <v>11518.71171</v>
      </c>
      <c r="G1325" s="1" t="s">
        <v>2723</v>
      </c>
      <c r="H1325" s="1" t="s">
        <v>6511</v>
      </c>
      <c r="I1325" s="1" t="s">
        <v>3837</v>
      </c>
      <c r="J1325" s="1" t="str">
        <f>VLOOKUP(I1325,tblCountries6[],2,FALSE)</f>
        <v>Hungary</v>
      </c>
      <c r="K1325" s="1" t="s">
        <v>5350</v>
      </c>
      <c r="L1325" s="1">
        <v>3</v>
      </c>
      <c r="M1325" s="2" t="str">
        <f t="shared" si="61"/>
        <v>hungary</v>
      </c>
      <c r="N1325" s="2" t="str">
        <f>VLOOKUP(M1325,ClearingKeys!$A$2:$B$104,2,FALSE)</f>
        <v>EUROPE</v>
      </c>
      <c r="O1325" s="2">
        <f t="shared" si="60"/>
        <v>3</v>
      </c>
      <c r="P1325" t="str">
        <f t="shared" si="62"/>
        <v>Hungary</v>
      </c>
    </row>
    <row r="1326" spans="1:16" ht="38.25" x14ac:dyDescent="0.2">
      <c r="A1326" s="1" t="s">
        <v>4901</v>
      </c>
      <c r="B1326" s="1" t="s">
        <v>3472</v>
      </c>
      <c r="C1326" s="1" t="s">
        <v>3414</v>
      </c>
      <c r="D1326" s="1">
        <v>150000</v>
      </c>
      <c r="E1326" s="1" t="s">
        <v>4998</v>
      </c>
      <c r="F1326" s="1">
        <v>152986.4485</v>
      </c>
      <c r="G1326" s="1" t="s">
        <v>284</v>
      </c>
      <c r="H1326" s="1" t="s">
        <v>6511</v>
      </c>
      <c r="I1326" s="1" t="s">
        <v>2553</v>
      </c>
      <c r="J1326" s="1" t="str">
        <f>VLOOKUP(I1326,tblCountries6[],2,FALSE)</f>
        <v>Australia</v>
      </c>
      <c r="K1326" s="1" t="s">
        <v>5881</v>
      </c>
      <c r="L1326" s="1">
        <v>5.5</v>
      </c>
      <c r="M1326" s="2" t="str">
        <f t="shared" si="61"/>
        <v>australia</v>
      </c>
      <c r="N1326" s="2" t="str">
        <f>VLOOKUP(M1326,ClearingKeys!$A$2:$B$104,2,FALSE)</f>
        <v>OCEANIA</v>
      </c>
      <c r="O1326" s="2">
        <f t="shared" si="60"/>
        <v>5.5</v>
      </c>
      <c r="P1326" t="str">
        <f t="shared" si="62"/>
        <v>Australia</v>
      </c>
    </row>
    <row r="1327" spans="1:16" ht="89.25" x14ac:dyDescent="0.2">
      <c r="A1327" s="1" t="s">
        <v>4900</v>
      </c>
      <c r="B1327" s="1" t="s">
        <v>5963</v>
      </c>
      <c r="C1327" s="1">
        <v>125000</v>
      </c>
      <c r="D1327" s="1">
        <v>125000</v>
      </c>
      <c r="E1327" s="1" t="s">
        <v>2902</v>
      </c>
      <c r="F1327" s="1">
        <v>125000</v>
      </c>
      <c r="G1327" s="1" t="s">
        <v>4318</v>
      </c>
      <c r="H1327" s="1" t="s">
        <v>3027</v>
      </c>
      <c r="I1327" s="1" t="s">
        <v>2895</v>
      </c>
      <c r="J1327" s="1" t="str">
        <f>VLOOKUP(I1327,tblCountries6[],2,FALSE)</f>
        <v>USA</v>
      </c>
      <c r="K1327" s="1" t="s">
        <v>1240</v>
      </c>
      <c r="L1327" s="1">
        <v>2</v>
      </c>
      <c r="M1327" s="2" t="str">
        <f t="shared" si="61"/>
        <v>usa</v>
      </c>
      <c r="N1327" s="2" t="str">
        <f>VLOOKUP(M1327,ClearingKeys!$A$2:$B$104,2,FALSE)</f>
        <v>NA</v>
      </c>
      <c r="O1327" s="2">
        <f t="shared" si="60"/>
        <v>2</v>
      </c>
      <c r="P1327" t="str">
        <f t="shared" si="62"/>
        <v>USA</v>
      </c>
    </row>
    <row r="1328" spans="1:16" ht="38.25" x14ac:dyDescent="0.2">
      <c r="A1328" s="1" t="s">
        <v>4899</v>
      </c>
      <c r="B1328" s="1" t="s">
        <v>1611</v>
      </c>
      <c r="C1328" s="1">
        <v>100000</v>
      </c>
      <c r="D1328" s="1">
        <v>100000</v>
      </c>
      <c r="E1328" s="1" t="s">
        <v>4998</v>
      </c>
      <c r="F1328" s="1">
        <v>101990.9656</v>
      </c>
      <c r="G1328" s="1" t="s">
        <v>5760</v>
      </c>
      <c r="H1328" s="1" t="s">
        <v>5482</v>
      </c>
      <c r="I1328" s="1" t="s">
        <v>2553</v>
      </c>
      <c r="J1328" s="1" t="str">
        <f>VLOOKUP(I1328,tblCountries6[],2,FALSE)</f>
        <v>Australia</v>
      </c>
      <c r="K1328" s="1" t="s">
        <v>5881</v>
      </c>
      <c r="L1328" s="1">
        <v>30</v>
      </c>
      <c r="M1328" s="2" t="str">
        <f t="shared" si="61"/>
        <v>australia</v>
      </c>
      <c r="N1328" s="2" t="str">
        <f>VLOOKUP(M1328,ClearingKeys!$A$2:$B$104,2,FALSE)</f>
        <v>OCEANIA</v>
      </c>
      <c r="O1328" s="2">
        <f t="shared" si="60"/>
        <v>30</v>
      </c>
      <c r="P1328" t="str">
        <f t="shared" si="62"/>
        <v>Australia</v>
      </c>
    </row>
    <row r="1329" spans="1:16" ht="51" x14ac:dyDescent="0.2">
      <c r="A1329" s="1" t="s">
        <v>4897</v>
      </c>
      <c r="B1329" s="1" t="s">
        <v>1611</v>
      </c>
      <c r="C1329" s="1">
        <v>105000</v>
      </c>
      <c r="D1329" s="1">
        <v>105000</v>
      </c>
      <c r="E1329" s="1" t="s">
        <v>2902</v>
      </c>
      <c r="F1329" s="1">
        <v>105000</v>
      </c>
      <c r="G1329" s="1" t="s">
        <v>4978</v>
      </c>
      <c r="H1329" s="1" t="s">
        <v>2893</v>
      </c>
      <c r="I1329" s="1" t="s">
        <v>2895</v>
      </c>
      <c r="J1329" s="1" t="str">
        <f>VLOOKUP(I1329,tblCountries6[],2,FALSE)</f>
        <v>USA</v>
      </c>
      <c r="K1329" s="1" t="s">
        <v>5881</v>
      </c>
      <c r="L1329" s="1">
        <v>15</v>
      </c>
      <c r="M1329" s="2" t="str">
        <f t="shared" si="61"/>
        <v>usa</v>
      </c>
      <c r="N1329" s="2" t="str">
        <f>VLOOKUP(M1329,ClearingKeys!$A$2:$B$104,2,FALSE)</f>
        <v>NA</v>
      </c>
      <c r="O1329" s="2">
        <f t="shared" si="60"/>
        <v>15</v>
      </c>
      <c r="P1329" t="str">
        <f t="shared" si="62"/>
        <v>USA</v>
      </c>
    </row>
    <row r="1330" spans="1:16" ht="38.25" x14ac:dyDescent="0.2">
      <c r="A1330" s="1" t="s">
        <v>4869</v>
      </c>
      <c r="B1330" s="1" t="s">
        <v>3086</v>
      </c>
      <c r="C1330" s="1">
        <v>40000</v>
      </c>
      <c r="D1330" s="1">
        <v>40000</v>
      </c>
      <c r="E1330" s="1" t="s">
        <v>2896</v>
      </c>
      <c r="F1330" s="1">
        <v>50815.977559999999</v>
      </c>
      <c r="G1330" s="1" t="s">
        <v>5774</v>
      </c>
      <c r="H1330" s="1" t="s">
        <v>3027</v>
      </c>
      <c r="I1330" s="1" t="s">
        <v>341</v>
      </c>
      <c r="J1330" s="1" t="str">
        <f>VLOOKUP(I1330,tblCountries6[],2,FALSE)</f>
        <v>Austria</v>
      </c>
      <c r="K1330" s="1" t="s">
        <v>1240</v>
      </c>
      <c r="L1330" s="1">
        <v>20</v>
      </c>
      <c r="M1330" s="2" t="str">
        <f t="shared" si="61"/>
        <v>austria</v>
      </c>
      <c r="N1330" s="2" t="str">
        <f>VLOOKUP(M1330,ClearingKeys!$A$2:$B$104,2,FALSE)</f>
        <v>EUROPE</v>
      </c>
      <c r="O1330" s="2">
        <f t="shared" si="60"/>
        <v>20</v>
      </c>
      <c r="P1330" t="str">
        <f t="shared" si="62"/>
        <v>Austria</v>
      </c>
    </row>
    <row r="1331" spans="1:16" ht="38.25" x14ac:dyDescent="0.2">
      <c r="A1331" s="1" t="s">
        <v>4871</v>
      </c>
      <c r="B1331" s="1" t="s">
        <v>3086</v>
      </c>
      <c r="C1331" s="1">
        <v>75000</v>
      </c>
      <c r="D1331" s="1">
        <v>75000</v>
      </c>
      <c r="E1331" s="1" t="s">
        <v>2902</v>
      </c>
      <c r="F1331" s="1">
        <v>75000</v>
      </c>
      <c r="G1331" s="1" t="s">
        <v>2972</v>
      </c>
      <c r="H1331" s="1" t="s">
        <v>6511</v>
      </c>
      <c r="I1331" s="1" t="s">
        <v>2895</v>
      </c>
      <c r="J1331" s="1" t="str">
        <f>VLOOKUP(I1331,tblCountries6[],2,FALSE)</f>
        <v>USA</v>
      </c>
      <c r="K1331" s="1" t="s">
        <v>1240</v>
      </c>
      <c r="L1331" s="1">
        <v>7</v>
      </c>
      <c r="M1331" s="2" t="str">
        <f t="shared" si="61"/>
        <v>usa</v>
      </c>
      <c r="N1331" s="2" t="str">
        <f>VLOOKUP(M1331,ClearingKeys!$A$2:$B$104,2,FALSE)</f>
        <v>NA</v>
      </c>
      <c r="O1331" s="2">
        <f t="shared" si="60"/>
        <v>7</v>
      </c>
      <c r="P1331" t="str">
        <f t="shared" si="62"/>
        <v>USA</v>
      </c>
    </row>
    <row r="1332" spans="1:16" ht="51" x14ac:dyDescent="0.2">
      <c r="A1332" s="1" t="s">
        <v>4885</v>
      </c>
      <c r="B1332" s="1" t="s">
        <v>588</v>
      </c>
      <c r="C1332" s="1" t="s">
        <v>2349</v>
      </c>
      <c r="D1332" s="1">
        <v>250000</v>
      </c>
      <c r="E1332" s="1" t="s">
        <v>718</v>
      </c>
      <c r="F1332" s="1">
        <v>4451.9791720000003</v>
      </c>
      <c r="G1332" s="1" t="s">
        <v>2170</v>
      </c>
      <c r="H1332" s="1" t="s">
        <v>6511</v>
      </c>
      <c r="I1332" s="1" t="s">
        <v>1241</v>
      </c>
      <c r="J1332" s="1" t="str">
        <f>VLOOKUP(I1332,tblCountries6[],2,FALSE)</f>
        <v>India</v>
      </c>
      <c r="K1332" s="1" t="s">
        <v>2431</v>
      </c>
      <c r="L1332" s="1">
        <v>8</v>
      </c>
      <c r="M1332" s="2" t="str">
        <f t="shared" si="61"/>
        <v>india</v>
      </c>
      <c r="N1332" s="2" t="str">
        <f>VLOOKUP(M1332,ClearingKeys!$A$2:$B$104,2,FALSE)</f>
        <v>ASIA</v>
      </c>
      <c r="O1332" s="2">
        <f t="shared" si="60"/>
        <v>8</v>
      </c>
      <c r="P1332" t="str">
        <f t="shared" si="62"/>
        <v>India</v>
      </c>
    </row>
    <row r="1333" spans="1:16" ht="51" x14ac:dyDescent="0.2">
      <c r="A1333" s="1" t="s">
        <v>4880</v>
      </c>
      <c r="B1333" s="1" t="s">
        <v>2370</v>
      </c>
      <c r="C1333" s="1">
        <v>110000</v>
      </c>
      <c r="D1333" s="1">
        <v>110000</v>
      </c>
      <c r="E1333" s="1" t="s">
        <v>2902</v>
      </c>
      <c r="F1333" s="1">
        <v>110000</v>
      </c>
      <c r="G1333" s="1" t="s">
        <v>4860</v>
      </c>
      <c r="H1333" s="1" t="s">
        <v>6511</v>
      </c>
      <c r="I1333" s="1" t="s">
        <v>2895</v>
      </c>
      <c r="J1333" s="1" t="str">
        <f>VLOOKUP(I1333,tblCountries6[],2,FALSE)</f>
        <v>USA</v>
      </c>
      <c r="K1333" s="1" t="s">
        <v>5881</v>
      </c>
      <c r="L1333" s="1">
        <v>10</v>
      </c>
      <c r="M1333" s="2" t="str">
        <f t="shared" si="61"/>
        <v>usa</v>
      </c>
      <c r="N1333" s="2" t="str">
        <f>VLOOKUP(M1333,ClearingKeys!$A$2:$B$104,2,FALSE)</f>
        <v>NA</v>
      </c>
      <c r="O1333" s="2">
        <f t="shared" si="60"/>
        <v>10</v>
      </c>
      <c r="P1333" t="str">
        <f t="shared" si="62"/>
        <v>USA</v>
      </c>
    </row>
    <row r="1334" spans="1:16" ht="51" x14ac:dyDescent="0.2">
      <c r="A1334" s="1" t="s">
        <v>4878</v>
      </c>
      <c r="B1334" s="1" t="s">
        <v>204</v>
      </c>
      <c r="C1334" s="1" t="s">
        <v>1218</v>
      </c>
      <c r="D1334" s="1">
        <v>27000</v>
      </c>
      <c r="E1334" s="1" t="s">
        <v>211</v>
      </c>
      <c r="F1334" s="1">
        <v>42556.813349999997</v>
      </c>
      <c r="G1334" s="1" t="s">
        <v>4138</v>
      </c>
      <c r="H1334" s="1" t="s">
        <v>4092</v>
      </c>
      <c r="I1334" s="1" t="s">
        <v>922</v>
      </c>
      <c r="J1334" s="1" t="str">
        <f>VLOOKUP(I1334,tblCountries6[],2,FALSE)</f>
        <v>UK</v>
      </c>
      <c r="K1334" s="1" t="s">
        <v>1240</v>
      </c>
      <c r="L1334" s="1">
        <v>1</v>
      </c>
      <c r="M1334" s="2" t="str">
        <f t="shared" si="61"/>
        <v>uk</v>
      </c>
      <c r="N1334" s="2" t="str">
        <f>VLOOKUP(M1334,ClearingKeys!$A$2:$B$104,2,FALSE)</f>
        <v>EUROPE</v>
      </c>
      <c r="O1334" s="2">
        <f t="shared" si="60"/>
        <v>1</v>
      </c>
      <c r="P1334" t="str">
        <f t="shared" si="62"/>
        <v>UK</v>
      </c>
    </row>
    <row r="1335" spans="1:16" ht="38.25" x14ac:dyDescent="0.2">
      <c r="A1335" s="1" t="s">
        <v>4882</v>
      </c>
      <c r="B1335" s="1" t="s">
        <v>2669</v>
      </c>
      <c r="C1335" s="1" t="s">
        <v>6287</v>
      </c>
      <c r="D1335" s="1">
        <v>450000</v>
      </c>
      <c r="E1335" s="1" t="s">
        <v>718</v>
      </c>
      <c r="F1335" s="1">
        <v>8013.5625090000003</v>
      </c>
      <c r="G1335" s="1" t="s">
        <v>5997</v>
      </c>
      <c r="H1335" s="1" t="s">
        <v>4092</v>
      </c>
      <c r="I1335" s="1" t="s">
        <v>1241</v>
      </c>
      <c r="J1335" s="1" t="str">
        <f>VLOOKUP(I1335,tblCountries6[],2,FALSE)</f>
        <v>India</v>
      </c>
      <c r="K1335" s="1" t="s">
        <v>5881</v>
      </c>
      <c r="L1335" s="1">
        <v>7</v>
      </c>
      <c r="M1335" s="2" t="str">
        <f t="shared" si="61"/>
        <v>india</v>
      </c>
      <c r="N1335" s="2" t="str">
        <f>VLOOKUP(M1335,ClearingKeys!$A$2:$B$104,2,FALSE)</f>
        <v>ASIA</v>
      </c>
      <c r="O1335" s="2">
        <f t="shared" si="60"/>
        <v>7</v>
      </c>
      <c r="P1335" t="str">
        <f t="shared" si="62"/>
        <v>India</v>
      </c>
    </row>
    <row r="1336" spans="1:16" ht="38.25" x14ac:dyDescent="0.2">
      <c r="A1336" s="1" t="s">
        <v>4881</v>
      </c>
      <c r="B1336" s="1" t="s">
        <v>3154</v>
      </c>
      <c r="C1336" s="1">
        <v>125000</v>
      </c>
      <c r="D1336" s="1">
        <v>125000</v>
      </c>
      <c r="E1336" s="1" t="s">
        <v>2902</v>
      </c>
      <c r="F1336" s="1">
        <v>125000</v>
      </c>
      <c r="G1336" s="1" t="s">
        <v>4493</v>
      </c>
      <c r="H1336" s="1" t="s">
        <v>3027</v>
      </c>
      <c r="I1336" s="1" t="s">
        <v>2895</v>
      </c>
      <c r="J1336" s="1" t="str">
        <f>VLOOKUP(I1336,tblCountries6[],2,FALSE)</f>
        <v>USA</v>
      </c>
      <c r="K1336" s="1" t="s">
        <v>1240</v>
      </c>
      <c r="L1336" s="1">
        <v>25</v>
      </c>
      <c r="M1336" s="2" t="str">
        <f t="shared" si="61"/>
        <v>usa</v>
      </c>
      <c r="N1336" s="2" t="str">
        <f>VLOOKUP(M1336,ClearingKeys!$A$2:$B$104,2,FALSE)</f>
        <v>NA</v>
      </c>
      <c r="O1336" s="2">
        <f t="shared" si="60"/>
        <v>25</v>
      </c>
      <c r="P1336" t="str">
        <f t="shared" si="62"/>
        <v>USA</v>
      </c>
    </row>
    <row r="1337" spans="1:16" ht="51" x14ac:dyDescent="0.2">
      <c r="A1337" s="1" t="s">
        <v>4873</v>
      </c>
      <c r="B1337" s="1" t="s">
        <v>3809</v>
      </c>
      <c r="C1337" s="1">
        <v>60000</v>
      </c>
      <c r="D1337" s="1">
        <v>60000</v>
      </c>
      <c r="E1337" s="1" t="s">
        <v>2902</v>
      </c>
      <c r="F1337" s="1">
        <v>60000</v>
      </c>
      <c r="G1337" s="1" t="s">
        <v>176</v>
      </c>
      <c r="H1337" s="1" t="s">
        <v>6511</v>
      </c>
      <c r="I1337" s="1" t="s">
        <v>2895</v>
      </c>
      <c r="J1337" s="1" t="str">
        <f>VLOOKUP(I1337,tblCountries6[],2,FALSE)</f>
        <v>USA</v>
      </c>
      <c r="K1337" s="1" t="s">
        <v>2431</v>
      </c>
      <c r="L1337" s="1">
        <v>12</v>
      </c>
      <c r="M1337" s="2" t="str">
        <f t="shared" si="61"/>
        <v>usa</v>
      </c>
      <c r="N1337" s="2" t="str">
        <f>VLOOKUP(M1337,ClearingKeys!$A$2:$B$104,2,FALSE)</f>
        <v>NA</v>
      </c>
      <c r="O1337" s="2">
        <f t="shared" si="60"/>
        <v>12</v>
      </c>
      <c r="P1337" t="str">
        <f t="shared" si="62"/>
        <v>USA</v>
      </c>
    </row>
    <row r="1338" spans="1:16" ht="38.25" x14ac:dyDescent="0.2">
      <c r="A1338" s="1" t="s">
        <v>4872</v>
      </c>
      <c r="B1338" s="1" t="s">
        <v>5108</v>
      </c>
      <c r="C1338" s="1" t="s">
        <v>4912</v>
      </c>
      <c r="D1338" s="1">
        <v>2210000</v>
      </c>
      <c r="E1338" s="1" t="s">
        <v>718</v>
      </c>
      <c r="F1338" s="1">
        <v>39355.495880000002</v>
      </c>
      <c r="G1338" s="1" t="s">
        <v>2981</v>
      </c>
      <c r="H1338" s="1" t="s">
        <v>6511</v>
      </c>
      <c r="I1338" s="1" t="s">
        <v>1241</v>
      </c>
      <c r="J1338" s="1" t="str">
        <f>VLOOKUP(I1338,tblCountries6[],2,FALSE)</f>
        <v>India</v>
      </c>
      <c r="K1338" s="1" t="s">
        <v>5881</v>
      </c>
      <c r="L1338" s="1">
        <v>5.6</v>
      </c>
      <c r="M1338" s="2" t="str">
        <f t="shared" si="61"/>
        <v>india</v>
      </c>
      <c r="N1338" s="2" t="str">
        <f>VLOOKUP(M1338,ClearingKeys!$A$2:$B$104,2,FALSE)</f>
        <v>ASIA</v>
      </c>
      <c r="O1338" s="2">
        <f t="shared" si="60"/>
        <v>5.6</v>
      </c>
      <c r="P1338" t="str">
        <f t="shared" si="62"/>
        <v>India</v>
      </c>
    </row>
    <row r="1339" spans="1:16" ht="38.25" x14ac:dyDescent="0.2">
      <c r="A1339" s="1" t="s">
        <v>4876</v>
      </c>
      <c r="B1339" s="1" t="s">
        <v>4424</v>
      </c>
      <c r="C1339" s="1">
        <v>45000</v>
      </c>
      <c r="D1339" s="1">
        <v>45000</v>
      </c>
      <c r="E1339" s="1" t="s">
        <v>2896</v>
      </c>
      <c r="F1339" s="1">
        <v>57167.974750000001</v>
      </c>
      <c r="G1339" s="1" t="s">
        <v>1149</v>
      </c>
      <c r="H1339" s="1" t="s">
        <v>2089</v>
      </c>
      <c r="I1339" s="1" t="s">
        <v>1939</v>
      </c>
      <c r="J1339" s="1" t="str">
        <f>VLOOKUP(I1339,tblCountries6[],2,FALSE)</f>
        <v>Germany</v>
      </c>
      <c r="K1339" s="1" t="s">
        <v>1240</v>
      </c>
      <c r="L1339" s="1">
        <v>12</v>
      </c>
      <c r="M1339" s="2" t="str">
        <f t="shared" si="61"/>
        <v>germany</v>
      </c>
      <c r="N1339" s="2" t="str">
        <f>VLOOKUP(M1339,ClearingKeys!$A$2:$B$104,2,FALSE)</f>
        <v>EUROPE</v>
      </c>
      <c r="O1339" s="2">
        <f t="shared" si="60"/>
        <v>12</v>
      </c>
      <c r="P1339" t="str">
        <f t="shared" si="62"/>
        <v>Germany</v>
      </c>
    </row>
    <row r="1340" spans="1:16" ht="63.75" x14ac:dyDescent="0.2">
      <c r="A1340" s="1" t="s">
        <v>4874</v>
      </c>
      <c r="B1340" s="1" t="s">
        <v>827</v>
      </c>
      <c r="C1340" s="1" t="s">
        <v>161</v>
      </c>
      <c r="D1340" s="1">
        <v>4000000</v>
      </c>
      <c r="E1340" s="1" t="s">
        <v>1107</v>
      </c>
      <c r="F1340" s="1">
        <v>50694.322110000001</v>
      </c>
      <c r="G1340" s="1" t="s">
        <v>852</v>
      </c>
      <c r="H1340" s="1" t="s">
        <v>6511</v>
      </c>
      <c r="I1340" s="1" t="s">
        <v>2515</v>
      </c>
      <c r="J1340" s="1" t="str">
        <f>VLOOKUP(I1340,tblCountries6[],2,FALSE)</f>
        <v>Japan</v>
      </c>
      <c r="K1340" s="1" t="s">
        <v>1240</v>
      </c>
      <c r="L1340" s="1">
        <v>8</v>
      </c>
      <c r="M1340" s="2" t="str">
        <f t="shared" si="61"/>
        <v>japan</v>
      </c>
      <c r="N1340" s="2" t="str">
        <f>VLOOKUP(M1340,ClearingKeys!$A$2:$B$104,2,FALSE)</f>
        <v>ASIA</v>
      </c>
      <c r="O1340" s="2">
        <f t="shared" si="60"/>
        <v>8</v>
      </c>
      <c r="P1340" t="str">
        <f t="shared" si="62"/>
        <v>Japan</v>
      </c>
    </row>
    <row r="1341" spans="1:16" ht="38.25" x14ac:dyDescent="0.2">
      <c r="A1341" s="1" t="s">
        <v>5087</v>
      </c>
      <c r="B1341" s="1" t="s">
        <v>2285</v>
      </c>
      <c r="C1341" s="1">
        <v>57500</v>
      </c>
      <c r="D1341" s="1">
        <v>57500</v>
      </c>
      <c r="E1341" s="1" t="s">
        <v>2902</v>
      </c>
      <c r="F1341" s="1">
        <v>57500</v>
      </c>
      <c r="G1341" s="1" t="s">
        <v>3280</v>
      </c>
      <c r="H1341" s="1" t="s">
        <v>3027</v>
      </c>
      <c r="I1341" s="1" t="s">
        <v>2895</v>
      </c>
      <c r="J1341" s="1" t="str">
        <f>VLOOKUP(I1341,tblCountries6[],2,FALSE)</f>
        <v>USA</v>
      </c>
      <c r="K1341" s="1" t="s">
        <v>1240</v>
      </c>
      <c r="L1341" s="1">
        <v>30</v>
      </c>
      <c r="M1341" s="2" t="str">
        <f t="shared" si="61"/>
        <v>usa</v>
      </c>
      <c r="N1341" s="2" t="str">
        <f>VLOOKUP(M1341,ClearingKeys!$A$2:$B$104,2,FALSE)</f>
        <v>NA</v>
      </c>
      <c r="O1341" s="2">
        <f t="shared" si="60"/>
        <v>30</v>
      </c>
      <c r="P1341" t="str">
        <f t="shared" si="62"/>
        <v>USA</v>
      </c>
    </row>
    <row r="1342" spans="1:16" ht="38.25" x14ac:dyDescent="0.2">
      <c r="A1342" s="1" t="s">
        <v>5105</v>
      </c>
      <c r="B1342" s="1" t="s">
        <v>5064</v>
      </c>
      <c r="C1342" s="1">
        <v>62000</v>
      </c>
      <c r="D1342" s="1">
        <v>62000</v>
      </c>
      <c r="E1342" s="1" t="s">
        <v>2896</v>
      </c>
      <c r="F1342" s="1">
        <v>78764.765220000001</v>
      </c>
      <c r="G1342" s="1" t="s">
        <v>2089</v>
      </c>
      <c r="H1342" s="1" t="s">
        <v>2089</v>
      </c>
      <c r="I1342" s="1" t="s">
        <v>1766</v>
      </c>
      <c r="J1342" s="1" t="str">
        <f>VLOOKUP(I1342,tblCountries6[],2,FALSE)</f>
        <v>Netherlands</v>
      </c>
      <c r="K1342" s="1" t="s">
        <v>1240</v>
      </c>
      <c r="L1342" s="1">
        <v>15</v>
      </c>
      <c r="M1342" s="2" t="str">
        <f t="shared" si="61"/>
        <v>netherlands</v>
      </c>
      <c r="N1342" s="2" t="str">
        <f>VLOOKUP(M1342,ClearingKeys!$A$2:$B$104,2,FALSE)</f>
        <v>EUROPE</v>
      </c>
      <c r="O1342" s="2">
        <f t="shared" si="60"/>
        <v>15</v>
      </c>
      <c r="P1342" t="str">
        <f t="shared" si="62"/>
        <v>Netherlands</v>
      </c>
    </row>
    <row r="1343" spans="1:16" ht="38.25" x14ac:dyDescent="0.2">
      <c r="A1343" s="1" t="s">
        <v>5104</v>
      </c>
      <c r="B1343" s="1" t="s">
        <v>4692</v>
      </c>
      <c r="C1343" s="1" t="s">
        <v>2661</v>
      </c>
      <c r="D1343" s="1">
        <v>80000</v>
      </c>
      <c r="E1343" s="1" t="s">
        <v>2902</v>
      </c>
      <c r="F1343" s="1">
        <v>80000</v>
      </c>
      <c r="G1343" s="1" t="s">
        <v>2282</v>
      </c>
      <c r="H1343" s="1" t="s">
        <v>3027</v>
      </c>
      <c r="I1343" s="1" t="s">
        <v>2895</v>
      </c>
      <c r="J1343" s="1" t="str">
        <f>VLOOKUP(I1343,tblCountries6[],2,FALSE)</f>
        <v>USA</v>
      </c>
      <c r="K1343" s="1" t="s">
        <v>1240</v>
      </c>
      <c r="L1343" s="1">
        <v>10</v>
      </c>
      <c r="M1343" s="2" t="str">
        <f t="shared" si="61"/>
        <v>usa</v>
      </c>
      <c r="N1343" s="2" t="str">
        <f>VLOOKUP(M1343,ClearingKeys!$A$2:$B$104,2,FALSE)</f>
        <v>NA</v>
      </c>
      <c r="O1343" s="2">
        <f t="shared" si="60"/>
        <v>10</v>
      </c>
      <c r="P1343" t="str">
        <f t="shared" si="62"/>
        <v>USA</v>
      </c>
    </row>
    <row r="1344" spans="1:16" ht="51" x14ac:dyDescent="0.2">
      <c r="A1344" s="1" t="s">
        <v>5097</v>
      </c>
      <c r="B1344" s="1" t="s">
        <v>3647</v>
      </c>
      <c r="C1344" s="1" t="s">
        <v>695</v>
      </c>
      <c r="D1344" s="1">
        <v>45000</v>
      </c>
      <c r="E1344" s="1" t="s">
        <v>211</v>
      </c>
      <c r="F1344" s="1">
        <v>70928.022240000006</v>
      </c>
      <c r="G1344" s="1" t="s">
        <v>4683</v>
      </c>
      <c r="H1344" s="1" t="s">
        <v>3027</v>
      </c>
      <c r="I1344" s="1" t="s">
        <v>922</v>
      </c>
      <c r="J1344" s="1" t="str">
        <f>VLOOKUP(I1344,tblCountries6[],2,FALSE)</f>
        <v>UK</v>
      </c>
      <c r="K1344" s="1" t="s">
        <v>5350</v>
      </c>
      <c r="L1344" s="1">
        <v>15</v>
      </c>
      <c r="M1344" s="2" t="str">
        <f t="shared" si="61"/>
        <v>uk</v>
      </c>
      <c r="N1344" s="2" t="str">
        <f>VLOOKUP(M1344,ClearingKeys!$A$2:$B$104,2,FALSE)</f>
        <v>EUROPE</v>
      </c>
      <c r="O1344" s="2">
        <f t="shared" si="60"/>
        <v>15</v>
      </c>
      <c r="P1344" t="str">
        <f t="shared" si="62"/>
        <v>UK</v>
      </c>
    </row>
    <row r="1345" spans="1:16" ht="51" x14ac:dyDescent="0.2">
      <c r="A1345" s="1" t="s">
        <v>5096</v>
      </c>
      <c r="B1345" s="1" t="s">
        <v>1071</v>
      </c>
      <c r="C1345" s="1">
        <v>33000</v>
      </c>
      <c r="D1345" s="1">
        <v>33000</v>
      </c>
      <c r="E1345" s="1" t="s">
        <v>2902</v>
      </c>
      <c r="F1345" s="1">
        <v>33000</v>
      </c>
      <c r="G1345" s="1" t="s">
        <v>5608</v>
      </c>
      <c r="H1345" s="1" t="s">
        <v>2089</v>
      </c>
      <c r="I1345" s="1" t="s">
        <v>2895</v>
      </c>
      <c r="J1345" s="1" t="str">
        <f>VLOOKUP(I1345,tblCountries6[],2,FALSE)</f>
        <v>USA</v>
      </c>
      <c r="K1345" s="1" t="s">
        <v>1240</v>
      </c>
      <c r="L1345" s="1">
        <v>3</v>
      </c>
      <c r="M1345" s="2" t="str">
        <f t="shared" si="61"/>
        <v>usa</v>
      </c>
      <c r="N1345" s="2" t="str">
        <f>VLOOKUP(M1345,ClearingKeys!$A$2:$B$104,2,FALSE)</f>
        <v>NA</v>
      </c>
      <c r="O1345" s="2">
        <f t="shared" si="60"/>
        <v>3</v>
      </c>
      <c r="P1345" t="str">
        <f t="shared" si="62"/>
        <v>USA</v>
      </c>
    </row>
    <row r="1346" spans="1:16" ht="38.25" x14ac:dyDescent="0.2">
      <c r="A1346" s="1" t="s">
        <v>5101</v>
      </c>
      <c r="B1346" s="1" t="s">
        <v>6049</v>
      </c>
      <c r="C1346" s="1" t="s">
        <v>3921</v>
      </c>
      <c r="D1346" s="1">
        <v>100000</v>
      </c>
      <c r="E1346" s="1" t="s">
        <v>2902</v>
      </c>
      <c r="F1346" s="1">
        <v>100000</v>
      </c>
      <c r="G1346" s="1" t="s">
        <v>2664</v>
      </c>
      <c r="H1346" s="1" t="s">
        <v>6511</v>
      </c>
      <c r="I1346" s="1" t="s">
        <v>2895</v>
      </c>
      <c r="J1346" s="1" t="str">
        <f>VLOOKUP(I1346,tblCountries6[],2,FALSE)</f>
        <v>USA</v>
      </c>
      <c r="K1346" s="1" t="s">
        <v>1240</v>
      </c>
      <c r="L1346" s="1">
        <v>1</v>
      </c>
      <c r="M1346" s="2" t="str">
        <f t="shared" si="61"/>
        <v>usa</v>
      </c>
      <c r="N1346" s="2" t="str">
        <f>VLOOKUP(M1346,ClearingKeys!$A$2:$B$104,2,FALSE)</f>
        <v>NA</v>
      </c>
      <c r="O1346" s="2">
        <f t="shared" si="60"/>
        <v>1</v>
      </c>
      <c r="P1346" t="str">
        <f t="shared" si="62"/>
        <v>USA</v>
      </c>
    </row>
    <row r="1347" spans="1:16" ht="38.25" x14ac:dyDescent="0.2">
      <c r="A1347" s="1" t="s">
        <v>5099</v>
      </c>
      <c r="B1347" s="1" t="s">
        <v>815</v>
      </c>
      <c r="C1347" s="1" t="s">
        <v>2503</v>
      </c>
      <c r="D1347" s="1">
        <v>60000</v>
      </c>
      <c r="E1347" s="1" t="s">
        <v>2902</v>
      </c>
      <c r="F1347" s="1">
        <v>60000</v>
      </c>
      <c r="G1347" s="1" t="s">
        <v>6360</v>
      </c>
      <c r="H1347" s="1" t="s">
        <v>3027</v>
      </c>
      <c r="I1347" s="1" t="s">
        <v>2895</v>
      </c>
      <c r="J1347" s="1" t="str">
        <f>VLOOKUP(I1347,tblCountries6[],2,FALSE)</f>
        <v>USA</v>
      </c>
      <c r="K1347" s="1" t="s">
        <v>5350</v>
      </c>
      <c r="L1347" s="1">
        <v>20</v>
      </c>
      <c r="M1347" s="2" t="str">
        <f t="shared" si="61"/>
        <v>usa</v>
      </c>
      <c r="N1347" s="2" t="str">
        <f>VLOOKUP(M1347,ClearingKeys!$A$2:$B$104,2,FALSE)</f>
        <v>NA</v>
      </c>
      <c r="O1347" s="2">
        <f t="shared" si="60"/>
        <v>20</v>
      </c>
      <c r="P1347" t="str">
        <f t="shared" si="62"/>
        <v>USA</v>
      </c>
    </row>
    <row r="1348" spans="1:16" ht="38.25" x14ac:dyDescent="0.2">
      <c r="A1348" s="1" t="s">
        <v>5091</v>
      </c>
      <c r="B1348" s="1" t="s">
        <v>6198</v>
      </c>
      <c r="C1348" s="1">
        <v>95000</v>
      </c>
      <c r="D1348" s="1">
        <v>95000</v>
      </c>
      <c r="E1348" s="1" t="s">
        <v>2902</v>
      </c>
      <c r="F1348" s="1">
        <v>95000</v>
      </c>
      <c r="G1348" s="1" t="s">
        <v>6507</v>
      </c>
      <c r="H1348" s="1" t="s">
        <v>6511</v>
      </c>
      <c r="I1348" s="1" t="s">
        <v>2895</v>
      </c>
      <c r="J1348" s="1" t="str">
        <f>VLOOKUP(I1348,tblCountries6[],2,FALSE)</f>
        <v>USA</v>
      </c>
      <c r="K1348" s="1" t="s">
        <v>5350</v>
      </c>
      <c r="L1348" s="1">
        <v>7</v>
      </c>
      <c r="M1348" s="2" t="str">
        <f t="shared" si="61"/>
        <v>usa</v>
      </c>
      <c r="N1348" s="2" t="str">
        <f>VLOOKUP(M1348,ClearingKeys!$A$2:$B$104,2,FALSE)</f>
        <v>NA</v>
      </c>
      <c r="O1348" s="2">
        <f t="shared" si="60"/>
        <v>7</v>
      </c>
      <c r="P1348" t="str">
        <f t="shared" si="62"/>
        <v>USA</v>
      </c>
    </row>
    <row r="1349" spans="1:16" ht="38.25" x14ac:dyDescent="0.2">
      <c r="A1349" s="1" t="s">
        <v>5090</v>
      </c>
      <c r="B1349" s="1" t="s">
        <v>546</v>
      </c>
      <c r="C1349" s="1">
        <v>24000</v>
      </c>
      <c r="D1349" s="1">
        <v>24000</v>
      </c>
      <c r="E1349" s="1" t="s">
        <v>2902</v>
      </c>
      <c r="F1349" s="1">
        <v>24000</v>
      </c>
      <c r="G1349" s="1" t="s">
        <v>6541</v>
      </c>
      <c r="H1349" s="1" t="s">
        <v>6511</v>
      </c>
      <c r="I1349" s="1" t="s">
        <v>2895</v>
      </c>
      <c r="J1349" s="1" t="str">
        <f>VLOOKUP(I1349,tblCountries6[],2,FALSE)</f>
        <v>USA</v>
      </c>
      <c r="K1349" s="1" t="s">
        <v>5881</v>
      </c>
      <c r="L1349" s="1">
        <v>33</v>
      </c>
      <c r="M1349" s="2" t="str">
        <f t="shared" si="61"/>
        <v>usa</v>
      </c>
      <c r="N1349" s="2" t="str">
        <f>VLOOKUP(M1349,ClearingKeys!$A$2:$B$104,2,FALSE)</f>
        <v>NA</v>
      </c>
      <c r="O1349" s="2">
        <f t="shared" si="60"/>
        <v>33</v>
      </c>
      <c r="P1349" t="str">
        <f t="shared" si="62"/>
        <v>USA</v>
      </c>
    </row>
    <row r="1350" spans="1:16" ht="38.25" x14ac:dyDescent="0.2">
      <c r="A1350" s="1" t="s">
        <v>5095</v>
      </c>
      <c r="B1350" s="1" t="s">
        <v>1965</v>
      </c>
      <c r="C1350" s="1">
        <v>50000</v>
      </c>
      <c r="D1350" s="1">
        <v>50000</v>
      </c>
      <c r="E1350" s="1" t="s">
        <v>2902</v>
      </c>
      <c r="F1350" s="1">
        <v>50000</v>
      </c>
      <c r="G1350" s="1" t="s">
        <v>1246</v>
      </c>
      <c r="H1350" s="1" t="s">
        <v>4092</v>
      </c>
      <c r="I1350" s="1" t="s">
        <v>2895</v>
      </c>
      <c r="J1350" s="1" t="str">
        <f>VLOOKUP(I1350,tblCountries6[],2,FALSE)</f>
        <v>USA</v>
      </c>
      <c r="K1350" s="1" t="s">
        <v>1240</v>
      </c>
      <c r="L1350" s="1">
        <v>0.5</v>
      </c>
      <c r="M1350" s="2" t="str">
        <f t="shared" si="61"/>
        <v>usa</v>
      </c>
      <c r="N1350" s="2" t="str">
        <f>VLOOKUP(M1350,ClearingKeys!$A$2:$B$104,2,FALSE)</f>
        <v>NA</v>
      </c>
      <c r="O1350" s="2">
        <f t="shared" ref="O1350:O1413" si="63">IF(ISBLANK(L1350),"na",L1350)</f>
        <v>0.5</v>
      </c>
      <c r="P1350" t="str">
        <f t="shared" si="62"/>
        <v>USA</v>
      </c>
    </row>
    <row r="1351" spans="1:16" ht="38.25" x14ac:dyDescent="0.2">
      <c r="A1351" s="1" t="s">
        <v>5093</v>
      </c>
      <c r="B1351" s="1" t="s">
        <v>3450</v>
      </c>
      <c r="C1351" s="1">
        <v>103000</v>
      </c>
      <c r="D1351" s="1">
        <v>103000</v>
      </c>
      <c r="E1351" s="1" t="s">
        <v>2902</v>
      </c>
      <c r="F1351" s="1">
        <v>103000</v>
      </c>
      <c r="G1351" s="1" t="s">
        <v>2089</v>
      </c>
      <c r="H1351" s="1" t="s">
        <v>2089</v>
      </c>
      <c r="I1351" s="1" t="s">
        <v>2895</v>
      </c>
      <c r="J1351" s="1" t="str">
        <f>VLOOKUP(I1351,tblCountries6[],2,FALSE)</f>
        <v>USA</v>
      </c>
      <c r="K1351" s="1" t="s">
        <v>1240</v>
      </c>
      <c r="L1351" s="1">
        <v>22</v>
      </c>
      <c r="M1351" s="2" t="str">
        <f t="shared" ref="M1351:M1414" si="64">TRIM(LOWER(J1351))</f>
        <v>usa</v>
      </c>
      <c r="N1351" s="2" t="str">
        <f>VLOOKUP(M1351,ClearingKeys!$A$2:$B$104,2,FALSE)</f>
        <v>NA</v>
      </c>
      <c r="O1351" s="2">
        <f t="shared" si="63"/>
        <v>22</v>
      </c>
      <c r="P1351" t="str">
        <f t="shared" ref="P1351:P1414" si="65">IF(M1351="usa","USA",IF(M1351="UK","UK",PROPER(M1351)))</f>
        <v>USA</v>
      </c>
    </row>
    <row r="1352" spans="1:16" ht="51" x14ac:dyDescent="0.2">
      <c r="A1352" s="1" t="s">
        <v>5082</v>
      </c>
      <c r="B1352" s="1" t="s">
        <v>3780</v>
      </c>
      <c r="C1352" s="1">
        <v>36000</v>
      </c>
      <c r="D1352" s="1">
        <v>36000</v>
      </c>
      <c r="E1352" s="1" t="s">
        <v>2902</v>
      </c>
      <c r="F1352" s="1">
        <v>36000</v>
      </c>
      <c r="G1352" s="1" t="s">
        <v>137</v>
      </c>
      <c r="H1352" s="1" t="s">
        <v>1409</v>
      </c>
      <c r="I1352" s="1" t="s">
        <v>2895</v>
      </c>
      <c r="J1352" s="1" t="str">
        <f>VLOOKUP(I1352,tblCountries6[],2,FALSE)</f>
        <v>USA</v>
      </c>
      <c r="K1352" s="1" t="s">
        <v>2431</v>
      </c>
      <c r="L1352" s="1">
        <v>8</v>
      </c>
      <c r="M1352" s="2" t="str">
        <f t="shared" si="64"/>
        <v>usa</v>
      </c>
      <c r="N1352" s="2" t="str">
        <f>VLOOKUP(M1352,ClearingKeys!$A$2:$B$104,2,FALSE)</f>
        <v>NA</v>
      </c>
      <c r="O1352" s="2">
        <f t="shared" si="63"/>
        <v>8</v>
      </c>
      <c r="P1352" t="str">
        <f t="shared" si="65"/>
        <v>USA</v>
      </c>
    </row>
    <row r="1353" spans="1:16" ht="38.25" x14ac:dyDescent="0.2">
      <c r="A1353" s="1" t="s">
        <v>5081</v>
      </c>
      <c r="B1353" s="1" t="s">
        <v>4010</v>
      </c>
      <c r="C1353" s="1">
        <v>85000</v>
      </c>
      <c r="D1353" s="1">
        <v>85000</v>
      </c>
      <c r="E1353" s="1" t="s">
        <v>2902</v>
      </c>
      <c r="F1353" s="1">
        <v>85000</v>
      </c>
      <c r="G1353" s="1" t="s">
        <v>966</v>
      </c>
      <c r="H1353" s="1" t="s">
        <v>6511</v>
      </c>
      <c r="I1353" s="1" t="s">
        <v>2895</v>
      </c>
      <c r="J1353" s="1" t="str">
        <f>VLOOKUP(I1353,tblCountries6[],2,FALSE)</f>
        <v>USA</v>
      </c>
      <c r="K1353" s="1" t="s">
        <v>1240</v>
      </c>
      <c r="L1353" s="1">
        <v>17</v>
      </c>
      <c r="M1353" s="2" t="str">
        <f t="shared" si="64"/>
        <v>usa</v>
      </c>
      <c r="N1353" s="2" t="str">
        <f>VLOOKUP(M1353,ClearingKeys!$A$2:$B$104,2,FALSE)</f>
        <v>NA</v>
      </c>
      <c r="O1353" s="2">
        <f t="shared" si="63"/>
        <v>17</v>
      </c>
      <c r="P1353" t="str">
        <f t="shared" si="65"/>
        <v>USA</v>
      </c>
    </row>
    <row r="1354" spans="1:16" ht="63.75" x14ac:dyDescent="0.2">
      <c r="A1354" s="1" t="s">
        <v>5080</v>
      </c>
      <c r="B1354" s="1" t="s">
        <v>2357</v>
      </c>
      <c r="C1354" s="1">
        <v>100000</v>
      </c>
      <c r="D1354" s="1">
        <v>100000</v>
      </c>
      <c r="E1354" s="1" t="s">
        <v>2902</v>
      </c>
      <c r="F1354" s="1">
        <v>100000</v>
      </c>
      <c r="G1354" s="1" t="s">
        <v>5711</v>
      </c>
      <c r="H1354" s="1" t="s">
        <v>2893</v>
      </c>
      <c r="I1354" s="1" t="s">
        <v>755</v>
      </c>
      <c r="J1354" s="1" t="str">
        <f>VLOOKUP(I1354,tblCountries6[],2,FALSE)</f>
        <v>Sweden</v>
      </c>
      <c r="K1354" s="1" t="s">
        <v>5350</v>
      </c>
      <c r="L1354" s="1">
        <v>20</v>
      </c>
      <c r="M1354" s="2" t="str">
        <f t="shared" si="64"/>
        <v>sweden</v>
      </c>
      <c r="N1354" s="2" t="str">
        <f>VLOOKUP(M1354,ClearingKeys!$A$2:$B$104,2,FALSE)</f>
        <v>EUROPE</v>
      </c>
      <c r="O1354" s="2">
        <f t="shared" si="63"/>
        <v>20</v>
      </c>
      <c r="P1354" t="str">
        <f t="shared" si="65"/>
        <v>Sweden</v>
      </c>
    </row>
    <row r="1355" spans="1:16" ht="38.25" x14ac:dyDescent="0.2">
      <c r="A1355" s="1" t="s">
        <v>5078</v>
      </c>
      <c r="B1355" s="1" t="s">
        <v>1828</v>
      </c>
      <c r="C1355" s="1" t="s">
        <v>4988</v>
      </c>
      <c r="D1355" s="1">
        <v>83000</v>
      </c>
      <c r="E1355" s="1" t="s">
        <v>2902</v>
      </c>
      <c r="F1355" s="1">
        <v>83000</v>
      </c>
      <c r="G1355" s="1" t="s">
        <v>677</v>
      </c>
      <c r="H1355" s="1" t="s">
        <v>6511</v>
      </c>
      <c r="I1355" s="1" t="s">
        <v>2732</v>
      </c>
      <c r="J1355" s="1" t="str">
        <f>VLOOKUP(I1355,tblCountries6[],2,FALSE)</f>
        <v>Canada</v>
      </c>
      <c r="K1355" s="1" t="s">
        <v>1240</v>
      </c>
      <c r="L1355" s="1">
        <v>12</v>
      </c>
      <c r="M1355" s="2" t="str">
        <f t="shared" si="64"/>
        <v>canada</v>
      </c>
      <c r="N1355" s="2" t="str">
        <f>VLOOKUP(M1355,ClearingKeys!$A$2:$B$104,2,FALSE)</f>
        <v>NA</v>
      </c>
      <c r="O1355" s="2">
        <f t="shared" si="63"/>
        <v>12</v>
      </c>
      <c r="P1355" t="str">
        <f t="shared" si="65"/>
        <v>Canada</v>
      </c>
    </row>
    <row r="1356" spans="1:16" ht="38.25" x14ac:dyDescent="0.2">
      <c r="A1356" s="1" t="s">
        <v>5077</v>
      </c>
      <c r="B1356" s="1" t="s">
        <v>5084</v>
      </c>
      <c r="C1356" s="1">
        <v>85000</v>
      </c>
      <c r="D1356" s="1">
        <v>85000</v>
      </c>
      <c r="E1356" s="1" t="s">
        <v>2902</v>
      </c>
      <c r="F1356" s="1">
        <v>85000</v>
      </c>
      <c r="G1356" s="1" t="s">
        <v>1893</v>
      </c>
      <c r="H1356" s="1" t="s">
        <v>4092</v>
      </c>
      <c r="I1356" s="1" t="s">
        <v>2895</v>
      </c>
      <c r="J1356" s="1" t="str">
        <f>VLOOKUP(I1356,tblCountries6[],2,FALSE)</f>
        <v>USA</v>
      </c>
      <c r="K1356" s="1" t="s">
        <v>5350</v>
      </c>
      <c r="L1356" s="1">
        <v>25</v>
      </c>
      <c r="M1356" s="2" t="str">
        <f t="shared" si="64"/>
        <v>usa</v>
      </c>
      <c r="N1356" s="2" t="str">
        <f>VLOOKUP(M1356,ClearingKeys!$A$2:$B$104,2,FALSE)</f>
        <v>NA</v>
      </c>
      <c r="O1356" s="2">
        <f t="shared" si="63"/>
        <v>25</v>
      </c>
      <c r="P1356" t="str">
        <f t="shared" si="65"/>
        <v>USA</v>
      </c>
    </row>
    <row r="1357" spans="1:16" ht="38.25" x14ac:dyDescent="0.2">
      <c r="A1357" s="1" t="s">
        <v>5075</v>
      </c>
      <c r="B1357" s="1" t="s">
        <v>3858</v>
      </c>
      <c r="C1357" s="1">
        <v>120000</v>
      </c>
      <c r="D1357" s="1">
        <v>120000</v>
      </c>
      <c r="E1357" s="1" t="s">
        <v>2902</v>
      </c>
      <c r="F1357" s="1">
        <v>120000</v>
      </c>
      <c r="G1357" s="1" t="s">
        <v>4493</v>
      </c>
      <c r="H1357" s="1" t="s">
        <v>3027</v>
      </c>
      <c r="I1357" s="1" t="s">
        <v>2895</v>
      </c>
      <c r="J1357" s="1" t="str">
        <f>VLOOKUP(I1357,tblCountries6[],2,FALSE)</f>
        <v>USA</v>
      </c>
      <c r="K1357" s="1" t="s">
        <v>5350</v>
      </c>
      <c r="L1357" s="1">
        <v>5</v>
      </c>
      <c r="M1357" s="2" t="str">
        <f t="shared" si="64"/>
        <v>usa</v>
      </c>
      <c r="N1357" s="2" t="str">
        <f>VLOOKUP(M1357,ClearingKeys!$A$2:$B$104,2,FALSE)</f>
        <v>NA</v>
      </c>
      <c r="O1357" s="2">
        <f t="shared" si="63"/>
        <v>5</v>
      </c>
      <c r="P1357" t="str">
        <f t="shared" si="65"/>
        <v>USA</v>
      </c>
    </row>
    <row r="1358" spans="1:16" ht="63.75" x14ac:dyDescent="0.2">
      <c r="A1358" s="1" t="s">
        <v>5074</v>
      </c>
      <c r="B1358" s="1" t="s">
        <v>4495</v>
      </c>
      <c r="C1358" s="1">
        <v>69960</v>
      </c>
      <c r="D1358" s="1">
        <v>69960</v>
      </c>
      <c r="E1358" s="1" t="s">
        <v>2902</v>
      </c>
      <c r="F1358" s="1">
        <v>69960</v>
      </c>
      <c r="G1358" s="1" t="s">
        <v>3778</v>
      </c>
      <c r="H1358" s="1" t="s">
        <v>4092</v>
      </c>
      <c r="I1358" s="1" t="s">
        <v>2895</v>
      </c>
      <c r="J1358" s="1" t="str">
        <f>VLOOKUP(I1358,tblCountries6[],2,FALSE)</f>
        <v>USA</v>
      </c>
      <c r="K1358" s="1" t="s">
        <v>5350</v>
      </c>
      <c r="L1358" s="1">
        <v>22</v>
      </c>
      <c r="M1358" s="2" t="str">
        <f t="shared" si="64"/>
        <v>usa</v>
      </c>
      <c r="N1358" s="2" t="str">
        <f>VLOOKUP(M1358,ClearingKeys!$A$2:$B$104,2,FALSE)</f>
        <v>NA</v>
      </c>
      <c r="O1358" s="2">
        <f t="shared" si="63"/>
        <v>22</v>
      </c>
      <c r="P1358" t="str">
        <f t="shared" si="65"/>
        <v>USA</v>
      </c>
    </row>
    <row r="1359" spans="1:16" ht="51" x14ac:dyDescent="0.2">
      <c r="A1359" s="1" t="s">
        <v>5071</v>
      </c>
      <c r="B1359" s="1" t="s">
        <v>5312</v>
      </c>
      <c r="C1359" s="1" t="s">
        <v>5027</v>
      </c>
      <c r="D1359" s="1">
        <v>97000</v>
      </c>
      <c r="E1359" s="1" t="s">
        <v>2902</v>
      </c>
      <c r="F1359" s="1">
        <v>97000</v>
      </c>
      <c r="G1359" s="1" t="s">
        <v>4430</v>
      </c>
      <c r="H1359" s="1" t="s">
        <v>3027</v>
      </c>
      <c r="I1359" s="1" t="s">
        <v>2895</v>
      </c>
      <c r="J1359" s="1" t="str">
        <f>VLOOKUP(I1359,tblCountries6[],2,FALSE)</f>
        <v>USA</v>
      </c>
      <c r="K1359" s="1" t="s">
        <v>1240</v>
      </c>
      <c r="L1359" s="1">
        <v>14</v>
      </c>
      <c r="M1359" s="2" t="str">
        <f t="shared" si="64"/>
        <v>usa</v>
      </c>
      <c r="N1359" s="2" t="str">
        <f>VLOOKUP(M1359,ClearingKeys!$A$2:$B$104,2,FALSE)</f>
        <v>NA</v>
      </c>
      <c r="O1359" s="2">
        <f t="shared" si="63"/>
        <v>14</v>
      </c>
      <c r="P1359" t="str">
        <f t="shared" si="65"/>
        <v>USA</v>
      </c>
    </row>
    <row r="1360" spans="1:16" ht="38.25" x14ac:dyDescent="0.2">
      <c r="A1360" s="1" t="s">
        <v>5069</v>
      </c>
      <c r="B1360" s="1" t="s">
        <v>2019</v>
      </c>
      <c r="C1360" s="1">
        <v>60000</v>
      </c>
      <c r="D1360" s="1">
        <v>60000</v>
      </c>
      <c r="E1360" s="1" t="s">
        <v>211</v>
      </c>
      <c r="F1360" s="1">
        <v>94570.696320000003</v>
      </c>
      <c r="G1360" s="1" t="s">
        <v>6511</v>
      </c>
      <c r="H1360" s="1" t="s">
        <v>6511</v>
      </c>
      <c r="I1360" s="1" t="s">
        <v>922</v>
      </c>
      <c r="J1360" s="1" t="str">
        <f>VLOOKUP(I1360,tblCountries6[],2,FALSE)</f>
        <v>UK</v>
      </c>
      <c r="K1360" s="1" t="s">
        <v>1240</v>
      </c>
      <c r="L1360" s="1">
        <v>7</v>
      </c>
      <c r="M1360" s="2" t="str">
        <f t="shared" si="64"/>
        <v>uk</v>
      </c>
      <c r="N1360" s="2" t="str">
        <f>VLOOKUP(M1360,ClearingKeys!$A$2:$B$104,2,FALSE)</f>
        <v>EUROPE</v>
      </c>
      <c r="O1360" s="2">
        <f t="shared" si="63"/>
        <v>7</v>
      </c>
      <c r="P1360" t="str">
        <f t="shared" si="65"/>
        <v>UK</v>
      </c>
    </row>
    <row r="1361" spans="1:16" ht="51" x14ac:dyDescent="0.2">
      <c r="A1361" s="1" t="s">
        <v>5068</v>
      </c>
      <c r="B1361" s="1" t="s">
        <v>5617</v>
      </c>
      <c r="C1361" s="1">
        <v>39000</v>
      </c>
      <c r="D1361" s="1">
        <v>39000</v>
      </c>
      <c r="E1361" s="1" t="s">
        <v>2902</v>
      </c>
      <c r="F1361" s="1">
        <v>39000</v>
      </c>
      <c r="G1361" s="1" t="s">
        <v>1755</v>
      </c>
      <c r="H1361" s="1" t="s">
        <v>3027</v>
      </c>
      <c r="I1361" s="1" t="s">
        <v>6301</v>
      </c>
      <c r="J1361" s="1" t="str">
        <f>VLOOKUP(I1361,tblCountries6[],2,FALSE)</f>
        <v>South Africa</v>
      </c>
      <c r="K1361" s="1" t="s">
        <v>2431</v>
      </c>
      <c r="L1361" s="1">
        <v>6</v>
      </c>
      <c r="M1361" s="2" t="str">
        <f t="shared" si="64"/>
        <v>south africa</v>
      </c>
      <c r="N1361" s="2" t="str">
        <f>VLOOKUP(M1361,ClearingKeys!$A$2:$B$104,2,FALSE)</f>
        <v>AFRICA</v>
      </c>
      <c r="O1361" s="2">
        <f t="shared" si="63"/>
        <v>6</v>
      </c>
      <c r="P1361" t="str">
        <f t="shared" si="65"/>
        <v>South Africa</v>
      </c>
    </row>
    <row r="1362" spans="1:16" ht="38.25" x14ac:dyDescent="0.2">
      <c r="A1362" s="1" t="s">
        <v>5138</v>
      </c>
      <c r="B1362" s="1" t="s">
        <v>5617</v>
      </c>
      <c r="C1362" s="1" t="s">
        <v>2571</v>
      </c>
      <c r="D1362" s="1">
        <v>250000</v>
      </c>
      <c r="E1362" s="1" t="s">
        <v>718</v>
      </c>
      <c r="F1362" s="1">
        <v>4451.9791720000003</v>
      </c>
      <c r="G1362" s="1" t="s">
        <v>3027</v>
      </c>
      <c r="H1362" s="1" t="s">
        <v>3027</v>
      </c>
      <c r="I1362" s="1" t="s">
        <v>1241</v>
      </c>
      <c r="J1362" s="1" t="str">
        <f>VLOOKUP(I1362,tblCountries6[],2,FALSE)</f>
        <v>India</v>
      </c>
      <c r="K1362" s="1" t="s">
        <v>5881</v>
      </c>
      <c r="L1362" s="1">
        <v>15</v>
      </c>
      <c r="M1362" s="2" t="str">
        <f t="shared" si="64"/>
        <v>india</v>
      </c>
      <c r="N1362" s="2" t="str">
        <f>VLOOKUP(M1362,ClearingKeys!$A$2:$B$104,2,FALSE)</f>
        <v>ASIA</v>
      </c>
      <c r="O1362" s="2">
        <f t="shared" si="63"/>
        <v>15</v>
      </c>
      <c r="P1362" t="str">
        <f t="shared" si="65"/>
        <v>India</v>
      </c>
    </row>
    <row r="1363" spans="1:16" ht="51" x14ac:dyDescent="0.2">
      <c r="A1363" s="1" t="s">
        <v>5137</v>
      </c>
      <c r="B1363" s="1" t="s">
        <v>856</v>
      </c>
      <c r="C1363" s="1">
        <v>62000</v>
      </c>
      <c r="D1363" s="1">
        <v>62000</v>
      </c>
      <c r="E1363" s="1" t="s">
        <v>2902</v>
      </c>
      <c r="F1363" s="1">
        <v>62000</v>
      </c>
      <c r="G1363" s="1" t="s">
        <v>1029</v>
      </c>
      <c r="H1363" s="1" t="s">
        <v>1409</v>
      </c>
      <c r="I1363" s="1" t="s">
        <v>2895</v>
      </c>
      <c r="J1363" s="1" t="str">
        <f>VLOOKUP(I1363,tblCountries6[],2,FALSE)</f>
        <v>USA</v>
      </c>
      <c r="K1363" s="1" t="s">
        <v>2431</v>
      </c>
      <c r="L1363" s="1">
        <v>25</v>
      </c>
      <c r="M1363" s="2" t="str">
        <f t="shared" si="64"/>
        <v>usa</v>
      </c>
      <c r="N1363" s="2" t="str">
        <f>VLOOKUP(M1363,ClearingKeys!$A$2:$B$104,2,FALSE)</f>
        <v>NA</v>
      </c>
      <c r="O1363" s="2">
        <f t="shared" si="63"/>
        <v>25</v>
      </c>
      <c r="P1363" t="str">
        <f t="shared" si="65"/>
        <v>USA</v>
      </c>
    </row>
    <row r="1364" spans="1:16" ht="38.25" x14ac:dyDescent="0.2">
      <c r="A1364" s="1" t="s">
        <v>5140</v>
      </c>
      <c r="B1364" s="1" t="s">
        <v>1425</v>
      </c>
      <c r="C1364" s="1">
        <v>44000</v>
      </c>
      <c r="D1364" s="1">
        <v>44000</v>
      </c>
      <c r="E1364" s="1" t="s">
        <v>2902</v>
      </c>
      <c r="F1364" s="1">
        <v>44000</v>
      </c>
      <c r="G1364" s="1" t="s">
        <v>1017</v>
      </c>
      <c r="H1364" s="1" t="s">
        <v>4092</v>
      </c>
      <c r="I1364" s="1" t="s">
        <v>2895</v>
      </c>
      <c r="J1364" s="1" t="str">
        <f>VLOOKUP(I1364,tblCountries6[],2,FALSE)</f>
        <v>USA</v>
      </c>
      <c r="K1364" s="1" t="s">
        <v>1240</v>
      </c>
      <c r="L1364" s="1">
        <v>15</v>
      </c>
      <c r="M1364" s="2" t="str">
        <f t="shared" si="64"/>
        <v>usa</v>
      </c>
      <c r="N1364" s="2" t="str">
        <f>VLOOKUP(M1364,ClearingKeys!$A$2:$B$104,2,FALSE)</f>
        <v>NA</v>
      </c>
      <c r="O1364" s="2">
        <f t="shared" si="63"/>
        <v>15</v>
      </c>
      <c r="P1364" t="str">
        <f t="shared" si="65"/>
        <v>USA</v>
      </c>
    </row>
    <row r="1365" spans="1:16" ht="51" x14ac:dyDescent="0.2">
      <c r="A1365" s="1" t="s">
        <v>5139</v>
      </c>
      <c r="B1365" s="1" t="s">
        <v>5828</v>
      </c>
      <c r="C1365" s="1">
        <v>150000</v>
      </c>
      <c r="D1365" s="1">
        <v>150000</v>
      </c>
      <c r="E1365" s="1" t="s">
        <v>2902</v>
      </c>
      <c r="F1365" s="1">
        <v>150000</v>
      </c>
      <c r="G1365" s="1" t="s">
        <v>1993</v>
      </c>
      <c r="H1365" s="1" t="s">
        <v>3027</v>
      </c>
      <c r="I1365" s="1" t="s">
        <v>2895</v>
      </c>
      <c r="J1365" s="1" t="str">
        <f>VLOOKUP(I1365,tblCountries6[],2,FALSE)</f>
        <v>USA</v>
      </c>
      <c r="K1365" s="1" t="s">
        <v>5350</v>
      </c>
      <c r="L1365" s="1">
        <v>30</v>
      </c>
      <c r="M1365" s="2" t="str">
        <f t="shared" si="64"/>
        <v>usa</v>
      </c>
      <c r="N1365" s="2" t="str">
        <f>VLOOKUP(M1365,ClearingKeys!$A$2:$B$104,2,FALSE)</f>
        <v>NA</v>
      </c>
      <c r="O1365" s="2">
        <f t="shared" si="63"/>
        <v>30</v>
      </c>
      <c r="P1365" t="str">
        <f t="shared" si="65"/>
        <v>USA</v>
      </c>
    </row>
    <row r="1366" spans="1:16" ht="38.25" x14ac:dyDescent="0.2">
      <c r="A1366" s="1" t="s">
        <v>5126</v>
      </c>
      <c r="B1366" s="1" t="s">
        <v>2825</v>
      </c>
      <c r="C1366" s="1">
        <v>180000</v>
      </c>
      <c r="D1366" s="1">
        <v>180000</v>
      </c>
      <c r="E1366" s="1" t="s">
        <v>2896</v>
      </c>
      <c r="F1366" s="1">
        <v>228671.899</v>
      </c>
      <c r="G1366" s="1" t="s">
        <v>701</v>
      </c>
      <c r="H1366" s="1" t="s">
        <v>2089</v>
      </c>
      <c r="I1366" s="1" t="s">
        <v>1453</v>
      </c>
      <c r="J1366" s="1" t="str">
        <f>VLOOKUP(I1366,tblCountries6[],2,FALSE)</f>
        <v>Europe</v>
      </c>
      <c r="K1366" s="1" t="s">
        <v>1240</v>
      </c>
      <c r="L1366" s="1">
        <v>15</v>
      </c>
      <c r="M1366" s="2" t="str">
        <f t="shared" si="64"/>
        <v>europe</v>
      </c>
      <c r="N1366" s="2" t="str">
        <f>VLOOKUP(M1366,ClearingKeys!$A$2:$B$104,2,FALSE)</f>
        <v>EUROPE</v>
      </c>
      <c r="O1366" s="2">
        <f t="shared" si="63"/>
        <v>15</v>
      </c>
      <c r="P1366" t="str">
        <f t="shared" si="65"/>
        <v>Europe</v>
      </c>
    </row>
    <row r="1367" spans="1:16" ht="51" x14ac:dyDescent="0.2">
      <c r="A1367" s="1" t="s">
        <v>5125</v>
      </c>
      <c r="B1367" s="1" t="s">
        <v>47</v>
      </c>
      <c r="C1367" s="1">
        <v>73500</v>
      </c>
      <c r="D1367" s="1">
        <v>73500</v>
      </c>
      <c r="E1367" s="1" t="s">
        <v>2902</v>
      </c>
      <c r="F1367" s="1">
        <v>73500</v>
      </c>
      <c r="G1367" s="1" t="s">
        <v>5307</v>
      </c>
      <c r="H1367" s="1" t="s">
        <v>6511</v>
      </c>
      <c r="I1367" s="1" t="s">
        <v>2895</v>
      </c>
      <c r="J1367" s="1" t="str">
        <f>VLOOKUP(I1367,tblCountries6[],2,FALSE)</f>
        <v>USA</v>
      </c>
      <c r="K1367" s="1" t="s">
        <v>2431</v>
      </c>
      <c r="L1367" s="1">
        <v>6</v>
      </c>
      <c r="M1367" s="2" t="str">
        <f t="shared" si="64"/>
        <v>usa</v>
      </c>
      <c r="N1367" s="2" t="str">
        <f>VLOOKUP(M1367,ClearingKeys!$A$2:$B$104,2,FALSE)</f>
        <v>NA</v>
      </c>
      <c r="O1367" s="2">
        <f t="shared" si="63"/>
        <v>6</v>
      </c>
      <c r="P1367" t="str">
        <f t="shared" si="65"/>
        <v>USA</v>
      </c>
    </row>
    <row r="1368" spans="1:16" ht="38.25" x14ac:dyDescent="0.2">
      <c r="A1368" s="1" t="s">
        <v>5129</v>
      </c>
      <c r="B1368" s="1" t="s">
        <v>1093</v>
      </c>
      <c r="C1368" s="1">
        <v>77500</v>
      </c>
      <c r="D1368" s="1">
        <v>77500</v>
      </c>
      <c r="E1368" s="1" t="s">
        <v>2902</v>
      </c>
      <c r="F1368" s="1">
        <v>77500</v>
      </c>
      <c r="G1368" s="1" t="s">
        <v>1907</v>
      </c>
      <c r="H1368" s="1" t="s">
        <v>6511</v>
      </c>
      <c r="I1368" s="1" t="s">
        <v>2895</v>
      </c>
      <c r="J1368" s="1" t="str">
        <f>VLOOKUP(I1368,tblCountries6[],2,FALSE)</f>
        <v>USA</v>
      </c>
      <c r="K1368" s="1" t="s">
        <v>1240</v>
      </c>
      <c r="L1368" s="1">
        <v>7</v>
      </c>
      <c r="M1368" s="2" t="str">
        <f t="shared" si="64"/>
        <v>usa</v>
      </c>
      <c r="N1368" s="2" t="str">
        <f>VLOOKUP(M1368,ClearingKeys!$A$2:$B$104,2,FALSE)</f>
        <v>NA</v>
      </c>
      <c r="O1368" s="2">
        <f t="shared" si="63"/>
        <v>7</v>
      </c>
      <c r="P1368" t="str">
        <f t="shared" si="65"/>
        <v>USA</v>
      </c>
    </row>
    <row r="1369" spans="1:16" ht="76.5" x14ac:dyDescent="0.2">
      <c r="A1369" s="1" t="s">
        <v>5127</v>
      </c>
      <c r="B1369" s="1" t="s">
        <v>3767</v>
      </c>
      <c r="C1369" s="1">
        <v>60800</v>
      </c>
      <c r="D1369" s="1">
        <v>60800</v>
      </c>
      <c r="E1369" s="1" t="s">
        <v>2902</v>
      </c>
      <c r="F1369" s="1">
        <v>60800</v>
      </c>
      <c r="G1369" s="1" t="s">
        <v>2953</v>
      </c>
      <c r="H1369" s="1" t="s">
        <v>6511</v>
      </c>
      <c r="I1369" s="1" t="s">
        <v>2895</v>
      </c>
      <c r="J1369" s="1" t="str">
        <f>VLOOKUP(I1369,tblCountries6[],2,FALSE)</f>
        <v>USA</v>
      </c>
      <c r="K1369" s="1" t="s">
        <v>2431</v>
      </c>
      <c r="L1369" s="1">
        <v>10</v>
      </c>
      <c r="M1369" s="2" t="str">
        <f t="shared" si="64"/>
        <v>usa</v>
      </c>
      <c r="N1369" s="2" t="str">
        <f>VLOOKUP(M1369,ClearingKeys!$A$2:$B$104,2,FALSE)</f>
        <v>NA</v>
      </c>
      <c r="O1369" s="2">
        <f t="shared" si="63"/>
        <v>10</v>
      </c>
      <c r="P1369" t="str">
        <f t="shared" si="65"/>
        <v>USA</v>
      </c>
    </row>
    <row r="1370" spans="1:16" ht="38.25" x14ac:dyDescent="0.2">
      <c r="A1370" s="1" t="s">
        <v>5132</v>
      </c>
      <c r="B1370" s="1" t="s">
        <v>5416</v>
      </c>
      <c r="C1370" s="1">
        <v>136000</v>
      </c>
      <c r="D1370" s="1">
        <v>136000</v>
      </c>
      <c r="E1370" s="1" t="s">
        <v>2902</v>
      </c>
      <c r="F1370" s="1">
        <v>136000</v>
      </c>
      <c r="G1370" s="1" t="s">
        <v>6156</v>
      </c>
      <c r="H1370" s="1" t="s">
        <v>3027</v>
      </c>
      <c r="I1370" s="1" t="s">
        <v>2895</v>
      </c>
      <c r="J1370" s="1" t="str">
        <f>VLOOKUP(I1370,tblCountries6[],2,FALSE)</f>
        <v>USA</v>
      </c>
      <c r="K1370" s="1" t="s">
        <v>1240</v>
      </c>
      <c r="L1370" s="1">
        <v>10</v>
      </c>
      <c r="M1370" s="2" t="str">
        <f t="shared" si="64"/>
        <v>usa</v>
      </c>
      <c r="N1370" s="2" t="str">
        <f>VLOOKUP(M1370,ClearingKeys!$A$2:$B$104,2,FALSE)</f>
        <v>NA</v>
      </c>
      <c r="O1370" s="2">
        <f t="shared" si="63"/>
        <v>10</v>
      </c>
      <c r="P1370" t="str">
        <f t="shared" si="65"/>
        <v>USA</v>
      </c>
    </row>
    <row r="1371" spans="1:16" ht="38.25" x14ac:dyDescent="0.2">
      <c r="A1371" s="1" t="s">
        <v>5130</v>
      </c>
      <c r="B1371" s="1" t="s">
        <v>5893</v>
      </c>
      <c r="C1371" s="1">
        <v>20000</v>
      </c>
      <c r="D1371" s="1">
        <v>20000</v>
      </c>
      <c r="E1371" s="1" t="s">
        <v>2902</v>
      </c>
      <c r="F1371" s="1">
        <v>20000</v>
      </c>
      <c r="G1371" s="1" t="s">
        <v>74</v>
      </c>
      <c r="H1371" s="1" t="s">
        <v>1409</v>
      </c>
      <c r="I1371" s="1" t="s">
        <v>1241</v>
      </c>
      <c r="J1371" s="1" t="str">
        <f>VLOOKUP(I1371,tblCountries6[],2,FALSE)</f>
        <v>India</v>
      </c>
      <c r="K1371" s="1" t="s">
        <v>1240</v>
      </c>
      <c r="L1371" s="1">
        <v>6</v>
      </c>
      <c r="M1371" s="2" t="str">
        <f t="shared" si="64"/>
        <v>india</v>
      </c>
      <c r="N1371" s="2" t="str">
        <f>VLOOKUP(M1371,ClearingKeys!$A$2:$B$104,2,FALSE)</f>
        <v>ASIA</v>
      </c>
      <c r="O1371" s="2">
        <f t="shared" si="63"/>
        <v>6</v>
      </c>
      <c r="P1371" t="str">
        <f t="shared" si="65"/>
        <v>India</v>
      </c>
    </row>
    <row r="1372" spans="1:16" ht="38.25" x14ac:dyDescent="0.2">
      <c r="A1372" s="1" t="s">
        <v>5336</v>
      </c>
      <c r="B1372" s="1" t="s">
        <v>3713</v>
      </c>
      <c r="C1372" s="1">
        <v>95000</v>
      </c>
      <c r="D1372" s="1">
        <v>95000</v>
      </c>
      <c r="E1372" s="1" t="s">
        <v>2902</v>
      </c>
      <c r="F1372" s="1">
        <v>95000</v>
      </c>
      <c r="G1372" s="1" t="s">
        <v>3599</v>
      </c>
      <c r="H1372" s="1" t="s">
        <v>4092</v>
      </c>
      <c r="I1372" s="1" t="s">
        <v>2895</v>
      </c>
      <c r="J1372" s="1" t="str">
        <f>VLOOKUP(I1372,tblCountries6[],2,FALSE)</f>
        <v>USA</v>
      </c>
      <c r="K1372" s="1" t="s">
        <v>1240</v>
      </c>
      <c r="L1372" s="1">
        <v>14</v>
      </c>
      <c r="M1372" s="2" t="str">
        <f t="shared" si="64"/>
        <v>usa</v>
      </c>
      <c r="N1372" s="2" t="str">
        <f>VLOOKUP(M1372,ClearingKeys!$A$2:$B$104,2,FALSE)</f>
        <v>NA</v>
      </c>
      <c r="O1372" s="2">
        <f t="shared" si="63"/>
        <v>14</v>
      </c>
      <c r="P1372" t="str">
        <f t="shared" si="65"/>
        <v>USA</v>
      </c>
    </row>
    <row r="1373" spans="1:16" ht="38.25" x14ac:dyDescent="0.2">
      <c r="A1373" s="1" t="s">
        <v>5338</v>
      </c>
      <c r="B1373" s="1" t="s">
        <v>5483</v>
      </c>
      <c r="C1373" s="1">
        <v>130000</v>
      </c>
      <c r="D1373" s="1">
        <v>130000</v>
      </c>
      <c r="E1373" s="1" t="s">
        <v>2902</v>
      </c>
      <c r="F1373" s="1">
        <v>130000</v>
      </c>
      <c r="G1373" s="1" t="s">
        <v>3027</v>
      </c>
      <c r="H1373" s="1" t="s">
        <v>3027</v>
      </c>
      <c r="I1373" s="1" t="s">
        <v>2895</v>
      </c>
      <c r="J1373" s="1" t="str">
        <f>VLOOKUP(I1373,tblCountries6[],2,FALSE)</f>
        <v>USA</v>
      </c>
      <c r="K1373" s="1" t="s">
        <v>5881</v>
      </c>
      <c r="L1373" s="1">
        <v>25</v>
      </c>
      <c r="M1373" s="2" t="str">
        <f t="shared" si="64"/>
        <v>usa</v>
      </c>
      <c r="N1373" s="2" t="str">
        <f>VLOOKUP(M1373,ClearingKeys!$A$2:$B$104,2,FALSE)</f>
        <v>NA</v>
      </c>
      <c r="O1373" s="2">
        <f t="shared" si="63"/>
        <v>25</v>
      </c>
      <c r="P1373" t="str">
        <f t="shared" si="65"/>
        <v>USA</v>
      </c>
    </row>
    <row r="1374" spans="1:16" ht="38.25" x14ac:dyDescent="0.2">
      <c r="A1374" s="1" t="s">
        <v>5234</v>
      </c>
      <c r="B1374" s="1" t="s">
        <v>3454</v>
      </c>
      <c r="C1374" s="1">
        <v>65000</v>
      </c>
      <c r="D1374" s="1">
        <v>65000</v>
      </c>
      <c r="E1374" s="1" t="s">
        <v>2902</v>
      </c>
      <c r="F1374" s="1">
        <v>65000</v>
      </c>
      <c r="G1374" s="1" t="s">
        <v>6074</v>
      </c>
      <c r="H1374" s="1" t="s">
        <v>6511</v>
      </c>
      <c r="I1374" s="1" t="s">
        <v>2895</v>
      </c>
      <c r="J1374" s="1" t="str">
        <f>VLOOKUP(I1374,tblCountries6[],2,FALSE)</f>
        <v>USA</v>
      </c>
      <c r="K1374" s="1" t="s">
        <v>5350</v>
      </c>
      <c r="L1374" s="1">
        <v>10</v>
      </c>
      <c r="M1374" s="2" t="str">
        <f t="shared" si="64"/>
        <v>usa</v>
      </c>
      <c r="N1374" s="2" t="str">
        <f>VLOOKUP(M1374,ClearingKeys!$A$2:$B$104,2,FALSE)</f>
        <v>NA</v>
      </c>
      <c r="O1374" s="2">
        <f t="shared" si="63"/>
        <v>10</v>
      </c>
      <c r="P1374" t="str">
        <f t="shared" si="65"/>
        <v>USA</v>
      </c>
    </row>
    <row r="1375" spans="1:16" ht="51" x14ac:dyDescent="0.2">
      <c r="A1375" s="1" t="s">
        <v>5235</v>
      </c>
      <c r="B1375" s="1" t="s">
        <v>3454</v>
      </c>
      <c r="C1375" s="1">
        <v>80000</v>
      </c>
      <c r="D1375" s="1">
        <v>80000</v>
      </c>
      <c r="E1375" s="1" t="s">
        <v>2902</v>
      </c>
      <c r="F1375" s="1">
        <v>80000</v>
      </c>
      <c r="G1375" s="1" t="s">
        <v>4763</v>
      </c>
      <c r="H1375" s="1" t="s">
        <v>5482</v>
      </c>
      <c r="I1375" s="1" t="s">
        <v>2895</v>
      </c>
      <c r="J1375" s="1" t="str">
        <f>VLOOKUP(I1375,tblCountries6[],2,FALSE)</f>
        <v>USA</v>
      </c>
      <c r="K1375" s="1" t="s">
        <v>5350</v>
      </c>
      <c r="L1375" s="1">
        <v>8</v>
      </c>
      <c r="M1375" s="2" t="str">
        <f t="shared" si="64"/>
        <v>usa</v>
      </c>
      <c r="N1375" s="2" t="str">
        <f>VLOOKUP(M1375,ClearingKeys!$A$2:$B$104,2,FALSE)</f>
        <v>NA</v>
      </c>
      <c r="O1375" s="2">
        <f t="shared" si="63"/>
        <v>8</v>
      </c>
      <c r="P1375" t="str">
        <f t="shared" si="65"/>
        <v>USA</v>
      </c>
    </row>
    <row r="1376" spans="1:16" ht="102" x14ac:dyDescent="0.2">
      <c r="A1376" s="1" t="s">
        <v>5230</v>
      </c>
      <c r="B1376" s="1" t="s">
        <v>3313</v>
      </c>
      <c r="C1376" s="1" t="s">
        <v>1058</v>
      </c>
      <c r="D1376" s="1">
        <v>37000</v>
      </c>
      <c r="E1376" s="1" t="s">
        <v>2902</v>
      </c>
      <c r="F1376" s="1">
        <v>37000</v>
      </c>
      <c r="G1376" s="1" t="s">
        <v>2312</v>
      </c>
      <c r="H1376" s="1" t="s">
        <v>381</v>
      </c>
      <c r="I1376" s="1" t="s">
        <v>2895</v>
      </c>
      <c r="J1376" s="1" t="str">
        <f>VLOOKUP(I1376,tblCountries6[],2,FALSE)</f>
        <v>USA</v>
      </c>
      <c r="K1376" s="1" t="s">
        <v>5350</v>
      </c>
      <c r="L1376" s="1">
        <v>30</v>
      </c>
      <c r="M1376" s="2" t="str">
        <f t="shared" si="64"/>
        <v>usa</v>
      </c>
      <c r="N1376" s="2" t="str">
        <f>VLOOKUP(M1376,ClearingKeys!$A$2:$B$104,2,FALSE)</f>
        <v>NA</v>
      </c>
      <c r="O1376" s="2">
        <f t="shared" si="63"/>
        <v>30</v>
      </c>
      <c r="P1376" t="str">
        <f t="shared" si="65"/>
        <v>USA</v>
      </c>
    </row>
    <row r="1377" spans="1:16" ht="38.25" x14ac:dyDescent="0.2">
      <c r="A1377" s="1" t="s">
        <v>5232</v>
      </c>
      <c r="B1377" s="1" t="s">
        <v>927</v>
      </c>
      <c r="C1377" s="1">
        <v>40000</v>
      </c>
      <c r="D1377" s="1">
        <v>40000</v>
      </c>
      <c r="E1377" s="1" t="s">
        <v>2902</v>
      </c>
      <c r="F1377" s="1">
        <v>40000</v>
      </c>
      <c r="G1377" s="1" t="s">
        <v>3247</v>
      </c>
      <c r="H1377" s="1" t="s">
        <v>3027</v>
      </c>
      <c r="I1377" s="1" t="s">
        <v>2895</v>
      </c>
      <c r="J1377" s="1" t="str">
        <f>VLOOKUP(I1377,tblCountries6[],2,FALSE)</f>
        <v>USA</v>
      </c>
      <c r="K1377" s="1" t="s">
        <v>5881</v>
      </c>
      <c r="L1377" s="1">
        <v>8</v>
      </c>
      <c r="M1377" s="2" t="str">
        <f t="shared" si="64"/>
        <v>usa</v>
      </c>
      <c r="N1377" s="2" t="str">
        <f>VLOOKUP(M1377,ClearingKeys!$A$2:$B$104,2,FALSE)</f>
        <v>NA</v>
      </c>
      <c r="O1377" s="2">
        <f t="shared" si="63"/>
        <v>8</v>
      </c>
      <c r="P1377" t="str">
        <f t="shared" si="65"/>
        <v>USA</v>
      </c>
    </row>
    <row r="1378" spans="1:16" ht="38.25" x14ac:dyDescent="0.2">
      <c r="A1378" s="1" t="s">
        <v>5241</v>
      </c>
      <c r="B1378" s="1" t="s">
        <v>4719</v>
      </c>
      <c r="C1378" s="1">
        <v>49000</v>
      </c>
      <c r="D1378" s="1">
        <v>49000</v>
      </c>
      <c r="E1378" s="1" t="s">
        <v>2902</v>
      </c>
      <c r="F1378" s="1">
        <v>49000</v>
      </c>
      <c r="G1378" s="1" t="s">
        <v>4149</v>
      </c>
      <c r="H1378" s="1" t="s">
        <v>6511</v>
      </c>
      <c r="I1378" s="1" t="s">
        <v>2895</v>
      </c>
      <c r="J1378" s="1" t="str">
        <f>VLOOKUP(I1378,tblCountries6[],2,FALSE)</f>
        <v>USA</v>
      </c>
      <c r="K1378" s="1" t="s">
        <v>1240</v>
      </c>
      <c r="L1378" s="1">
        <v>10</v>
      </c>
      <c r="M1378" s="2" t="str">
        <f t="shared" si="64"/>
        <v>usa</v>
      </c>
      <c r="N1378" s="2" t="str">
        <f>VLOOKUP(M1378,ClearingKeys!$A$2:$B$104,2,FALSE)</f>
        <v>NA</v>
      </c>
      <c r="O1378" s="2">
        <f t="shared" si="63"/>
        <v>10</v>
      </c>
      <c r="P1378" t="str">
        <f t="shared" si="65"/>
        <v>USA</v>
      </c>
    </row>
    <row r="1379" spans="1:16" ht="51" x14ac:dyDescent="0.2">
      <c r="A1379" s="1" t="s">
        <v>5242</v>
      </c>
      <c r="B1379" s="1" t="s">
        <v>2678</v>
      </c>
      <c r="C1379" s="1">
        <v>65000</v>
      </c>
      <c r="D1379" s="1">
        <v>65000</v>
      </c>
      <c r="E1379" s="1" t="s">
        <v>2902</v>
      </c>
      <c r="F1379" s="1">
        <v>65000</v>
      </c>
      <c r="G1379" s="1" t="s">
        <v>5916</v>
      </c>
      <c r="H1379" s="1" t="s">
        <v>6511</v>
      </c>
      <c r="I1379" s="1" t="s">
        <v>2895</v>
      </c>
      <c r="J1379" s="1" t="str">
        <f>VLOOKUP(I1379,tblCountries6[],2,FALSE)</f>
        <v>USA</v>
      </c>
      <c r="K1379" s="1" t="s">
        <v>2431</v>
      </c>
      <c r="L1379" s="1">
        <v>14</v>
      </c>
      <c r="M1379" s="2" t="str">
        <f t="shared" si="64"/>
        <v>usa</v>
      </c>
      <c r="N1379" s="2" t="str">
        <f>VLOOKUP(M1379,ClearingKeys!$A$2:$B$104,2,FALSE)</f>
        <v>NA</v>
      </c>
      <c r="O1379" s="2">
        <f t="shared" si="63"/>
        <v>14</v>
      </c>
      <c r="P1379" t="str">
        <f t="shared" si="65"/>
        <v>USA</v>
      </c>
    </row>
    <row r="1380" spans="1:16" ht="51" x14ac:dyDescent="0.2">
      <c r="A1380" s="1" t="s">
        <v>5237</v>
      </c>
      <c r="B1380" s="1" t="s">
        <v>1601</v>
      </c>
      <c r="C1380" s="1">
        <v>55000</v>
      </c>
      <c r="D1380" s="1">
        <v>55000</v>
      </c>
      <c r="E1380" s="1" t="s">
        <v>2902</v>
      </c>
      <c r="F1380" s="1">
        <v>55000</v>
      </c>
      <c r="G1380" s="1" t="s">
        <v>6449</v>
      </c>
      <c r="H1380" s="1" t="s">
        <v>6511</v>
      </c>
      <c r="I1380" s="1" t="s">
        <v>2895</v>
      </c>
      <c r="J1380" s="1" t="str">
        <f>VLOOKUP(I1380,tblCountries6[],2,FALSE)</f>
        <v>USA</v>
      </c>
      <c r="K1380" s="1" t="s">
        <v>2431</v>
      </c>
      <c r="L1380" s="1">
        <v>1</v>
      </c>
      <c r="M1380" s="2" t="str">
        <f t="shared" si="64"/>
        <v>usa</v>
      </c>
      <c r="N1380" s="2" t="str">
        <f>VLOOKUP(M1380,ClearingKeys!$A$2:$B$104,2,FALSE)</f>
        <v>NA</v>
      </c>
      <c r="O1380" s="2">
        <f t="shared" si="63"/>
        <v>1</v>
      </c>
      <c r="P1380" t="str">
        <f t="shared" si="65"/>
        <v>USA</v>
      </c>
    </row>
    <row r="1381" spans="1:16" ht="38.25" x14ac:dyDescent="0.2">
      <c r="A1381" s="1" t="s">
        <v>5240</v>
      </c>
      <c r="B1381" s="1" t="s">
        <v>521</v>
      </c>
      <c r="C1381" s="1">
        <v>40000</v>
      </c>
      <c r="D1381" s="1">
        <v>40000</v>
      </c>
      <c r="E1381" s="1" t="s">
        <v>2902</v>
      </c>
      <c r="F1381" s="1">
        <v>40000</v>
      </c>
      <c r="G1381" s="1" t="s">
        <v>4309</v>
      </c>
      <c r="H1381" s="1" t="s">
        <v>3027</v>
      </c>
      <c r="I1381" s="1" t="s">
        <v>2895</v>
      </c>
      <c r="J1381" s="1" t="str">
        <f>VLOOKUP(I1381,tblCountries6[],2,FALSE)</f>
        <v>USA</v>
      </c>
      <c r="K1381" s="1" t="s">
        <v>1240</v>
      </c>
      <c r="L1381" s="1">
        <v>1</v>
      </c>
      <c r="M1381" s="2" t="str">
        <f t="shared" si="64"/>
        <v>usa</v>
      </c>
      <c r="N1381" s="2" t="str">
        <f>VLOOKUP(M1381,ClearingKeys!$A$2:$B$104,2,FALSE)</f>
        <v>NA</v>
      </c>
      <c r="O1381" s="2">
        <f t="shared" si="63"/>
        <v>1</v>
      </c>
      <c r="P1381" t="str">
        <f t="shared" si="65"/>
        <v>USA</v>
      </c>
    </row>
    <row r="1382" spans="1:16" ht="38.25" x14ac:dyDescent="0.2">
      <c r="A1382" s="1" t="s">
        <v>5222</v>
      </c>
      <c r="B1382" s="1" t="s">
        <v>327</v>
      </c>
      <c r="C1382" s="1">
        <v>60000</v>
      </c>
      <c r="D1382" s="1">
        <v>60000</v>
      </c>
      <c r="E1382" s="1" t="s">
        <v>2902</v>
      </c>
      <c r="F1382" s="1">
        <v>60000</v>
      </c>
      <c r="G1382" s="1" t="s">
        <v>3215</v>
      </c>
      <c r="H1382" s="1" t="s">
        <v>6511</v>
      </c>
      <c r="I1382" s="1" t="s">
        <v>2895</v>
      </c>
      <c r="J1382" s="1" t="str">
        <f>VLOOKUP(I1382,tblCountries6[],2,FALSE)</f>
        <v>USA</v>
      </c>
      <c r="K1382" s="1" t="s">
        <v>1240</v>
      </c>
      <c r="L1382" s="1">
        <v>15</v>
      </c>
      <c r="M1382" s="2" t="str">
        <f t="shared" si="64"/>
        <v>usa</v>
      </c>
      <c r="N1382" s="2" t="str">
        <f>VLOOKUP(M1382,ClearingKeys!$A$2:$B$104,2,FALSE)</f>
        <v>NA</v>
      </c>
      <c r="O1382" s="2">
        <f t="shared" si="63"/>
        <v>15</v>
      </c>
      <c r="P1382" t="str">
        <f t="shared" si="65"/>
        <v>USA</v>
      </c>
    </row>
    <row r="1383" spans="1:16" ht="51" x14ac:dyDescent="0.2">
      <c r="A1383" s="1" t="s">
        <v>5221</v>
      </c>
      <c r="B1383" s="1" t="s">
        <v>5474</v>
      </c>
      <c r="C1383" s="1" t="s">
        <v>1587</v>
      </c>
      <c r="D1383" s="1">
        <v>36000</v>
      </c>
      <c r="E1383" s="1" t="s">
        <v>2896</v>
      </c>
      <c r="F1383" s="1">
        <v>45734.379800000002</v>
      </c>
      <c r="G1383" s="1" t="s">
        <v>560</v>
      </c>
      <c r="H1383" s="1" t="s">
        <v>6511</v>
      </c>
      <c r="I1383" s="1" t="s">
        <v>1514</v>
      </c>
      <c r="J1383" s="1" t="str">
        <f>VLOOKUP(I1383,tblCountries6[],2,FALSE)</f>
        <v>Ireland</v>
      </c>
      <c r="K1383" s="1" t="s">
        <v>5350</v>
      </c>
      <c r="L1383" s="1">
        <v>4</v>
      </c>
      <c r="M1383" s="2" t="str">
        <f t="shared" si="64"/>
        <v>ireland</v>
      </c>
      <c r="N1383" s="2" t="str">
        <f>VLOOKUP(M1383,ClearingKeys!$A$2:$B$104,2,FALSE)</f>
        <v>EUROPE</v>
      </c>
      <c r="O1383" s="2">
        <f t="shared" si="63"/>
        <v>4</v>
      </c>
      <c r="P1383" t="str">
        <f t="shared" si="65"/>
        <v>Ireland</v>
      </c>
    </row>
    <row r="1384" spans="1:16" ht="38.25" x14ac:dyDescent="0.2">
      <c r="A1384" s="1" t="s">
        <v>5220</v>
      </c>
      <c r="B1384" s="1" t="s">
        <v>1844</v>
      </c>
      <c r="C1384" s="1">
        <v>150000</v>
      </c>
      <c r="D1384" s="1">
        <v>150000</v>
      </c>
      <c r="E1384" s="1" t="s">
        <v>2902</v>
      </c>
      <c r="F1384" s="1">
        <v>150000</v>
      </c>
      <c r="G1384" s="1" t="s">
        <v>966</v>
      </c>
      <c r="H1384" s="1" t="s">
        <v>6511</v>
      </c>
      <c r="I1384" s="1" t="s">
        <v>2895</v>
      </c>
      <c r="J1384" s="1" t="str">
        <f>VLOOKUP(I1384,tblCountries6[],2,FALSE)</f>
        <v>USA</v>
      </c>
      <c r="K1384" s="1" t="s">
        <v>5350</v>
      </c>
      <c r="L1384" s="1">
        <v>30</v>
      </c>
      <c r="M1384" s="2" t="str">
        <f t="shared" si="64"/>
        <v>usa</v>
      </c>
      <c r="N1384" s="2" t="str">
        <f>VLOOKUP(M1384,ClearingKeys!$A$2:$B$104,2,FALSE)</f>
        <v>NA</v>
      </c>
      <c r="O1384" s="2">
        <f t="shared" si="63"/>
        <v>30</v>
      </c>
      <c r="P1384" t="str">
        <f t="shared" si="65"/>
        <v>USA</v>
      </c>
    </row>
    <row r="1385" spans="1:16" ht="63.75" x14ac:dyDescent="0.2">
      <c r="A1385" s="1" t="s">
        <v>5256</v>
      </c>
      <c r="B1385" s="1" t="s">
        <v>5401</v>
      </c>
      <c r="C1385" s="1">
        <v>88000</v>
      </c>
      <c r="D1385" s="1">
        <v>88000</v>
      </c>
      <c r="E1385" s="1" t="s">
        <v>2902</v>
      </c>
      <c r="F1385" s="1">
        <v>88000</v>
      </c>
      <c r="G1385" s="1" t="s">
        <v>1746</v>
      </c>
      <c r="H1385" s="1" t="s">
        <v>3027</v>
      </c>
      <c r="I1385" s="1" t="s">
        <v>2895</v>
      </c>
      <c r="J1385" s="1" t="str">
        <f>VLOOKUP(I1385,tblCountries6[],2,FALSE)</f>
        <v>USA</v>
      </c>
      <c r="K1385" s="1" t="s">
        <v>1240</v>
      </c>
      <c r="L1385" s="1">
        <v>21</v>
      </c>
      <c r="M1385" s="2" t="str">
        <f t="shared" si="64"/>
        <v>usa</v>
      </c>
      <c r="N1385" s="2" t="str">
        <f>VLOOKUP(M1385,ClearingKeys!$A$2:$B$104,2,FALSE)</f>
        <v>NA</v>
      </c>
      <c r="O1385" s="2">
        <f t="shared" si="63"/>
        <v>21</v>
      </c>
      <c r="P1385" t="str">
        <f t="shared" si="65"/>
        <v>USA</v>
      </c>
    </row>
    <row r="1386" spans="1:16" ht="51" x14ac:dyDescent="0.2">
      <c r="A1386" s="1" t="s">
        <v>5257</v>
      </c>
      <c r="B1386" s="1" t="s">
        <v>513</v>
      </c>
      <c r="C1386" s="1">
        <v>64500</v>
      </c>
      <c r="D1386" s="1">
        <v>64500</v>
      </c>
      <c r="E1386" s="1" t="s">
        <v>2902</v>
      </c>
      <c r="F1386" s="1">
        <v>64500</v>
      </c>
      <c r="G1386" s="1" t="s">
        <v>3022</v>
      </c>
      <c r="H1386" s="1" t="s">
        <v>6511</v>
      </c>
      <c r="I1386" s="1" t="s">
        <v>2895</v>
      </c>
      <c r="J1386" s="1" t="str">
        <f>VLOOKUP(I1386,tblCountries6[],2,FALSE)</f>
        <v>USA</v>
      </c>
      <c r="K1386" s="1" t="s">
        <v>1240</v>
      </c>
      <c r="L1386" s="1">
        <v>13</v>
      </c>
      <c r="M1386" s="2" t="str">
        <f t="shared" si="64"/>
        <v>usa</v>
      </c>
      <c r="N1386" s="2" t="str">
        <f>VLOOKUP(M1386,ClearingKeys!$A$2:$B$104,2,FALSE)</f>
        <v>NA</v>
      </c>
      <c r="O1386" s="2">
        <f t="shared" si="63"/>
        <v>13</v>
      </c>
      <c r="P1386" t="str">
        <f t="shared" si="65"/>
        <v>USA</v>
      </c>
    </row>
    <row r="1387" spans="1:16" ht="38.25" x14ac:dyDescent="0.2">
      <c r="A1387" s="1" t="s">
        <v>5258</v>
      </c>
      <c r="B1387" s="1" t="s">
        <v>333</v>
      </c>
      <c r="C1387" s="1" t="s">
        <v>1346</v>
      </c>
      <c r="D1387" s="1">
        <v>216000</v>
      </c>
      <c r="E1387" s="1" t="s">
        <v>4715</v>
      </c>
      <c r="F1387" s="1">
        <v>57600</v>
      </c>
      <c r="G1387" s="1" t="s">
        <v>2159</v>
      </c>
      <c r="H1387" s="1" t="s">
        <v>4092</v>
      </c>
      <c r="I1387" s="1" t="s">
        <v>4575</v>
      </c>
      <c r="J1387" s="1" t="str">
        <f>VLOOKUP(I1387,tblCountries6[],2,FALSE)</f>
        <v>Saudi Arabia</v>
      </c>
      <c r="K1387" s="1" t="s">
        <v>1240</v>
      </c>
      <c r="L1387" s="1">
        <v>20</v>
      </c>
      <c r="M1387" s="2" t="str">
        <f t="shared" si="64"/>
        <v>saudi arabia</v>
      </c>
      <c r="N1387" s="2" t="str">
        <f>VLOOKUP(M1387,ClearingKeys!$A$2:$B$104,2,FALSE)</f>
        <v>ASIA</v>
      </c>
      <c r="O1387" s="2">
        <f t="shared" si="63"/>
        <v>20</v>
      </c>
      <c r="P1387" t="str">
        <f t="shared" si="65"/>
        <v>Saudi Arabia</v>
      </c>
    </row>
    <row r="1388" spans="1:16" ht="51" x14ac:dyDescent="0.2">
      <c r="A1388" s="1" t="s">
        <v>5259</v>
      </c>
      <c r="B1388" s="1" t="s">
        <v>4202</v>
      </c>
      <c r="C1388" s="1">
        <v>50000</v>
      </c>
      <c r="D1388" s="1">
        <v>50000</v>
      </c>
      <c r="E1388" s="1" t="s">
        <v>2902</v>
      </c>
      <c r="F1388" s="1">
        <v>50000</v>
      </c>
      <c r="G1388" s="1" t="s">
        <v>887</v>
      </c>
      <c r="H1388" s="1" t="s">
        <v>519</v>
      </c>
      <c r="I1388" s="1" t="s">
        <v>2895</v>
      </c>
      <c r="J1388" s="1" t="str">
        <f>VLOOKUP(I1388,tblCountries6[],2,FALSE)</f>
        <v>USA</v>
      </c>
      <c r="K1388" s="1" t="s">
        <v>1240</v>
      </c>
      <c r="L1388" s="1">
        <v>15</v>
      </c>
      <c r="M1388" s="2" t="str">
        <f t="shared" si="64"/>
        <v>usa</v>
      </c>
      <c r="N1388" s="2" t="str">
        <f>VLOOKUP(M1388,ClearingKeys!$A$2:$B$104,2,FALSE)</f>
        <v>NA</v>
      </c>
      <c r="O1388" s="2">
        <f t="shared" si="63"/>
        <v>15</v>
      </c>
      <c r="P1388" t="str">
        <f t="shared" si="65"/>
        <v>USA</v>
      </c>
    </row>
    <row r="1389" spans="1:16" ht="38.25" x14ac:dyDescent="0.2">
      <c r="A1389" s="1" t="s">
        <v>5260</v>
      </c>
      <c r="B1389" s="1" t="s">
        <v>1956</v>
      </c>
      <c r="C1389" s="1">
        <v>120000</v>
      </c>
      <c r="D1389" s="1">
        <v>120000</v>
      </c>
      <c r="E1389" s="1" t="s">
        <v>2902</v>
      </c>
      <c r="F1389" s="1">
        <v>120000</v>
      </c>
      <c r="G1389" s="1" t="s">
        <v>4493</v>
      </c>
      <c r="H1389" s="1" t="s">
        <v>3027</v>
      </c>
      <c r="I1389" s="1" t="s">
        <v>2895</v>
      </c>
      <c r="J1389" s="1" t="str">
        <f>VLOOKUP(I1389,tblCountries6[],2,FALSE)</f>
        <v>USA</v>
      </c>
      <c r="K1389" s="1" t="s">
        <v>5350</v>
      </c>
      <c r="L1389" s="1">
        <v>10</v>
      </c>
      <c r="M1389" s="2" t="str">
        <f t="shared" si="64"/>
        <v>usa</v>
      </c>
      <c r="N1389" s="2" t="str">
        <f>VLOOKUP(M1389,ClearingKeys!$A$2:$B$104,2,FALSE)</f>
        <v>NA</v>
      </c>
      <c r="O1389" s="2">
        <f t="shared" si="63"/>
        <v>10</v>
      </c>
      <c r="P1389" t="str">
        <f t="shared" si="65"/>
        <v>USA</v>
      </c>
    </row>
    <row r="1390" spans="1:16" ht="51" x14ac:dyDescent="0.2">
      <c r="A1390" s="1" t="s">
        <v>5261</v>
      </c>
      <c r="B1390" s="1" t="s">
        <v>3388</v>
      </c>
      <c r="C1390" s="1">
        <v>107000</v>
      </c>
      <c r="D1390" s="1">
        <v>107000</v>
      </c>
      <c r="E1390" s="1" t="s">
        <v>2902</v>
      </c>
      <c r="F1390" s="1">
        <v>107000</v>
      </c>
      <c r="G1390" s="1" t="s">
        <v>1908</v>
      </c>
      <c r="H1390" s="1" t="s">
        <v>3027</v>
      </c>
      <c r="I1390" s="1" t="s">
        <v>2895</v>
      </c>
      <c r="J1390" s="1" t="str">
        <f>VLOOKUP(I1390,tblCountries6[],2,FALSE)</f>
        <v>USA</v>
      </c>
      <c r="K1390" s="1" t="s">
        <v>2431</v>
      </c>
      <c r="L1390" s="1">
        <v>29</v>
      </c>
      <c r="M1390" s="2" t="str">
        <f t="shared" si="64"/>
        <v>usa</v>
      </c>
      <c r="N1390" s="2" t="str">
        <f>VLOOKUP(M1390,ClearingKeys!$A$2:$B$104,2,FALSE)</f>
        <v>NA</v>
      </c>
      <c r="O1390" s="2">
        <f t="shared" si="63"/>
        <v>29</v>
      </c>
      <c r="P1390" t="str">
        <f t="shared" si="65"/>
        <v>USA</v>
      </c>
    </row>
    <row r="1391" spans="1:16" ht="38.25" x14ac:dyDescent="0.2">
      <c r="A1391" s="1" t="s">
        <v>5262</v>
      </c>
      <c r="B1391" s="1" t="s">
        <v>562</v>
      </c>
      <c r="C1391" s="1">
        <v>40000</v>
      </c>
      <c r="D1391" s="1">
        <v>40000</v>
      </c>
      <c r="E1391" s="1" t="s">
        <v>2902</v>
      </c>
      <c r="F1391" s="1">
        <v>40000</v>
      </c>
      <c r="G1391" s="1" t="s">
        <v>4699</v>
      </c>
      <c r="H1391" s="1" t="s">
        <v>6511</v>
      </c>
      <c r="I1391" s="1" t="s">
        <v>2895</v>
      </c>
      <c r="J1391" s="1" t="str">
        <f>VLOOKUP(I1391,tblCountries6[],2,FALSE)</f>
        <v>USA</v>
      </c>
      <c r="K1391" s="1" t="s">
        <v>5350</v>
      </c>
      <c r="L1391" s="1">
        <v>6</v>
      </c>
      <c r="M1391" s="2" t="str">
        <f t="shared" si="64"/>
        <v>usa</v>
      </c>
      <c r="N1391" s="2" t="str">
        <f>VLOOKUP(M1391,ClearingKeys!$A$2:$B$104,2,FALSE)</f>
        <v>NA</v>
      </c>
      <c r="O1391" s="2">
        <f t="shared" si="63"/>
        <v>6</v>
      </c>
      <c r="P1391" t="str">
        <f t="shared" si="65"/>
        <v>USA</v>
      </c>
    </row>
    <row r="1392" spans="1:16" ht="38.25" x14ac:dyDescent="0.2">
      <c r="A1392" s="1" t="s">
        <v>5245</v>
      </c>
      <c r="B1392" s="1" t="s">
        <v>3917</v>
      </c>
      <c r="C1392" s="1">
        <v>81000</v>
      </c>
      <c r="D1392" s="1">
        <v>81000</v>
      </c>
      <c r="E1392" s="1" t="s">
        <v>2902</v>
      </c>
      <c r="F1392" s="1">
        <v>81000</v>
      </c>
      <c r="G1392" s="1" t="s">
        <v>3666</v>
      </c>
      <c r="H1392" s="1" t="s">
        <v>3027</v>
      </c>
      <c r="I1392" s="1" t="s">
        <v>2895</v>
      </c>
      <c r="J1392" s="1" t="str">
        <f>VLOOKUP(I1392,tblCountries6[],2,FALSE)</f>
        <v>USA</v>
      </c>
      <c r="K1392" s="1" t="s">
        <v>5881</v>
      </c>
      <c r="L1392" s="1">
        <v>12</v>
      </c>
      <c r="M1392" s="2" t="str">
        <f t="shared" si="64"/>
        <v>usa</v>
      </c>
      <c r="N1392" s="2" t="str">
        <f>VLOOKUP(M1392,ClearingKeys!$A$2:$B$104,2,FALSE)</f>
        <v>NA</v>
      </c>
      <c r="O1392" s="2">
        <f t="shared" si="63"/>
        <v>12</v>
      </c>
      <c r="P1392" t="str">
        <f t="shared" si="65"/>
        <v>USA</v>
      </c>
    </row>
    <row r="1393" spans="1:16" ht="38.25" x14ac:dyDescent="0.2">
      <c r="A1393" s="1" t="s">
        <v>5244</v>
      </c>
      <c r="B1393" s="1" t="s">
        <v>3102</v>
      </c>
      <c r="C1393" s="1">
        <v>45000</v>
      </c>
      <c r="D1393" s="1">
        <v>45000</v>
      </c>
      <c r="E1393" s="1" t="s">
        <v>2902</v>
      </c>
      <c r="F1393" s="1">
        <v>45000</v>
      </c>
      <c r="G1393" s="1" t="s">
        <v>2926</v>
      </c>
      <c r="H1393" s="1" t="s">
        <v>1409</v>
      </c>
      <c r="I1393" s="1" t="s">
        <v>2895</v>
      </c>
      <c r="J1393" s="1" t="str">
        <f>VLOOKUP(I1393,tblCountries6[],2,FALSE)</f>
        <v>USA</v>
      </c>
      <c r="K1393" s="1" t="s">
        <v>1240</v>
      </c>
      <c r="L1393" s="1">
        <v>20</v>
      </c>
      <c r="M1393" s="2" t="str">
        <f t="shared" si="64"/>
        <v>usa</v>
      </c>
      <c r="N1393" s="2" t="str">
        <f>VLOOKUP(M1393,ClearingKeys!$A$2:$B$104,2,FALSE)</f>
        <v>NA</v>
      </c>
      <c r="O1393" s="2">
        <f t="shared" si="63"/>
        <v>20</v>
      </c>
      <c r="P1393" t="str">
        <f t="shared" si="65"/>
        <v>USA</v>
      </c>
    </row>
    <row r="1394" spans="1:16" ht="38.25" x14ac:dyDescent="0.2">
      <c r="A1394" s="1" t="s">
        <v>5249</v>
      </c>
      <c r="B1394" s="1" t="s">
        <v>6261</v>
      </c>
      <c r="C1394" s="1">
        <v>49000</v>
      </c>
      <c r="D1394" s="1">
        <v>49000</v>
      </c>
      <c r="E1394" s="1" t="s">
        <v>2902</v>
      </c>
      <c r="F1394" s="1">
        <v>49000</v>
      </c>
      <c r="G1394" s="1" t="s">
        <v>5898</v>
      </c>
      <c r="H1394" s="1" t="s">
        <v>1409</v>
      </c>
      <c r="I1394" s="1" t="s">
        <v>2895</v>
      </c>
      <c r="J1394" s="1" t="str">
        <f>VLOOKUP(I1394,tblCountries6[],2,FALSE)</f>
        <v>USA</v>
      </c>
      <c r="K1394" s="1" t="s">
        <v>1240</v>
      </c>
      <c r="L1394" s="1">
        <v>5</v>
      </c>
      <c r="M1394" s="2" t="str">
        <f t="shared" si="64"/>
        <v>usa</v>
      </c>
      <c r="N1394" s="2" t="str">
        <f>VLOOKUP(M1394,ClearingKeys!$A$2:$B$104,2,FALSE)</f>
        <v>NA</v>
      </c>
      <c r="O1394" s="2">
        <f t="shared" si="63"/>
        <v>5</v>
      </c>
      <c r="P1394" t="str">
        <f t="shared" si="65"/>
        <v>USA</v>
      </c>
    </row>
    <row r="1395" spans="1:16" ht="51" x14ac:dyDescent="0.2">
      <c r="A1395" s="1" t="s">
        <v>5247</v>
      </c>
      <c r="B1395" s="1" t="s">
        <v>6261</v>
      </c>
      <c r="C1395" s="1" t="s">
        <v>6282</v>
      </c>
      <c r="D1395" s="1">
        <v>750000</v>
      </c>
      <c r="E1395" s="1" t="s">
        <v>718</v>
      </c>
      <c r="F1395" s="1">
        <v>13355.937519999999</v>
      </c>
      <c r="G1395" s="1" t="s">
        <v>1673</v>
      </c>
      <c r="H1395" s="1" t="s">
        <v>2893</v>
      </c>
      <c r="I1395" s="1" t="s">
        <v>1241</v>
      </c>
      <c r="J1395" s="1" t="str">
        <f>VLOOKUP(I1395,tblCountries6[],2,FALSE)</f>
        <v>India</v>
      </c>
      <c r="K1395" s="1" t="s">
        <v>5881</v>
      </c>
      <c r="L1395" s="1">
        <v>1</v>
      </c>
      <c r="M1395" s="2" t="str">
        <f t="shared" si="64"/>
        <v>india</v>
      </c>
      <c r="N1395" s="2" t="str">
        <f>VLOOKUP(M1395,ClearingKeys!$A$2:$B$104,2,FALSE)</f>
        <v>ASIA</v>
      </c>
      <c r="O1395" s="2">
        <f t="shared" si="63"/>
        <v>1</v>
      </c>
      <c r="P1395" t="str">
        <f t="shared" si="65"/>
        <v>India</v>
      </c>
    </row>
    <row r="1396" spans="1:16" ht="38.25" x14ac:dyDescent="0.2">
      <c r="A1396" s="1" t="s">
        <v>5281</v>
      </c>
      <c r="B1396" s="1" t="s">
        <v>5381</v>
      </c>
      <c r="C1396" s="1">
        <v>72000</v>
      </c>
      <c r="D1396" s="1">
        <v>72000</v>
      </c>
      <c r="E1396" s="1" t="s">
        <v>2902</v>
      </c>
      <c r="F1396" s="1">
        <v>72000</v>
      </c>
      <c r="G1396" s="1" t="s">
        <v>3027</v>
      </c>
      <c r="H1396" s="1" t="s">
        <v>3027</v>
      </c>
      <c r="I1396" s="1" t="s">
        <v>2895</v>
      </c>
      <c r="J1396" s="1" t="str">
        <f>VLOOKUP(I1396,tblCountries6[],2,FALSE)</f>
        <v>USA</v>
      </c>
      <c r="K1396" s="1" t="s">
        <v>5881</v>
      </c>
      <c r="L1396" s="1">
        <v>20</v>
      </c>
      <c r="M1396" s="2" t="str">
        <f t="shared" si="64"/>
        <v>usa</v>
      </c>
      <c r="N1396" s="2" t="str">
        <f>VLOOKUP(M1396,ClearingKeys!$A$2:$B$104,2,FALSE)</f>
        <v>NA</v>
      </c>
      <c r="O1396" s="2">
        <f t="shared" si="63"/>
        <v>20</v>
      </c>
      <c r="P1396" t="str">
        <f t="shared" si="65"/>
        <v>USA</v>
      </c>
    </row>
    <row r="1397" spans="1:16" ht="38.25" x14ac:dyDescent="0.2">
      <c r="A1397" s="1" t="s">
        <v>5283</v>
      </c>
      <c r="B1397" s="1" t="s">
        <v>3773</v>
      </c>
      <c r="C1397" s="1">
        <v>50000</v>
      </c>
      <c r="D1397" s="1">
        <v>50000</v>
      </c>
      <c r="E1397" s="1" t="s">
        <v>2902</v>
      </c>
      <c r="F1397" s="1">
        <v>50000</v>
      </c>
      <c r="G1397" s="1" t="s">
        <v>6533</v>
      </c>
      <c r="H1397" s="1" t="s">
        <v>6511</v>
      </c>
      <c r="I1397" s="1" t="s">
        <v>2895</v>
      </c>
      <c r="J1397" s="1" t="str">
        <f>VLOOKUP(I1397,tblCountries6[],2,FALSE)</f>
        <v>USA</v>
      </c>
      <c r="K1397" s="1" t="s">
        <v>1240</v>
      </c>
      <c r="L1397" s="1">
        <v>7</v>
      </c>
      <c r="M1397" s="2" t="str">
        <f t="shared" si="64"/>
        <v>usa</v>
      </c>
      <c r="N1397" s="2" t="str">
        <f>VLOOKUP(M1397,ClearingKeys!$A$2:$B$104,2,FALSE)</f>
        <v>NA</v>
      </c>
      <c r="O1397" s="2">
        <f t="shared" si="63"/>
        <v>7</v>
      </c>
      <c r="P1397" t="str">
        <f t="shared" si="65"/>
        <v>USA</v>
      </c>
    </row>
    <row r="1398" spans="1:16" ht="38.25" x14ac:dyDescent="0.2">
      <c r="A1398" s="1" t="s">
        <v>5278</v>
      </c>
      <c r="B1398" s="1" t="s">
        <v>3773</v>
      </c>
      <c r="C1398" s="1">
        <v>57678.400000000001</v>
      </c>
      <c r="D1398" s="1">
        <v>57678</v>
      </c>
      <c r="E1398" s="1" t="s">
        <v>2902</v>
      </c>
      <c r="F1398" s="1">
        <v>57678</v>
      </c>
      <c r="G1398" s="1" t="s">
        <v>2972</v>
      </c>
      <c r="H1398" s="1" t="s">
        <v>6511</v>
      </c>
      <c r="I1398" s="1" t="s">
        <v>2895</v>
      </c>
      <c r="J1398" s="1" t="str">
        <f>VLOOKUP(I1398,tblCountries6[],2,FALSE)</f>
        <v>USA</v>
      </c>
      <c r="K1398" s="1" t="s">
        <v>1240</v>
      </c>
      <c r="L1398" s="1">
        <v>2</v>
      </c>
      <c r="M1398" s="2" t="str">
        <f t="shared" si="64"/>
        <v>usa</v>
      </c>
      <c r="N1398" s="2" t="str">
        <f>VLOOKUP(M1398,ClearingKeys!$A$2:$B$104,2,FALSE)</f>
        <v>NA</v>
      </c>
      <c r="O1398" s="2">
        <f t="shared" si="63"/>
        <v>2</v>
      </c>
      <c r="P1398" t="str">
        <f t="shared" si="65"/>
        <v>USA</v>
      </c>
    </row>
    <row r="1399" spans="1:16" ht="38.25" x14ac:dyDescent="0.2">
      <c r="A1399" s="1" t="s">
        <v>5279</v>
      </c>
      <c r="B1399" s="1" t="s">
        <v>4957</v>
      </c>
      <c r="C1399" s="1">
        <v>80442</v>
      </c>
      <c r="D1399" s="1">
        <v>80442</v>
      </c>
      <c r="E1399" s="1" t="s">
        <v>2902</v>
      </c>
      <c r="F1399" s="1">
        <v>80442</v>
      </c>
      <c r="G1399" s="1" t="s">
        <v>1207</v>
      </c>
      <c r="H1399" s="1" t="s">
        <v>6511</v>
      </c>
      <c r="I1399" s="1" t="s">
        <v>2895</v>
      </c>
      <c r="J1399" s="1" t="str">
        <f>VLOOKUP(I1399,tblCountries6[],2,FALSE)</f>
        <v>USA</v>
      </c>
      <c r="K1399" s="1" t="s">
        <v>1240</v>
      </c>
      <c r="L1399" s="1">
        <v>16</v>
      </c>
      <c r="M1399" s="2" t="str">
        <f t="shared" si="64"/>
        <v>usa</v>
      </c>
      <c r="N1399" s="2" t="str">
        <f>VLOOKUP(M1399,ClearingKeys!$A$2:$B$104,2,FALSE)</f>
        <v>NA</v>
      </c>
      <c r="O1399" s="2">
        <f t="shared" si="63"/>
        <v>16</v>
      </c>
      <c r="P1399" t="str">
        <f t="shared" si="65"/>
        <v>USA</v>
      </c>
    </row>
    <row r="1400" spans="1:16" ht="38.25" x14ac:dyDescent="0.2">
      <c r="A1400" s="1" t="s">
        <v>5274</v>
      </c>
      <c r="B1400" s="1" t="s">
        <v>4370</v>
      </c>
      <c r="C1400" s="1">
        <v>75000</v>
      </c>
      <c r="D1400" s="1">
        <v>75000</v>
      </c>
      <c r="E1400" s="1" t="s">
        <v>2902</v>
      </c>
      <c r="F1400" s="1">
        <v>75000</v>
      </c>
      <c r="G1400" s="1" t="s">
        <v>947</v>
      </c>
      <c r="H1400" s="1" t="s">
        <v>3027</v>
      </c>
      <c r="I1400" s="1" t="s">
        <v>2895</v>
      </c>
      <c r="J1400" s="1" t="str">
        <f>VLOOKUP(I1400,tblCountries6[],2,FALSE)</f>
        <v>USA</v>
      </c>
      <c r="K1400" s="1" t="s">
        <v>5881</v>
      </c>
      <c r="L1400" s="1">
        <v>9</v>
      </c>
      <c r="M1400" s="2" t="str">
        <f t="shared" si="64"/>
        <v>usa</v>
      </c>
      <c r="N1400" s="2" t="str">
        <f>VLOOKUP(M1400,ClearingKeys!$A$2:$B$104,2,FALSE)</f>
        <v>NA</v>
      </c>
      <c r="O1400" s="2">
        <f t="shared" si="63"/>
        <v>9</v>
      </c>
      <c r="P1400" t="str">
        <f t="shared" si="65"/>
        <v>USA</v>
      </c>
    </row>
    <row r="1401" spans="1:16" ht="38.25" x14ac:dyDescent="0.2">
      <c r="A1401" s="1" t="s">
        <v>5276</v>
      </c>
      <c r="B1401" s="1" t="s">
        <v>4523</v>
      </c>
      <c r="C1401" s="1">
        <v>61000</v>
      </c>
      <c r="D1401" s="1">
        <v>61000</v>
      </c>
      <c r="E1401" s="1" t="s">
        <v>2902</v>
      </c>
      <c r="F1401" s="1">
        <v>61000</v>
      </c>
      <c r="G1401" s="1" t="s">
        <v>4528</v>
      </c>
      <c r="H1401" s="1" t="s">
        <v>6511</v>
      </c>
      <c r="I1401" s="1" t="s">
        <v>2895</v>
      </c>
      <c r="J1401" s="1" t="str">
        <f>VLOOKUP(I1401,tblCountries6[],2,FALSE)</f>
        <v>USA</v>
      </c>
      <c r="K1401" s="1" t="s">
        <v>1240</v>
      </c>
      <c r="L1401" s="1">
        <v>12</v>
      </c>
      <c r="M1401" s="2" t="str">
        <f t="shared" si="64"/>
        <v>usa</v>
      </c>
      <c r="N1401" s="2" t="str">
        <f>VLOOKUP(M1401,ClearingKeys!$A$2:$B$104,2,FALSE)</f>
        <v>NA</v>
      </c>
      <c r="O1401" s="2">
        <f t="shared" si="63"/>
        <v>12</v>
      </c>
      <c r="P1401" t="str">
        <f t="shared" si="65"/>
        <v>USA</v>
      </c>
    </row>
    <row r="1402" spans="1:16" ht="38.25" x14ac:dyDescent="0.2">
      <c r="A1402" s="1" t="s">
        <v>5270</v>
      </c>
      <c r="B1402" s="1" t="s">
        <v>6223</v>
      </c>
      <c r="C1402" s="1">
        <v>77000</v>
      </c>
      <c r="D1402" s="1">
        <v>77000</v>
      </c>
      <c r="E1402" s="1" t="s">
        <v>2902</v>
      </c>
      <c r="F1402" s="1">
        <v>77000</v>
      </c>
      <c r="G1402" s="1" t="s">
        <v>529</v>
      </c>
      <c r="H1402" s="1" t="s">
        <v>4092</v>
      </c>
      <c r="I1402" s="1" t="s">
        <v>2895</v>
      </c>
      <c r="J1402" s="1" t="str">
        <f>VLOOKUP(I1402,tblCountries6[],2,FALSE)</f>
        <v>USA</v>
      </c>
      <c r="K1402" s="1" t="s">
        <v>1240</v>
      </c>
      <c r="L1402" s="1">
        <v>10</v>
      </c>
      <c r="M1402" s="2" t="str">
        <f t="shared" si="64"/>
        <v>usa</v>
      </c>
      <c r="N1402" s="2" t="str">
        <f>VLOOKUP(M1402,ClearingKeys!$A$2:$B$104,2,FALSE)</f>
        <v>NA</v>
      </c>
      <c r="O1402" s="2">
        <f t="shared" si="63"/>
        <v>10</v>
      </c>
      <c r="P1402" t="str">
        <f t="shared" si="65"/>
        <v>USA</v>
      </c>
    </row>
    <row r="1403" spans="1:16" ht="38.25" x14ac:dyDescent="0.2">
      <c r="A1403" s="1" t="s">
        <v>5269</v>
      </c>
      <c r="B1403" s="1" t="s">
        <v>2990</v>
      </c>
      <c r="C1403" s="1" t="s">
        <v>3084</v>
      </c>
      <c r="D1403" s="1">
        <v>92000</v>
      </c>
      <c r="E1403" s="1" t="s">
        <v>2902</v>
      </c>
      <c r="F1403" s="1">
        <v>92000</v>
      </c>
      <c r="G1403" s="1" t="s">
        <v>2089</v>
      </c>
      <c r="H1403" s="1" t="s">
        <v>2089</v>
      </c>
      <c r="I1403" s="1" t="s">
        <v>2895</v>
      </c>
      <c r="J1403" s="1" t="str">
        <f>VLOOKUP(I1403,tblCountries6[],2,FALSE)</f>
        <v>USA</v>
      </c>
      <c r="K1403" s="1" t="s">
        <v>5350</v>
      </c>
      <c r="L1403" s="1">
        <v>9</v>
      </c>
      <c r="M1403" s="2" t="str">
        <f t="shared" si="64"/>
        <v>usa</v>
      </c>
      <c r="N1403" s="2" t="str">
        <f>VLOOKUP(M1403,ClearingKeys!$A$2:$B$104,2,FALSE)</f>
        <v>NA</v>
      </c>
      <c r="O1403" s="2">
        <f t="shared" si="63"/>
        <v>9</v>
      </c>
      <c r="P1403" t="str">
        <f t="shared" si="65"/>
        <v>USA</v>
      </c>
    </row>
    <row r="1404" spans="1:16" ht="51" x14ac:dyDescent="0.2">
      <c r="A1404" s="1" t="s">
        <v>5268</v>
      </c>
      <c r="B1404" s="1" t="s">
        <v>2990</v>
      </c>
      <c r="C1404" s="1">
        <v>72000</v>
      </c>
      <c r="D1404" s="1">
        <v>72000</v>
      </c>
      <c r="E1404" s="1" t="s">
        <v>2902</v>
      </c>
      <c r="F1404" s="1">
        <v>72000</v>
      </c>
      <c r="G1404" s="1" t="s">
        <v>61</v>
      </c>
      <c r="H1404" s="1" t="s">
        <v>6511</v>
      </c>
      <c r="I1404" s="1" t="s">
        <v>2895</v>
      </c>
      <c r="J1404" s="1" t="str">
        <f>VLOOKUP(I1404,tblCountries6[],2,FALSE)</f>
        <v>USA</v>
      </c>
      <c r="K1404" s="1" t="s">
        <v>2431</v>
      </c>
      <c r="L1404" s="1">
        <v>10</v>
      </c>
      <c r="M1404" s="2" t="str">
        <f t="shared" si="64"/>
        <v>usa</v>
      </c>
      <c r="N1404" s="2" t="str">
        <f>VLOOKUP(M1404,ClearingKeys!$A$2:$B$104,2,FALSE)</f>
        <v>NA</v>
      </c>
      <c r="O1404" s="2">
        <f t="shared" si="63"/>
        <v>10</v>
      </c>
      <c r="P1404" t="str">
        <f t="shared" si="65"/>
        <v>USA</v>
      </c>
    </row>
    <row r="1405" spans="1:16" ht="38.25" x14ac:dyDescent="0.2">
      <c r="A1405" s="1" t="s">
        <v>5266</v>
      </c>
      <c r="B1405" s="1" t="s">
        <v>1508</v>
      </c>
      <c r="C1405" s="1">
        <v>14000</v>
      </c>
      <c r="D1405" s="1">
        <v>14000</v>
      </c>
      <c r="E1405" s="1" t="s">
        <v>2902</v>
      </c>
      <c r="F1405" s="1">
        <v>14000</v>
      </c>
      <c r="G1405" s="1" t="s">
        <v>5482</v>
      </c>
      <c r="H1405" s="1" t="s">
        <v>5482</v>
      </c>
      <c r="I1405" s="1" t="s">
        <v>1241</v>
      </c>
      <c r="J1405" s="1" t="str">
        <f>VLOOKUP(I1405,tblCountries6[],2,FALSE)</f>
        <v>India</v>
      </c>
      <c r="K1405" s="1" t="s">
        <v>1240</v>
      </c>
      <c r="L1405" s="1">
        <v>3</v>
      </c>
      <c r="M1405" s="2" t="str">
        <f t="shared" si="64"/>
        <v>india</v>
      </c>
      <c r="N1405" s="2" t="str">
        <f>VLOOKUP(M1405,ClearingKeys!$A$2:$B$104,2,FALSE)</f>
        <v>ASIA</v>
      </c>
      <c r="O1405" s="2">
        <f t="shared" si="63"/>
        <v>3</v>
      </c>
      <c r="P1405" t="str">
        <f t="shared" si="65"/>
        <v>India</v>
      </c>
    </row>
    <row r="1406" spans="1:16" ht="38.25" x14ac:dyDescent="0.2">
      <c r="A1406" s="1" t="s">
        <v>5265</v>
      </c>
      <c r="B1406" s="1" t="s">
        <v>1508</v>
      </c>
      <c r="C1406" s="1">
        <v>111000</v>
      </c>
      <c r="D1406" s="1">
        <v>111000</v>
      </c>
      <c r="E1406" s="1" t="s">
        <v>2902</v>
      </c>
      <c r="F1406" s="1">
        <v>111000</v>
      </c>
      <c r="G1406" s="1" t="s">
        <v>5397</v>
      </c>
      <c r="H1406" s="1" t="s">
        <v>3027</v>
      </c>
      <c r="I1406" s="1" t="s">
        <v>2895</v>
      </c>
      <c r="J1406" s="1" t="str">
        <f>VLOOKUP(I1406,tblCountries6[],2,FALSE)</f>
        <v>USA</v>
      </c>
      <c r="K1406" s="1" t="s">
        <v>5350</v>
      </c>
      <c r="L1406" s="1">
        <v>10</v>
      </c>
      <c r="M1406" s="2" t="str">
        <f t="shared" si="64"/>
        <v>usa</v>
      </c>
      <c r="N1406" s="2" t="str">
        <f>VLOOKUP(M1406,ClearingKeys!$A$2:$B$104,2,FALSE)</f>
        <v>NA</v>
      </c>
      <c r="O1406" s="2">
        <f t="shared" si="63"/>
        <v>10</v>
      </c>
      <c r="P1406" t="str">
        <f t="shared" si="65"/>
        <v>USA</v>
      </c>
    </row>
    <row r="1407" spans="1:16" ht="51" x14ac:dyDescent="0.2">
      <c r="A1407" s="1" t="s">
        <v>5297</v>
      </c>
      <c r="B1407" s="1" t="s">
        <v>4007</v>
      </c>
      <c r="C1407" s="1">
        <v>80000</v>
      </c>
      <c r="D1407" s="1">
        <v>80000</v>
      </c>
      <c r="E1407" s="1" t="s">
        <v>2902</v>
      </c>
      <c r="F1407" s="1">
        <v>80000</v>
      </c>
      <c r="G1407" s="1" t="s">
        <v>3333</v>
      </c>
      <c r="H1407" s="1" t="s">
        <v>6511</v>
      </c>
      <c r="I1407" s="1" t="s">
        <v>2895</v>
      </c>
      <c r="J1407" s="1" t="str">
        <f>VLOOKUP(I1407,tblCountries6[],2,FALSE)</f>
        <v>USA</v>
      </c>
      <c r="K1407" s="1" t="s">
        <v>1240</v>
      </c>
      <c r="L1407" s="1">
        <v>20</v>
      </c>
      <c r="M1407" s="2" t="str">
        <f t="shared" si="64"/>
        <v>usa</v>
      </c>
      <c r="N1407" s="2" t="str">
        <f>VLOOKUP(M1407,ClearingKeys!$A$2:$B$104,2,FALSE)</f>
        <v>NA</v>
      </c>
      <c r="O1407" s="2">
        <f t="shared" si="63"/>
        <v>20</v>
      </c>
      <c r="P1407" t="str">
        <f t="shared" si="65"/>
        <v>USA</v>
      </c>
    </row>
    <row r="1408" spans="1:16" ht="38.25" x14ac:dyDescent="0.2">
      <c r="A1408" s="1" t="s">
        <v>5298</v>
      </c>
      <c r="B1408" s="1" t="s">
        <v>6436</v>
      </c>
      <c r="C1408" s="1" t="s">
        <v>2032</v>
      </c>
      <c r="D1408" s="1">
        <v>3250000</v>
      </c>
      <c r="E1408" s="1" t="s">
        <v>718</v>
      </c>
      <c r="F1408" s="1">
        <v>57875.729229999997</v>
      </c>
      <c r="G1408" s="1" t="s">
        <v>178</v>
      </c>
      <c r="H1408" s="1" t="s">
        <v>6511</v>
      </c>
      <c r="I1408" s="1" t="s">
        <v>1241</v>
      </c>
      <c r="J1408" s="1" t="str">
        <f>VLOOKUP(I1408,tblCountries6[],2,FALSE)</f>
        <v>India</v>
      </c>
      <c r="K1408" s="1" t="s">
        <v>1240</v>
      </c>
      <c r="L1408" s="1">
        <v>5.5</v>
      </c>
      <c r="M1408" s="2" t="str">
        <f t="shared" si="64"/>
        <v>india</v>
      </c>
      <c r="N1408" s="2" t="str">
        <f>VLOOKUP(M1408,ClearingKeys!$A$2:$B$104,2,FALSE)</f>
        <v>ASIA</v>
      </c>
      <c r="O1408" s="2">
        <f t="shared" si="63"/>
        <v>5.5</v>
      </c>
      <c r="P1408" t="str">
        <f t="shared" si="65"/>
        <v>India</v>
      </c>
    </row>
    <row r="1409" spans="1:16" ht="38.25" x14ac:dyDescent="0.2">
      <c r="A1409" s="1" t="s">
        <v>5299</v>
      </c>
      <c r="B1409" s="1" t="s">
        <v>1236</v>
      </c>
      <c r="C1409" s="1">
        <v>25000</v>
      </c>
      <c r="D1409" s="1">
        <v>25000</v>
      </c>
      <c r="E1409" s="1" t="s">
        <v>2902</v>
      </c>
      <c r="F1409" s="1">
        <v>25000</v>
      </c>
      <c r="G1409" s="1" t="s">
        <v>519</v>
      </c>
      <c r="H1409" s="1" t="s">
        <v>519</v>
      </c>
      <c r="I1409" s="1" t="s">
        <v>1241</v>
      </c>
      <c r="J1409" s="1" t="str">
        <f>VLOOKUP(I1409,tblCountries6[],2,FALSE)</f>
        <v>India</v>
      </c>
      <c r="K1409" s="1" t="s">
        <v>5350</v>
      </c>
      <c r="L1409" s="1">
        <v>8</v>
      </c>
      <c r="M1409" s="2" t="str">
        <f t="shared" si="64"/>
        <v>india</v>
      </c>
      <c r="N1409" s="2" t="str">
        <f>VLOOKUP(M1409,ClearingKeys!$A$2:$B$104,2,FALSE)</f>
        <v>ASIA</v>
      </c>
      <c r="O1409" s="2">
        <f t="shared" si="63"/>
        <v>8</v>
      </c>
      <c r="P1409" t="str">
        <f t="shared" si="65"/>
        <v>India</v>
      </c>
    </row>
    <row r="1410" spans="1:16" ht="38.25" x14ac:dyDescent="0.2">
      <c r="A1410" s="1" t="s">
        <v>5301</v>
      </c>
      <c r="B1410" s="1" t="s">
        <v>515</v>
      </c>
      <c r="C1410" s="1" t="s">
        <v>602</v>
      </c>
      <c r="D1410" s="1">
        <v>24000</v>
      </c>
      <c r="E1410" s="1" t="s">
        <v>2902</v>
      </c>
      <c r="F1410" s="1">
        <v>24000</v>
      </c>
      <c r="G1410" s="1" t="s">
        <v>2704</v>
      </c>
      <c r="H1410" s="1" t="s">
        <v>2089</v>
      </c>
      <c r="I1410" s="1" t="s">
        <v>2895</v>
      </c>
      <c r="J1410" s="1" t="str">
        <f>VLOOKUP(I1410,tblCountries6[],2,FALSE)</f>
        <v>USA</v>
      </c>
      <c r="K1410" s="1" t="s">
        <v>5881</v>
      </c>
      <c r="L1410" s="1">
        <v>2</v>
      </c>
      <c r="M1410" s="2" t="str">
        <f t="shared" si="64"/>
        <v>usa</v>
      </c>
      <c r="N1410" s="2" t="str">
        <f>VLOOKUP(M1410,ClearingKeys!$A$2:$B$104,2,FALSE)</f>
        <v>NA</v>
      </c>
      <c r="O1410" s="2">
        <f t="shared" si="63"/>
        <v>2</v>
      </c>
      <c r="P1410" t="str">
        <f t="shared" si="65"/>
        <v>USA</v>
      </c>
    </row>
    <row r="1411" spans="1:16" ht="38.25" x14ac:dyDescent="0.2">
      <c r="A1411" s="1" t="s">
        <v>5296</v>
      </c>
      <c r="B1411" s="1" t="s">
        <v>5796</v>
      </c>
      <c r="C1411" s="1">
        <v>61000</v>
      </c>
      <c r="D1411" s="1">
        <v>61000</v>
      </c>
      <c r="E1411" s="1" t="s">
        <v>2902</v>
      </c>
      <c r="F1411" s="1">
        <v>61000</v>
      </c>
      <c r="G1411" s="1" t="s">
        <v>352</v>
      </c>
      <c r="H1411" s="1" t="s">
        <v>3027</v>
      </c>
      <c r="I1411" s="1" t="s">
        <v>2895</v>
      </c>
      <c r="J1411" s="1" t="str">
        <f>VLOOKUP(I1411,tblCountries6[],2,FALSE)</f>
        <v>USA</v>
      </c>
      <c r="K1411" s="1" t="s">
        <v>5350</v>
      </c>
      <c r="L1411" s="1">
        <v>25</v>
      </c>
      <c r="M1411" s="2" t="str">
        <f t="shared" si="64"/>
        <v>usa</v>
      </c>
      <c r="N1411" s="2" t="str">
        <f>VLOOKUP(M1411,ClearingKeys!$A$2:$B$104,2,FALSE)</f>
        <v>NA</v>
      </c>
      <c r="O1411" s="2">
        <f t="shared" si="63"/>
        <v>25</v>
      </c>
      <c r="P1411" t="str">
        <f t="shared" si="65"/>
        <v>USA</v>
      </c>
    </row>
    <row r="1412" spans="1:16" ht="38.25" x14ac:dyDescent="0.2">
      <c r="A1412" s="1" t="s">
        <v>5289</v>
      </c>
      <c r="B1412" s="1" t="s">
        <v>2706</v>
      </c>
      <c r="C1412" s="1" t="s">
        <v>4992</v>
      </c>
      <c r="D1412" s="1">
        <v>55000</v>
      </c>
      <c r="E1412" s="1" t="s">
        <v>4998</v>
      </c>
      <c r="F1412" s="1">
        <v>56095.0311</v>
      </c>
      <c r="G1412" s="1" t="s">
        <v>861</v>
      </c>
      <c r="H1412" s="1" t="s">
        <v>6511</v>
      </c>
      <c r="I1412" s="1" t="s">
        <v>2553</v>
      </c>
      <c r="J1412" s="1" t="str">
        <f>VLOOKUP(I1412,tblCountries6[],2,FALSE)</f>
        <v>Australia</v>
      </c>
      <c r="K1412" s="1" t="s">
        <v>5350</v>
      </c>
      <c r="L1412" s="1">
        <v>11</v>
      </c>
      <c r="M1412" s="2" t="str">
        <f t="shared" si="64"/>
        <v>australia</v>
      </c>
      <c r="N1412" s="2" t="str">
        <f>VLOOKUP(M1412,ClearingKeys!$A$2:$B$104,2,FALSE)</f>
        <v>OCEANIA</v>
      </c>
      <c r="O1412" s="2">
        <f t="shared" si="63"/>
        <v>11</v>
      </c>
      <c r="P1412" t="str">
        <f t="shared" si="65"/>
        <v>Australia</v>
      </c>
    </row>
    <row r="1413" spans="1:16" ht="38.25" x14ac:dyDescent="0.2">
      <c r="A1413" s="1" t="s">
        <v>5285</v>
      </c>
      <c r="B1413" s="1" t="s">
        <v>4965</v>
      </c>
      <c r="C1413" s="1">
        <v>70000</v>
      </c>
      <c r="D1413" s="1">
        <v>70000</v>
      </c>
      <c r="E1413" s="1" t="s">
        <v>4998</v>
      </c>
      <c r="F1413" s="1">
        <v>71393.675950000004</v>
      </c>
      <c r="G1413" s="1" t="s">
        <v>2347</v>
      </c>
      <c r="H1413" s="1" t="s">
        <v>519</v>
      </c>
      <c r="I1413" s="1" t="s">
        <v>2553</v>
      </c>
      <c r="J1413" s="1" t="str">
        <f>VLOOKUP(I1413,tblCountries6[],2,FALSE)</f>
        <v>Australia</v>
      </c>
      <c r="K1413" s="1" t="s">
        <v>5350</v>
      </c>
      <c r="L1413" s="1">
        <v>5</v>
      </c>
      <c r="M1413" s="2" t="str">
        <f t="shared" si="64"/>
        <v>australia</v>
      </c>
      <c r="N1413" s="2" t="str">
        <f>VLOOKUP(M1413,ClearingKeys!$A$2:$B$104,2,FALSE)</f>
        <v>OCEANIA</v>
      </c>
      <c r="O1413" s="2">
        <f t="shared" si="63"/>
        <v>5</v>
      </c>
      <c r="P1413" t="str">
        <f t="shared" si="65"/>
        <v>Australia</v>
      </c>
    </row>
    <row r="1414" spans="1:16" ht="51" x14ac:dyDescent="0.2">
      <c r="A1414" s="1" t="s">
        <v>5284</v>
      </c>
      <c r="B1414" s="1" t="s">
        <v>6047</v>
      </c>
      <c r="C1414" s="1">
        <v>96230</v>
      </c>
      <c r="D1414" s="1">
        <v>96230</v>
      </c>
      <c r="E1414" s="1" t="s">
        <v>2902</v>
      </c>
      <c r="F1414" s="1">
        <v>96230</v>
      </c>
      <c r="G1414" s="1" t="s">
        <v>4668</v>
      </c>
      <c r="H1414" s="1" t="s">
        <v>3027</v>
      </c>
      <c r="I1414" s="1" t="s">
        <v>2895</v>
      </c>
      <c r="J1414" s="1" t="str">
        <f>VLOOKUP(I1414,tblCountries6[],2,FALSE)</f>
        <v>USA</v>
      </c>
      <c r="K1414" s="1" t="s">
        <v>1240</v>
      </c>
      <c r="L1414" s="1">
        <v>18</v>
      </c>
      <c r="M1414" s="2" t="str">
        <f t="shared" si="64"/>
        <v>usa</v>
      </c>
      <c r="N1414" s="2" t="str">
        <f>VLOOKUP(M1414,ClearingKeys!$A$2:$B$104,2,FALSE)</f>
        <v>NA</v>
      </c>
      <c r="O1414" s="2">
        <f t="shared" ref="O1414:O1477" si="66">IF(ISBLANK(L1414),"na",L1414)</f>
        <v>18</v>
      </c>
      <c r="P1414" t="str">
        <f t="shared" si="65"/>
        <v>USA</v>
      </c>
    </row>
    <row r="1415" spans="1:16" ht="38.25" x14ac:dyDescent="0.2">
      <c r="A1415" s="1" t="s">
        <v>5288</v>
      </c>
      <c r="B1415" s="1" t="s">
        <v>4303</v>
      </c>
      <c r="C1415" s="1">
        <v>75000</v>
      </c>
      <c r="D1415" s="1">
        <v>75000</v>
      </c>
      <c r="E1415" s="1" t="s">
        <v>2902</v>
      </c>
      <c r="F1415" s="1">
        <v>75000</v>
      </c>
      <c r="G1415" s="1" t="s">
        <v>1604</v>
      </c>
      <c r="H1415" s="1" t="s">
        <v>6511</v>
      </c>
      <c r="I1415" s="1" t="s">
        <v>2895</v>
      </c>
      <c r="J1415" s="1" t="str">
        <f>VLOOKUP(I1415,tblCountries6[],2,FALSE)</f>
        <v>USA</v>
      </c>
      <c r="K1415" s="1" t="s">
        <v>5350</v>
      </c>
      <c r="L1415" s="1">
        <v>1.5</v>
      </c>
      <c r="M1415" s="2" t="str">
        <f t="shared" ref="M1415:M1478" si="67">TRIM(LOWER(J1415))</f>
        <v>usa</v>
      </c>
      <c r="N1415" s="2" t="str">
        <f>VLOOKUP(M1415,ClearingKeys!$A$2:$B$104,2,FALSE)</f>
        <v>NA</v>
      </c>
      <c r="O1415" s="2">
        <f t="shared" si="66"/>
        <v>1.5</v>
      </c>
      <c r="P1415" t="str">
        <f t="shared" ref="P1415:P1478" si="68">IF(M1415="usa","USA",IF(M1415="UK","UK",PROPER(M1415)))</f>
        <v>USA</v>
      </c>
    </row>
    <row r="1416" spans="1:16" ht="38.25" x14ac:dyDescent="0.2">
      <c r="A1416" s="1" t="s">
        <v>5286</v>
      </c>
      <c r="B1416" s="1" t="s">
        <v>5515</v>
      </c>
      <c r="C1416" s="1">
        <v>8500</v>
      </c>
      <c r="D1416" s="1">
        <v>102000</v>
      </c>
      <c r="E1416" s="1" t="s">
        <v>2902</v>
      </c>
      <c r="F1416" s="1">
        <v>102000</v>
      </c>
      <c r="G1416" s="1" t="s">
        <v>6432</v>
      </c>
      <c r="H1416" s="1" t="s">
        <v>6511</v>
      </c>
      <c r="I1416" s="1" t="s">
        <v>2895</v>
      </c>
      <c r="J1416" s="1" t="str">
        <f>VLOOKUP(I1416,tblCountries6[],2,FALSE)</f>
        <v>USA</v>
      </c>
      <c r="K1416" s="1" t="s">
        <v>1240</v>
      </c>
      <c r="L1416" s="1">
        <v>5</v>
      </c>
      <c r="M1416" s="2" t="str">
        <f t="shared" si="67"/>
        <v>usa</v>
      </c>
      <c r="N1416" s="2" t="str">
        <f>VLOOKUP(M1416,ClearingKeys!$A$2:$B$104,2,FALSE)</f>
        <v>NA</v>
      </c>
      <c r="O1416" s="2">
        <f t="shared" si="66"/>
        <v>5</v>
      </c>
      <c r="P1416" t="str">
        <f t="shared" si="68"/>
        <v>USA</v>
      </c>
    </row>
    <row r="1417" spans="1:16" ht="51" x14ac:dyDescent="0.2">
      <c r="A1417" s="1" t="s">
        <v>5160</v>
      </c>
      <c r="B1417" s="1" t="s">
        <v>4409</v>
      </c>
      <c r="C1417" s="1" t="s">
        <v>708</v>
      </c>
      <c r="D1417" s="1">
        <v>60000</v>
      </c>
      <c r="E1417" s="1" t="s">
        <v>6243</v>
      </c>
      <c r="F1417" s="1">
        <v>19008.034060000002</v>
      </c>
      <c r="G1417" s="1" t="s">
        <v>3335</v>
      </c>
      <c r="H1417" s="1" t="s">
        <v>3027</v>
      </c>
      <c r="I1417" s="1" t="s">
        <v>6298</v>
      </c>
      <c r="J1417" s="1" t="str">
        <f>VLOOKUP(I1417,tblCountries6[],2,FALSE)</f>
        <v>malaysia</v>
      </c>
      <c r="K1417" s="1" t="s">
        <v>1240</v>
      </c>
      <c r="L1417" s="1">
        <v>3</v>
      </c>
      <c r="M1417" s="2" t="str">
        <f t="shared" si="67"/>
        <v>malaysia</v>
      </c>
      <c r="N1417" s="2" t="str">
        <f>VLOOKUP(M1417,ClearingKeys!$A$2:$B$104,2,FALSE)</f>
        <v>ASIA</v>
      </c>
      <c r="O1417" s="2">
        <f t="shared" si="66"/>
        <v>3</v>
      </c>
      <c r="P1417" t="str">
        <f t="shared" si="68"/>
        <v>Malaysia</v>
      </c>
    </row>
    <row r="1418" spans="1:16" ht="38.25" x14ac:dyDescent="0.2">
      <c r="A1418" s="1" t="s">
        <v>5159</v>
      </c>
      <c r="B1418" s="1" t="s">
        <v>298</v>
      </c>
      <c r="C1418" s="1">
        <v>363</v>
      </c>
      <c r="D1418" s="1">
        <v>4356</v>
      </c>
      <c r="E1418" s="1" t="s">
        <v>2902</v>
      </c>
      <c r="F1418" s="1">
        <v>4356</v>
      </c>
      <c r="G1418" s="1" t="s">
        <v>1604</v>
      </c>
      <c r="H1418" s="1" t="s">
        <v>6511</v>
      </c>
      <c r="I1418" s="1" t="s">
        <v>1241</v>
      </c>
      <c r="J1418" s="1" t="str">
        <f>VLOOKUP(I1418,tblCountries6[],2,FALSE)</f>
        <v>India</v>
      </c>
      <c r="K1418" s="1" t="s">
        <v>1240</v>
      </c>
      <c r="L1418" s="1">
        <v>5</v>
      </c>
      <c r="M1418" s="2" t="str">
        <f t="shared" si="67"/>
        <v>india</v>
      </c>
      <c r="N1418" s="2" t="str">
        <f>VLOOKUP(M1418,ClearingKeys!$A$2:$B$104,2,FALSE)</f>
        <v>ASIA</v>
      </c>
      <c r="O1418" s="2">
        <f t="shared" si="66"/>
        <v>5</v>
      </c>
      <c r="P1418" t="str">
        <f t="shared" si="68"/>
        <v>India</v>
      </c>
    </row>
    <row r="1419" spans="1:16" ht="38.25" x14ac:dyDescent="0.2">
      <c r="A1419" s="1" t="s">
        <v>5158</v>
      </c>
      <c r="B1419" s="1" t="s">
        <v>4287</v>
      </c>
      <c r="C1419" s="1">
        <v>300000</v>
      </c>
      <c r="D1419" s="1">
        <v>300000</v>
      </c>
      <c r="E1419" s="1" t="s">
        <v>718</v>
      </c>
      <c r="F1419" s="1">
        <v>5342.3750060000002</v>
      </c>
      <c r="G1419" s="1" t="s">
        <v>6241</v>
      </c>
      <c r="H1419" s="1" t="s">
        <v>519</v>
      </c>
      <c r="I1419" s="1" t="s">
        <v>1241</v>
      </c>
      <c r="J1419" s="1" t="str">
        <f>VLOOKUP(I1419,tblCountries6[],2,FALSE)</f>
        <v>India</v>
      </c>
      <c r="K1419" s="1" t="s">
        <v>1240</v>
      </c>
      <c r="L1419" s="1">
        <v>4</v>
      </c>
      <c r="M1419" s="2" t="str">
        <f t="shared" si="67"/>
        <v>india</v>
      </c>
      <c r="N1419" s="2" t="str">
        <f>VLOOKUP(M1419,ClearingKeys!$A$2:$B$104,2,FALSE)</f>
        <v>ASIA</v>
      </c>
      <c r="O1419" s="2">
        <f t="shared" si="66"/>
        <v>4</v>
      </c>
      <c r="P1419" t="str">
        <f t="shared" si="68"/>
        <v>India</v>
      </c>
    </row>
    <row r="1420" spans="1:16" ht="51" x14ac:dyDescent="0.2">
      <c r="A1420" s="1" t="s">
        <v>5157</v>
      </c>
      <c r="B1420" s="1" t="s">
        <v>2302</v>
      </c>
      <c r="C1420" s="1">
        <v>67000</v>
      </c>
      <c r="D1420" s="1">
        <v>67000</v>
      </c>
      <c r="E1420" s="1" t="s">
        <v>2902</v>
      </c>
      <c r="F1420" s="1">
        <v>67000</v>
      </c>
      <c r="G1420" s="1" t="s">
        <v>4680</v>
      </c>
      <c r="H1420" s="1" t="s">
        <v>3027</v>
      </c>
      <c r="I1420" s="1" t="s">
        <v>2895</v>
      </c>
      <c r="J1420" s="1" t="str">
        <f>VLOOKUP(I1420,tblCountries6[],2,FALSE)</f>
        <v>USA</v>
      </c>
      <c r="K1420" s="1" t="s">
        <v>5350</v>
      </c>
      <c r="L1420" s="1">
        <v>20</v>
      </c>
      <c r="M1420" s="2" t="str">
        <f t="shared" si="67"/>
        <v>usa</v>
      </c>
      <c r="N1420" s="2" t="str">
        <f>VLOOKUP(M1420,ClearingKeys!$A$2:$B$104,2,FALSE)</f>
        <v>NA</v>
      </c>
      <c r="O1420" s="2">
        <f t="shared" si="66"/>
        <v>20</v>
      </c>
      <c r="P1420" t="str">
        <f t="shared" si="68"/>
        <v>USA</v>
      </c>
    </row>
    <row r="1421" spans="1:16" ht="38.25" x14ac:dyDescent="0.2">
      <c r="A1421" s="1" t="s">
        <v>5151</v>
      </c>
      <c r="B1421" s="1" t="s">
        <v>1564</v>
      </c>
      <c r="C1421" s="1">
        <v>480000</v>
      </c>
      <c r="D1421" s="1">
        <v>480000</v>
      </c>
      <c r="E1421" s="1" t="s">
        <v>718</v>
      </c>
      <c r="F1421" s="1">
        <v>8547.8000100000008</v>
      </c>
      <c r="G1421" s="1" t="s">
        <v>1689</v>
      </c>
      <c r="H1421" s="1" t="s">
        <v>6511</v>
      </c>
      <c r="I1421" s="1" t="s">
        <v>1241</v>
      </c>
      <c r="J1421" s="1" t="str">
        <f>VLOOKUP(I1421,tblCountries6[],2,FALSE)</f>
        <v>India</v>
      </c>
      <c r="K1421" s="1" t="s">
        <v>1240</v>
      </c>
      <c r="L1421" s="1">
        <v>7</v>
      </c>
      <c r="M1421" s="2" t="str">
        <f t="shared" si="67"/>
        <v>india</v>
      </c>
      <c r="N1421" s="2" t="str">
        <f>VLOOKUP(M1421,ClearingKeys!$A$2:$B$104,2,FALSE)</f>
        <v>ASIA</v>
      </c>
      <c r="O1421" s="2">
        <f t="shared" si="66"/>
        <v>7</v>
      </c>
      <c r="P1421" t="str">
        <f t="shared" si="68"/>
        <v>India</v>
      </c>
    </row>
    <row r="1422" spans="1:16" ht="51" x14ac:dyDescent="0.2">
      <c r="A1422" s="1" t="s">
        <v>5145</v>
      </c>
      <c r="B1422" s="1" t="s">
        <v>1881</v>
      </c>
      <c r="C1422" s="1" t="s">
        <v>6046</v>
      </c>
      <c r="D1422" s="1">
        <v>900000</v>
      </c>
      <c r="E1422" s="1" t="s">
        <v>718</v>
      </c>
      <c r="F1422" s="1">
        <v>16027.125019999999</v>
      </c>
      <c r="G1422" s="1" t="s">
        <v>5916</v>
      </c>
      <c r="H1422" s="1" t="s">
        <v>6511</v>
      </c>
      <c r="I1422" s="1" t="s">
        <v>1241</v>
      </c>
      <c r="J1422" s="1" t="str">
        <f>VLOOKUP(I1422,tblCountries6[],2,FALSE)</f>
        <v>India</v>
      </c>
      <c r="K1422" s="1" t="s">
        <v>1240</v>
      </c>
      <c r="L1422" s="1">
        <v>4</v>
      </c>
      <c r="M1422" s="2" t="str">
        <f t="shared" si="67"/>
        <v>india</v>
      </c>
      <c r="N1422" s="2" t="str">
        <f>VLOOKUP(M1422,ClearingKeys!$A$2:$B$104,2,FALSE)</f>
        <v>ASIA</v>
      </c>
      <c r="O1422" s="2">
        <f t="shared" si="66"/>
        <v>4</v>
      </c>
      <c r="P1422" t="str">
        <f t="shared" si="68"/>
        <v>India</v>
      </c>
    </row>
    <row r="1423" spans="1:16" ht="38.25" x14ac:dyDescent="0.2">
      <c r="A1423" s="1" t="s">
        <v>5149</v>
      </c>
      <c r="B1423" s="1" t="s">
        <v>444</v>
      </c>
      <c r="C1423" s="1" t="s">
        <v>673</v>
      </c>
      <c r="D1423" s="1">
        <v>600000</v>
      </c>
      <c r="E1423" s="1" t="s">
        <v>718</v>
      </c>
      <c r="F1423" s="1">
        <v>10684.75001</v>
      </c>
      <c r="G1423" s="1" t="s">
        <v>69</v>
      </c>
      <c r="H1423" s="1" t="s">
        <v>5482</v>
      </c>
      <c r="I1423" s="1" t="s">
        <v>1241</v>
      </c>
      <c r="J1423" s="1" t="str">
        <f>VLOOKUP(I1423,tblCountries6[],2,FALSE)</f>
        <v>India</v>
      </c>
      <c r="K1423" s="1" t="s">
        <v>5350</v>
      </c>
      <c r="L1423" s="1">
        <v>36</v>
      </c>
      <c r="M1423" s="2" t="str">
        <f t="shared" si="67"/>
        <v>india</v>
      </c>
      <c r="N1423" s="2" t="str">
        <f>VLOOKUP(M1423,ClearingKeys!$A$2:$B$104,2,FALSE)</f>
        <v>ASIA</v>
      </c>
      <c r="O1423" s="2">
        <f t="shared" si="66"/>
        <v>36</v>
      </c>
      <c r="P1423" t="str">
        <f t="shared" si="68"/>
        <v>India</v>
      </c>
    </row>
    <row r="1424" spans="1:16" ht="38.25" x14ac:dyDescent="0.2">
      <c r="A1424" s="1" t="s">
        <v>5155</v>
      </c>
      <c r="B1424" s="1" t="s">
        <v>1911</v>
      </c>
      <c r="C1424" s="1">
        <v>30000</v>
      </c>
      <c r="D1424" s="1">
        <v>30000</v>
      </c>
      <c r="E1424" s="1" t="s">
        <v>2902</v>
      </c>
      <c r="F1424" s="1">
        <v>30000</v>
      </c>
      <c r="G1424" s="1" t="s">
        <v>5548</v>
      </c>
      <c r="H1424" s="1" t="s">
        <v>519</v>
      </c>
      <c r="I1424" s="1" t="s">
        <v>1551</v>
      </c>
      <c r="J1424" s="1" t="str">
        <f>VLOOKUP(I1424,tblCountries6[],2,FALSE)</f>
        <v>UAE</v>
      </c>
      <c r="K1424" s="1" t="s">
        <v>1240</v>
      </c>
      <c r="L1424" s="1">
        <v>8</v>
      </c>
      <c r="M1424" s="2" t="str">
        <f t="shared" si="67"/>
        <v>uae</v>
      </c>
      <c r="N1424" s="2" t="str">
        <f>VLOOKUP(M1424,ClearingKeys!$A$2:$B$104,2,FALSE)</f>
        <v>ASIA</v>
      </c>
      <c r="O1424" s="2">
        <f t="shared" si="66"/>
        <v>8</v>
      </c>
      <c r="P1424" t="str">
        <f t="shared" si="68"/>
        <v>Uae</v>
      </c>
    </row>
    <row r="1425" spans="1:16" ht="38.25" x14ac:dyDescent="0.2">
      <c r="A1425" s="1" t="s">
        <v>5156</v>
      </c>
      <c r="B1425" s="1" t="s">
        <v>603</v>
      </c>
      <c r="C1425" s="1">
        <v>500000</v>
      </c>
      <c r="D1425" s="1">
        <v>500000</v>
      </c>
      <c r="E1425" s="1" t="s">
        <v>718</v>
      </c>
      <c r="F1425" s="1">
        <v>8903.9583440000006</v>
      </c>
      <c r="G1425" s="1" t="s">
        <v>1859</v>
      </c>
      <c r="H1425" s="1" t="s">
        <v>3027</v>
      </c>
      <c r="I1425" s="1" t="s">
        <v>1241</v>
      </c>
      <c r="J1425" s="1" t="str">
        <f>VLOOKUP(I1425,tblCountries6[],2,FALSE)</f>
        <v>India</v>
      </c>
      <c r="K1425" s="1" t="s">
        <v>5350</v>
      </c>
      <c r="L1425" s="1">
        <v>0</v>
      </c>
      <c r="M1425" s="2" t="str">
        <f t="shared" si="67"/>
        <v>india</v>
      </c>
      <c r="N1425" s="2" t="str">
        <f>VLOOKUP(M1425,ClearingKeys!$A$2:$B$104,2,FALSE)</f>
        <v>ASIA</v>
      </c>
      <c r="O1425" s="2">
        <f t="shared" si="66"/>
        <v>0</v>
      </c>
      <c r="P1425" t="str">
        <f t="shared" si="68"/>
        <v>India</v>
      </c>
    </row>
    <row r="1426" spans="1:16" ht="38.25" hidden="1" x14ac:dyDescent="0.2">
      <c r="A1426" s="1" t="s">
        <v>5152</v>
      </c>
      <c r="B1426" s="1" t="s">
        <v>3816</v>
      </c>
      <c r="C1426" s="1">
        <v>20000</v>
      </c>
      <c r="D1426" s="1">
        <v>20000</v>
      </c>
      <c r="E1426" s="1" t="s">
        <v>2902</v>
      </c>
      <c r="F1426" s="1">
        <v>20000</v>
      </c>
      <c r="G1426" s="1" t="s">
        <v>3575</v>
      </c>
      <c r="H1426" s="1" t="s">
        <v>3027</v>
      </c>
      <c r="I1426" s="1" t="s">
        <v>1241</v>
      </c>
      <c r="J1426" s="1" t="str">
        <f>VLOOKUP(I1426,tblCountries6[],2,FALSE)</f>
        <v>India</v>
      </c>
      <c r="K1426" s="1" t="s">
        <v>422</v>
      </c>
      <c r="L1426" s="1">
        <v>10</v>
      </c>
      <c r="M1426" s="2" t="str">
        <f t="shared" si="67"/>
        <v>india</v>
      </c>
      <c r="N1426" s="2" t="str">
        <f>VLOOKUP(M1426,ClearingKeys!$A$2:$B$104,2,FALSE)</f>
        <v>ASIA</v>
      </c>
      <c r="O1426" s="2">
        <f t="shared" si="66"/>
        <v>10</v>
      </c>
      <c r="P1426" t="str">
        <f t="shared" si="68"/>
        <v>India</v>
      </c>
    </row>
    <row r="1427" spans="1:16" ht="38.25" x14ac:dyDescent="0.2">
      <c r="A1427" s="1" t="s">
        <v>5153</v>
      </c>
      <c r="B1427" s="1" t="s">
        <v>2317</v>
      </c>
      <c r="C1427" s="1">
        <v>86000</v>
      </c>
      <c r="D1427" s="1">
        <v>86000</v>
      </c>
      <c r="E1427" s="1" t="s">
        <v>4998</v>
      </c>
      <c r="F1427" s="1">
        <v>87712.230450000003</v>
      </c>
      <c r="G1427" s="1" t="s">
        <v>2584</v>
      </c>
      <c r="H1427" s="1" t="s">
        <v>6511</v>
      </c>
      <c r="I1427" s="1" t="s">
        <v>2553</v>
      </c>
      <c r="J1427" s="1" t="str">
        <f>VLOOKUP(I1427,tblCountries6[],2,FALSE)</f>
        <v>Australia</v>
      </c>
      <c r="K1427" s="1" t="s">
        <v>1240</v>
      </c>
      <c r="L1427" s="1">
        <v>10</v>
      </c>
      <c r="M1427" s="2" t="str">
        <f t="shared" si="67"/>
        <v>australia</v>
      </c>
      <c r="N1427" s="2" t="str">
        <f>VLOOKUP(M1427,ClearingKeys!$A$2:$B$104,2,FALSE)</f>
        <v>OCEANIA</v>
      </c>
      <c r="O1427" s="2">
        <f t="shared" si="66"/>
        <v>10</v>
      </c>
      <c r="P1427" t="str">
        <f t="shared" si="68"/>
        <v>Australia</v>
      </c>
    </row>
    <row r="1428" spans="1:16" ht="51" x14ac:dyDescent="0.2">
      <c r="A1428" s="1" t="s">
        <v>5174</v>
      </c>
      <c r="B1428" s="1" t="s">
        <v>6490</v>
      </c>
      <c r="C1428" s="1">
        <v>1000000</v>
      </c>
      <c r="D1428" s="1">
        <v>1000000</v>
      </c>
      <c r="E1428" s="1" t="s">
        <v>718</v>
      </c>
      <c r="F1428" s="1">
        <v>17807.916689999998</v>
      </c>
      <c r="G1428" s="1" t="s">
        <v>4207</v>
      </c>
      <c r="H1428" s="1" t="s">
        <v>3027</v>
      </c>
      <c r="I1428" s="1" t="s">
        <v>1241</v>
      </c>
      <c r="J1428" s="1" t="str">
        <f>VLOOKUP(I1428,tblCountries6[],2,FALSE)</f>
        <v>India</v>
      </c>
      <c r="K1428" s="1" t="s">
        <v>2431</v>
      </c>
      <c r="L1428" s="1">
        <v>6</v>
      </c>
      <c r="M1428" s="2" t="str">
        <f t="shared" si="67"/>
        <v>india</v>
      </c>
      <c r="N1428" s="2" t="str">
        <f>VLOOKUP(M1428,ClearingKeys!$A$2:$B$104,2,FALSE)</f>
        <v>ASIA</v>
      </c>
      <c r="O1428" s="2">
        <f t="shared" si="66"/>
        <v>6</v>
      </c>
      <c r="P1428" t="str">
        <f t="shared" si="68"/>
        <v>India</v>
      </c>
    </row>
    <row r="1429" spans="1:16" ht="38.25" x14ac:dyDescent="0.2">
      <c r="A1429" s="1" t="s">
        <v>5173</v>
      </c>
      <c r="B1429" s="1" t="s">
        <v>6490</v>
      </c>
      <c r="C1429" s="1">
        <v>41000</v>
      </c>
      <c r="D1429" s="1">
        <v>41000</v>
      </c>
      <c r="E1429" s="1" t="s">
        <v>2902</v>
      </c>
      <c r="F1429" s="1">
        <v>41000</v>
      </c>
      <c r="G1429" s="1" t="s">
        <v>3715</v>
      </c>
      <c r="H1429" s="1" t="s">
        <v>6511</v>
      </c>
      <c r="I1429" s="1" t="s">
        <v>2515</v>
      </c>
      <c r="J1429" s="1" t="str">
        <f>VLOOKUP(I1429,tblCountries6[],2,FALSE)</f>
        <v>Japan</v>
      </c>
      <c r="K1429" s="1" t="s">
        <v>5350</v>
      </c>
      <c r="L1429" s="1">
        <v>2</v>
      </c>
      <c r="M1429" s="2" t="str">
        <f t="shared" si="67"/>
        <v>japan</v>
      </c>
      <c r="N1429" s="2" t="str">
        <f>VLOOKUP(M1429,ClearingKeys!$A$2:$B$104,2,FALSE)</f>
        <v>ASIA</v>
      </c>
      <c r="O1429" s="2">
        <f t="shared" si="66"/>
        <v>2</v>
      </c>
      <c r="P1429" t="str">
        <f t="shared" si="68"/>
        <v>Japan</v>
      </c>
    </row>
    <row r="1430" spans="1:16" ht="63.75" x14ac:dyDescent="0.2">
      <c r="A1430" s="1" t="s">
        <v>5176</v>
      </c>
      <c r="B1430" s="1" t="s">
        <v>5810</v>
      </c>
      <c r="C1430" s="1">
        <v>60000</v>
      </c>
      <c r="D1430" s="1">
        <v>60000</v>
      </c>
      <c r="E1430" s="1" t="s">
        <v>2902</v>
      </c>
      <c r="F1430" s="1">
        <v>60000</v>
      </c>
      <c r="G1430" s="1" t="s">
        <v>1340</v>
      </c>
      <c r="H1430" s="1" t="s">
        <v>3027</v>
      </c>
      <c r="I1430" s="1" t="s">
        <v>2895</v>
      </c>
      <c r="J1430" s="1" t="str">
        <f>VLOOKUP(I1430,tblCountries6[],2,FALSE)</f>
        <v>USA</v>
      </c>
      <c r="K1430" s="1" t="s">
        <v>5350</v>
      </c>
      <c r="L1430" s="1">
        <v>4</v>
      </c>
      <c r="M1430" s="2" t="str">
        <f t="shared" si="67"/>
        <v>usa</v>
      </c>
      <c r="N1430" s="2" t="str">
        <f>VLOOKUP(M1430,ClearingKeys!$A$2:$B$104,2,FALSE)</f>
        <v>NA</v>
      </c>
      <c r="O1430" s="2">
        <f t="shared" si="66"/>
        <v>4</v>
      </c>
      <c r="P1430" t="str">
        <f t="shared" si="68"/>
        <v>USA</v>
      </c>
    </row>
    <row r="1431" spans="1:16" ht="51" x14ac:dyDescent="0.2">
      <c r="A1431" s="1" t="s">
        <v>5165</v>
      </c>
      <c r="B1431" s="1" t="s">
        <v>2325</v>
      </c>
      <c r="C1431" s="1" t="s">
        <v>524</v>
      </c>
      <c r="D1431" s="1">
        <v>264000</v>
      </c>
      <c r="E1431" s="1" t="s">
        <v>1200</v>
      </c>
      <c r="F1431" s="1">
        <v>32187.349880000002</v>
      </c>
      <c r="G1431" s="1" t="s">
        <v>6511</v>
      </c>
      <c r="H1431" s="1" t="s">
        <v>6511</v>
      </c>
      <c r="I1431" s="1" t="s">
        <v>1492</v>
      </c>
      <c r="J1431" s="1" t="str">
        <f>VLOOKUP(I1431,tblCountries6[],2,FALSE)</f>
        <v>South Africa</v>
      </c>
      <c r="K1431" s="1" t="s">
        <v>2431</v>
      </c>
      <c r="L1431" s="1">
        <v>2</v>
      </c>
      <c r="M1431" s="2" t="str">
        <f t="shared" si="67"/>
        <v>south africa</v>
      </c>
      <c r="N1431" s="2" t="str">
        <f>VLOOKUP(M1431,ClearingKeys!$A$2:$B$104,2,FALSE)</f>
        <v>AFRICA</v>
      </c>
      <c r="O1431" s="2">
        <f t="shared" si="66"/>
        <v>2</v>
      </c>
      <c r="P1431" t="str">
        <f t="shared" si="68"/>
        <v>South Africa</v>
      </c>
    </row>
    <row r="1432" spans="1:16" ht="38.25" x14ac:dyDescent="0.2">
      <c r="A1432" s="1" t="s">
        <v>5166</v>
      </c>
      <c r="B1432" s="1" t="s">
        <v>6066</v>
      </c>
      <c r="C1432" s="1">
        <v>50000</v>
      </c>
      <c r="D1432" s="1">
        <v>50000</v>
      </c>
      <c r="E1432" s="1" t="s">
        <v>6501</v>
      </c>
      <c r="F1432" s="1">
        <v>39879.40468</v>
      </c>
      <c r="G1432" s="1" t="s">
        <v>771</v>
      </c>
      <c r="H1432" s="1" t="s">
        <v>4092</v>
      </c>
      <c r="I1432" s="1" t="s">
        <v>5344</v>
      </c>
      <c r="J1432" s="1" t="str">
        <f>VLOOKUP(I1432,tblCountries6[],2,FALSE)</f>
        <v>New Zealand</v>
      </c>
      <c r="K1432" s="1" t="s">
        <v>1240</v>
      </c>
      <c r="L1432" s="1">
        <v>5</v>
      </c>
      <c r="M1432" s="2" t="str">
        <f t="shared" si="67"/>
        <v>new zealand</v>
      </c>
      <c r="N1432" s="2" t="str">
        <f>VLOOKUP(M1432,ClearingKeys!$A$2:$B$104,2,FALSE)</f>
        <v>OCEANIA</v>
      </c>
      <c r="O1432" s="2">
        <f t="shared" si="66"/>
        <v>5</v>
      </c>
      <c r="P1432" t="str">
        <f t="shared" si="68"/>
        <v>New Zealand</v>
      </c>
    </row>
    <row r="1433" spans="1:16" ht="38.25" x14ac:dyDescent="0.2">
      <c r="A1433" s="1" t="s">
        <v>5167</v>
      </c>
      <c r="B1433" s="1" t="s">
        <v>6066</v>
      </c>
      <c r="C1433" s="1" t="s">
        <v>4338</v>
      </c>
      <c r="D1433" s="1">
        <v>320000</v>
      </c>
      <c r="E1433" s="1" t="s">
        <v>718</v>
      </c>
      <c r="F1433" s="1">
        <v>5698.53334</v>
      </c>
      <c r="G1433" s="1" t="s">
        <v>6511</v>
      </c>
      <c r="H1433" s="1" t="s">
        <v>6511</v>
      </c>
      <c r="I1433" s="1" t="s">
        <v>1241</v>
      </c>
      <c r="J1433" s="1" t="str">
        <f>VLOOKUP(I1433,tblCountries6[],2,FALSE)</f>
        <v>India</v>
      </c>
      <c r="K1433" s="1" t="s">
        <v>5350</v>
      </c>
      <c r="L1433" s="1">
        <v>2</v>
      </c>
      <c r="M1433" s="2" t="str">
        <f t="shared" si="67"/>
        <v>india</v>
      </c>
      <c r="N1433" s="2" t="str">
        <f>VLOOKUP(M1433,ClearingKeys!$A$2:$B$104,2,FALSE)</f>
        <v>ASIA</v>
      </c>
      <c r="O1433" s="2">
        <f t="shared" si="66"/>
        <v>2</v>
      </c>
      <c r="P1433" t="str">
        <f t="shared" si="68"/>
        <v>India</v>
      </c>
    </row>
    <row r="1434" spans="1:16" ht="38.25" x14ac:dyDescent="0.2">
      <c r="A1434" s="1" t="s">
        <v>5168</v>
      </c>
      <c r="B1434" s="1" t="s">
        <v>5037</v>
      </c>
      <c r="C1434" s="1" t="s">
        <v>1904</v>
      </c>
      <c r="D1434" s="1">
        <v>400000</v>
      </c>
      <c r="E1434" s="1" t="s">
        <v>718</v>
      </c>
      <c r="F1434" s="1">
        <v>7123.1666750000004</v>
      </c>
      <c r="G1434" s="1" t="s">
        <v>398</v>
      </c>
      <c r="H1434" s="1" t="s">
        <v>3027</v>
      </c>
      <c r="I1434" s="1" t="s">
        <v>1241</v>
      </c>
      <c r="J1434" s="1" t="str">
        <f>VLOOKUP(I1434,tblCountries6[],2,FALSE)</f>
        <v>India</v>
      </c>
      <c r="K1434" s="1" t="s">
        <v>1240</v>
      </c>
      <c r="L1434" s="1">
        <v>6</v>
      </c>
      <c r="M1434" s="2" t="str">
        <f t="shared" si="67"/>
        <v>india</v>
      </c>
      <c r="N1434" s="2" t="str">
        <f>VLOOKUP(M1434,ClearingKeys!$A$2:$B$104,2,FALSE)</f>
        <v>ASIA</v>
      </c>
      <c r="O1434" s="2">
        <f t="shared" si="66"/>
        <v>6</v>
      </c>
      <c r="P1434" t="str">
        <f t="shared" si="68"/>
        <v>India</v>
      </c>
    </row>
    <row r="1435" spans="1:16" ht="38.25" x14ac:dyDescent="0.2">
      <c r="A1435" s="1" t="s">
        <v>5169</v>
      </c>
      <c r="B1435" s="1" t="s">
        <v>468</v>
      </c>
      <c r="C1435" s="1" t="s">
        <v>908</v>
      </c>
      <c r="D1435" s="1">
        <v>250000</v>
      </c>
      <c r="E1435" s="1" t="s">
        <v>718</v>
      </c>
      <c r="F1435" s="1">
        <v>4451.9791720000003</v>
      </c>
      <c r="G1435" s="1" t="s">
        <v>3026</v>
      </c>
      <c r="H1435" s="1" t="s">
        <v>3027</v>
      </c>
      <c r="I1435" s="1" t="s">
        <v>1241</v>
      </c>
      <c r="J1435" s="1" t="str">
        <f>VLOOKUP(I1435,tblCountries6[],2,FALSE)</f>
        <v>India</v>
      </c>
      <c r="K1435" s="1" t="s">
        <v>5350</v>
      </c>
      <c r="L1435" s="1">
        <v>15</v>
      </c>
      <c r="M1435" s="2" t="str">
        <f t="shared" si="67"/>
        <v>india</v>
      </c>
      <c r="N1435" s="2" t="str">
        <f>VLOOKUP(M1435,ClearingKeys!$A$2:$B$104,2,FALSE)</f>
        <v>ASIA</v>
      </c>
      <c r="O1435" s="2">
        <f t="shared" si="66"/>
        <v>15</v>
      </c>
      <c r="P1435" t="str">
        <f t="shared" si="68"/>
        <v>India</v>
      </c>
    </row>
    <row r="1436" spans="1:16" ht="38.25" x14ac:dyDescent="0.2">
      <c r="A1436" s="1" t="s">
        <v>5170</v>
      </c>
      <c r="B1436" s="1" t="s">
        <v>658</v>
      </c>
      <c r="C1436" s="1">
        <v>360000</v>
      </c>
      <c r="D1436" s="1">
        <v>360000</v>
      </c>
      <c r="E1436" s="1" t="s">
        <v>718</v>
      </c>
      <c r="F1436" s="1">
        <v>6410.850007</v>
      </c>
      <c r="G1436" s="1" t="s">
        <v>202</v>
      </c>
      <c r="H1436" s="1" t="s">
        <v>6511</v>
      </c>
      <c r="I1436" s="1" t="s">
        <v>1241</v>
      </c>
      <c r="J1436" s="1" t="str">
        <f>VLOOKUP(I1436,tblCountries6[],2,FALSE)</f>
        <v>India</v>
      </c>
      <c r="K1436" s="1" t="s">
        <v>5350</v>
      </c>
      <c r="L1436" s="1">
        <v>6</v>
      </c>
      <c r="M1436" s="2" t="str">
        <f t="shared" si="67"/>
        <v>india</v>
      </c>
      <c r="N1436" s="2" t="str">
        <f>VLOOKUP(M1436,ClearingKeys!$A$2:$B$104,2,FALSE)</f>
        <v>ASIA</v>
      </c>
      <c r="O1436" s="2">
        <f t="shared" si="66"/>
        <v>6</v>
      </c>
      <c r="P1436" t="str">
        <f t="shared" si="68"/>
        <v>India</v>
      </c>
    </row>
    <row r="1437" spans="1:16" ht="51" x14ac:dyDescent="0.2">
      <c r="A1437" s="1" t="s">
        <v>5171</v>
      </c>
      <c r="B1437" s="1" t="s">
        <v>3318</v>
      </c>
      <c r="C1437" s="1" t="s">
        <v>5408</v>
      </c>
      <c r="D1437" s="1">
        <v>1150000</v>
      </c>
      <c r="E1437" s="1" t="s">
        <v>718</v>
      </c>
      <c r="F1437" s="1">
        <v>20479.104189999998</v>
      </c>
      <c r="G1437" s="1" t="s">
        <v>2307</v>
      </c>
      <c r="H1437" s="1" t="s">
        <v>3027</v>
      </c>
      <c r="I1437" s="1" t="s">
        <v>1241</v>
      </c>
      <c r="J1437" s="1" t="str">
        <f>VLOOKUP(I1437,tblCountries6[],2,FALSE)</f>
        <v>India</v>
      </c>
      <c r="K1437" s="1" t="s">
        <v>2431</v>
      </c>
      <c r="L1437" s="1">
        <v>12</v>
      </c>
      <c r="M1437" s="2" t="str">
        <f t="shared" si="67"/>
        <v>india</v>
      </c>
      <c r="N1437" s="2" t="str">
        <f>VLOOKUP(M1437,ClearingKeys!$A$2:$B$104,2,FALSE)</f>
        <v>ASIA</v>
      </c>
      <c r="O1437" s="2">
        <f t="shared" si="66"/>
        <v>12</v>
      </c>
      <c r="P1437" t="str">
        <f t="shared" si="68"/>
        <v>India</v>
      </c>
    </row>
    <row r="1438" spans="1:16" ht="38.25" x14ac:dyDescent="0.2">
      <c r="A1438" s="1" t="s">
        <v>5172</v>
      </c>
      <c r="B1438" s="1" t="s">
        <v>2995</v>
      </c>
      <c r="C1438" s="1">
        <v>620000</v>
      </c>
      <c r="D1438" s="1">
        <v>620000</v>
      </c>
      <c r="E1438" s="1" t="s">
        <v>718</v>
      </c>
      <c r="F1438" s="1">
        <v>11040.90835</v>
      </c>
      <c r="G1438" s="1" t="s">
        <v>6506</v>
      </c>
      <c r="H1438" s="1" t="s">
        <v>6511</v>
      </c>
      <c r="I1438" s="1" t="s">
        <v>1241</v>
      </c>
      <c r="J1438" s="1" t="str">
        <f>VLOOKUP(I1438,tblCountries6[],2,FALSE)</f>
        <v>India</v>
      </c>
      <c r="K1438" s="1" t="s">
        <v>5881</v>
      </c>
      <c r="L1438" s="1">
        <v>5</v>
      </c>
      <c r="M1438" s="2" t="str">
        <f t="shared" si="67"/>
        <v>india</v>
      </c>
      <c r="N1438" s="2" t="str">
        <f>VLOOKUP(M1438,ClearingKeys!$A$2:$B$104,2,FALSE)</f>
        <v>ASIA</v>
      </c>
      <c r="O1438" s="2">
        <f t="shared" si="66"/>
        <v>5</v>
      </c>
      <c r="P1438" t="str">
        <f t="shared" si="68"/>
        <v>India</v>
      </c>
    </row>
    <row r="1439" spans="1:16" ht="38.25" x14ac:dyDescent="0.2">
      <c r="A1439" s="1" t="s">
        <v>5194</v>
      </c>
      <c r="B1439" s="1" t="s">
        <v>265</v>
      </c>
      <c r="C1439" s="1" t="s">
        <v>2101</v>
      </c>
      <c r="D1439" s="1">
        <v>1000000</v>
      </c>
      <c r="E1439" s="1" t="s">
        <v>718</v>
      </c>
      <c r="F1439" s="1">
        <v>17807.916689999998</v>
      </c>
      <c r="G1439" s="1" t="s">
        <v>4225</v>
      </c>
      <c r="H1439" s="1" t="s">
        <v>1409</v>
      </c>
      <c r="I1439" s="1" t="s">
        <v>1241</v>
      </c>
      <c r="J1439" s="1" t="str">
        <f>VLOOKUP(I1439,tblCountries6[],2,FALSE)</f>
        <v>India</v>
      </c>
      <c r="K1439" s="1" t="s">
        <v>5350</v>
      </c>
      <c r="L1439" s="1">
        <v>7</v>
      </c>
      <c r="M1439" s="2" t="str">
        <f t="shared" si="67"/>
        <v>india</v>
      </c>
      <c r="N1439" s="2" t="str">
        <f>VLOOKUP(M1439,ClearingKeys!$A$2:$B$104,2,FALSE)</f>
        <v>ASIA</v>
      </c>
      <c r="O1439" s="2">
        <f t="shared" si="66"/>
        <v>7</v>
      </c>
      <c r="P1439" t="str">
        <f t="shared" si="68"/>
        <v>India</v>
      </c>
    </row>
    <row r="1440" spans="1:16" ht="38.25" x14ac:dyDescent="0.2">
      <c r="A1440" s="1" t="s">
        <v>5193</v>
      </c>
      <c r="B1440" s="1" t="s">
        <v>2639</v>
      </c>
      <c r="C1440" s="1">
        <v>200000</v>
      </c>
      <c r="D1440" s="1">
        <v>200000</v>
      </c>
      <c r="E1440" s="1" t="s">
        <v>718</v>
      </c>
      <c r="F1440" s="1">
        <v>3561.583337</v>
      </c>
      <c r="G1440" s="1" t="s">
        <v>2350</v>
      </c>
      <c r="H1440" s="1" t="s">
        <v>6511</v>
      </c>
      <c r="I1440" s="1" t="s">
        <v>1241</v>
      </c>
      <c r="J1440" s="1" t="str">
        <f>VLOOKUP(I1440,tblCountries6[],2,FALSE)</f>
        <v>India</v>
      </c>
      <c r="K1440" s="1" t="s">
        <v>1240</v>
      </c>
      <c r="L1440" s="1">
        <v>11</v>
      </c>
      <c r="M1440" s="2" t="str">
        <f t="shared" si="67"/>
        <v>india</v>
      </c>
      <c r="N1440" s="2" t="str">
        <f>VLOOKUP(M1440,ClearingKeys!$A$2:$B$104,2,FALSE)</f>
        <v>ASIA</v>
      </c>
      <c r="O1440" s="2">
        <f t="shared" si="66"/>
        <v>11</v>
      </c>
      <c r="P1440" t="str">
        <f t="shared" si="68"/>
        <v>India</v>
      </c>
    </row>
    <row r="1441" spans="1:16" ht="38.25" x14ac:dyDescent="0.2">
      <c r="A1441" s="1" t="s">
        <v>5178</v>
      </c>
      <c r="B1441" s="1" t="s">
        <v>3810</v>
      </c>
      <c r="C1441" s="1" t="s">
        <v>1051</v>
      </c>
      <c r="D1441" s="1">
        <v>17000</v>
      </c>
      <c r="E1441" s="1" t="s">
        <v>211</v>
      </c>
      <c r="F1441" s="1">
        <v>26795.030630000001</v>
      </c>
      <c r="G1441" s="1" t="s">
        <v>4265</v>
      </c>
      <c r="H1441" s="1" t="s">
        <v>6511</v>
      </c>
      <c r="I1441" s="1" t="s">
        <v>922</v>
      </c>
      <c r="J1441" s="1" t="str">
        <f>VLOOKUP(I1441,tblCountries6[],2,FALSE)</f>
        <v>UK</v>
      </c>
      <c r="K1441" s="1" t="s">
        <v>5350</v>
      </c>
      <c r="L1441" s="1">
        <v>5</v>
      </c>
      <c r="M1441" s="2" t="str">
        <f t="shared" si="67"/>
        <v>uk</v>
      </c>
      <c r="N1441" s="2" t="str">
        <f>VLOOKUP(M1441,ClearingKeys!$A$2:$B$104,2,FALSE)</f>
        <v>EUROPE</v>
      </c>
      <c r="O1441" s="2">
        <f t="shared" si="66"/>
        <v>5</v>
      </c>
      <c r="P1441" t="str">
        <f t="shared" si="68"/>
        <v>UK</v>
      </c>
    </row>
    <row r="1442" spans="1:16" ht="38.25" x14ac:dyDescent="0.2">
      <c r="A1442" s="1" t="s">
        <v>5188</v>
      </c>
      <c r="B1442" s="1" t="s">
        <v>1235</v>
      </c>
      <c r="C1442" s="1">
        <v>1700</v>
      </c>
      <c r="D1442" s="1">
        <v>20400</v>
      </c>
      <c r="E1442" s="1" t="s">
        <v>2902</v>
      </c>
      <c r="F1442" s="1">
        <v>20400</v>
      </c>
      <c r="G1442" s="1" t="s">
        <v>2152</v>
      </c>
      <c r="H1442" s="1" t="s">
        <v>3027</v>
      </c>
      <c r="I1442" s="1" t="s">
        <v>2293</v>
      </c>
      <c r="J1442" s="1" t="str">
        <f>VLOOKUP(I1442,tblCountries6[],2,FALSE)</f>
        <v>Myanmar</v>
      </c>
      <c r="K1442" s="1" t="s">
        <v>5881</v>
      </c>
      <c r="L1442" s="1">
        <v>10</v>
      </c>
      <c r="M1442" s="2" t="str">
        <f t="shared" si="67"/>
        <v>myanmar</v>
      </c>
      <c r="N1442" s="2" t="str">
        <f>VLOOKUP(M1442,ClearingKeys!$A$2:$B$104,2,FALSE)</f>
        <v>ASIA</v>
      </c>
      <c r="O1442" s="2">
        <f t="shared" si="66"/>
        <v>10</v>
      </c>
      <c r="P1442" t="str">
        <f t="shared" si="68"/>
        <v>Myanmar</v>
      </c>
    </row>
    <row r="1443" spans="1:16" ht="51" x14ac:dyDescent="0.2">
      <c r="A1443" s="1" t="s">
        <v>5189</v>
      </c>
      <c r="B1443" s="1" t="s">
        <v>132</v>
      </c>
      <c r="C1443" s="1" t="s">
        <v>421</v>
      </c>
      <c r="D1443" s="1">
        <v>25000</v>
      </c>
      <c r="E1443" s="1" t="s">
        <v>211</v>
      </c>
      <c r="F1443" s="1">
        <v>39404.4568</v>
      </c>
      <c r="G1443" s="1" t="s">
        <v>5636</v>
      </c>
      <c r="H1443" s="1" t="s">
        <v>519</v>
      </c>
      <c r="I1443" s="1" t="s">
        <v>922</v>
      </c>
      <c r="J1443" s="1" t="str">
        <f>VLOOKUP(I1443,tblCountries6[],2,FALSE)</f>
        <v>UK</v>
      </c>
      <c r="K1443" s="1" t="s">
        <v>1240</v>
      </c>
      <c r="L1443" s="1">
        <v>35</v>
      </c>
      <c r="M1443" s="2" t="str">
        <f t="shared" si="67"/>
        <v>uk</v>
      </c>
      <c r="N1443" s="2" t="str">
        <f>VLOOKUP(M1443,ClearingKeys!$A$2:$B$104,2,FALSE)</f>
        <v>EUROPE</v>
      </c>
      <c r="O1443" s="2">
        <f t="shared" si="66"/>
        <v>35</v>
      </c>
      <c r="P1443" t="str">
        <f t="shared" si="68"/>
        <v>UK</v>
      </c>
    </row>
    <row r="1444" spans="1:16" ht="38.25" x14ac:dyDescent="0.2">
      <c r="A1444" s="1" t="s">
        <v>5186</v>
      </c>
      <c r="B1444" s="1" t="s">
        <v>5491</v>
      </c>
      <c r="C1444" s="1">
        <v>118000</v>
      </c>
      <c r="D1444" s="1">
        <v>118000</v>
      </c>
      <c r="E1444" s="1" t="s">
        <v>2896</v>
      </c>
      <c r="F1444" s="1">
        <v>149907.13380000001</v>
      </c>
      <c r="G1444" s="1" t="s">
        <v>2945</v>
      </c>
      <c r="H1444" s="1" t="s">
        <v>6511</v>
      </c>
      <c r="I1444" s="1" t="s">
        <v>711</v>
      </c>
      <c r="J1444" s="1" t="str">
        <f>VLOOKUP(I1444,tblCountries6[],2,FALSE)</f>
        <v>Europe</v>
      </c>
      <c r="K1444" s="1" t="s">
        <v>1240</v>
      </c>
      <c r="L1444" s="1">
        <v>7</v>
      </c>
      <c r="M1444" s="2" t="str">
        <f t="shared" si="67"/>
        <v>europe</v>
      </c>
      <c r="N1444" s="2" t="str">
        <f>VLOOKUP(M1444,ClearingKeys!$A$2:$B$104,2,FALSE)</f>
        <v>EUROPE</v>
      </c>
      <c r="O1444" s="2">
        <f t="shared" si="66"/>
        <v>7</v>
      </c>
      <c r="P1444" t="str">
        <f t="shared" si="68"/>
        <v>Europe</v>
      </c>
    </row>
    <row r="1445" spans="1:16" ht="38.25" x14ac:dyDescent="0.2">
      <c r="A1445" s="1" t="s">
        <v>5187</v>
      </c>
      <c r="B1445" s="1" t="s">
        <v>2262</v>
      </c>
      <c r="C1445" s="1">
        <v>230000</v>
      </c>
      <c r="D1445" s="1">
        <v>230000</v>
      </c>
      <c r="E1445" s="1" t="s">
        <v>718</v>
      </c>
      <c r="F1445" s="1">
        <v>4095.8208380000001</v>
      </c>
      <c r="G1445" s="1" t="s">
        <v>2660</v>
      </c>
      <c r="H1445" s="1" t="s">
        <v>6511</v>
      </c>
      <c r="I1445" s="1" t="s">
        <v>1241</v>
      </c>
      <c r="J1445" s="1" t="str">
        <f>VLOOKUP(I1445,tblCountries6[],2,FALSE)</f>
        <v>India</v>
      </c>
      <c r="K1445" s="1" t="s">
        <v>1240</v>
      </c>
      <c r="L1445" s="1">
        <v>1.6</v>
      </c>
      <c r="M1445" s="2" t="str">
        <f t="shared" si="67"/>
        <v>india</v>
      </c>
      <c r="N1445" s="2" t="str">
        <f>VLOOKUP(M1445,ClearingKeys!$A$2:$B$104,2,FALSE)</f>
        <v>ASIA</v>
      </c>
      <c r="O1445" s="2">
        <f t="shared" si="66"/>
        <v>1.6</v>
      </c>
      <c r="P1445" t="str">
        <f t="shared" si="68"/>
        <v>India</v>
      </c>
    </row>
    <row r="1446" spans="1:16" ht="51" x14ac:dyDescent="0.2">
      <c r="A1446" s="1" t="s">
        <v>5182</v>
      </c>
      <c r="B1446" s="1" t="s">
        <v>5675</v>
      </c>
      <c r="C1446" s="1" t="s">
        <v>5485</v>
      </c>
      <c r="D1446" s="1">
        <v>125000</v>
      </c>
      <c r="E1446" s="1" t="s">
        <v>4998</v>
      </c>
      <c r="F1446" s="1">
        <v>127488.7071</v>
      </c>
      <c r="G1446" s="1" t="s">
        <v>4346</v>
      </c>
      <c r="H1446" s="1" t="s">
        <v>519</v>
      </c>
      <c r="I1446" s="1" t="s">
        <v>2553</v>
      </c>
      <c r="J1446" s="1" t="str">
        <f>VLOOKUP(I1446,tblCountries6[],2,FALSE)</f>
        <v>Australia</v>
      </c>
      <c r="K1446" s="1" t="s">
        <v>1240</v>
      </c>
      <c r="L1446" s="1">
        <v>7</v>
      </c>
      <c r="M1446" s="2" t="str">
        <f t="shared" si="67"/>
        <v>australia</v>
      </c>
      <c r="N1446" s="2" t="str">
        <f>VLOOKUP(M1446,ClearingKeys!$A$2:$B$104,2,FALSE)</f>
        <v>OCEANIA</v>
      </c>
      <c r="O1446" s="2">
        <f t="shared" si="66"/>
        <v>7</v>
      </c>
      <c r="P1446" t="str">
        <f t="shared" si="68"/>
        <v>Australia</v>
      </c>
    </row>
    <row r="1447" spans="1:16" ht="63.75" x14ac:dyDescent="0.2">
      <c r="A1447" s="1" t="s">
        <v>5184</v>
      </c>
      <c r="B1447" s="1" t="s">
        <v>6454</v>
      </c>
      <c r="C1447" s="1" t="s">
        <v>5728</v>
      </c>
      <c r="D1447" s="1">
        <v>37000</v>
      </c>
      <c r="E1447" s="1" t="s">
        <v>211</v>
      </c>
      <c r="F1447" s="1">
        <v>58318.59607</v>
      </c>
      <c r="G1447" s="1" t="s">
        <v>6129</v>
      </c>
      <c r="H1447" s="1" t="s">
        <v>3027</v>
      </c>
      <c r="I1447" s="1" t="s">
        <v>922</v>
      </c>
      <c r="J1447" s="1" t="str">
        <f>VLOOKUP(I1447,tblCountries6[],2,FALSE)</f>
        <v>UK</v>
      </c>
      <c r="K1447" s="1" t="s">
        <v>2431</v>
      </c>
      <c r="L1447" s="1">
        <v>20</v>
      </c>
      <c r="M1447" s="2" t="str">
        <f t="shared" si="67"/>
        <v>uk</v>
      </c>
      <c r="N1447" s="2" t="str">
        <f>VLOOKUP(M1447,ClearingKeys!$A$2:$B$104,2,FALSE)</f>
        <v>EUROPE</v>
      </c>
      <c r="O1447" s="2">
        <f t="shared" si="66"/>
        <v>20</v>
      </c>
      <c r="P1447" t="str">
        <f t="shared" si="68"/>
        <v>UK</v>
      </c>
    </row>
    <row r="1448" spans="1:16" ht="38.25" x14ac:dyDescent="0.2">
      <c r="A1448" s="1" t="s">
        <v>5180</v>
      </c>
      <c r="B1448" s="1" t="s">
        <v>1935</v>
      </c>
      <c r="C1448" s="1" t="s">
        <v>470</v>
      </c>
      <c r="D1448" s="1">
        <v>78000</v>
      </c>
      <c r="E1448" s="1" t="s">
        <v>1200</v>
      </c>
      <c r="F1448" s="1">
        <v>9509.8988289999998</v>
      </c>
      <c r="G1448" s="1" t="s">
        <v>544</v>
      </c>
      <c r="H1448" s="1" t="s">
        <v>2089</v>
      </c>
      <c r="I1448" s="1" t="s">
        <v>6301</v>
      </c>
      <c r="J1448" s="1" t="str">
        <f>VLOOKUP(I1448,tblCountries6[],2,FALSE)</f>
        <v>South Africa</v>
      </c>
      <c r="K1448" s="1" t="s">
        <v>1240</v>
      </c>
      <c r="L1448" s="1">
        <v>2</v>
      </c>
      <c r="M1448" s="2" t="str">
        <f t="shared" si="67"/>
        <v>south africa</v>
      </c>
      <c r="N1448" s="2" t="str">
        <f>VLOOKUP(M1448,ClearingKeys!$A$2:$B$104,2,FALSE)</f>
        <v>AFRICA</v>
      </c>
      <c r="O1448" s="2">
        <f t="shared" si="66"/>
        <v>2</v>
      </c>
      <c r="P1448" t="str">
        <f t="shared" si="68"/>
        <v>South Africa</v>
      </c>
    </row>
    <row r="1449" spans="1:16" ht="38.25" x14ac:dyDescent="0.2">
      <c r="A1449" s="1" t="s">
        <v>5181</v>
      </c>
      <c r="B1449" s="1" t="s">
        <v>1220</v>
      </c>
      <c r="C1449" s="1" t="s">
        <v>6508</v>
      </c>
      <c r="D1449" s="1">
        <v>720000</v>
      </c>
      <c r="E1449" s="1" t="s">
        <v>718</v>
      </c>
      <c r="F1449" s="1">
        <v>12821.70001</v>
      </c>
      <c r="G1449" s="1" t="s">
        <v>1947</v>
      </c>
      <c r="H1449" s="1" t="s">
        <v>6511</v>
      </c>
      <c r="I1449" s="1" t="s">
        <v>1241</v>
      </c>
      <c r="J1449" s="1" t="str">
        <f>VLOOKUP(I1449,tblCountries6[],2,FALSE)</f>
        <v>India</v>
      </c>
      <c r="K1449" s="1" t="s">
        <v>1240</v>
      </c>
      <c r="L1449" s="1">
        <v>3</v>
      </c>
      <c r="M1449" s="2" t="str">
        <f t="shared" si="67"/>
        <v>india</v>
      </c>
      <c r="N1449" s="2" t="str">
        <f>VLOOKUP(M1449,ClearingKeys!$A$2:$B$104,2,FALSE)</f>
        <v>ASIA</v>
      </c>
      <c r="O1449" s="2">
        <f t="shared" si="66"/>
        <v>3</v>
      </c>
      <c r="P1449" t="str">
        <f t="shared" si="68"/>
        <v>India</v>
      </c>
    </row>
    <row r="1450" spans="1:16" ht="51" x14ac:dyDescent="0.2">
      <c r="A1450" s="1" t="s">
        <v>5215</v>
      </c>
      <c r="B1450" s="1" t="s">
        <v>3193</v>
      </c>
      <c r="C1450" s="1">
        <v>4000</v>
      </c>
      <c r="D1450" s="1">
        <v>4000</v>
      </c>
      <c r="E1450" s="1" t="s">
        <v>2902</v>
      </c>
      <c r="F1450" s="1">
        <v>4000</v>
      </c>
      <c r="G1450" s="1" t="s">
        <v>409</v>
      </c>
      <c r="H1450" s="1" t="s">
        <v>6511</v>
      </c>
      <c r="I1450" s="1" t="s">
        <v>1241</v>
      </c>
      <c r="J1450" s="1" t="str">
        <f>VLOOKUP(I1450,tblCountries6[],2,FALSE)</f>
        <v>India</v>
      </c>
      <c r="K1450" s="1" t="s">
        <v>2431</v>
      </c>
      <c r="L1450" s="1">
        <v>6</v>
      </c>
      <c r="M1450" s="2" t="str">
        <f t="shared" si="67"/>
        <v>india</v>
      </c>
      <c r="N1450" s="2" t="str">
        <f>VLOOKUP(M1450,ClearingKeys!$A$2:$B$104,2,FALSE)</f>
        <v>ASIA</v>
      </c>
      <c r="O1450" s="2">
        <f t="shared" si="66"/>
        <v>6</v>
      </c>
      <c r="P1450" t="str">
        <f t="shared" si="68"/>
        <v>India</v>
      </c>
    </row>
    <row r="1451" spans="1:16" ht="51" x14ac:dyDescent="0.2">
      <c r="A1451" s="1" t="s">
        <v>5200</v>
      </c>
      <c r="B1451" s="1" t="s">
        <v>2228</v>
      </c>
      <c r="C1451" s="1">
        <v>42000</v>
      </c>
      <c r="D1451" s="1">
        <v>42000</v>
      </c>
      <c r="E1451" s="1" t="s">
        <v>2902</v>
      </c>
      <c r="F1451" s="1">
        <v>42000</v>
      </c>
      <c r="G1451" s="1" t="s">
        <v>1280</v>
      </c>
      <c r="H1451" s="1" t="s">
        <v>6511</v>
      </c>
      <c r="I1451" s="1" t="s">
        <v>2895</v>
      </c>
      <c r="J1451" s="1" t="str">
        <f>VLOOKUP(I1451,tblCountries6[],2,FALSE)</f>
        <v>USA</v>
      </c>
      <c r="K1451" s="1" t="s">
        <v>2431</v>
      </c>
      <c r="L1451" s="1">
        <v>2</v>
      </c>
      <c r="M1451" s="2" t="str">
        <f t="shared" si="67"/>
        <v>usa</v>
      </c>
      <c r="N1451" s="2" t="str">
        <f>VLOOKUP(M1451,ClearingKeys!$A$2:$B$104,2,FALSE)</f>
        <v>NA</v>
      </c>
      <c r="O1451" s="2">
        <f t="shared" si="66"/>
        <v>2</v>
      </c>
      <c r="P1451" t="str">
        <f t="shared" si="68"/>
        <v>USA</v>
      </c>
    </row>
    <row r="1452" spans="1:16" ht="51" x14ac:dyDescent="0.2">
      <c r="A1452" s="1" t="s">
        <v>5201</v>
      </c>
      <c r="B1452" s="1" t="s">
        <v>5048</v>
      </c>
      <c r="C1452" s="1" t="s">
        <v>2762</v>
      </c>
      <c r="D1452" s="1">
        <v>3200</v>
      </c>
      <c r="E1452" s="1" t="s">
        <v>2902</v>
      </c>
      <c r="F1452" s="1">
        <v>3200</v>
      </c>
      <c r="G1452" s="1" t="s">
        <v>412</v>
      </c>
      <c r="H1452" s="1" t="s">
        <v>3027</v>
      </c>
      <c r="I1452" s="1" t="s">
        <v>1241</v>
      </c>
      <c r="J1452" s="1" t="str">
        <f>VLOOKUP(I1452,tblCountries6[],2,FALSE)</f>
        <v>India</v>
      </c>
      <c r="K1452" s="1" t="s">
        <v>2431</v>
      </c>
      <c r="L1452" s="1">
        <v>19</v>
      </c>
      <c r="M1452" s="2" t="str">
        <f t="shared" si="67"/>
        <v>india</v>
      </c>
      <c r="N1452" s="2" t="str">
        <f>VLOOKUP(M1452,ClearingKeys!$A$2:$B$104,2,FALSE)</f>
        <v>ASIA</v>
      </c>
      <c r="O1452" s="2">
        <f t="shared" si="66"/>
        <v>19</v>
      </c>
      <c r="P1452" t="str">
        <f t="shared" si="68"/>
        <v>India</v>
      </c>
    </row>
    <row r="1453" spans="1:16" ht="38.25" x14ac:dyDescent="0.2">
      <c r="A1453" s="1" t="s">
        <v>5208</v>
      </c>
      <c r="B1453" s="1" t="s">
        <v>5098</v>
      </c>
      <c r="C1453" s="1">
        <v>60000</v>
      </c>
      <c r="D1453" s="1">
        <v>60000</v>
      </c>
      <c r="E1453" s="1" t="s">
        <v>2902</v>
      </c>
      <c r="F1453" s="1">
        <v>60000</v>
      </c>
      <c r="G1453" s="1" t="s">
        <v>2578</v>
      </c>
      <c r="H1453" s="1" t="s">
        <v>6511</v>
      </c>
      <c r="I1453" s="1" t="s">
        <v>5380</v>
      </c>
      <c r="J1453" s="1" t="str">
        <f>VLOOKUP(I1453,tblCountries6[],2,FALSE)</f>
        <v>Turkey</v>
      </c>
      <c r="K1453" s="1" t="s">
        <v>5350</v>
      </c>
      <c r="L1453" s="1">
        <v>10</v>
      </c>
      <c r="M1453" s="2" t="str">
        <f t="shared" si="67"/>
        <v>turkey</v>
      </c>
      <c r="N1453" s="2" t="str">
        <f>VLOOKUP(M1453,ClearingKeys!$A$2:$B$104,2,FALSE)</f>
        <v>EUROPE</v>
      </c>
      <c r="O1453" s="2">
        <f t="shared" si="66"/>
        <v>10</v>
      </c>
      <c r="P1453" t="str">
        <f t="shared" si="68"/>
        <v>Turkey</v>
      </c>
    </row>
    <row r="1454" spans="1:16" ht="38.25" x14ac:dyDescent="0.2">
      <c r="A1454" s="1" t="s">
        <v>5209</v>
      </c>
      <c r="B1454" s="1" t="s">
        <v>3982</v>
      </c>
      <c r="C1454" s="1">
        <v>85000</v>
      </c>
      <c r="D1454" s="1">
        <v>85000</v>
      </c>
      <c r="E1454" s="1" t="s">
        <v>2902</v>
      </c>
      <c r="F1454" s="1">
        <v>85000</v>
      </c>
      <c r="G1454" s="1" t="s">
        <v>1459</v>
      </c>
      <c r="H1454" s="1" t="s">
        <v>6511</v>
      </c>
      <c r="I1454" s="1" t="s">
        <v>2895</v>
      </c>
      <c r="J1454" s="1" t="str">
        <f>VLOOKUP(I1454,tblCountries6[],2,FALSE)</f>
        <v>USA</v>
      </c>
      <c r="K1454" s="1" t="s">
        <v>1240</v>
      </c>
      <c r="L1454" s="1">
        <v>9</v>
      </c>
      <c r="M1454" s="2" t="str">
        <f t="shared" si="67"/>
        <v>usa</v>
      </c>
      <c r="N1454" s="2" t="str">
        <f>VLOOKUP(M1454,ClearingKeys!$A$2:$B$104,2,FALSE)</f>
        <v>NA</v>
      </c>
      <c r="O1454" s="2">
        <f t="shared" si="66"/>
        <v>9</v>
      </c>
      <c r="P1454" t="str">
        <f t="shared" si="68"/>
        <v>USA</v>
      </c>
    </row>
    <row r="1455" spans="1:16" ht="38.25" x14ac:dyDescent="0.2">
      <c r="A1455" s="1" t="s">
        <v>5211</v>
      </c>
      <c r="B1455" s="1" t="s">
        <v>2214</v>
      </c>
      <c r="C1455" s="1">
        <v>109000</v>
      </c>
      <c r="D1455" s="1">
        <v>109000</v>
      </c>
      <c r="E1455" s="1" t="s">
        <v>2902</v>
      </c>
      <c r="F1455" s="1">
        <v>109000</v>
      </c>
      <c r="G1455" s="1" t="s">
        <v>5394</v>
      </c>
      <c r="H1455" s="1" t="s">
        <v>3027</v>
      </c>
      <c r="I1455" s="1" t="s">
        <v>2895</v>
      </c>
      <c r="J1455" s="1" t="str">
        <f>VLOOKUP(I1455,tblCountries6[],2,FALSE)</f>
        <v>USA</v>
      </c>
      <c r="K1455" s="1" t="s">
        <v>1240</v>
      </c>
      <c r="L1455" s="1">
        <v>15</v>
      </c>
      <c r="M1455" s="2" t="str">
        <f t="shared" si="67"/>
        <v>usa</v>
      </c>
      <c r="N1455" s="2" t="str">
        <f>VLOOKUP(M1455,ClearingKeys!$A$2:$B$104,2,FALSE)</f>
        <v>NA</v>
      </c>
      <c r="O1455" s="2">
        <f t="shared" si="66"/>
        <v>15</v>
      </c>
      <c r="P1455" t="str">
        <f t="shared" si="68"/>
        <v>USA</v>
      </c>
    </row>
    <row r="1456" spans="1:16" ht="51" x14ac:dyDescent="0.2">
      <c r="A1456" s="1" t="s">
        <v>5212</v>
      </c>
      <c r="B1456" s="1" t="s">
        <v>4819</v>
      </c>
      <c r="C1456" s="1" t="s">
        <v>3877</v>
      </c>
      <c r="D1456" s="1">
        <v>60000</v>
      </c>
      <c r="E1456" s="1" t="s">
        <v>2896</v>
      </c>
      <c r="F1456" s="1">
        <v>76223.966339999999</v>
      </c>
      <c r="G1456" s="1" t="s">
        <v>6432</v>
      </c>
      <c r="H1456" s="1" t="s">
        <v>6511</v>
      </c>
      <c r="I1456" s="1" t="s">
        <v>5426</v>
      </c>
      <c r="J1456" s="1" t="str">
        <f>VLOOKUP(I1456,tblCountries6[],2,FALSE)</f>
        <v>italy</v>
      </c>
      <c r="K1456" s="1" t="s">
        <v>2431</v>
      </c>
      <c r="L1456" s="1">
        <v>14</v>
      </c>
      <c r="M1456" s="2" t="str">
        <f t="shared" si="67"/>
        <v>italy</v>
      </c>
      <c r="N1456" s="2" t="str">
        <f>VLOOKUP(M1456,ClearingKeys!$A$2:$B$104,2,FALSE)</f>
        <v>EUROPE</v>
      </c>
      <c r="O1456" s="2">
        <f t="shared" si="66"/>
        <v>14</v>
      </c>
      <c r="P1456" t="str">
        <f t="shared" si="68"/>
        <v>Italy</v>
      </c>
    </row>
    <row r="1457" spans="1:16" ht="38.25" x14ac:dyDescent="0.2">
      <c r="A1457" s="1" t="s">
        <v>5204</v>
      </c>
      <c r="B1457" s="1" t="s">
        <v>3259</v>
      </c>
      <c r="C1457" s="1">
        <v>77000</v>
      </c>
      <c r="D1457" s="1">
        <v>77000</v>
      </c>
      <c r="E1457" s="1" t="s">
        <v>2902</v>
      </c>
      <c r="F1457" s="1">
        <v>77000</v>
      </c>
      <c r="G1457" s="1" t="s">
        <v>1370</v>
      </c>
      <c r="H1457" s="1" t="s">
        <v>4092</v>
      </c>
      <c r="I1457" s="1" t="s">
        <v>2895</v>
      </c>
      <c r="J1457" s="1" t="str">
        <f>VLOOKUP(I1457,tblCountries6[],2,FALSE)</f>
        <v>USA</v>
      </c>
      <c r="K1457" s="1" t="s">
        <v>5350</v>
      </c>
      <c r="L1457" s="1">
        <v>13</v>
      </c>
      <c r="M1457" s="2" t="str">
        <f t="shared" si="67"/>
        <v>usa</v>
      </c>
      <c r="N1457" s="2" t="str">
        <f>VLOOKUP(M1457,ClearingKeys!$A$2:$B$104,2,FALSE)</f>
        <v>NA</v>
      </c>
      <c r="O1457" s="2">
        <f t="shared" si="66"/>
        <v>13</v>
      </c>
      <c r="P1457" t="str">
        <f t="shared" si="68"/>
        <v>USA</v>
      </c>
    </row>
    <row r="1458" spans="1:16" ht="51" x14ac:dyDescent="0.2">
      <c r="A1458" s="1" t="s">
        <v>5205</v>
      </c>
      <c r="B1458" s="1" t="s">
        <v>1312</v>
      </c>
      <c r="C1458" s="1">
        <v>25000</v>
      </c>
      <c r="D1458" s="1">
        <v>25000</v>
      </c>
      <c r="E1458" s="1" t="s">
        <v>2902</v>
      </c>
      <c r="F1458" s="1">
        <v>25000</v>
      </c>
      <c r="G1458" s="1" t="s">
        <v>2584</v>
      </c>
      <c r="H1458" s="1" t="s">
        <v>6511</v>
      </c>
      <c r="I1458" s="1" t="s">
        <v>1241</v>
      </c>
      <c r="J1458" s="1" t="str">
        <f>VLOOKUP(I1458,tblCountries6[],2,FALSE)</f>
        <v>India</v>
      </c>
      <c r="K1458" s="1" t="s">
        <v>2431</v>
      </c>
      <c r="L1458" s="1">
        <v>4</v>
      </c>
      <c r="M1458" s="2" t="str">
        <f t="shared" si="67"/>
        <v>india</v>
      </c>
      <c r="N1458" s="2" t="str">
        <f>VLOOKUP(M1458,ClearingKeys!$A$2:$B$104,2,FALSE)</f>
        <v>ASIA</v>
      </c>
      <c r="O1458" s="2">
        <f t="shared" si="66"/>
        <v>4</v>
      </c>
      <c r="P1458" t="str">
        <f t="shared" si="68"/>
        <v>India</v>
      </c>
    </row>
    <row r="1459" spans="1:16" ht="38.25" x14ac:dyDescent="0.2">
      <c r="A1459" s="1" t="s">
        <v>5206</v>
      </c>
      <c r="B1459" s="1" t="s">
        <v>1930</v>
      </c>
      <c r="C1459" s="1">
        <v>64000</v>
      </c>
      <c r="D1459" s="1">
        <v>64000</v>
      </c>
      <c r="E1459" s="1" t="s">
        <v>2902</v>
      </c>
      <c r="F1459" s="1">
        <v>64000</v>
      </c>
      <c r="G1459" s="1" t="s">
        <v>1490</v>
      </c>
      <c r="H1459" s="1" t="s">
        <v>3027</v>
      </c>
      <c r="I1459" s="1" t="s">
        <v>2895</v>
      </c>
      <c r="J1459" s="1" t="str">
        <f>VLOOKUP(I1459,tblCountries6[],2,FALSE)</f>
        <v>USA</v>
      </c>
      <c r="K1459" s="1" t="s">
        <v>5350</v>
      </c>
      <c r="L1459" s="1">
        <v>12</v>
      </c>
      <c r="M1459" s="2" t="str">
        <f t="shared" si="67"/>
        <v>usa</v>
      </c>
      <c r="N1459" s="2" t="str">
        <f>VLOOKUP(M1459,ClearingKeys!$A$2:$B$104,2,FALSE)</f>
        <v>NA</v>
      </c>
      <c r="O1459" s="2">
        <f t="shared" si="66"/>
        <v>12</v>
      </c>
      <c r="P1459" t="str">
        <f t="shared" si="68"/>
        <v>USA</v>
      </c>
    </row>
    <row r="1460" spans="1:16" ht="38.25" x14ac:dyDescent="0.2">
      <c r="A1460" s="1" t="s">
        <v>5207</v>
      </c>
      <c r="B1460" s="1" t="s">
        <v>1253</v>
      </c>
      <c r="C1460" s="1">
        <v>146633</v>
      </c>
      <c r="D1460" s="1">
        <v>146633</v>
      </c>
      <c r="E1460" s="1" t="s">
        <v>211</v>
      </c>
      <c r="F1460" s="1">
        <v>231119.74859999999</v>
      </c>
      <c r="G1460" s="1" t="s">
        <v>5943</v>
      </c>
      <c r="H1460" s="1" t="s">
        <v>4092</v>
      </c>
      <c r="I1460" s="1" t="s">
        <v>922</v>
      </c>
      <c r="J1460" s="1" t="str">
        <f>VLOOKUP(I1460,tblCountries6[],2,FALSE)</f>
        <v>UK</v>
      </c>
      <c r="K1460" s="1" t="s">
        <v>5350</v>
      </c>
      <c r="L1460" s="1">
        <v>10</v>
      </c>
      <c r="M1460" s="2" t="str">
        <f t="shared" si="67"/>
        <v>uk</v>
      </c>
      <c r="N1460" s="2" t="str">
        <f>VLOOKUP(M1460,ClearingKeys!$A$2:$B$104,2,FALSE)</f>
        <v>EUROPE</v>
      </c>
      <c r="O1460" s="2">
        <f t="shared" si="66"/>
        <v>10</v>
      </c>
      <c r="P1460" t="str">
        <f t="shared" si="68"/>
        <v>UK</v>
      </c>
    </row>
    <row r="1461" spans="1:16" ht="51" x14ac:dyDescent="0.2">
      <c r="A1461" s="1" t="s">
        <v>5532</v>
      </c>
      <c r="B1461" s="1" t="s">
        <v>2137</v>
      </c>
      <c r="C1461" s="1">
        <v>76000</v>
      </c>
      <c r="D1461" s="1">
        <v>76000</v>
      </c>
      <c r="E1461" s="1" t="s">
        <v>2902</v>
      </c>
      <c r="F1461" s="1">
        <v>76000</v>
      </c>
      <c r="G1461" s="1" t="s">
        <v>5372</v>
      </c>
      <c r="H1461" s="1" t="s">
        <v>6511</v>
      </c>
      <c r="I1461" s="1" t="s">
        <v>2895</v>
      </c>
      <c r="J1461" s="1" t="str">
        <f>VLOOKUP(I1461,tblCountries6[],2,FALSE)</f>
        <v>USA</v>
      </c>
      <c r="K1461" s="1" t="s">
        <v>2431</v>
      </c>
      <c r="L1461" s="1">
        <v>10</v>
      </c>
      <c r="M1461" s="2" t="str">
        <f t="shared" si="67"/>
        <v>usa</v>
      </c>
      <c r="N1461" s="2" t="str">
        <f>VLOOKUP(M1461,ClearingKeys!$A$2:$B$104,2,FALSE)</f>
        <v>NA</v>
      </c>
      <c r="O1461" s="2">
        <f t="shared" si="66"/>
        <v>10</v>
      </c>
      <c r="P1461" t="str">
        <f t="shared" si="68"/>
        <v>USA</v>
      </c>
    </row>
    <row r="1462" spans="1:16" ht="38.25" x14ac:dyDescent="0.2">
      <c r="A1462" s="1" t="s">
        <v>5535</v>
      </c>
      <c r="B1462" s="1" t="s">
        <v>6482</v>
      </c>
      <c r="C1462" s="1">
        <v>10000</v>
      </c>
      <c r="D1462" s="1">
        <v>10000</v>
      </c>
      <c r="E1462" s="1" t="s">
        <v>211</v>
      </c>
      <c r="F1462" s="1">
        <v>15761.782719999999</v>
      </c>
      <c r="G1462" s="1" t="s">
        <v>6511</v>
      </c>
      <c r="H1462" s="1" t="s">
        <v>6511</v>
      </c>
      <c r="I1462" s="1" t="s">
        <v>922</v>
      </c>
      <c r="J1462" s="1" t="str">
        <f>VLOOKUP(I1462,tblCountries6[],2,FALSE)</f>
        <v>UK</v>
      </c>
      <c r="K1462" s="1" t="s">
        <v>5350</v>
      </c>
      <c r="L1462" s="1">
        <v>8</v>
      </c>
      <c r="M1462" s="2" t="str">
        <f t="shared" si="67"/>
        <v>uk</v>
      </c>
      <c r="N1462" s="2" t="str">
        <f>VLOOKUP(M1462,ClearingKeys!$A$2:$B$104,2,FALSE)</f>
        <v>EUROPE</v>
      </c>
      <c r="O1462" s="2">
        <f t="shared" si="66"/>
        <v>8</v>
      </c>
      <c r="P1462" t="str">
        <f t="shared" si="68"/>
        <v>UK</v>
      </c>
    </row>
    <row r="1463" spans="1:16" ht="38.25" x14ac:dyDescent="0.2">
      <c r="A1463" s="1" t="s">
        <v>5533</v>
      </c>
      <c r="B1463" s="1" t="s">
        <v>6482</v>
      </c>
      <c r="C1463" s="1" t="s">
        <v>4730</v>
      </c>
      <c r="D1463" s="1">
        <v>165000</v>
      </c>
      <c r="E1463" s="1" t="s">
        <v>4998</v>
      </c>
      <c r="F1463" s="1">
        <v>168285.09330000001</v>
      </c>
      <c r="G1463" s="1" t="s">
        <v>4092</v>
      </c>
      <c r="H1463" s="1" t="s">
        <v>4092</v>
      </c>
      <c r="I1463" s="1" t="s">
        <v>2553</v>
      </c>
      <c r="J1463" s="1" t="str">
        <f>VLOOKUP(I1463,tblCountries6[],2,FALSE)</f>
        <v>Australia</v>
      </c>
      <c r="K1463" s="1" t="s">
        <v>5350</v>
      </c>
      <c r="L1463" s="1">
        <v>17</v>
      </c>
      <c r="M1463" s="2" t="str">
        <f t="shared" si="67"/>
        <v>australia</v>
      </c>
      <c r="N1463" s="2" t="str">
        <f>VLOOKUP(M1463,ClearingKeys!$A$2:$B$104,2,FALSE)</f>
        <v>OCEANIA</v>
      </c>
      <c r="O1463" s="2">
        <f t="shared" si="66"/>
        <v>17</v>
      </c>
      <c r="P1463" t="str">
        <f t="shared" si="68"/>
        <v>Australia</v>
      </c>
    </row>
    <row r="1464" spans="1:16" ht="38.25" x14ac:dyDescent="0.2">
      <c r="A1464" s="1" t="s">
        <v>5542</v>
      </c>
      <c r="B1464" s="1" t="s">
        <v>5321</v>
      </c>
      <c r="C1464" s="1" t="s">
        <v>2381</v>
      </c>
      <c r="D1464" s="1">
        <v>50000</v>
      </c>
      <c r="E1464" s="1" t="s">
        <v>2902</v>
      </c>
      <c r="F1464" s="1">
        <v>50000</v>
      </c>
      <c r="G1464" s="1" t="s">
        <v>45</v>
      </c>
      <c r="H1464" s="1" t="s">
        <v>6511</v>
      </c>
      <c r="I1464" s="1" t="s">
        <v>961</v>
      </c>
      <c r="J1464" s="1" t="str">
        <f>VLOOKUP(I1464,tblCountries6[],2,FALSE)</f>
        <v>Kuwait</v>
      </c>
      <c r="K1464" s="1" t="s">
        <v>1240</v>
      </c>
      <c r="L1464" s="1">
        <v>13</v>
      </c>
      <c r="M1464" s="2" t="str">
        <f t="shared" si="67"/>
        <v>kuwait</v>
      </c>
      <c r="N1464" s="2" t="str">
        <f>VLOOKUP(M1464,ClearingKeys!$A$2:$B$104,2,FALSE)</f>
        <v>ASIA</v>
      </c>
      <c r="O1464" s="2">
        <f t="shared" si="66"/>
        <v>13</v>
      </c>
      <c r="P1464" t="str">
        <f t="shared" si="68"/>
        <v>Kuwait</v>
      </c>
    </row>
    <row r="1465" spans="1:16" ht="51" x14ac:dyDescent="0.2">
      <c r="A1465" s="1" t="s">
        <v>5541</v>
      </c>
      <c r="B1465" s="1" t="s">
        <v>5414</v>
      </c>
      <c r="C1465" s="1" t="s">
        <v>4074</v>
      </c>
      <c r="D1465" s="1">
        <v>7200</v>
      </c>
      <c r="E1465" s="1" t="s">
        <v>2902</v>
      </c>
      <c r="F1465" s="1">
        <v>7200</v>
      </c>
      <c r="G1465" s="1" t="s">
        <v>2925</v>
      </c>
      <c r="H1465" s="1" t="s">
        <v>2089</v>
      </c>
      <c r="I1465" s="1" t="s">
        <v>1044</v>
      </c>
      <c r="J1465" s="1" t="str">
        <f>VLOOKUP(I1465,tblCountries6[],2,FALSE)</f>
        <v>Colombia</v>
      </c>
      <c r="K1465" s="1" t="s">
        <v>1240</v>
      </c>
      <c r="L1465" s="1">
        <v>8</v>
      </c>
      <c r="M1465" s="2" t="str">
        <f t="shared" si="67"/>
        <v>colombia</v>
      </c>
      <c r="N1465" s="2" t="str">
        <f>VLOOKUP(M1465,ClearingKeys!$A$2:$B$104,2,FALSE)</f>
        <v>SA</v>
      </c>
      <c r="O1465" s="2">
        <f t="shared" si="66"/>
        <v>8</v>
      </c>
      <c r="P1465" t="str">
        <f t="shared" si="68"/>
        <v>Colombia</v>
      </c>
    </row>
    <row r="1466" spans="1:16" ht="63.75" x14ac:dyDescent="0.2">
      <c r="A1466" s="1" t="s">
        <v>5545</v>
      </c>
      <c r="B1466" s="1" t="s">
        <v>2443</v>
      </c>
      <c r="C1466" s="1">
        <v>42000</v>
      </c>
      <c r="D1466" s="1">
        <v>42000</v>
      </c>
      <c r="E1466" s="1" t="s">
        <v>2896</v>
      </c>
      <c r="F1466" s="1">
        <v>53356.776440000001</v>
      </c>
      <c r="G1466" s="1" t="s">
        <v>271</v>
      </c>
      <c r="H1466" s="1" t="s">
        <v>5482</v>
      </c>
      <c r="I1466" s="1" t="s">
        <v>1939</v>
      </c>
      <c r="J1466" s="1" t="str">
        <f>VLOOKUP(I1466,tblCountries6[],2,FALSE)</f>
        <v>Germany</v>
      </c>
      <c r="K1466" s="1" t="s">
        <v>2431</v>
      </c>
      <c r="L1466" s="1">
        <v>7</v>
      </c>
      <c r="M1466" s="2" t="str">
        <f t="shared" si="67"/>
        <v>germany</v>
      </c>
      <c r="N1466" s="2" t="str">
        <f>VLOOKUP(M1466,ClearingKeys!$A$2:$B$104,2,FALSE)</f>
        <v>EUROPE</v>
      </c>
      <c r="O1466" s="2">
        <f t="shared" si="66"/>
        <v>7</v>
      </c>
      <c r="P1466" t="str">
        <f t="shared" si="68"/>
        <v>Germany</v>
      </c>
    </row>
    <row r="1467" spans="1:16" ht="38.25" x14ac:dyDescent="0.2">
      <c r="A1467" s="1" t="s">
        <v>5544</v>
      </c>
      <c r="B1467" s="1" t="s">
        <v>4195</v>
      </c>
      <c r="C1467" s="1">
        <v>45000</v>
      </c>
      <c r="D1467" s="1">
        <v>45000</v>
      </c>
      <c r="E1467" s="1" t="s">
        <v>2902</v>
      </c>
      <c r="F1467" s="1">
        <v>45000</v>
      </c>
      <c r="G1467" s="1" t="s">
        <v>137</v>
      </c>
      <c r="H1467" s="1" t="s">
        <v>1409</v>
      </c>
      <c r="I1467" s="1" t="s">
        <v>2895</v>
      </c>
      <c r="J1467" s="1" t="str">
        <f>VLOOKUP(I1467,tblCountries6[],2,FALSE)</f>
        <v>USA</v>
      </c>
      <c r="K1467" s="1" t="s">
        <v>5350</v>
      </c>
      <c r="L1467" s="1">
        <v>10</v>
      </c>
      <c r="M1467" s="2" t="str">
        <f t="shared" si="67"/>
        <v>usa</v>
      </c>
      <c r="N1467" s="2" t="str">
        <f>VLOOKUP(M1467,ClearingKeys!$A$2:$B$104,2,FALSE)</f>
        <v>NA</v>
      </c>
      <c r="O1467" s="2">
        <f t="shared" si="66"/>
        <v>10</v>
      </c>
      <c r="P1467" t="str">
        <f t="shared" si="68"/>
        <v>USA</v>
      </c>
    </row>
    <row r="1468" spans="1:16" ht="51" x14ac:dyDescent="0.2">
      <c r="A1468" s="1" t="s">
        <v>5538</v>
      </c>
      <c r="B1468" s="1" t="s">
        <v>1047</v>
      </c>
      <c r="C1468" s="1">
        <v>5000</v>
      </c>
      <c r="D1468" s="1">
        <v>5000</v>
      </c>
      <c r="E1468" s="1" t="s">
        <v>2902</v>
      </c>
      <c r="F1468" s="1">
        <v>5000</v>
      </c>
      <c r="G1468" s="1" t="s">
        <v>3993</v>
      </c>
      <c r="H1468" s="1" t="s">
        <v>3027</v>
      </c>
      <c r="I1468" s="1" t="s">
        <v>1241</v>
      </c>
      <c r="J1468" s="1" t="str">
        <f>VLOOKUP(I1468,tblCountries6[],2,FALSE)</f>
        <v>India</v>
      </c>
      <c r="K1468" s="1" t="s">
        <v>2431</v>
      </c>
      <c r="L1468" s="1">
        <v>4</v>
      </c>
      <c r="M1468" s="2" t="str">
        <f t="shared" si="67"/>
        <v>india</v>
      </c>
      <c r="N1468" s="2" t="str">
        <f>VLOOKUP(M1468,ClearingKeys!$A$2:$B$104,2,FALSE)</f>
        <v>ASIA</v>
      </c>
      <c r="O1468" s="2">
        <f t="shared" si="66"/>
        <v>4</v>
      </c>
      <c r="P1468" t="str">
        <f t="shared" si="68"/>
        <v>India</v>
      </c>
    </row>
    <row r="1469" spans="1:16" ht="51" x14ac:dyDescent="0.2">
      <c r="A1469" s="1" t="s">
        <v>5537</v>
      </c>
      <c r="B1469" s="1" t="s">
        <v>3170</v>
      </c>
      <c r="C1469" s="1">
        <v>74000</v>
      </c>
      <c r="D1469" s="1">
        <v>74000</v>
      </c>
      <c r="E1469" s="1" t="s">
        <v>4998</v>
      </c>
      <c r="F1469" s="1">
        <v>75473.314570000002</v>
      </c>
      <c r="G1469" s="1" t="s">
        <v>3920</v>
      </c>
      <c r="H1469" s="1" t="s">
        <v>6511</v>
      </c>
      <c r="I1469" s="1" t="s">
        <v>2553</v>
      </c>
      <c r="J1469" s="1" t="str">
        <f>VLOOKUP(I1469,tblCountries6[],2,FALSE)</f>
        <v>Australia</v>
      </c>
      <c r="K1469" s="1" t="s">
        <v>2431</v>
      </c>
      <c r="L1469" s="1">
        <v>20</v>
      </c>
      <c r="M1469" s="2" t="str">
        <f t="shared" si="67"/>
        <v>australia</v>
      </c>
      <c r="N1469" s="2" t="str">
        <f>VLOOKUP(M1469,ClearingKeys!$A$2:$B$104,2,FALSE)</f>
        <v>OCEANIA</v>
      </c>
      <c r="O1469" s="2">
        <f t="shared" si="66"/>
        <v>20</v>
      </c>
      <c r="P1469" t="str">
        <f t="shared" si="68"/>
        <v>Australia</v>
      </c>
    </row>
    <row r="1470" spans="1:16" ht="38.25" x14ac:dyDescent="0.2">
      <c r="A1470" s="1" t="s">
        <v>5540</v>
      </c>
      <c r="B1470" s="1" t="s">
        <v>6219</v>
      </c>
      <c r="C1470" s="1" t="s">
        <v>393</v>
      </c>
      <c r="D1470" s="1">
        <v>15000</v>
      </c>
      <c r="E1470" s="1" t="s">
        <v>2902</v>
      </c>
      <c r="F1470" s="1">
        <v>15000</v>
      </c>
      <c r="G1470" s="1" t="s">
        <v>3027</v>
      </c>
      <c r="H1470" s="1" t="s">
        <v>3027</v>
      </c>
      <c r="I1470" s="1" t="s">
        <v>1507</v>
      </c>
      <c r="J1470" s="1" t="str">
        <f>VLOOKUP(I1470,tblCountries6[],2,FALSE)</f>
        <v>Romania</v>
      </c>
      <c r="K1470" s="1" t="s">
        <v>5350</v>
      </c>
      <c r="L1470" s="1">
        <v>5</v>
      </c>
      <c r="M1470" s="2" t="str">
        <f t="shared" si="67"/>
        <v>romania</v>
      </c>
      <c r="N1470" s="2" t="str">
        <f>VLOOKUP(M1470,ClearingKeys!$A$2:$B$104,2,FALSE)</f>
        <v>EUROPE</v>
      </c>
      <c r="O1470" s="2">
        <f t="shared" si="66"/>
        <v>5</v>
      </c>
      <c r="P1470" t="str">
        <f t="shared" si="68"/>
        <v>Romania</v>
      </c>
    </row>
    <row r="1471" spans="1:16" ht="51" x14ac:dyDescent="0.2">
      <c r="A1471" s="1" t="s">
        <v>5750</v>
      </c>
      <c r="B1471" s="1" t="s">
        <v>1117</v>
      </c>
      <c r="C1471" s="1" t="s">
        <v>1110</v>
      </c>
      <c r="D1471" s="1">
        <v>33500</v>
      </c>
      <c r="E1471" s="1" t="s">
        <v>2896</v>
      </c>
      <c r="F1471" s="1">
        <v>42558.38121</v>
      </c>
      <c r="G1471" s="1" t="s">
        <v>1576</v>
      </c>
      <c r="H1471" s="1" t="s">
        <v>2089</v>
      </c>
      <c r="I1471" s="1" t="s">
        <v>1939</v>
      </c>
      <c r="J1471" s="1" t="str">
        <f>VLOOKUP(I1471,tblCountries6[],2,FALSE)</f>
        <v>Germany</v>
      </c>
      <c r="K1471" s="1" t="s">
        <v>2431</v>
      </c>
      <c r="L1471" s="1">
        <v>8</v>
      </c>
      <c r="M1471" s="2" t="str">
        <f t="shared" si="67"/>
        <v>germany</v>
      </c>
      <c r="N1471" s="2" t="str">
        <f>VLOOKUP(M1471,ClearingKeys!$A$2:$B$104,2,FALSE)</f>
        <v>EUROPE</v>
      </c>
      <c r="O1471" s="2">
        <f t="shared" si="66"/>
        <v>8</v>
      </c>
      <c r="P1471" t="str">
        <f t="shared" si="68"/>
        <v>Germany</v>
      </c>
    </row>
    <row r="1472" spans="1:16" ht="38.25" x14ac:dyDescent="0.2">
      <c r="A1472" s="1" t="s">
        <v>5704</v>
      </c>
      <c r="B1472" s="1" t="s">
        <v>1117</v>
      </c>
      <c r="C1472" s="1" t="s">
        <v>2586</v>
      </c>
      <c r="D1472" s="1">
        <v>61000</v>
      </c>
      <c r="E1472" s="1" t="s">
        <v>2902</v>
      </c>
      <c r="F1472" s="1">
        <v>61000</v>
      </c>
      <c r="G1472" s="1" t="s">
        <v>2972</v>
      </c>
      <c r="H1472" s="1" t="s">
        <v>6511</v>
      </c>
      <c r="I1472" s="1" t="s">
        <v>2895</v>
      </c>
      <c r="J1472" s="1" t="str">
        <f>VLOOKUP(I1472,tblCountries6[],2,FALSE)</f>
        <v>USA</v>
      </c>
      <c r="K1472" s="1" t="s">
        <v>1240</v>
      </c>
      <c r="L1472" s="1">
        <v>5</v>
      </c>
      <c r="M1472" s="2" t="str">
        <f t="shared" si="67"/>
        <v>usa</v>
      </c>
      <c r="N1472" s="2" t="str">
        <f>VLOOKUP(M1472,ClearingKeys!$A$2:$B$104,2,FALSE)</f>
        <v>NA</v>
      </c>
      <c r="O1472" s="2">
        <f t="shared" si="66"/>
        <v>5</v>
      </c>
      <c r="P1472" t="str">
        <f t="shared" si="68"/>
        <v>USA</v>
      </c>
    </row>
    <row r="1473" spans="1:16" ht="51" x14ac:dyDescent="0.2">
      <c r="A1473" s="1" t="s">
        <v>5703</v>
      </c>
      <c r="B1473" s="1" t="s">
        <v>2204</v>
      </c>
      <c r="C1473" s="1">
        <v>66000</v>
      </c>
      <c r="D1473" s="1">
        <v>66000</v>
      </c>
      <c r="E1473" s="1" t="s">
        <v>2902</v>
      </c>
      <c r="F1473" s="1">
        <v>66000</v>
      </c>
      <c r="G1473" s="1" t="s">
        <v>4046</v>
      </c>
      <c r="H1473" s="1" t="s">
        <v>6511</v>
      </c>
      <c r="I1473" s="1" t="s">
        <v>2895</v>
      </c>
      <c r="J1473" s="1" t="str">
        <f>VLOOKUP(I1473,tblCountries6[],2,FALSE)</f>
        <v>USA</v>
      </c>
      <c r="K1473" s="1" t="s">
        <v>1240</v>
      </c>
      <c r="L1473" s="1">
        <v>2</v>
      </c>
      <c r="M1473" s="2" t="str">
        <f t="shared" si="67"/>
        <v>usa</v>
      </c>
      <c r="N1473" s="2" t="str">
        <f>VLOOKUP(M1473,ClearingKeys!$A$2:$B$104,2,FALSE)</f>
        <v>NA</v>
      </c>
      <c r="O1473" s="2">
        <f t="shared" si="66"/>
        <v>2</v>
      </c>
      <c r="P1473" t="str">
        <f t="shared" si="68"/>
        <v>USA</v>
      </c>
    </row>
    <row r="1474" spans="1:16" ht="51" x14ac:dyDescent="0.2">
      <c r="A1474" s="1" t="s">
        <v>5706</v>
      </c>
      <c r="B1474" s="1" t="s">
        <v>6141</v>
      </c>
      <c r="C1474" s="1" t="s">
        <v>404</v>
      </c>
      <c r="D1474" s="1">
        <v>278000</v>
      </c>
      <c r="E1474" s="1" t="s">
        <v>718</v>
      </c>
      <c r="F1474" s="1">
        <v>4950.6008389999997</v>
      </c>
      <c r="G1474" s="1" t="s">
        <v>4834</v>
      </c>
      <c r="H1474" s="1" t="s">
        <v>381</v>
      </c>
      <c r="I1474" s="1" t="s">
        <v>1241</v>
      </c>
      <c r="J1474" s="1" t="str">
        <f>VLOOKUP(I1474,tblCountries6[],2,FALSE)</f>
        <v>India</v>
      </c>
      <c r="K1474" s="1" t="s">
        <v>2431</v>
      </c>
      <c r="L1474" s="1">
        <v>8</v>
      </c>
      <c r="M1474" s="2" t="str">
        <f t="shared" si="67"/>
        <v>india</v>
      </c>
      <c r="N1474" s="2" t="str">
        <f>VLOOKUP(M1474,ClearingKeys!$A$2:$B$104,2,FALSE)</f>
        <v>ASIA</v>
      </c>
      <c r="O1474" s="2">
        <f t="shared" si="66"/>
        <v>8</v>
      </c>
      <c r="P1474" t="str">
        <f t="shared" si="68"/>
        <v>India</v>
      </c>
    </row>
    <row r="1475" spans="1:16" ht="38.25" x14ac:dyDescent="0.2">
      <c r="A1475" s="1" t="s">
        <v>5705</v>
      </c>
      <c r="B1475" s="1" t="s">
        <v>4219</v>
      </c>
      <c r="C1475" s="1">
        <v>55000</v>
      </c>
      <c r="D1475" s="1">
        <v>55000</v>
      </c>
      <c r="E1475" s="1" t="s">
        <v>2902</v>
      </c>
      <c r="F1475" s="1">
        <v>55000</v>
      </c>
      <c r="G1475" s="1" t="s">
        <v>2416</v>
      </c>
      <c r="H1475" s="1" t="s">
        <v>3027</v>
      </c>
      <c r="I1475" s="1" t="s">
        <v>2895</v>
      </c>
      <c r="J1475" s="1" t="str">
        <f>VLOOKUP(I1475,tblCountries6[],2,FALSE)</f>
        <v>USA</v>
      </c>
      <c r="K1475" s="1" t="s">
        <v>5350</v>
      </c>
      <c r="L1475" s="1">
        <v>14</v>
      </c>
      <c r="M1475" s="2" t="str">
        <f t="shared" si="67"/>
        <v>usa</v>
      </c>
      <c r="N1475" s="2" t="str">
        <f>VLOOKUP(M1475,ClearingKeys!$A$2:$B$104,2,FALSE)</f>
        <v>NA</v>
      </c>
      <c r="O1475" s="2">
        <f t="shared" si="66"/>
        <v>14</v>
      </c>
      <c r="P1475" t="str">
        <f t="shared" si="68"/>
        <v>USA</v>
      </c>
    </row>
    <row r="1476" spans="1:16" ht="38.25" x14ac:dyDescent="0.2">
      <c r="A1476" s="1" t="s">
        <v>5700</v>
      </c>
      <c r="B1476" s="1" t="s">
        <v>6424</v>
      </c>
      <c r="C1476" s="1">
        <v>32000</v>
      </c>
      <c r="D1476" s="1">
        <v>32000</v>
      </c>
      <c r="E1476" s="1" t="s">
        <v>2902</v>
      </c>
      <c r="F1476" s="1">
        <v>32000</v>
      </c>
      <c r="G1476" s="1" t="s">
        <v>1273</v>
      </c>
      <c r="H1476" s="1" t="s">
        <v>381</v>
      </c>
      <c r="I1476" s="1" t="s">
        <v>2895</v>
      </c>
      <c r="J1476" s="1" t="str">
        <f>VLOOKUP(I1476,tblCountries6[],2,FALSE)</f>
        <v>USA</v>
      </c>
      <c r="K1476" s="1" t="s">
        <v>1240</v>
      </c>
      <c r="L1476" s="1">
        <v>10</v>
      </c>
      <c r="M1476" s="2" t="str">
        <f t="shared" si="67"/>
        <v>usa</v>
      </c>
      <c r="N1476" s="2" t="str">
        <f>VLOOKUP(M1476,ClearingKeys!$A$2:$B$104,2,FALSE)</f>
        <v>NA</v>
      </c>
      <c r="O1476" s="2">
        <f t="shared" si="66"/>
        <v>10</v>
      </c>
      <c r="P1476" t="str">
        <f t="shared" si="68"/>
        <v>USA</v>
      </c>
    </row>
    <row r="1477" spans="1:16" ht="51" x14ac:dyDescent="0.2">
      <c r="A1477" s="1" t="s">
        <v>5699</v>
      </c>
      <c r="B1477" s="1" t="s">
        <v>6492</v>
      </c>
      <c r="C1477" s="1">
        <v>18000</v>
      </c>
      <c r="D1477" s="1">
        <v>18000</v>
      </c>
      <c r="E1477" s="1" t="s">
        <v>2902</v>
      </c>
      <c r="F1477" s="1">
        <v>18000</v>
      </c>
      <c r="G1477" s="1" t="s">
        <v>5472</v>
      </c>
      <c r="H1477" s="1" t="s">
        <v>6511</v>
      </c>
      <c r="I1477" s="1" t="s">
        <v>1241</v>
      </c>
      <c r="J1477" s="1" t="str">
        <f>VLOOKUP(I1477,tblCountries6[],2,FALSE)</f>
        <v>India</v>
      </c>
      <c r="K1477" s="1" t="s">
        <v>2431</v>
      </c>
      <c r="L1477" s="1">
        <v>6</v>
      </c>
      <c r="M1477" s="2" t="str">
        <f t="shared" si="67"/>
        <v>india</v>
      </c>
      <c r="N1477" s="2" t="str">
        <f>VLOOKUP(M1477,ClearingKeys!$A$2:$B$104,2,FALSE)</f>
        <v>ASIA</v>
      </c>
      <c r="O1477" s="2">
        <f t="shared" si="66"/>
        <v>6</v>
      </c>
      <c r="P1477" t="str">
        <f t="shared" si="68"/>
        <v>India</v>
      </c>
    </row>
    <row r="1478" spans="1:16" ht="38.25" x14ac:dyDescent="0.2">
      <c r="A1478" s="1" t="s">
        <v>5702</v>
      </c>
      <c r="B1478" s="1" t="s">
        <v>5834</v>
      </c>
      <c r="C1478" s="1" t="s">
        <v>3731</v>
      </c>
      <c r="D1478" s="1">
        <v>650000</v>
      </c>
      <c r="E1478" s="1" t="s">
        <v>718</v>
      </c>
      <c r="F1478" s="1">
        <v>11575.145850000001</v>
      </c>
      <c r="G1478" s="1" t="s">
        <v>248</v>
      </c>
      <c r="H1478" s="1" t="s">
        <v>6511</v>
      </c>
      <c r="I1478" s="1" t="s">
        <v>1241</v>
      </c>
      <c r="J1478" s="1" t="str">
        <f>VLOOKUP(I1478,tblCountries6[],2,FALSE)</f>
        <v>India</v>
      </c>
      <c r="K1478" s="1" t="s">
        <v>1240</v>
      </c>
      <c r="L1478" s="1">
        <v>21</v>
      </c>
      <c r="M1478" s="2" t="str">
        <f t="shared" si="67"/>
        <v>india</v>
      </c>
      <c r="N1478" s="2" t="str">
        <f>VLOOKUP(M1478,ClearingKeys!$A$2:$B$104,2,FALSE)</f>
        <v>ASIA</v>
      </c>
      <c r="O1478" s="2">
        <f t="shared" ref="O1478:O1541" si="69">IF(ISBLANK(L1478),"na",L1478)</f>
        <v>21</v>
      </c>
      <c r="P1478" t="str">
        <f t="shared" si="68"/>
        <v>India</v>
      </c>
    </row>
    <row r="1479" spans="1:16" ht="51" x14ac:dyDescent="0.2">
      <c r="A1479" s="1" t="s">
        <v>5701</v>
      </c>
      <c r="B1479" s="1" t="s">
        <v>6545</v>
      </c>
      <c r="C1479" s="1">
        <v>50000</v>
      </c>
      <c r="D1479" s="1">
        <v>50000</v>
      </c>
      <c r="E1479" s="1" t="s">
        <v>2896</v>
      </c>
      <c r="F1479" s="1">
        <v>63519.971949999999</v>
      </c>
      <c r="G1479" s="1" t="s">
        <v>6241</v>
      </c>
      <c r="H1479" s="1" t="s">
        <v>519</v>
      </c>
      <c r="I1479" s="1" t="s">
        <v>3407</v>
      </c>
      <c r="J1479" s="1" t="str">
        <f>VLOOKUP(I1479,tblCountries6[],2,FALSE)</f>
        <v>italy</v>
      </c>
      <c r="K1479" s="1" t="s">
        <v>2431</v>
      </c>
      <c r="L1479" s="1">
        <v>15</v>
      </c>
      <c r="M1479" s="2" t="str">
        <f t="shared" ref="M1479:M1542" si="70">TRIM(LOWER(J1479))</f>
        <v>italy</v>
      </c>
      <c r="N1479" s="2" t="str">
        <f>VLOOKUP(M1479,ClearingKeys!$A$2:$B$104,2,FALSE)</f>
        <v>EUROPE</v>
      </c>
      <c r="O1479" s="2">
        <f t="shared" si="69"/>
        <v>15</v>
      </c>
      <c r="P1479" t="str">
        <f t="shared" ref="P1479:P1542" si="71">IF(M1479="usa","USA",IF(M1479="UK","UK",PROPER(M1479)))</f>
        <v>Italy</v>
      </c>
    </row>
    <row r="1480" spans="1:16" ht="51" x14ac:dyDescent="0.2">
      <c r="A1480" s="1" t="s">
        <v>5696</v>
      </c>
      <c r="B1480" s="1" t="s">
        <v>6002</v>
      </c>
      <c r="C1480" s="1" t="s">
        <v>1372</v>
      </c>
      <c r="D1480" s="1">
        <v>4000000</v>
      </c>
      <c r="E1480" s="1" t="s">
        <v>718</v>
      </c>
      <c r="F1480" s="1">
        <v>71231.666750000004</v>
      </c>
      <c r="G1480" s="1" t="s">
        <v>1195</v>
      </c>
      <c r="H1480" s="1" t="s">
        <v>1409</v>
      </c>
      <c r="I1480" s="1" t="s">
        <v>1241</v>
      </c>
      <c r="J1480" s="1" t="str">
        <f>VLOOKUP(I1480,tblCountries6[],2,FALSE)</f>
        <v>India</v>
      </c>
      <c r="K1480" s="1" t="s">
        <v>2431</v>
      </c>
      <c r="L1480" s="1">
        <v>5</v>
      </c>
      <c r="M1480" s="2" t="str">
        <f t="shared" si="70"/>
        <v>india</v>
      </c>
      <c r="N1480" s="2" t="str">
        <f>VLOOKUP(M1480,ClearingKeys!$A$2:$B$104,2,FALSE)</f>
        <v>ASIA</v>
      </c>
      <c r="O1480" s="2">
        <f t="shared" si="69"/>
        <v>5</v>
      </c>
      <c r="P1480" t="str">
        <f t="shared" si="71"/>
        <v>India</v>
      </c>
    </row>
    <row r="1481" spans="1:16" ht="38.25" x14ac:dyDescent="0.2">
      <c r="A1481" s="1" t="s">
        <v>5708</v>
      </c>
      <c r="B1481" s="1" t="s">
        <v>2518</v>
      </c>
      <c r="C1481" s="1" t="s">
        <v>3231</v>
      </c>
      <c r="D1481" s="1">
        <v>10000</v>
      </c>
      <c r="E1481" s="1" t="s">
        <v>2902</v>
      </c>
      <c r="F1481" s="1">
        <v>10000</v>
      </c>
      <c r="G1481" s="1" t="s">
        <v>1729</v>
      </c>
      <c r="H1481" s="1" t="s">
        <v>6511</v>
      </c>
      <c r="I1481" s="1" t="s">
        <v>2543</v>
      </c>
      <c r="J1481" s="1" t="str">
        <f>VLOOKUP(I1481,tblCountries6[],2,FALSE)</f>
        <v>Brasil</v>
      </c>
      <c r="K1481" s="1" t="s">
        <v>1240</v>
      </c>
      <c r="L1481" s="1">
        <v>1</v>
      </c>
      <c r="M1481" s="2" t="str">
        <f t="shared" si="70"/>
        <v>brasil</v>
      </c>
      <c r="N1481" s="2" t="str">
        <f>VLOOKUP(M1481,ClearingKeys!$A$2:$B$104,2,FALSE)</f>
        <v>SA</v>
      </c>
      <c r="O1481" s="2">
        <f t="shared" si="69"/>
        <v>1</v>
      </c>
      <c r="P1481" t="str">
        <f t="shared" si="71"/>
        <v>Brasil</v>
      </c>
    </row>
    <row r="1482" spans="1:16" ht="51" x14ac:dyDescent="0.2">
      <c r="A1482" s="1" t="s">
        <v>5709</v>
      </c>
      <c r="B1482" s="1" t="s">
        <v>4581</v>
      </c>
      <c r="C1482" s="1">
        <v>74300</v>
      </c>
      <c r="D1482" s="1">
        <v>74300</v>
      </c>
      <c r="E1482" s="1" t="s">
        <v>2902</v>
      </c>
      <c r="F1482" s="1">
        <v>74300</v>
      </c>
      <c r="G1482" s="1" t="s">
        <v>1541</v>
      </c>
      <c r="H1482" s="1" t="s">
        <v>6511</v>
      </c>
      <c r="I1482" s="1" t="s">
        <v>2895</v>
      </c>
      <c r="J1482" s="1" t="str">
        <f>VLOOKUP(I1482,tblCountries6[],2,FALSE)</f>
        <v>USA</v>
      </c>
      <c r="K1482" s="1" t="s">
        <v>1240</v>
      </c>
      <c r="L1482" s="1">
        <v>3</v>
      </c>
      <c r="M1482" s="2" t="str">
        <f t="shared" si="70"/>
        <v>usa</v>
      </c>
      <c r="N1482" s="2" t="str">
        <f>VLOOKUP(M1482,ClearingKeys!$A$2:$B$104,2,FALSE)</f>
        <v>NA</v>
      </c>
      <c r="O1482" s="2">
        <f t="shared" si="69"/>
        <v>3</v>
      </c>
      <c r="P1482" t="str">
        <f t="shared" si="71"/>
        <v>USA</v>
      </c>
    </row>
    <row r="1483" spans="1:16" ht="38.25" x14ac:dyDescent="0.2">
      <c r="A1483" s="1" t="s">
        <v>5722</v>
      </c>
      <c r="B1483" s="1" t="s">
        <v>4581</v>
      </c>
      <c r="C1483" s="1">
        <v>1500000</v>
      </c>
      <c r="D1483" s="1">
        <v>1500000</v>
      </c>
      <c r="E1483" s="1" t="s">
        <v>718</v>
      </c>
      <c r="F1483" s="1">
        <v>26711.875029999999</v>
      </c>
      <c r="G1483" s="1" t="s">
        <v>6380</v>
      </c>
      <c r="H1483" s="1" t="s">
        <v>5482</v>
      </c>
      <c r="I1483" s="1" t="s">
        <v>1241</v>
      </c>
      <c r="J1483" s="1" t="str">
        <f>VLOOKUP(I1483,tblCountries6[],2,FALSE)</f>
        <v>India</v>
      </c>
      <c r="K1483" s="1" t="s">
        <v>1240</v>
      </c>
      <c r="L1483" s="1">
        <v>10</v>
      </c>
      <c r="M1483" s="2" t="str">
        <f t="shared" si="70"/>
        <v>india</v>
      </c>
      <c r="N1483" s="2" t="str">
        <f>VLOOKUP(M1483,ClearingKeys!$A$2:$B$104,2,FALSE)</f>
        <v>ASIA</v>
      </c>
      <c r="O1483" s="2">
        <f t="shared" si="69"/>
        <v>10</v>
      </c>
      <c r="P1483" t="str">
        <f t="shared" si="71"/>
        <v>India</v>
      </c>
    </row>
    <row r="1484" spans="1:16" ht="38.25" x14ac:dyDescent="0.2">
      <c r="A1484" s="1" t="s">
        <v>5721</v>
      </c>
      <c r="B1484" s="1" t="s">
        <v>5327</v>
      </c>
      <c r="C1484" s="1" t="s">
        <v>2436</v>
      </c>
      <c r="D1484" s="1">
        <v>536000</v>
      </c>
      <c r="E1484" s="1" t="s">
        <v>718</v>
      </c>
      <c r="F1484" s="1">
        <v>9545.0433439999997</v>
      </c>
      <c r="G1484" s="1" t="s">
        <v>2188</v>
      </c>
      <c r="H1484" s="1" t="s">
        <v>3027</v>
      </c>
      <c r="I1484" s="1" t="s">
        <v>1241</v>
      </c>
      <c r="J1484" s="1" t="str">
        <f>VLOOKUP(I1484,tblCountries6[],2,FALSE)</f>
        <v>India</v>
      </c>
      <c r="K1484" s="1" t="s">
        <v>1240</v>
      </c>
      <c r="L1484" s="1">
        <v>4</v>
      </c>
      <c r="M1484" s="2" t="str">
        <f t="shared" si="70"/>
        <v>india</v>
      </c>
      <c r="N1484" s="2" t="str">
        <f>VLOOKUP(M1484,ClearingKeys!$A$2:$B$104,2,FALSE)</f>
        <v>ASIA</v>
      </c>
      <c r="O1484" s="2">
        <f t="shared" si="69"/>
        <v>4</v>
      </c>
      <c r="P1484" t="str">
        <f t="shared" si="71"/>
        <v>India</v>
      </c>
    </row>
    <row r="1485" spans="1:16" ht="38.25" x14ac:dyDescent="0.2">
      <c r="A1485" s="1" t="s">
        <v>5720</v>
      </c>
      <c r="B1485" s="1" t="s">
        <v>1578</v>
      </c>
      <c r="C1485" s="1">
        <v>95000</v>
      </c>
      <c r="D1485" s="1">
        <v>95000</v>
      </c>
      <c r="E1485" s="1" t="s">
        <v>2902</v>
      </c>
      <c r="F1485" s="1">
        <v>95000</v>
      </c>
      <c r="G1485" s="1" t="s">
        <v>1907</v>
      </c>
      <c r="H1485" s="1" t="s">
        <v>6511</v>
      </c>
      <c r="I1485" s="1" t="s">
        <v>2895</v>
      </c>
      <c r="J1485" s="1" t="str">
        <f>VLOOKUP(I1485,tblCountries6[],2,FALSE)</f>
        <v>USA</v>
      </c>
      <c r="K1485" s="1" t="s">
        <v>1240</v>
      </c>
      <c r="L1485" s="1">
        <v>15</v>
      </c>
      <c r="M1485" s="2" t="str">
        <f t="shared" si="70"/>
        <v>usa</v>
      </c>
      <c r="N1485" s="2" t="str">
        <f>VLOOKUP(M1485,ClearingKeys!$A$2:$B$104,2,FALSE)</f>
        <v>NA</v>
      </c>
      <c r="O1485" s="2">
        <f t="shared" si="69"/>
        <v>15</v>
      </c>
      <c r="P1485" t="str">
        <f t="shared" si="71"/>
        <v>USA</v>
      </c>
    </row>
    <row r="1486" spans="1:16" ht="38.25" x14ac:dyDescent="0.2">
      <c r="A1486" s="1" t="s">
        <v>5719</v>
      </c>
      <c r="B1486" s="1" t="s">
        <v>1279</v>
      </c>
      <c r="C1486" s="1">
        <v>64300</v>
      </c>
      <c r="D1486" s="1">
        <v>64300</v>
      </c>
      <c r="E1486" s="1" t="s">
        <v>2902</v>
      </c>
      <c r="F1486" s="1">
        <v>64300</v>
      </c>
      <c r="G1486" s="1" t="s">
        <v>487</v>
      </c>
      <c r="H1486" s="1" t="s">
        <v>519</v>
      </c>
      <c r="I1486" s="1" t="s">
        <v>2895</v>
      </c>
      <c r="J1486" s="1" t="str">
        <f>VLOOKUP(I1486,tblCountries6[],2,FALSE)</f>
        <v>USA</v>
      </c>
      <c r="K1486" s="1" t="s">
        <v>1240</v>
      </c>
      <c r="L1486" s="1">
        <v>15</v>
      </c>
      <c r="M1486" s="2" t="str">
        <f t="shared" si="70"/>
        <v>usa</v>
      </c>
      <c r="N1486" s="2" t="str">
        <f>VLOOKUP(M1486,ClearingKeys!$A$2:$B$104,2,FALSE)</f>
        <v>NA</v>
      </c>
      <c r="O1486" s="2">
        <f t="shared" si="69"/>
        <v>15</v>
      </c>
      <c r="P1486" t="str">
        <f t="shared" si="71"/>
        <v>USA</v>
      </c>
    </row>
    <row r="1487" spans="1:16" ht="51" x14ac:dyDescent="0.2">
      <c r="A1487" s="1" t="s">
        <v>5718</v>
      </c>
      <c r="B1487" s="1" t="s">
        <v>5004</v>
      </c>
      <c r="C1487" s="1">
        <v>250000</v>
      </c>
      <c r="D1487" s="1">
        <v>250000</v>
      </c>
      <c r="E1487" s="1" t="s">
        <v>2902</v>
      </c>
      <c r="F1487" s="1">
        <v>250000</v>
      </c>
      <c r="G1487" s="1" t="s">
        <v>69</v>
      </c>
      <c r="H1487" s="1" t="s">
        <v>5482</v>
      </c>
      <c r="I1487" s="1" t="s">
        <v>2895</v>
      </c>
      <c r="J1487" s="1" t="str">
        <f>VLOOKUP(I1487,tblCountries6[],2,FALSE)</f>
        <v>USA</v>
      </c>
      <c r="K1487" s="1" t="s">
        <v>2431</v>
      </c>
      <c r="L1487" s="1">
        <v>20</v>
      </c>
      <c r="M1487" s="2" t="str">
        <f t="shared" si="70"/>
        <v>usa</v>
      </c>
      <c r="N1487" s="2" t="str">
        <f>VLOOKUP(M1487,ClearingKeys!$A$2:$B$104,2,FALSE)</f>
        <v>NA</v>
      </c>
      <c r="O1487" s="2">
        <f t="shared" si="69"/>
        <v>20</v>
      </c>
      <c r="P1487" t="str">
        <f t="shared" si="71"/>
        <v>USA</v>
      </c>
    </row>
    <row r="1488" spans="1:16" ht="38.25" x14ac:dyDescent="0.2">
      <c r="A1488" s="1" t="s">
        <v>5715</v>
      </c>
      <c r="B1488" s="1" t="s">
        <v>5481</v>
      </c>
      <c r="C1488" s="1">
        <v>89000</v>
      </c>
      <c r="D1488" s="1">
        <v>89000</v>
      </c>
      <c r="E1488" s="1" t="s">
        <v>2902</v>
      </c>
      <c r="F1488" s="1">
        <v>89000</v>
      </c>
      <c r="G1488" s="1" t="s">
        <v>4493</v>
      </c>
      <c r="H1488" s="1" t="s">
        <v>3027</v>
      </c>
      <c r="I1488" s="1" t="s">
        <v>2895</v>
      </c>
      <c r="J1488" s="1" t="str">
        <f>VLOOKUP(I1488,tblCountries6[],2,FALSE)</f>
        <v>USA</v>
      </c>
      <c r="K1488" s="1" t="s">
        <v>5350</v>
      </c>
      <c r="L1488" s="1">
        <v>10</v>
      </c>
      <c r="M1488" s="2" t="str">
        <f t="shared" si="70"/>
        <v>usa</v>
      </c>
      <c r="N1488" s="2" t="str">
        <f>VLOOKUP(M1488,ClearingKeys!$A$2:$B$104,2,FALSE)</f>
        <v>NA</v>
      </c>
      <c r="O1488" s="2">
        <f t="shared" si="69"/>
        <v>10</v>
      </c>
      <c r="P1488" t="str">
        <f t="shared" si="71"/>
        <v>USA</v>
      </c>
    </row>
    <row r="1489" spans="1:16" ht="51" x14ac:dyDescent="0.2">
      <c r="A1489" s="1" t="s">
        <v>5725</v>
      </c>
      <c r="B1489" s="1" t="s">
        <v>3967</v>
      </c>
      <c r="C1489" s="1">
        <v>75000</v>
      </c>
      <c r="D1489" s="1">
        <v>75000</v>
      </c>
      <c r="E1489" s="1" t="s">
        <v>2902</v>
      </c>
      <c r="F1489" s="1">
        <v>75000</v>
      </c>
      <c r="G1489" s="1" t="s">
        <v>2972</v>
      </c>
      <c r="H1489" s="1" t="s">
        <v>6511</v>
      </c>
      <c r="I1489" s="1" t="s">
        <v>2895</v>
      </c>
      <c r="J1489" s="1" t="str">
        <f>VLOOKUP(I1489,tblCountries6[],2,FALSE)</f>
        <v>USA</v>
      </c>
      <c r="K1489" s="1" t="s">
        <v>2431</v>
      </c>
      <c r="L1489" s="1">
        <v>1.5</v>
      </c>
      <c r="M1489" s="2" t="str">
        <f t="shared" si="70"/>
        <v>usa</v>
      </c>
      <c r="N1489" s="2" t="str">
        <f>VLOOKUP(M1489,ClearingKeys!$A$2:$B$104,2,FALSE)</f>
        <v>NA</v>
      </c>
      <c r="O1489" s="2">
        <f t="shared" si="69"/>
        <v>1.5</v>
      </c>
      <c r="P1489" t="str">
        <f t="shared" si="71"/>
        <v>USA</v>
      </c>
    </row>
    <row r="1490" spans="1:16" ht="51" x14ac:dyDescent="0.2">
      <c r="A1490" s="1" t="s">
        <v>5723</v>
      </c>
      <c r="B1490" s="1" t="s">
        <v>5067</v>
      </c>
      <c r="C1490" s="1">
        <v>45000</v>
      </c>
      <c r="D1490" s="1">
        <v>45000</v>
      </c>
      <c r="E1490" s="1" t="s">
        <v>2902</v>
      </c>
      <c r="F1490" s="1">
        <v>45000</v>
      </c>
      <c r="G1490" s="1" t="s">
        <v>2123</v>
      </c>
      <c r="H1490" s="1" t="s">
        <v>6511</v>
      </c>
      <c r="I1490" s="1" t="s">
        <v>2895</v>
      </c>
      <c r="J1490" s="1" t="str">
        <f>VLOOKUP(I1490,tblCountries6[],2,FALSE)</f>
        <v>USA</v>
      </c>
      <c r="K1490" s="1" t="s">
        <v>2431</v>
      </c>
      <c r="L1490" s="1">
        <v>5</v>
      </c>
      <c r="M1490" s="2" t="str">
        <f t="shared" si="70"/>
        <v>usa</v>
      </c>
      <c r="N1490" s="2" t="str">
        <f>VLOOKUP(M1490,ClearingKeys!$A$2:$B$104,2,FALSE)</f>
        <v>NA</v>
      </c>
      <c r="O1490" s="2">
        <f t="shared" si="69"/>
        <v>5</v>
      </c>
      <c r="P1490" t="str">
        <f t="shared" si="71"/>
        <v>USA</v>
      </c>
    </row>
    <row r="1491" spans="1:16" ht="51" x14ac:dyDescent="0.2">
      <c r="A1491" s="1" t="s">
        <v>5724</v>
      </c>
      <c r="B1491" s="1" t="s">
        <v>2566</v>
      </c>
      <c r="C1491" s="1">
        <v>127500</v>
      </c>
      <c r="D1491" s="1">
        <v>127500</v>
      </c>
      <c r="E1491" s="1" t="s">
        <v>2902</v>
      </c>
      <c r="F1491" s="1">
        <v>127500</v>
      </c>
      <c r="G1491" s="1" t="s">
        <v>1891</v>
      </c>
      <c r="H1491" s="1" t="s">
        <v>2893</v>
      </c>
      <c r="I1491" s="1" t="s">
        <v>2895</v>
      </c>
      <c r="J1491" s="1" t="str">
        <f>VLOOKUP(I1491,tblCountries6[],2,FALSE)</f>
        <v>USA</v>
      </c>
      <c r="K1491" s="1" t="s">
        <v>2431</v>
      </c>
      <c r="L1491" s="1">
        <v>22</v>
      </c>
      <c r="M1491" s="2" t="str">
        <f t="shared" si="70"/>
        <v>usa</v>
      </c>
      <c r="N1491" s="2" t="str">
        <f>VLOOKUP(M1491,ClearingKeys!$A$2:$B$104,2,FALSE)</f>
        <v>NA</v>
      </c>
      <c r="O1491" s="2">
        <f t="shared" si="69"/>
        <v>22</v>
      </c>
      <c r="P1491" t="str">
        <f t="shared" si="71"/>
        <v>USA</v>
      </c>
    </row>
    <row r="1492" spans="1:16" ht="38.25" x14ac:dyDescent="0.2">
      <c r="A1492" s="1" t="s">
        <v>5670</v>
      </c>
      <c r="B1492" s="1" t="s">
        <v>1081</v>
      </c>
      <c r="C1492" s="1">
        <v>170000</v>
      </c>
      <c r="D1492" s="1">
        <v>170000</v>
      </c>
      <c r="E1492" s="1" t="s">
        <v>2902</v>
      </c>
      <c r="F1492" s="1">
        <v>170000</v>
      </c>
      <c r="G1492" s="1" t="s">
        <v>1980</v>
      </c>
      <c r="H1492" s="1" t="s">
        <v>2893</v>
      </c>
      <c r="I1492" s="1" t="s">
        <v>2895</v>
      </c>
      <c r="J1492" s="1" t="str">
        <f>VLOOKUP(I1492,tblCountries6[],2,FALSE)</f>
        <v>USA</v>
      </c>
      <c r="K1492" s="1" t="s">
        <v>5350</v>
      </c>
      <c r="L1492" s="1">
        <v>18</v>
      </c>
      <c r="M1492" s="2" t="str">
        <f t="shared" si="70"/>
        <v>usa</v>
      </c>
      <c r="N1492" s="2" t="str">
        <f>VLOOKUP(M1492,ClearingKeys!$A$2:$B$104,2,FALSE)</f>
        <v>NA</v>
      </c>
      <c r="O1492" s="2">
        <f t="shared" si="69"/>
        <v>18</v>
      </c>
      <c r="P1492" t="str">
        <f t="shared" si="71"/>
        <v>USA</v>
      </c>
    </row>
    <row r="1493" spans="1:16" ht="51" x14ac:dyDescent="0.2">
      <c r="A1493" s="1" t="s">
        <v>5671</v>
      </c>
      <c r="B1493" s="1" t="s">
        <v>3660</v>
      </c>
      <c r="C1493" s="1">
        <v>800</v>
      </c>
      <c r="D1493" s="1">
        <v>9600</v>
      </c>
      <c r="E1493" s="1" t="s">
        <v>2902</v>
      </c>
      <c r="F1493" s="1">
        <v>9600</v>
      </c>
      <c r="G1493" s="1" t="s">
        <v>4911</v>
      </c>
      <c r="H1493" s="1" t="s">
        <v>6511</v>
      </c>
      <c r="I1493" s="1" t="s">
        <v>5844</v>
      </c>
      <c r="J1493" s="1" t="str">
        <f>VLOOKUP(I1493,tblCountries6[],2,FALSE)</f>
        <v>Bolivia</v>
      </c>
      <c r="K1493" s="1" t="s">
        <v>2431</v>
      </c>
      <c r="L1493" s="1">
        <v>2</v>
      </c>
      <c r="M1493" s="2" t="str">
        <f t="shared" si="70"/>
        <v>bolivia</v>
      </c>
      <c r="N1493" s="2" t="str">
        <f>VLOOKUP(M1493,ClearingKeys!$A$2:$B$104,2,FALSE)</f>
        <v>SA</v>
      </c>
      <c r="O1493" s="2">
        <f t="shared" si="69"/>
        <v>2</v>
      </c>
      <c r="P1493" t="str">
        <f t="shared" si="71"/>
        <v>Bolivia</v>
      </c>
    </row>
    <row r="1494" spans="1:16" ht="51" x14ac:dyDescent="0.2">
      <c r="A1494" s="1" t="s">
        <v>5668</v>
      </c>
      <c r="B1494" s="1" t="s">
        <v>1336</v>
      </c>
      <c r="C1494" s="1">
        <v>62000</v>
      </c>
      <c r="D1494" s="1">
        <v>62000</v>
      </c>
      <c r="E1494" s="1" t="s">
        <v>2902</v>
      </c>
      <c r="F1494" s="1">
        <v>62000</v>
      </c>
      <c r="G1494" s="1" t="s">
        <v>6161</v>
      </c>
      <c r="H1494" s="1" t="s">
        <v>6511</v>
      </c>
      <c r="I1494" s="1" t="s">
        <v>2895</v>
      </c>
      <c r="J1494" s="1" t="str">
        <f>VLOOKUP(I1494,tblCountries6[],2,FALSE)</f>
        <v>USA</v>
      </c>
      <c r="K1494" s="1" t="s">
        <v>2431</v>
      </c>
      <c r="L1494" s="1">
        <v>27</v>
      </c>
      <c r="M1494" s="2" t="str">
        <f t="shared" si="70"/>
        <v>usa</v>
      </c>
      <c r="N1494" s="2" t="str">
        <f>VLOOKUP(M1494,ClearingKeys!$A$2:$B$104,2,FALSE)</f>
        <v>NA</v>
      </c>
      <c r="O1494" s="2">
        <f t="shared" si="69"/>
        <v>27</v>
      </c>
      <c r="P1494" t="str">
        <f t="shared" si="71"/>
        <v>USA</v>
      </c>
    </row>
    <row r="1495" spans="1:16" ht="38.25" x14ac:dyDescent="0.2">
      <c r="A1495" s="1" t="s">
        <v>5669</v>
      </c>
      <c r="B1495" s="1" t="s">
        <v>6378</v>
      </c>
      <c r="C1495" s="1">
        <v>22000</v>
      </c>
      <c r="D1495" s="1">
        <v>22000</v>
      </c>
      <c r="E1495" s="1" t="s">
        <v>2902</v>
      </c>
      <c r="F1495" s="1">
        <v>22000</v>
      </c>
      <c r="G1495" s="1" t="s">
        <v>206</v>
      </c>
      <c r="H1495" s="1" t="s">
        <v>3027</v>
      </c>
      <c r="I1495" s="1" t="s">
        <v>2895</v>
      </c>
      <c r="J1495" s="1" t="str">
        <f>VLOOKUP(I1495,tblCountries6[],2,FALSE)</f>
        <v>USA</v>
      </c>
      <c r="K1495" s="1" t="s">
        <v>1240</v>
      </c>
      <c r="L1495" s="1">
        <v>3</v>
      </c>
      <c r="M1495" s="2" t="str">
        <f t="shared" si="70"/>
        <v>usa</v>
      </c>
      <c r="N1495" s="2" t="str">
        <f>VLOOKUP(M1495,ClearingKeys!$A$2:$B$104,2,FALSE)</f>
        <v>NA</v>
      </c>
      <c r="O1495" s="2">
        <f t="shared" si="69"/>
        <v>3</v>
      </c>
      <c r="P1495" t="str">
        <f t="shared" si="71"/>
        <v>USA</v>
      </c>
    </row>
    <row r="1496" spans="1:16" ht="38.25" x14ac:dyDescent="0.2">
      <c r="A1496" s="1" t="s">
        <v>5673</v>
      </c>
      <c r="B1496" s="1" t="s">
        <v>6378</v>
      </c>
      <c r="C1496" s="1">
        <v>45000</v>
      </c>
      <c r="D1496" s="1">
        <v>45000</v>
      </c>
      <c r="E1496" s="1" t="s">
        <v>2902</v>
      </c>
      <c r="F1496" s="1">
        <v>45000</v>
      </c>
      <c r="G1496" s="1" t="s">
        <v>1604</v>
      </c>
      <c r="H1496" s="1" t="s">
        <v>6511</v>
      </c>
      <c r="I1496" s="1" t="s">
        <v>2895</v>
      </c>
      <c r="J1496" s="1" t="str">
        <f>VLOOKUP(I1496,tblCountries6[],2,FALSE)</f>
        <v>USA</v>
      </c>
      <c r="K1496" s="1" t="s">
        <v>1240</v>
      </c>
      <c r="L1496" s="1">
        <v>8</v>
      </c>
      <c r="M1496" s="2" t="str">
        <f t="shared" si="70"/>
        <v>usa</v>
      </c>
      <c r="N1496" s="2" t="str">
        <f>VLOOKUP(M1496,ClearingKeys!$A$2:$B$104,2,FALSE)</f>
        <v>NA</v>
      </c>
      <c r="O1496" s="2">
        <f t="shared" si="69"/>
        <v>8</v>
      </c>
      <c r="P1496" t="str">
        <f t="shared" si="71"/>
        <v>USA</v>
      </c>
    </row>
    <row r="1497" spans="1:16" ht="38.25" x14ac:dyDescent="0.2">
      <c r="A1497" s="1" t="s">
        <v>5674</v>
      </c>
      <c r="B1497" s="1" t="s">
        <v>1662</v>
      </c>
      <c r="C1497" s="1">
        <v>145000</v>
      </c>
      <c r="D1497" s="1">
        <v>145000</v>
      </c>
      <c r="E1497" s="1" t="s">
        <v>2902</v>
      </c>
      <c r="F1497" s="1">
        <v>145000</v>
      </c>
      <c r="G1497" s="1" t="s">
        <v>4015</v>
      </c>
      <c r="H1497" s="1" t="s">
        <v>6511</v>
      </c>
      <c r="I1497" s="1" t="s">
        <v>2895</v>
      </c>
      <c r="J1497" s="1" t="str">
        <f>VLOOKUP(I1497,tblCountries6[],2,FALSE)</f>
        <v>USA</v>
      </c>
      <c r="K1497" s="1" t="s">
        <v>1240</v>
      </c>
      <c r="L1497" s="1">
        <v>6</v>
      </c>
      <c r="M1497" s="2" t="str">
        <f t="shared" si="70"/>
        <v>usa</v>
      </c>
      <c r="N1497" s="2" t="str">
        <f>VLOOKUP(M1497,ClearingKeys!$A$2:$B$104,2,FALSE)</f>
        <v>NA</v>
      </c>
      <c r="O1497" s="2">
        <f t="shared" si="69"/>
        <v>6</v>
      </c>
      <c r="P1497" t="str">
        <f t="shared" si="71"/>
        <v>USA</v>
      </c>
    </row>
    <row r="1498" spans="1:16" ht="51" x14ac:dyDescent="0.2">
      <c r="A1498" s="1" t="s">
        <v>5672</v>
      </c>
      <c r="B1498" s="1" t="s">
        <v>6274</v>
      </c>
      <c r="C1498" s="1">
        <v>89000</v>
      </c>
      <c r="D1498" s="1">
        <v>89000</v>
      </c>
      <c r="E1498" s="1" t="s">
        <v>2902</v>
      </c>
      <c r="F1498" s="1">
        <v>89000</v>
      </c>
      <c r="G1498" s="1" t="s">
        <v>6426</v>
      </c>
      <c r="H1498" s="1" t="s">
        <v>6511</v>
      </c>
      <c r="I1498" s="1" t="s">
        <v>2895</v>
      </c>
      <c r="J1498" s="1" t="str">
        <f>VLOOKUP(I1498,tblCountries6[],2,FALSE)</f>
        <v>USA</v>
      </c>
      <c r="K1498" s="1" t="s">
        <v>2431</v>
      </c>
      <c r="L1498" s="1">
        <v>14</v>
      </c>
      <c r="M1498" s="2" t="str">
        <f t="shared" si="70"/>
        <v>usa</v>
      </c>
      <c r="N1498" s="2" t="str">
        <f>VLOOKUP(M1498,ClearingKeys!$A$2:$B$104,2,FALSE)</f>
        <v>NA</v>
      </c>
      <c r="O1498" s="2">
        <f t="shared" si="69"/>
        <v>14</v>
      </c>
      <c r="P1498" t="str">
        <f t="shared" si="71"/>
        <v>USA</v>
      </c>
    </row>
    <row r="1499" spans="1:16" ht="38.25" x14ac:dyDescent="0.2">
      <c r="A1499" s="1" t="s">
        <v>5667</v>
      </c>
      <c r="B1499" s="1" t="s">
        <v>3358</v>
      </c>
      <c r="C1499" s="1">
        <v>38000</v>
      </c>
      <c r="D1499" s="1">
        <v>38000</v>
      </c>
      <c r="E1499" s="1" t="s">
        <v>2902</v>
      </c>
      <c r="F1499" s="1">
        <v>38000</v>
      </c>
      <c r="G1499" s="1" t="s">
        <v>519</v>
      </c>
      <c r="H1499" s="1" t="s">
        <v>519</v>
      </c>
      <c r="I1499" s="1" t="s">
        <v>2895</v>
      </c>
      <c r="J1499" s="1" t="str">
        <f>VLOOKUP(I1499,tblCountries6[],2,FALSE)</f>
        <v>USA</v>
      </c>
      <c r="K1499" s="1" t="s">
        <v>1240</v>
      </c>
      <c r="L1499" s="1">
        <v>11</v>
      </c>
      <c r="M1499" s="2" t="str">
        <f t="shared" si="70"/>
        <v>usa</v>
      </c>
      <c r="N1499" s="2" t="str">
        <f>VLOOKUP(M1499,ClearingKeys!$A$2:$B$104,2,FALSE)</f>
        <v>NA</v>
      </c>
      <c r="O1499" s="2">
        <f t="shared" si="69"/>
        <v>11</v>
      </c>
      <c r="P1499" t="str">
        <f t="shared" si="71"/>
        <v>USA</v>
      </c>
    </row>
    <row r="1500" spans="1:16" ht="38.25" x14ac:dyDescent="0.2">
      <c r="A1500" s="1" t="s">
        <v>5666</v>
      </c>
      <c r="B1500" s="1" t="s">
        <v>1227</v>
      </c>
      <c r="C1500" s="1">
        <v>50000</v>
      </c>
      <c r="D1500" s="1">
        <v>50000</v>
      </c>
      <c r="E1500" s="1" t="s">
        <v>1537</v>
      </c>
      <c r="F1500" s="1">
        <v>49168.076150000001</v>
      </c>
      <c r="G1500" s="1" t="s">
        <v>1604</v>
      </c>
      <c r="H1500" s="1" t="s">
        <v>6511</v>
      </c>
      <c r="I1500" s="1" t="s">
        <v>2732</v>
      </c>
      <c r="J1500" s="1" t="str">
        <f>VLOOKUP(I1500,tblCountries6[],2,FALSE)</f>
        <v>Canada</v>
      </c>
      <c r="K1500" s="1" t="s">
        <v>1240</v>
      </c>
      <c r="L1500" s="1">
        <v>3</v>
      </c>
      <c r="M1500" s="2" t="str">
        <f t="shared" si="70"/>
        <v>canada</v>
      </c>
      <c r="N1500" s="2" t="str">
        <f>VLOOKUP(M1500,ClearingKeys!$A$2:$B$104,2,FALSE)</f>
        <v>NA</v>
      </c>
      <c r="O1500" s="2">
        <f t="shared" si="69"/>
        <v>3</v>
      </c>
      <c r="P1500" t="str">
        <f t="shared" si="71"/>
        <v>Canada</v>
      </c>
    </row>
    <row r="1501" spans="1:16" ht="38.25" x14ac:dyDescent="0.2">
      <c r="A1501" s="1" t="s">
        <v>5665</v>
      </c>
      <c r="B1501" s="1" t="s">
        <v>2466</v>
      </c>
      <c r="C1501" s="1">
        <v>500000</v>
      </c>
      <c r="D1501" s="1">
        <v>500000</v>
      </c>
      <c r="E1501" s="1" t="s">
        <v>718</v>
      </c>
      <c r="F1501" s="1">
        <v>8903.9583440000006</v>
      </c>
      <c r="G1501" s="1" t="s">
        <v>2991</v>
      </c>
      <c r="H1501" s="1" t="s">
        <v>6511</v>
      </c>
      <c r="I1501" s="1" t="s">
        <v>1241</v>
      </c>
      <c r="J1501" s="1" t="str">
        <f>VLOOKUP(I1501,tblCountries6[],2,FALSE)</f>
        <v>India</v>
      </c>
      <c r="K1501" s="1" t="s">
        <v>1240</v>
      </c>
      <c r="L1501" s="1">
        <v>8</v>
      </c>
      <c r="M1501" s="2" t="str">
        <f t="shared" si="70"/>
        <v>india</v>
      </c>
      <c r="N1501" s="2" t="str">
        <f>VLOOKUP(M1501,ClearingKeys!$A$2:$B$104,2,FALSE)</f>
        <v>ASIA</v>
      </c>
      <c r="O1501" s="2">
        <f t="shared" si="69"/>
        <v>8</v>
      </c>
      <c r="P1501" t="str">
        <f t="shared" si="71"/>
        <v>India</v>
      </c>
    </row>
    <row r="1502" spans="1:16" ht="38.25" x14ac:dyDescent="0.2">
      <c r="A1502" s="1" t="s">
        <v>5663</v>
      </c>
      <c r="B1502" s="1" t="s">
        <v>4535</v>
      </c>
      <c r="C1502" s="1" t="s">
        <v>3101</v>
      </c>
      <c r="D1502" s="1">
        <v>10000</v>
      </c>
      <c r="E1502" s="1" t="s">
        <v>2902</v>
      </c>
      <c r="F1502" s="1">
        <v>10000</v>
      </c>
      <c r="G1502" s="1" t="s">
        <v>1031</v>
      </c>
      <c r="H1502" s="1" t="s">
        <v>3027</v>
      </c>
      <c r="I1502" s="1" t="s">
        <v>1090</v>
      </c>
      <c r="J1502" s="1" t="str">
        <f>VLOOKUP(I1502,tblCountries6[],2,FALSE)</f>
        <v>Vietnam</v>
      </c>
      <c r="K1502" s="1" t="s">
        <v>5350</v>
      </c>
      <c r="L1502" s="1">
        <v>8</v>
      </c>
      <c r="M1502" s="2" t="str">
        <f t="shared" si="70"/>
        <v>vietnam</v>
      </c>
      <c r="N1502" s="2" t="str">
        <f>VLOOKUP(M1502,ClearingKeys!$A$2:$B$104,2,FALSE)</f>
        <v>ASIA</v>
      </c>
      <c r="O1502" s="2">
        <f t="shared" si="69"/>
        <v>8</v>
      </c>
      <c r="P1502" t="str">
        <f t="shared" si="71"/>
        <v>Vietnam</v>
      </c>
    </row>
    <row r="1503" spans="1:16" ht="38.25" x14ac:dyDescent="0.2">
      <c r="A1503" s="1" t="s">
        <v>5685</v>
      </c>
      <c r="B1503" s="1" t="s">
        <v>340</v>
      </c>
      <c r="C1503" s="1">
        <v>105000</v>
      </c>
      <c r="D1503" s="1">
        <v>105000</v>
      </c>
      <c r="E1503" s="1" t="s">
        <v>2902</v>
      </c>
      <c r="F1503" s="1">
        <v>105000</v>
      </c>
      <c r="G1503" s="1" t="s">
        <v>2567</v>
      </c>
      <c r="H1503" s="1" t="s">
        <v>3027</v>
      </c>
      <c r="I1503" s="1" t="s">
        <v>2895</v>
      </c>
      <c r="J1503" s="1" t="str">
        <f>VLOOKUP(I1503,tblCountries6[],2,FALSE)</f>
        <v>USA</v>
      </c>
      <c r="K1503" s="1" t="s">
        <v>5881</v>
      </c>
      <c r="L1503" s="1">
        <v>30</v>
      </c>
      <c r="M1503" s="2" t="str">
        <f t="shared" si="70"/>
        <v>usa</v>
      </c>
      <c r="N1503" s="2" t="str">
        <f>VLOOKUP(M1503,ClearingKeys!$A$2:$B$104,2,FALSE)</f>
        <v>NA</v>
      </c>
      <c r="O1503" s="2">
        <f t="shared" si="69"/>
        <v>30</v>
      </c>
      <c r="P1503" t="str">
        <f t="shared" si="71"/>
        <v>USA</v>
      </c>
    </row>
    <row r="1504" spans="1:16" ht="38.25" x14ac:dyDescent="0.2">
      <c r="A1504" s="1" t="s">
        <v>5686</v>
      </c>
      <c r="B1504" s="1" t="s">
        <v>1150</v>
      </c>
      <c r="C1504" s="1">
        <v>1000</v>
      </c>
      <c r="D1504" s="1">
        <v>12000</v>
      </c>
      <c r="E1504" s="1" t="s">
        <v>2902</v>
      </c>
      <c r="F1504" s="1">
        <v>12000</v>
      </c>
      <c r="G1504" s="1" t="s">
        <v>767</v>
      </c>
      <c r="H1504" s="1" t="s">
        <v>6511</v>
      </c>
      <c r="I1504" s="1" t="s">
        <v>6242</v>
      </c>
      <c r="J1504" s="1" t="str">
        <f>VLOOKUP(I1504,tblCountries6[],2,FALSE)</f>
        <v>malaysia</v>
      </c>
      <c r="K1504" s="1" t="s">
        <v>5350</v>
      </c>
      <c r="L1504" s="1">
        <v>0</v>
      </c>
      <c r="M1504" s="2" t="str">
        <f t="shared" si="70"/>
        <v>malaysia</v>
      </c>
      <c r="N1504" s="2" t="str">
        <f>VLOOKUP(M1504,ClearingKeys!$A$2:$B$104,2,FALSE)</f>
        <v>ASIA</v>
      </c>
      <c r="O1504" s="2">
        <f t="shared" si="69"/>
        <v>0</v>
      </c>
      <c r="P1504" t="str">
        <f t="shared" si="71"/>
        <v>Malaysia</v>
      </c>
    </row>
    <row r="1505" spans="1:16" ht="51" x14ac:dyDescent="0.2">
      <c r="A1505" s="1" t="s">
        <v>5687</v>
      </c>
      <c r="B1505" s="1" t="s">
        <v>1343</v>
      </c>
      <c r="C1505" s="1" t="s">
        <v>5072</v>
      </c>
      <c r="D1505" s="1">
        <v>200000</v>
      </c>
      <c r="E1505" s="1" t="s">
        <v>718</v>
      </c>
      <c r="F1505" s="1">
        <v>3561.583337</v>
      </c>
      <c r="G1505" s="1" t="s">
        <v>1014</v>
      </c>
      <c r="H1505" s="1" t="s">
        <v>519</v>
      </c>
      <c r="I1505" s="1" t="s">
        <v>1241</v>
      </c>
      <c r="J1505" s="1" t="str">
        <f>VLOOKUP(I1505,tblCountries6[],2,FALSE)</f>
        <v>India</v>
      </c>
      <c r="K1505" s="1" t="s">
        <v>2431</v>
      </c>
      <c r="L1505" s="1">
        <v>3</v>
      </c>
      <c r="M1505" s="2" t="str">
        <f t="shared" si="70"/>
        <v>india</v>
      </c>
      <c r="N1505" s="2" t="str">
        <f>VLOOKUP(M1505,ClearingKeys!$A$2:$B$104,2,FALSE)</f>
        <v>ASIA</v>
      </c>
      <c r="O1505" s="2">
        <f t="shared" si="69"/>
        <v>3</v>
      </c>
      <c r="P1505" t="str">
        <f t="shared" si="71"/>
        <v>India</v>
      </c>
    </row>
    <row r="1506" spans="1:16" ht="38.25" x14ac:dyDescent="0.2">
      <c r="A1506" s="1" t="s">
        <v>5688</v>
      </c>
      <c r="B1506" s="1" t="s">
        <v>495</v>
      </c>
      <c r="C1506" s="1" t="s">
        <v>5005</v>
      </c>
      <c r="D1506" s="1">
        <v>85000</v>
      </c>
      <c r="E1506" s="1" t="s">
        <v>4998</v>
      </c>
      <c r="F1506" s="1">
        <v>86692.320789999998</v>
      </c>
      <c r="G1506" s="1" t="s">
        <v>1937</v>
      </c>
      <c r="H1506" s="1" t="s">
        <v>6511</v>
      </c>
      <c r="I1506" s="1" t="s">
        <v>2553</v>
      </c>
      <c r="J1506" s="1" t="str">
        <f>VLOOKUP(I1506,tblCountries6[],2,FALSE)</f>
        <v>Australia</v>
      </c>
      <c r="K1506" s="1" t="s">
        <v>5881</v>
      </c>
      <c r="L1506" s="1">
        <v>5</v>
      </c>
      <c r="M1506" s="2" t="str">
        <f t="shared" si="70"/>
        <v>australia</v>
      </c>
      <c r="N1506" s="2" t="str">
        <f>VLOOKUP(M1506,ClearingKeys!$A$2:$B$104,2,FALSE)</f>
        <v>OCEANIA</v>
      </c>
      <c r="O1506" s="2">
        <f t="shared" si="69"/>
        <v>5</v>
      </c>
      <c r="P1506" t="str">
        <f t="shared" si="71"/>
        <v>Australia</v>
      </c>
    </row>
    <row r="1507" spans="1:16" ht="38.25" x14ac:dyDescent="0.2">
      <c r="A1507" s="1" t="s">
        <v>5689</v>
      </c>
      <c r="B1507" s="1" t="s">
        <v>2309</v>
      </c>
      <c r="C1507" s="1">
        <v>8000</v>
      </c>
      <c r="D1507" s="1">
        <v>8000</v>
      </c>
      <c r="E1507" s="1" t="s">
        <v>2902</v>
      </c>
      <c r="F1507" s="1">
        <v>8000</v>
      </c>
      <c r="G1507" s="1" t="s">
        <v>6330</v>
      </c>
      <c r="H1507" s="1" t="s">
        <v>2893</v>
      </c>
      <c r="I1507" s="1" t="s">
        <v>1241</v>
      </c>
      <c r="J1507" s="1" t="str">
        <f>VLOOKUP(I1507,tblCountries6[],2,FALSE)</f>
        <v>India</v>
      </c>
      <c r="K1507" s="1" t="s">
        <v>1240</v>
      </c>
      <c r="L1507" s="1">
        <v>18</v>
      </c>
      <c r="M1507" s="2" t="str">
        <f t="shared" si="70"/>
        <v>india</v>
      </c>
      <c r="N1507" s="2" t="str">
        <f>VLOOKUP(M1507,ClearingKeys!$A$2:$B$104,2,FALSE)</f>
        <v>ASIA</v>
      </c>
      <c r="O1507" s="2">
        <f t="shared" si="69"/>
        <v>18</v>
      </c>
      <c r="P1507" t="str">
        <f t="shared" si="71"/>
        <v>India</v>
      </c>
    </row>
    <row r="1508" spans="1:16" ht="38.25" x14ac:dyDescent="0.2">
      <c r="A1508" s="1" t="s">
        <v>5679</v>
      </c>
      <c r="B1508" s="1" t="s">
        <v>3843</v>
      </c>
      <c r="C1508" s="1">
        <v>380000</v>
      </c>
      <c r="D1508" s="1">
        <v>380000</v>
      </c>
      <c r="E1508" s="1" t="s">
        <v>718</v>
      </c>
      <c r="F1508" s="1">
        <v>6767.0083409999997</v>
      </c>
      <c r="G1508" s="1" t="s">
        <v>3651</v>
      </c>
      <c r="H1508" s="1" t="s">
        <v>6511</v>
      </c>
      <c r="I1508" s="1" t="s">
        <v>1241</v>
      </c>
      <c r="J1508" s="1" t="str">
        <f>VLOOKUP(I1508,tblCountries6[],2,FALSE)</f>
        <v>India</v>
      </c>
      <c r="K1508" s="1" t="s">
        <v>5350</v>
      </c>
      <c r="L1508" s="1">
        <v>6</v>
      </c>
      <c r="M1508" s="2" t="str">
        <f t="shared" si="70"/>
        <v>india</v>
      </c>
      <c r="N1508" s="2" t="str">
        <f>VLOOKUP(M1508,ClearingKeys!$A$2:$B$104,2,FALSE)</f>
        <v>ASIA</v>
      </c>
      <c r="O1508" s="2">
        <f t="shared" si="69"/>
        <v>6</v>
      </c>
      <c r="P1508" t="str">
        <f t="shared" si="71"/>
        <v>India</v>
      </c>
    </row>
    <row r="1509" spans="1:16" ht="38.25" x14ac:dyDescent="0.2">
      <c r="A1509" s="1" t="s">
        <v>5682</v>
      </c>
      <c r="B1509" s="1" t="s">
        <v>103</v>
      </c>
      <c r="C1509" s="1" t="s">
        <v>2449</v>
      </c>
      <c r="D1509" s="1">
        <v>30500</v>
      </c>
      <c r="E1509" s="1" t="s">
        <v>211</v>
      </c>
      <c r="F1509" s="1">
        <v>48073.437299999998</v>
      </c>
      <c r="G1509" s="1" t="s">
        <v>3405</v>
      </c>
      <c r="H1509" s="1" t="s">
        <v>5482</v>
      </c>
      <c r="I1509" s="1" t="s">
        <v>922</v>
      </c>
      <c r="J1509" s="1" t="str">
        <f>VLOOKUP(I1509,tblCountries6[],2,FALSE)</f>
        <v>UK</v>
      </c>
      <c r="K1509" s="1" t="s">
        <v>1240</v>
      </c>
      <c r="L1509" s="1">
        <v>14</v>
      </c>
      <c r="M1509" s="2" t="str">
        <f t="shared" si="70"/>
        <v>uk</v>
      </c>
      <c r="N1509" s="2" t="str">
        <f>VLOOKUP(M1509,ClearingKeys!$A$2:$B$104,2,FALSE)</f>
        <v>EUROPE</v>
      </c>
      <c r="O1509" s="2">
        <f t="shared" si="69"/>
        <v>14</v>
      </c>
      <c r="P1509" t="str">
        <f t="shared" si="71"/>
        <v>UK</v>
      </c>
    </row>
    <row r="1510" spans="1:16" ht="38.25" x14ac:dyDescent="0.2">
      <c r="A1510" s="1" t="s">
        <v>5681</v>
      </c>
      <c r="B1510" s="1" t="s">
        <v>3238</v>
      </c>
      <c r="C1510" s="1" t="s">
        <v>5639</v>
      </c>
      <c r="D1510" s="1">
        <v>60000</v>
      </c>
      <c r="E1510" s="1" t="s">
        <v>2896</v>
      </c>
      <c r="F1510" s="1">
        <v>76223.966339999999</v>
      </c>
      <c r="G1510" s="1" t="s">
        <v>3833</v>
      </c>
      <c r="H1510" s="1" t="s">
        <v>3027</v>
      </c>
      <c r="I1510" s="1" t="s">
        <v>817</v>
      </c>
      <c r="J1510" s="1" t="str">
        <f>VLOOKUP(I1510,tblCountries6[],2,FALSE)</f>
        <v>Netherlands</v>
      </c>
      <c r="K1510" s="1" t="s">
        <v>5350</v>
      </c>
      <c r="L1510" s="1">
        <v>15</v>
      </c>
      <c r="M1510" s="2" t="str">
        <f t="shared" si="70"/>
        <v>netherlands</v>
      </c>
      <c r="N1510" s="2" t="str">
        <f>VLOOKUP(M1510,ClearingKeys!$A$2:$B$104,2,FALSE)</f>
        <v>EUROPE</v>
      </c>
      <c r="O1510" s="2">
        <f t="shared" si="69"/>
        <v>15</v>
      </c>
      <c r="P1510" t="str">
        <f t="shared" si="71"/>
        <v>Netherlands</v>
      </c>
    </row>
    <row r="1511" spans="1:16" ht="51" x14ac:dyDescent="0.2">
      <c r="A1511" s="1" t="s">
        <v>5684</v>
      </c>
      <c r="B1511" s="1" t="s">
        <v>3238</v>
      </c>
      <c r="C1511" s="1">
        <v>320000</v>
      </c>
      <c r="D1511" s="1">
        <v>320000</v>
      </c>
      <c r="E1511" s="1" t="s">
        <v>4715</v>
      </c>
      <c r="F1511" s="1">
        <v>85333.333329999994</v>
      </c>
      <c r="G1511" s="1" t="s">
        <v>1477</v>
      </c>
      <c r="H1511" s="1" t="s">
        <v>3027</v>
      </c>
      <c r="I1511" s="1" t="s">
        <v>4575</v>
      </c>
      <c r="J1511" s="1" t="str">
        <f>VLOOKUP(I1511,tblCountries6[],2,FALSE)</f>
        <v>Saudi Arabia</v>
      </c>
      <c r="K1511" s="1" t="s">
        <v>5350</v>
      </c>
      <c r="L1511" s="1">
        <v>15</v>
      </c>
      <c r="M1511" s="2" t="str">
        <f t="shared" si="70"/>
        <v>saudi arabia</v>
      </c>
      <c r="N1511" s="2" t="str">
        <f>VLOOKUP(M1511,ClearingKeys!$A$2:$B$104,2,FALSE)</f>
        <v>ASIA</v>
      </c>
      <c r="O1511" s="2">
        <f t="shared" si="69"/>
        <v>15</v>
      </c>
      <c r="P1511" t="str">
        <f t="shared" si="71"/>
        <v>Saudi Arabia</v>
      </c>
    </row>
    <row r="1512" spans="1:16" ht="51" x14ac:dyDescent="0.2">
      <c r="A1512" s="1" t="s">
        <v>5683</v>
      </c>
      <c r="B1512" s="1" t="s">
        <v>2266</v>
      </c>
      <c r="C1512" s="1">
        <v>48360</v>
      </c>
      <c r="D1512" s="1">
        <v>48360</v>
      </c>
      <c r="E1512" s="1" t="s">
        <v>211</v>
      </c>
      <c r="F1512" s="1">
        <v>76223.981239999994</v>
      </c>
      <c r="G1512" s="1" t="s">
        <v>1544</v>
      </c>
      <c r="H1512" s="1" t="s">
        <v>3027</v>
      </c>
      <c r="I1512" s="1" t="s">
        <v>922</v>
      </c>
      <c r="J1512" s="1" t="str">
        <f>VLOOKUP(I1512,tblCountries6[],2,FALSE)</f>
        <v>UK</v>
      </c>
      <c r="K1512" s="1" t="s">
        <v>2431</v>
      </c>
      <c r="L1512" s="1">
        <v>8</v>
      </c>
      <c r="M1512" s="2" t="str">
        <f t="shared" si="70"/>
        <v>uk</v>
      </c>
      <c r="N1512" s="2" t="str">
        <f>VLOOKUP(M1512,ClearingKeys!$A$2:$B$104,2,FALSE)</f>
        <v>EUROPE</v>
      </c>
      <c r="O1512" s="2">
        <f t="shared" si="69"/>
        <v>8</v>
      </c>
      <c r="P1512" t="str">
        <f t="shared" si="71"/>
        <v>UK</v>
      </c>
    </row>
    <row r="1513" spans="1:16" ht="38.25" x14ac:dyDescent="0.2">
      <c r="A1513" s="1" t="s">
        <v>5633</v>
      </c>
      <c r="B1513" s="1" t="s">
        <v>3677</v>
      </c>
      <c r="C1513" s="1">
        <v>30000</v>
      </c>
      <c r="D1513" s="1">
        <v>30000</v>
      </c>
      <c r="E1513" s="1" t="s">
        <v>2902</v>
      </c>
      <c r="F1513" s="1">
        <v>30000</v>
      </c>
      <c r="G1513" s="1" t="s">
        <v>5735</v>
      </c>
      <c r="H1513" s="1" t="s">
        <v>3027</v>
      </c>
      <c r="I1513" s="1" t="s">
        <v>288</v>
      </c>
      <c r="J1513" s="1" t="str">
        <f>VLOOKUP(I1513,tblCountries6[],2,FALSE)</f>
        <v>Pakistan</v>
      </c>
      <c r="K1513" s="1" t="s">
        <v>1240</v>
      </c>
      <c r="L1513" s="1">
        <v>5</v>
      </c>
      <c r="M1513" s="2" t="str">
        <f t="shared" si="70"/>
        <v>pakistan</v>
      </c>
      <c r="N1513" s="2" t="str">
        <f>VLOOKUP(M1513,ClearingKeys!$A$2:$B$104,2,FALSE)</f>
        <v>ASIA</v>
      </c>
      <c r="O1513" s="2">
        <f t="shared" si="69"/>
        <v>5</v>
      </c>
      <c r="P1513" t="str">
        <f t="shared" si="71"/>
        <v>Pakistan</v>
      </c>
    </row>
    <row r="1514" spans="1:16" ht="51" x14ac:dyDescent="0.2">
      <c r="A1514" s="1" t="s">
        <v>5635</v>
      </c>
      <c r="B1514" s="1" t="s">
        <v>215</v>
      </c>
      <c r="C1514" s="1">
        <v>34000</v>
      </c>
      <c r="D1514" s="1">
        <v>34000</v>
      </c>
      <c r="E1514" s="1" t="s">
        <v>2902</v>
      </c>
      <c r="F1514" s="1">
        <v>34000</v>
      </c>
      <c r="G1514" s="1" t="s">
        <v>1007</v>
      </c>
      <c r="H1514" s="1" t="s">
        <v>6511</v>
      </c>
      <c r="I1514" s="1" t="s">
        <v>1241</v>
      </c>
      <c r="J1514" s="1" t="str">
        <f>VLOOKUP(I1514,tblCountries6[],2,FALSE)</f>
        <v>India</v>
      </c>
      <c r="K1514" s="1" t="s">
        <v>2431</v>
      </c>
      <c r="L1514" s="1">
        <v>4</v>
      </c>
      <c r="M1514" s="2" t="str">
        <f t="shared" si="70"/>
        <v>india</v>
      </c>
      <c r="N1514" s="2" t="str">
        <f>VLOOKUP(M1514,ClearingKeys!$A$2:$B$104,2,FALSE)</f>
        <v>ASIA</v>
      </c>
      <c r="O1514" s="2">
        <f t="shared" si="69"/>
        <v>4</v>
      </c>
      <c r="P1514" t="str">
        <f t="shared" si="71"/>
        <v>India</v>
      </c>
    </row>
    <row r="1515" spans="1:16" ht="38.25" x14ac:dyDescent="0.2">
      <c r="A1515" s="1" t="s">
        <v>5630</v>
      </c>
      <c r="B1515" s="1" t="s">
        <v>6202</v>
      </c>
      <c r="C1515" s="1">
        <v>180000</v>
      </c>
      <c r="D1515" s="1">
        <v>180000</v>
      </c>
      <c r="E1515" s="1" t="s">
        <v>718</v>
      </c>
      <c r="F1515" s="1">
        <v>3205.4250040000002</v>
      </c>
      <c r="G1515" s="1" t="s">
        <v>5588</v>
      </c>
      <c r="H1515" s="1" t="s">
        <v>3027</v>
      </c>
      <c r="I1515" s="1" t="s">
        <v>1241</v>
      </c>
      <c r="J1515" s="1" t="str">
        <f>VLOOKUP(I1515,tblCountries6[],2,FALSE)</f>
        <v>India</v>
      </c>
      <c r="K1515" s="1" t="s">
        <v>1240</v>
      </c>
      <c r="L1515" s="1">
        <v>5</v>
      </c>
      <c r="M1515" s="2" t="str">
        <f t="shared" si="70"/>
        <v>india</v>
      </c>
      <c r="N1515" s="2" t="str">
        <f>VLOOKUP(M1515,ClearingKeys!$A$2:$B$104,2,FALSE)</f>
        <v>ASIA</v>
      </c>
      <c r="O1515" s="2">
        <f t="shared" si="69"/>
        <v>5</v>
      </c>
      <c r="P1515" t="str">
        <f t="shared" si="71"/>
        <v>India</v>
      </c>
    </row>
    <row r="1516" spans="1:16" ht="38.25" x14ac:dyDescent="0.2">
      <c r="A1516" s="1" t="s">
        <v>5631</v>
      </c>
      <c r="B1516" s="1" t="s">
        <v>808</v>
      </c>
      <c r="C1516" s="1" t="s">
        <v>4893</v>
      </c>
      <c r="D1516" s="1">
        <v>45000</v>
      </c>
      <c r="E1516" s="1" t="s">
        <v>2902</v>
      </c>
      <c r="F1516" s="1">
        <v>45000</v>
      </c>
      <c r="G1516" s="1" t="s">
        <v>5817</v>
      </c>
      <c r="H1516" s="1" t="s">
        <v>3027</v>
      </c>
      <c r="I1516" s="1" t="s">
        <v>1939</v>
      </c>
      <c r="J1516" s="1" t="str">
        <f>VLOOKUP(I1516,tblCountries6[],2,FALSE)</f>
        <v>Germany</v>
      </c>
      <c r="K1516" s="1" t="s">
        <v>5350</v>
      </c>
      <c r="L1516" s="1">
        <v>5</v>
      </c>
      <c r="M1516" s="2" t="str">
        <f t="shared" si="70"/>
        <v>germany</v>
      </c>
      <c r="N1516" s="2" t="str">
        <f>VLOOKUP(M1516,ClearingKeys!$A$2:$B$104,2,FALSE)</f>
        <v>EUROPE</v>
      </c>
      <c r="O1516" s="2">
        <f t="shared" si="69"/>
        <v>5</v>
      </c>
      <c r="P1516" t="str">
        <f t="shared" si="71"/>
        <v>Germany</v>
      </c>
    </row>
    <row r="1517" spans="1:16" ht="51" x14ac:dyDescent="0.2">
      <c r="A1517" s="1" t="s">
        <v>5629</v>
      </c>
      <c r="B1517" s="1" t="s">
        <v>1197</v>
      </c>
      <c r="C1517" s="1">
        <v>24864</v>
      </c>
      <c r="D1517" s="1">
        <v>24864</v>
      </c>
      <c r="E1517" s="1" t="s">
        <v>2902</v>
      </c>
      <c r="F1517" s="1">
        <v>24864</v>
      </c>
      <c r="G1517" s="1" t="s">
        <v>3066</v>
      </c>
      <c r="H1517" s="1" t="s">
        <v>3027</v>
      </c>
      <c r="I1517" s="1" t="s">
        <v>5512</v>
      </c>
      <c r="J1517" s="1" t="str">
        <f>VLOOKUP(I1517,tblCountries6[],2,FALSE)</f>
        <v>Libya</v>
      </c>
      <c r="K1517" s="1" t="s">
        <v>2431</v>
      </c>
      <c r="L1517" s="1">
        <v>8</v>
      </c>
      <c r="M1517" s="2" t="str">
        <f t="shared" si="70"/>
        <v>libya</v>
      </c>
      <c r="N1517" s="2" t="str">
        <f>VLOOKUP(M1517,ClearingKeys!$A$2:$B$104,2,FALSE)</f>
        <v>AFRICA</v>
      </c>
      <c r="O1517" s="2">
        <f t="shared" si="69"/>
        <v>8</v>
      </c>
      <c r="P1517" t="str">
        <f t="shared" si="71"/>
        <v>Libya</v>
      </c>
    </row>
    <row r="1518" spans="1:16" ht="38.25" x14ac:dyDescent="0.2">
      <c r="A1518" s="1" t="s">
        <v>5627</v>
      </c>
      <c r="B1518" s="1" t="s">
        <v>2583</v>
      </c>
      <c r="C1518" s="1" t="s">
        <v>1374</v>
      </c>
      <c r="D1518" s="1">
        <v>30000</v>
      </c>
      <c r="E1518" s="1" t="s">
        <v>211</v>
      </c>
      <c r="F1518" s="1">
        <v>47285.348160000001</v>
      </c>
      <c r="G1518" s="1" t="s">
        <v>6507</v>
      </c>
      <c r="H1518" s="1" t="s">
        <v>6511</v>
      </c>
      <c r="I1518" s="1" t="s">
        <v>922</v>
      </c>
      <c r="J1518" s="1" t="str">
        <f>VLOOKUP(I1518,tblCountries6[],2,FALSE)</f>
        <v>UK</v>
      </c>
      <c r="K1518" s="1" t="s">
        <v>1240</v>
      </c>
      <c r="L1518" s="1">
        <v>7</v>
      </c>
      <c r="M1518" s="2" t="str">
        <f t="shared" si="70"/>
        <v>uk</v>
      </c>
      <c r="N1518" s="2" t="str">
        <f>VLOOKUP(M1518,ClearingKeys!$A$2:$B$104,2,FALSE)</f>
        <v>EUROPE</v>
      </c>
      <c r="O1518" s="2">
        <f t="shared" si="69"/>
        <v>7</v>
      </c>
      <c r="P1518" t="str">
        <f t="shared" si="71"/>
        <v>UK</v>
      </c>
    </row>
    <row r="1519" spans="1:16" ht="51" x14ac:dyDescent="0.2">
      <c r="A1519" s="1" t="s">
        <v>5626</v>
      </c>
      <c r="B1519" s="1" t="s">
        <v>5754</v>
      </c>
      <c r="C1519" s="1">
        <v>1000000</v>
      </c>
      <c r="D1519" s="1">
        <v>1000000</v>
      </c>
      <c r="E1519" s="1" t="s">
        <v>718</v>
      </c>
      <c r="F1519" s="1">
        <v>17807.916689999998</v>
      </c>
      <c r="G1519" s="1" t="s">
        <v>3331</v>
      </c>
      <c r="H1519" s="1" t="s">
        <v>6511</v>
      </c>
      <c r="I1519" s="1" t="s">
        <v>1241</v>
      </c>
      <c r="J1519" s="1" t="str">
        <f>VLOOKUP(I1519,tblCountries6[],2,FALSE)</f>
        <v>India</v>
      </c>
      <c r="K1519" s="1" t="s">
        <v>2431</v>
      </c>
      <c r="L1519" s="1">
        <v>10</v>
      </c>
      <c r="M1519" s="2" t="str">
        <f t="shared" si="70"/>
        <v>india</v>
      </c>
      <c r="N1519" s="2" t="str">
        <f>VLOOKUP(M1519,ClearingKeys!$A$2:$B$104,2,FALSE)</f>
        <v>ASIA</v>
      </c>
      <c r="O1519" s="2">
        <f t="shared" si="69"/>
        <v>10</v>
      </c>
      <c r="P1519" t="str">
        <f t="shared" si="71"/>
        <v>India</v>
      </c>
    </row>
    <row r="1520" spans="1:16" ht="38.25" x14ac:dyDescent="0.2">
      <c r="A1520" s="1" t="s">
        <v>5624</v>
      </c>
      <c r="B1520" s="1" t="s">
        <v>3343</v>
      </c>
      <c r="C1520" s="1" t="s">
        <v>6312</v>
      </c>
      <c r="D1520" s="1">
        <v>35000</v>
      </c>
      <c r="E1520" s="1" t="s">
        <v>211</v>
      </c>
      <c r="F1520" s="1">
        <v>55166.239520000003</v>
      </c>
      <c r="G1520" s="1" t="s">
        <v>4149</v>
      </c>
      <c r="H1520" s="1" t="s">
        <v>6511</v>
      </c>
      <c r="I1520" s="1" t="s">
        <v>922</v>
      </c>
      <c r="J1520" s="1" t="str">
        <f>VLOOKUP(I1520,tblCountries6[],2,FALSE)</f>
        <v>UK</v>
      </c>
      <c r="K1520" s="1" t="s">
        <v>1240</v>
      </c>
      <c r="L1520" s="1">
        <v>3</v>
      </c>
      <c r="M1520" s="2" t="str">
        <f t="shared" si="70"/>
        <v>uk</v>
      </c>
      <c r="N1520" s="2" t="str">
        <f>VLOOKUP(M1520,ClearingKeys!$A$2:$B$104,2,FALSE)</f>
        <v>EUROPE</v>
      </c>
      <c r="O1520" s="2">
        <f t="shared" si="69"/>
        <v>3</v>
      </c>
      <c r="P1520" t="str">
        <f t="shared" si="71"/>
        <v>UK</v>
      </c>
    </row>
    <row r="1521" spans="1:16" ht="38.25" x14ac:dyDescent="0.2">
      <c r="A1521" s="1" t="s">
        <v>5623</v>
      </c>
      <c r="B1521" s="1" t="s">
        <v>2269</v>
      </c>
      <c r="C1521" s="1" t="s">
        <v>5009</v>
      </c>
      <c r="D1521" s="1">
        <v>55000</v>
      </c>
      <c r="E1521" s="1" t="s">
        <v>2896</v>
      </c>
      <c r="F1521" s="1">
        <v>69871.969140000001</v>
      </c>
      <c r="G1521" s="1" t="s">
        <v>1989</v>
      </c>
      <c r="H1521" s="1" t="s">
        <v>3027</v>
      </c>
      <c r="I1521" s="1" t="s">
        <v>914</v>
      </c>
      <c r="J1521" s="1" t="str">
        <f>VLOOKUP(I1521,tblCountries6[],2,FALSE)</f>
        <v>Netherlands</v>
      </c>
      <c r="K1521" s="1" t="s">
        <v>5881</v>
      </c>
      <c r="L1521" s="1">
        <v>5</v>
      </c>
      <c r="M1521" s="2" t="str">
        <f t="shared" si="70"/>
        <v>netherlands</v>
      </c>
      <c r="N1521" s="2" t="str">
        <f>VLOOKUP(M1521,ClearingKeys!$A$2:$B$104,2,FALSE)</f>
        <v>EUROPE</v>
      </c>
      <c r="O1521" s="2">
        <f t="shared" si="69"/>
        <v>5</v>
      </c>
      <c r="P1521" t="str">
        <f t="shared" si="71"/>
        <v>Netherlands</v>
      </c>
    </row>
    <row r="1522" spans="1:16" ht="38.25" x14ac:dyDescent="0.2">
      <c r="A1522" s="1" t="s">
        <v>5622</v>
      </c>
      <c r="B1522" s="1" t="s">
        <v>4291</v>
      </c>
      <c r="C1522" s="1">
        <v>70970</v>
      </c>
      <c r="D1522" s="1">
        <v>70970</v>
      </c>
      <c r="E1522" s="1" t="s">
        <v>2902</v>
      </c>
      <c r="F1522" s="1">
        <v>70970</v>
      </c>
      <c r="G1522" s="1" t="s">
        <v>1204</v>
      </c>
      <c r="H1522" s="1" t="s">
        <v>6511</v>
      </c>
      <c r="I1522" s="1" t="s">
        <v>2895</v>
      </c>
      <c r="J1522" s="1" t="str">
        <f>VLOOKUP(I1522,tblCountries6[],2,FALSE)</f>
        <v>USA</v>
      </c>
      <c r="K1522" s="1" t="s">
        <v>1240</v>
      </c>
      <c r="L1522" s="1">
        <v>17</v>
      </c>
      <c r="M1522" s="2" t="str">
        <f t="shared" si="70"/>
        <v>usa</v>
      </c>
      <c r="N1522" s="2" t="str">
        <f>VLOOKUP(M1522,ClearingKeys!$A$2:$B$104,2,FALSE)</f>
        <v>NA</v>
      </c>
      <c r="O1522" s="2">
        <f t="shared" si="69"/>
        <v>17</v>
      </c>
      <c r="P1522" t="str">
        <f t="shared" si="71"/>
        <v>USA</v>
      </c>
    </row>
    <row r="1523" spans="1:16" ht="38.25" x14ac:dyDescent="0.2">
      <c r="A1523" s="1" t="s">
        <v>5621</v>
      </c>
      <c r="B1523" s="1" t="s">
        <v>1357</v>
      </c>
      <c r="C1523" s="1" t="s">
        <v>4767</v>
      </c>
      <c r="D1523" s="1">
        <v>60000</v>
      </c>
      <c r="E1523" s="1" t="s">
        <v>2896</v>
      </c>
      <c r="F1523" s="1">
        <v>76223.966339999999</v>
      </c>
      <c r="G1523" s="1" t="s">
        <v>2682</v>
      </c>
      <c r="H1523" s="1" t="s">
        <v>4092</v>
      </c>
      <c r="I1523" s="1" t="s">
        <v>1766</v>
      </c>
      <c r="J1523" s="1" t="str">
        <f>VLOOKUP(I1523,tblCountries6[],2,FALSE)</f>
        <v>Netherlands</v>
      </c>
      <c r="K1523" s="1" t="s">
        <v>1240</v>
      </c>
      <c r="L1523" s="1">
        <v>7</v>
      </c>
      <c r="M1523" s="2" t="str">
        <f t="shared" si="70"/>
        <v>netherlands</v>
      </c>
      <c r="N1523" s="2" t="str">
        <f>VLOOKUP(M1523,ClearingKeys!$A$2:$B$104,2,FALSE)</f>
        <v>EUROPE</v>
      </c>
      <c r="O1523" s="2">
        <f t="shared" si="69"/>
        <v>7</v>
      </c>
      <c r="P1523" t="str">
        <f t="shared" si="71"/>
        <v>Netherlands</v>
      </c>
    </row>
    <row r="1524" spans="1:16" ht="51" x14ac:dyDescent="0.2">
      <c r="A1524" s="1" t="s">
        <v>5654</v>
      </c>
      <c r="B1524" s="1" t="s">
        <v>499</v>
      </c>
      <c r="C1524" s="1">
        <v>110000</v>
      </c>
      <c r="D1524" s="1">
        <v>110000</v>
      </c>
      <c r="E1524" s="1" t="s">
        <v>2902</v>
      </c>
      <c r="F1524" s="1">
        <v>110000</v>
      </c>
      <c r="G1524" s="1" t="s">
        <v>2587</v>
      </c>
      <c r="H1524" s="1" t="s">
        <v>2089</v>
      </c>
      <c r="I1524" s="1" t="s">
        <v>193</v>
      </c>
      <c r="J1524" s="1" t="str">
        <f>VLOOKUP(I1524,tblCountries6[],2,FALSE)</f>
        <v>Norway</v>
      </c>
      <c r="K1524" s="1" t="s">
        <v>2431</v>
      </c>
      <c r="L1524" s="1">
        <v>5</v>
      </c>
      <c r="M1524" s="2" t="str">
        <f t="shared" si="70"/>
        <v>norway</v>
      </c>
      <c r="N1524" s="2" t="str">
        <f>VLOOKUP(M1524,ClearingKeys!$A$2:$B$104,2,FALSE)</f>
        <v>EUROPE</v>
      </c>
      <c r="O1524" s="2">
        <f t="shared" si="69"/>
        <v>5</v>
      </c>
      <c r="P1524" t="str">
        <f t="shared" si="71"/>
        <v>Norway</v>
      </c>
    </row>
    <row r="1525" spans="1:16" ht="51" x14ac:dyDescent="0.2">
      <c r="A1525" s="1" t="s">
        <v>5655</v>
      </c>
      <c r="B1525" s="1" t="s">
        <v>219</v>
      </c>
      <c r="C1525" s="1">
        <v>1200</v>
      </c>
      <c r="D1525" s="1">
        <v>14400</v>
      </c>
      <c r="E1525" s="1" t="s">
        <v>2902</v>
      </c>
      <c r="F1525" s="1">
        <v>14400</v>
      </c>
      <c r="G1525" s="1" t="s">
        <v>2976</v>
      </c>
      <c r="H1525" s="1" t="s">
        <v>6511</v>
      </c>
      <c r="I1525" s="1" t="s">
        <v>5506</v>
      </c>
      <c r="J1525" s="1" t="str">
        <f>VLOOKUP(I1525,tblCountries6[],2,FALSE)</f>
        <v>Bulgaria</v>
      </c>
      <c r="K1525" s="1" t="s">
        <v>2431</v>
      </c>
      <c r="L1525" s="1">
        <v>15</v>
      </c>
      <c r="M1525" s="2" t="str">
        <f t="shared" si="70"/>
        <v>bulgaria</v>
      </c>
      <c r="N1525" s="2" t="str">
        <f>VLOOKUP(M1525,ClearingKeys!$A$2:$B$104,2,FALSE)</f>
        <v>EUROPE</v>
      </c>
      <c r="O1525" s="2">
        <f t="shared" si="69"/>
        <v>15</v>
      </c>
      <c r="P1525" t="str">
        <f t="shared" si="71"/>
        <v>Bulgaria</v>
      </c>
    </row>
    <row r="1526" spans="1:16" ht="51" x14ac:dyDescent="0.2">
      <c r="A1526" s="1" t="s">
        <v>5657</v>
      </c>
      <c r="B1526" s="1" t="s">
        <v>6250</v>
      </c>
      <c r="C1526" s="1">
        <v>125000</v>
      </c>
      <c r="D1526" s="1">
        <v>125000</v>
      </c>
      <c r="E1526" s="1" t="s">
        <v>2902</v>
      </c>
      <c r="F1526" s="1">
        <v>125000</v>
      </c>
      <c r="G1526" s="1" t="s">
        <v>5482</v>
      </c>
      <c r="H1526" s="1" t="s">
        <v>5482</v>
      </c>
      <c r="I1526" s="1" t="s">
        <v>2895</v>
      </c>
      <c r="J1526" s="1" t="str">
        <f>VLOOKUP(I1526,tblCountries6[],2,FALSE)</f>
        <v>USA</v>
      </c>
      <c r="K1526" s="1" t="s">
        <v>2431</v>
      </c>
      <c r="L1526" s="1">
        <v>8</v>
      </c>
      <c r="M1526" s="2" t="str">
        <f t="shared" si="70"/>
        <v>usa</v>
      </c>
      <c r="N1526" s="2" t="str">
        <f>VLOOKUP(M1526,ClearingKeys!$A$2:$B$104,2,FALSE)</f>
        <v>NA</v>
      </c>
      <c r="O1526" s="2">
        <f t="shared" si="69"/>
        <v>8</v>
      </c>
      <c r="P1526" t="str">
        <f t="shared" si="71"/>
        <v>USA</v>
      </c>
    </row>
    <row r="1527" spans="1:16" ht="38.25" x14ac:dyDescent="0.2">
      <c r="A1527" s="1" t="s">
        <v>5658</v>
      </c>
      <c r="B1527" s="1" t="s">
        <v>5920</v>
      </c>
      <c r="C1527" s="1">
        <v>74000</v>
      </c>
      <c r="D1527" s="1">
        <v>74000</v>
      </c>
      <c r="E1527" s="1" t="s">
        <v>1537</v>
      </c>
      <c r="F1527" s="1">
        <v>72768.752699999997</v>
      </c>
      <c r="G1527" s="1" t="s">
        <v>506</v>
      </c>
      <c r="H1527" s="1" t="s">
        <v>6511</v>
      </c>
      <c r="I1527" s="1" t="s">
        <v>2732</v>
      </c>
      <c r="J1527" s="1" t="str">
        <f>VLOOKUP(I1527,tblCountries6[],2,FALSE)</f>
        <v>Canada</v>
      </c>
      <c r="K1527" s="1" t="s">
        <v>1240</v>
      </c>
      <c r="L1527" s="1">
        <v>10</v>
      </c>
      <c r="M1527" s="2" t="str">
        <f t="shared" si="70"/>
        <v>canada</v>
      </c>
      <c r="N1527" s="2" t="str">
        <f>VLOOKUP(M1527,ClearingKeys!$A$2:$B$104,2,FALSE)</f>
        <v>NA</v>
      </c>
      <c r="O1527" s="2">
        <f t="shared" si="69"/>
        <v>10</v>
      </c>
      <c r="P1527" t="str">
        <f t="shared" si="71"/>
        <v>Canada</v>
      </c>
    </row>
    <row r="1528" spans="1:16" ht="38.25" x14ac:dyDescent="0.2">
      <c r="A1528" s="1" t="s">
        <v>5647</v>
      </c>
      <c r="B1528" s="1" t="s">
        <v>5693</v>
      </c>
      <c r="C1528" s="1" t="s">
        <v>4094</v>
      </c>
      <c r="D1528" s="1">
        <v>59000</v>
      </c>
      <c r="E1528" s="1" t="s">
        <v>2902</v>
      </c>
      <c r="F1528" s="1">
        <v>59000</v>
      </c>
      <c r="G1528" s="1" t="s">
        <v>983</v>
      </c>
      <c r="H1528" s="1" t="s">
        <v>3027</v>
      </c>
      <c r="I1528" s="1" t="s">
        <v>2895</v>
      </c>
      <c r="J1528" s="1" t="str">
        <f>VLOOKUP(I1528,tblCountries6[],2,FALSE)</f>
        <v>USA</v>
      </c>
      <c r="K1528" s="1" t="s">
        <v>1240</v>
      </c>
      <c r="L1528" s="1">
        <v>15</v>
      </c>
      <c r="M1528" s="2" t="str">
        <f t="shared" si="70"/>
        <v>usa</v>
      </c>
      <c r="N1528" s="2" t="str">
        <f>VLOOKUP(M1528,ClearingKeys!$A$2:$B$104,2,FALSE)</f>
        <v>NA</v>
      </c>
      <c r="O1528" s="2">
        <f t="shared" si="69"/>
        <v>15</v>
      </c>
      <c r="P1528" t="str">
        <f t="shared" si="71"/>
        <v>USA</v>
      </c>
    </row>
    <row r="1529" spans="1:16" ht="51" x14ac:dyDescent="0.2">
      <c r="A1529" s="1" t="s">
        <v>5652</v>
      </c>
      <c r="B1529" s="1" t="s">
        <v>1173</v>
      </c>
      <c r="C1529" s="1">
        <v>71500</v>
      </c>
      <c r="D1529" s="1">
        <v>71500</v>
      </c>
      <c r="E1529" s="1" t="s">
        <v>2902</v>
      </c>
      <c r="F1529" s="1">
        <v>71500</v>
      </c>
      <c r="G1529" s="1" t="s">
        <v>5837</v>
      </c>
      <c r="H1529" s="1" t="s">
        <v>6511</v>
      </c>
      <c r="I1529" s="1" t="s">
        <v>2895</v>
      </c>
      <c r="J1529" s="1" t="str">
        <f>VLOOKUP(I1529,tblCountries6[],2,FALSE)</f>
        <v>USA</v>
      </c>
      <c r="K1529" s="1" t="s">
        <v>1240</v>
      </c>
      <c r="L1529" s="1">
        <v>5</v>
      </c>
      <c r="M1529" s="2" t="str">
        <f t="shared" si="70"/>
        <v>usa</v>
      </c>
      <c r="N1529" s="2" t="str">
        <f>VLOOKUP(M1529,ClearingKeys!$A$2:$B$104,2,FALSE)</f>
        <v>NA</v>
      </c>
      <c r="O1529" s="2">
        <f t="shared" si="69"/>
        <v>5</v>
      </c>
      <c r="P1529" t="str">
        <f t="shared" si="71"/>
        <v>USA</v>
      </c>
    </row>
    <row r="1530" spans="1:16" ht="38.25" x14ac:dyDescent="0.2">
      <c r="A1530" s="1" t="s">
        <v>5650</v>
      </c>
      <c r="B1530" s="1" t="s">
        <v>853</v>
      </c>
      <c r="C1530" s="1" t="s">
        <v>421</v>
      </c>
      <c r="D1530" s="1">
        <v>25000</v>
      </c>
      <c r="E1530" s="1" t="s">
        <v>211</v>
      </c>
      <c r="F1530" s="1">
        <v>39404.4568</v>
      </c>
      <c r="G1530" s="1" t="s">
        <v>474</v>
      </c>
      <c r="H1530" s="1" t="s">
        <v>381</v>
      </c>
      <c r="I1530" s="1" t="s">
        <v>922</v>
      </c>
      <c r="J1530" s="1" t="str">
        <f>VLOOKUP(I1530,tblCountries6[],2,FALSE)</f>
        <v>UK</v>
      </c>
      <c r="K1530" s="1" t="s">
        <v>1240</v>
      </c>
      <c r="L1530" s="1">
        <v>2</v>
      </c>
      <c r="M1530" s="2" t="str">
        <f t="shared" si="70"/>
        <v>uk</v>
      </c>
      <c r="N1530" s="2" t="str">
        <f>VLOOKUP(M1530,ClearingKeys!$A$2:$B$104,2,FALSE)</f>
        <v>EUROPE</v>
      </c>
      <c r="O1530" s="2">
        <f t="shared" si="69"/>
        <v>2</v>
      </c>
      <c r="P1530" t="str">
        <f t="shared" si="71"/>
        <v>UK</v>
      </c>
    </row>
    <row r="1531" spans="1:16" ht="51" x14ac:dyDescent="0.2">
      <c r="A1531" s="1" t="s">
        <v>5644</v>
      </c>
      <c r="B1531" s="1" t="s">
        <v>3461</v>
      </c>
      <c r="C1531" s="1" t="s">
        <v>1393</v>
      </c>
      <c r="D1531" s="1">
        <v>70000</v>
      </c>
      <c r="E1531" s="1" t="s">
        <v>2896</v>
      </c>
      <c r="F1531" s="1">
        <v>88927.960730000006</v>
      </c>
      <c r="G1531" s="1" t="s">
        <v>667</v>
      </c>
      <c r="H1531" s="1" t="s">
        <v>1409</v>
      </c>
      <c r="I1531" s="1" t="s">
        <v>1939</v>
      </c>
      <c r="J1531" s="1" t="str">
        <f>VLOOKUP(I1531,tblCountries6[],2,FALSE)</f>
        <v>Germany</v>
      </c>
      <c r="K1531" s="1" t="s">
        <v>5881</v>
      </c>
      <c r="L1531" s="1">
        <v>5</v>
      </c>
      <c r="M1531" s="2" t="str">
        <f t="shared" si="70"/>
        <v>germany</v>
      </c>
      <c r="N1531" s="2" t="str">
        <f>VLOOKUP(M1531,ClearingKeys!$A$2:$B$104,2,FALSE)</f>
        <v>EUROPE</v>
      </c>
      <c r="O1531" s="2">
        <f t="shared" si="69"/>
        <v>5</v>
      </c>
      <c r="P1531" t="str">
        <f t="shared" si="71"/>
        <v>Germany</v>
      </c>
    </row>
    <row r="1532" spans="1:16" ht="51" x14ac:dyDescent="0.2">
      <c r="A1532" s="1" t="s">
        <v>5643</v>
      </c>
      <c r="B1532" s="1" t="s">
        <v>342</v>
      </c>
      <c r="C1532" s="1" t="s">
        <v>1348</v>
      </c>
      <c r="D1532" s="1">
        <v>90000</v>
      </c>
      <c r="E1532" s="1" t="s">
        <v>2902</v>
      </c>
      <c r="F1532" s="1">
        <v>90000</v>
      </c>
      <c r="G1532" s="1" t="s">
        <v>3108</v>
      </c>
      <c r="H1532" s="1" t="s">
        <v>3027</v>
      </c>
      <c r="I1532" s="1" t="s">
        <v>2895</v>
      </c>
      <c r="J1532" s="1" t="str">
        <f>VLOOKUP(I1532,tblCountries6[],2,FALSE)</f>
        <v>USA</v>
      </c>
      <c r="K1532" s="1" t="s">
        <v>1240</v>
      </c>
      <c r="L1532" s="1">
        <v>25</v>
      </c>
      <c r="M1532" s="2" t="str">
        <f t="shared" si="70"/>
        <v>usa</v>
      </c>
      <c r="N1532" s="2" t="str">
        <f>VLOOKUP(M1532,ClearingKeys!$A$2:$B$104,2,FALSE)</f>
        <v>NA</v>
      </c>
      <c r="O1532" s="2">
        <f t="shared" si="69"/>
        <v>25</v>
      </c>
      <c r="P1532" t="str">
        <f t="shared" si="71"/>
        <v>USA</v>
      </c>
    </row>
    <row r="1533" spans="1:16" ht="51" x14ac:dyDescent="0.2">
      <c r="A1533" s="1" t="s">
        <v>5646</v>
      </c>
      <c r="B1533" s="1" t="s">
        <v>3813</v>
      </c>
      <c r="C1533" s="1">
        <v>700000</v>
      </c>
      <c r="D1533" s="1">
        <v>700000</v>
      </c>
      <c r="E1533" s="1" t="s">
        <v>718</v>
      </c>
      <c r="F1533" s="1">
        <v>12465.54168</v>
      </c>
      <c r="G1533" s="1" t="s">
        <v>377</v>
      </c>
      <c r="H1533" s="1" t="s">
        <v>3027</v>
      </c>
      <c r="I1533" s="1" t="s">
        <v>1241</v>
      </c>
      <c r="J1533" s="1" t="str">
        <f>VLOOKUP(I1533,tblCountries6[],2,FALSE)</f>
        <v>India</v>
      </c>
      <c r="K1533" s="1" t="s">
        <v>2431</v>
      </c>
      <c r="L1533" s="1">
        <v>30</v>
      </c>
      <c r="M1533" s="2" t="str">
        <f t="shared" si="70"/>
        <v>india</v>
      </c>
      <c r="N1533" s="2" t="str">
        <f>VLOOKUP(M1533,ClearingKeys!$A$2:$B$104,2,FALSE)</f>
        <v>ASIA</v>
      </c>
      <c r="O1533" s="2">
        <f t="shared" si="69"/>
        <v>30</v>
      </c>
      <c r="P1533" t="str">
        <f t="shared" si="71"/>
        <v>India</v>
      </c>
    </row>
    <row r="1534" spans="1:16" ht="38.25" x14ac:dyDescent="0.2">
      <c r="A1534" s="1" t="s">
        <v>5645</v>
      </c>
      <c r="B1534" s="1" t="s">
        <v>3489</v>
      </c>
      <c r="C1534" s="1" t="s">
        <v>254</v>
      </c>
      <c r="D1534" s="1">
        <v>40000</v>
      </c>
      <c r="E1534" s="1" t="s">
        <v>2902</v>
      </c>
      <c r="F1534" s="1">
        <v>40000</v>
      </c>
      <c r="G1534" s="1" t="s">
        <v>4282</v>
      </c>
      <c r="H1534" s="1" t="s">
        <v>6511</v>
      </c>
      <c r="I1534" s="1" t="s">
        <v>2895</v>
      </c>
      <c r="J1534" s="1" t="str">
        <f>VLOOKUP(I1534,tblCountries6[],2,FALSE)</f>
        <v>USA</v>
      </c>
      <c r="K1534" s="1" t="s">
        <v>1240</v>
      </c>
      <c r="L1534" s="1">
        <v>8</v>
      </c>
      <c r="M1534" s="2" t="str">
        <f t="shared" si="70"/>
        <v>usa</v>
      </c>
      <c r="N1534" s="2" t="str">
        <f>VLOOKUP(M1534,ClearingKeys!$A$2:$B$104,2,FALSE)</f>
        <v>NA</v>
      </c>
      <c r="O1534" s="2">
        <f t="shared" si="69"/>
        <v>8</v>
      </c>
      <c r="P1534" t="str">
        <f t="shared" si="71"/>
        <v>USA</v>
      </c>
    </row>
    <row r="1535" spans="1:16" ht="51" x14ac:dyDescent="0.2">
      <c r="A1535" s="1" t="s">
        <v>5585</v>
      </c>
      <c r="B1535" s="1" t="s">
        <v>5530</v>
      </c>
      <c r="C1535" s="1">
        <v>30000</v>
      </c>
      <c r="D1535" s="1">
        <v>30000</v>
      </c>
      <c r="E1535" s="1" t="s">
        <v>2902</v>
      </c>
      <c r="F1535" s="1">
        <v>30000</v>
      </c>
      <c r="G1535" s="1" t="s">
        <v>2157</v>
      </c>
      <c r="H1535" s="1" t="s">
        <v>6511</v>
      </c>
      <c r="I1535" s="1" t="s">
        <v>1241</v>
      </c>
      <c r="J1535" s="1" t="str">
        <f>VLOOKUP(I1535,tblCountries6[],2,FALSE)</f>
        <v>India</v>
      </c>
      <c r="K1535" s="1" t="s">
        <v>2431</v>
      </c>
      <c r="L1535" s="1">
        <v>4</v>
      </c>
      <c r="M1535" s="2" t="str">
        <f t="shared" si="70"/>
        <v>india</v>
      </c>
      <c r="N1535" s="2" t="str">
        <f>VLOOKUP(M1535,ClearingKeys!$A$2:$B$104,2,FALSE)</f>
        <v>ASIA</v>
      </c>
      <c r="O1535" s="2">
        <f t="shared" si="69"/>
        <v>4</v>
      </c>
      <c r="P1535" t="str">
        <f t="shared" si="71"/>
        <v>India</v>
      </c>
    </row>
    <row r="1536" spans="1:16" ht="63.75" x14ac:dyDescent="0.2">
      <c r="A1536" s="1" t="s">
        <v>5584</v>
      </c>
      <c r="B1536" s="1" t="s">
        <v>5326</v>
      </c>
      <c r="C1536" s="1">
        <v>46325</v>
      </c>
      <c r="D1536" s="1">
        <v>46325</v>
      </c>
      <c r="E1536" s="1" t="s">
        <v>2902</v>
      </c>
      <c r="F1536" s="1">
        <v>46325</v>
      </c>
      <c r="G1536" s="1" t="s">
        <v>3420</v>
      </c>
      <c r="H1536" s="1" t="s">
        <v>2089</v>
      </c>
      <c r="I1536" s="1" t="s">
        <v>2895</v>
      </c>
      <c r="J1536" s="1" t="str">
        <f>VLOOKUP(I1536,tblCountries6[],2,FALSE)</f>
        <v>USA</v>
      </c>
      <c r="K1536" s="1" t="s">
        <v>1240</v>
      </c>
      <c r="L1536" s="1">
        <v>1</v>
      </c>
      <c r="M1536" s="2" t="str">
        <f t="shared" si="70"/>
        <v>usa</v>
      </c>
      <c r="N1536" s="2" t="str">
        <f>VLOOKUP(M1536,ClearingKeys!$A$2:$B$104,2,FALSE)</f>
        <v>NA</v>
      </c>
      <c r="O1536" s="2">
        <f t="shared" si="69"/>
        <v>1</v>
      </c>
      <c r="P1536" t="str">
        <f t="shared" si="71"/>
        <v>USA</v>
      </c>
    </row>
    <row r="1537" spans="1:16" ht="51" x14ac:dyDescent="0.2">
      <c r="A1537" s="1" t="s">
        <v>5575</v>
      </c>
      <c r="B1537" s="1" t="s">
        <v>6542</v>
      </c>
      <c r="C1537" s="1">
        <v>15000</v>
      </c>
      <c r="D1537" s="1">
        <v>15000</v>
      </c>
      <c r="E1537" s="1" t="s">
        <v>2902</v>
      </c>
      <c r="F1537" s="1">
        <v>15000</v>
      </c>
      <c r="G1537" s="1" t="s">
        <v>5957</v>
      </c>
      <c r="H1537" s="1" t="s">
        <v>6511</v>
      </c>
      <c r="I1537" s="1" t="s">
        <v>2895</v>
      </c>
      <c r="J1537" s="1" t="str">
        <f>VLOOKUP(I1537,tblCountries6[],2,FALSE)</f>
        <v>USA</v>
      </c>
      <c r="K1537" s="1" t="s">
        <v>2431</v>
      </c>
      <c r="L1537" s="1">
        <v>8</v>
      </c>
      <c r="M1537" s="2" t="str">
        <f t="shared" si="70"/>
        <v>usa</v>
      </c>
      <c r="N1537" s="2" t="str">
        <f>VLOOKUP(M1537,ClearingKeys!$A$2:$B$104,2,FALSE)</f>
        <v>NA</v>
      </c>
      <c r="O1537" s="2">
        <f t="shared" si="69"/>
        <v>8</v>
      </c>
      <c r="P1537" t="str">
        <f t="shared" si="71"/>
        <v>USA</v>
      </c>
    </row>
    <row r="1538" spans="1:16" ht="38.25" x14ac:dyDescent="0.2">
      <c r="A1538" s="1" t="s">
        <v>5576</v>
      </c>
      <c r="B1538" s="1" t="s">
        <v>1352</v>
      </c>
      <c r="C1538" s="1">
        <v>31200</v>
      </c>
      <c r="D1538" s="1">
        <v>31200</v>
      </c>
      <c r="E1538" s="1" t="s">
        <v>2902</v>
      </c>
      <c r="F1538" s="1">
        <v>31200</v>
      </c>
      <c r="G1538" s="1" t="s">
        <v>5916</v>
      </c>
      <c r="H1538" s="1" t="s">
        <v>6511</v>
      </c>
      <c r="I1538" s="1" t="s">
        <v>2895</v>
      </c>
      <c r="J1538" s="1" t="str">
        <f>VLOOKUP(I1538,tblCountries6[],2,FALSE)</f>
        <v>USA</v>
      </c>
      <c r="K1538" s="1" t="s">
        <v>1240</v>
      </c>
      <c r="L1538" s="1">
        <v>15</v>
      </c>
      <c r="M1538" s="2" t="str">
        <f t="shared" si="70"/>
        <v>usa</v>
      </c>
      <c r="N1538" s="2" t="str">
        <f>VLOOKUP(M1538,ClearingKeys!$A$2:$B$104,2,FALSE)</f>
        <v>NA</v>
      </c>
      <c r="O1538" s="2">
        <f t="shared" si="69"/>
        <v>15</v>
      </c>
      <c r="P1538" t="str">
        <f t="shared" si="71"/>
        <v>USA</v>
      </c>
    </row>
    <row r="1539" spans="1:16" ht="38.25" x14ac:dyDescent="0.2">
      <c r="A1539" s="1" t="s">
        <v>5572</v>
      </c>
      <c r="B1539" s="1" t="s">
        <v>6286</v>
      </c>
      <c r="C1539" s="1">
        <v>500000</v>
      </c>
      <c r="D1539" s="1">
        <v>500000</v>
      </c>
      <c r="E1539" s="1" t="s">
        <v>718</v>
      </c>
      <c r="F1539" s="1">
        <v>8903.9583440000006</v>
      </c>
      <c r="G1539" s="1" t="s">
        <v>1567</v>
      </c>
      <c r="H1539" s="1" t="s">
        <v>6511</v>
      </c>
      <c r="I1539" s="1" t="s">
        <v>1241</v>
      </c>
      <c r="J1539" s="1" t="str">
        <f>VLOOKUP(I1539,tblCountries6[],2,FALSE)</f>
        <v>India</v>
      </c>
      <c r="K1539" s="1" t="s">
        <v>1240</v>
      </c>
      <c r="L1539" s="1">
        <v>9</v>
      </c>
      <c r="M1539" s="2" t="str">
        <f t="shared" si="70"/>
        <v>india</v>
      </c>
      <c r="N1539" s="2" t="str">
        <f>VLOOKUP(M1539,ClearingKeys!$A$2:$B$104,2,FALSE)</f>
        <v>ASIA</v>
      </c>
      <c r="O1539" s="2">
        <f t="shared" si="69"/>
        <v>9</v>
      </c>
      <c r="P1539" t="str">
        <f t="shared" si="71"/>
        <v>India</v>
      </c>
    </row>
    <row r="1540" spans="1:16" ht="51" x14ac:dyDescent="0.2">
      <c r="A1540" s="1" t="s">
        <v>5573</v>
      </c>
      <c r="B1540" s="1" t="s">
        <v>5420</v>
      </c>
      <c r="C1540" s="1">
        <v>1320</v>
      </c>
      <c r="D1540" s="1">
        <v>15840</v>
      </c>
      <c r="E1540" s="1" t="s">
        <v>2902</v>
      </c>
      <c r="F1540" s="1">
        <v>15840</v>
      </c>
      <c r="G1540" s="1" t="s">
        <v>3240</v>
      </c>
      <c r="H1540" s="1" t="s">
        <v>6511</v>
      </c>
      <c r="I1540" s="1" t="s">
        <v>5017</v>
      </c>
      <c r="J1540" s="1" t="str">
        <f>VLOOKUP(I1540,tblCountries6[],2,FALSE)</f>
        <v>Peru</v>
      </c>
      <c r="K1540" s="1" t="s">
        <v>2431</v>
      </c>
      <c r="L1540" s="1">
        <v>8</v>
      </c>
      <c r="M1540" s="2" t="str">
        <f t="shared" si="70"/>
        <v>peru</v>
      </c>
      <c r="N1540" s="2" t="str">
        <f>VLOOKUP(M1540,ClearingKeys!$A$2:$B$104,2,FALSE)</f>
        <v>SA</v>
      </c>
      <c r="O1540" s="2">
        <f t="shared" si="69"/>
        <v>8</v>
      </c>
      <c r="P1540" t="str">
        <f t="shared" si="71"/>
        <v>Peru</v>
      </c>
    </row>
    <row r="1541" spans="1:16" ht="38.25" x14ac:dyDescent="0.2">
      <c r="A1541" s="1" t="s">
        <v>5580</v>
      </c>
      <c r="B1541" s="1" t="s">
        <v>709</v>
      </c>
      <c r="C1541" s="1" t="s">
        <v>5812</v>
      </c>
      <c r="D1541" s="1">
        <v>850000</v>
      </c>
      <c r="E1541" s="1" t="s">
        <v>718</v>
      </c>
      <c r="F1541" s="1">
        <v>15136.72918</v>
      </c>
      <c r="G1541" s="1" t="s">
        <v>3297</v>
      </c>
      <c r="H1541" s="1" t="s">
        <v>6511</v>
      </c>
      <c r="I1541" s="1" t="s">
        <v>1241</v>
      </c>
      <c r="J1541" s="1" t="str">
        <f>VLOOKUP(I1541,tblCountries6[],2,FALSE)</f>
        <v>India</v>
      </c>
      <c r="K1541" s="1" t="s">
        <v>1240</v>
      </c>
      <c r="L1541" s="1">
        <v>5</v>
      </c>
      <c r="M1541" s="2" t="str">
        <f t="shared" si="70"/>
        <v>india</v>
      </c>
      <c r="N1541" s="2" t="str">
        <f>VLOOKUP(M1541,ClearingKeys!$A$2:$B$104,2,FALSE)</f>
        <v>ASIA</v>
      </c>
      <c r="O1541" s="2">
        <f t="shared" si="69"/>
        <v>5</v>
      </c>
      <c r="P1541" t="str">
        <f t="shared" si="71"/>
        <v>India</v>
      </c>
    </row>
    <row r="1542" spans="1:16" ht="38.25" x14ac:dyDescent="0.2">
      <c r="A1542" s="1" t="s">
        <v>5581</v>
      </c>
      <c r="B1542" s="1" t="s">
        <v>2327</v>
      </c>
      <c r="C1542" s="1">
        <v>41000</v>
      </c>
      <c r="D1542" s="1">
        <v>41000</v>
      </c>
      <c r="E1542" s="1" t="s">
        <v>2902</v>
      </c>
      <c r="F1542" s="1">
        <v>41000</v>
      </c>
      <c r="G1542" s="1" t="s">
        <v>3595</v>
      </c>
      <c r="H1542" s="1" t="s">
        <v>5482</v>
      </c>
      <c r="I1542" s="1" t="s">
        <v>2895</v>
      </c>
      <c r="J1542" s="1" t="str">
        <f>VLOOKUP(I1542,tblCountries6[],2,FALSE)</f>
        <v>USA</v>
      </c>
      <c r="K1542" s="1" t="s">
        <v>1240</v>
      </c>
      <c r="L1542" s="1">
        <v>10</v>
      </c>
      <c r="M1542" s="2" t="str">
        <f t="shared" si="70"/>
        <v>usa</v>
      </c>
      <c r="N1542" s="2" t="str">
        <f>VLOOKUP(M1542,ClearingKeys!$A$2:$B$104,2,FALSE)</f>
        <v>NA</v>
      </c>
      <c r="O1542" s="2">
        <f t="shared" ref="O1542:O1605" si="72">IF(ISBLANK(L1542),"na",L1542)</f>
        <v>10</v>
      </c>
      <c r="P1542" t="str">
        <f t="shared" si="71"/>
        <v>USA</v>
      </c>
    </row>
    <row r="1543" spans="1:16" ht="38.25" x14ac:dyDescent="0.2">
      <c r="A1543" s="1" t="s">
        <v>5578</v>
      </c>
      <c r="B1543" s="1" t="s">
        <v>1547</v>
      </c>
      <c r="C1543" s="1">
        <v>11000</v>
      </c>
      <c r="D1543" s="1">
        <v>11000</v>
      </c>
      <c r="E1543" s="1" t="s">
        <v>2902</v>
      </c>
      <c r="F1543" s="1">
        <v>11000</v>
      </c>
      <c r="G1543" s="1" t="s">
        <v>6408</v>
      </c>
      <c r="H1543" s="1" t="s">
        <v>3027</v>
      </c>
      <c r="I1543" s="1" t="s">
        <v>5117</v>
      </c>
      <c r="J1543" s="1" t="str">
        <f>VLOOKUP(I1543,tblCountries6[],2,FALSE)</f>
        <v>Mexico</v>
      </c>
      <c r="K1543" s="1" t="s">
        <v>1240</v>
      </c>
      <c r="L1543" s="1">
        <v>2</v>
      </c>
      <c r="M1543" s="2" t="str">
        <f t="shared" ref="M1543:M1606" si="73">TRIM(LOWER(J1543))</f>
        <v>mexico</v>
      </c>
      <c r="N1543" s="2" t="str">
        <f>VLOOKUP(M1543,ClearingKeys!$A$2:$B$104,2,FALSE)</f>
        <v>NA</v>
      </c>
      <c r="O1543" s="2">
        <f t="shared" si="72"/>
        <v>2</v>
      </c>
      <c r="P1543" t="str">
        <f t="shared" ref="P1543:P1606" si="74">IF(M1543="usa","USA",IF(M1543="UK","UK",PROPER(M1543)))</f>
        <v>Mexico</v>
      </c>
    </row>
    <row r="1544" spans="1:16" ht="38.25" x14ac:dyDescent="0.2">
      <c r="A1544" s="1" t="s">
        <v>5579</v>
      </c>
      <c r="B1544" s="1" t="s">
        <v>319</v>
      </c>
      <c r="C1544" s="1" t="s">
        <v>1155</v>
      </c>
      <c r="D1544" s="1">
        <v>35000</v>
      </c>
      <c r="E1544" s="1" t="s">
        <v>211</v>
      </c>
      <c r="F1544" s="1">
        <v>55166.239520000003</v>
      </c>
      <c r="G1544" s="1" t="s">
        <v>1948</v>
      </c>
      <c r="H1544" s="1" t="s">
        <v>2893</v>
      </c>
      <c r="I1544" s="1" t="s">
        <v>922</v>
      </c>
      <c r="J1544" s="1" t="str">
        <f>VLOOKUP(I1544,tblCountries6[],2,FALSE)</f>
        <v>UK</v>
      </c>
      <c r="K1544" s="1" t="s">
        <v>5350</v>
      </c>
      <c r="L1544" s="1">
        <v>30</v>
      </c>
      <c r="M1544" s="2" t="str">
        <f t="shared" si="73"/>
        <v>uk</v>
      </c>
      <c r="N1544" s="2" t="str">
        <f>VLOOKUP(M1544,ClearingKeys!$A$2:$B$104,2,FALSE)</f>
        <v>EUROPE</v>
      </c>
      <c r="O1544" s="2">
        <f t="shared" si="72"/>
        <v>30</v>
      </c>
      <c r="P1544" t="str">
        <f t="shared" si="74"/>
        <v>UK</v>
      </c>
    </row>
    <row r="1545" spans="1:16" ht="38.25" x14ac:dyDescent="0.2">
      <c r="A1545" s="1" t="s">
        <v>5610</v>
      </c>
      <c r="B1545" s="1" t="s">
        <v>4632</v>
      </c>
      <c r="C1545" s="1">
        <v>240000</v>
      </c>
      <c r="D1545" s="1">
        <v>240000</v>
      </c>
      <c r="E1545" s="1" t="s">
        <v>3424</v>
      </c>
      <c r="F1545" s="1">
        <v>5689.2125420000002</v>
      </c>
      <c r="G1545" s="1" t="s">
        <v>4137</v>
      </c>
      <c r="H1545" s="1" t="s">
        <v>3027</v>
      </c>
      <c r="I1545" s="1" t="s">
        <v>1275</v>
      </c>
      <c r="J1545" s="1" t="str">
        <f>VLOOKUP(I1545,tblCountries6[],2,FALSE)</f>
        <v>Philippines</v>
      </c>
      <c r="K1545" s="1" t="s">
        <v>1240</v>
      </c>
      <c r="L1545" s="1">
        <v>15</v>
      </c>
      <c r="M1545" s="2" t="str">
        <f t="shared" si="73"/>
        <v>philippines</v>
      </c>
      <c r="N1545" s="2" t="str">
        <f>VLOOKUP(M1545,ClearingKeys!$A$2:$B$104,2,FALSE)</f>
        <v>ASIA</v>
      </c>
      <c r="O1545" s="2">
        <f t="shared" si="72"/>
        <v>15</v>
      </c>
      <c r="P1545" t="str">
        <f t="shared" si="74"/>
        <v>Philippines</v>
      </c>
    </row>
    <row r="1546" spans="1:16" ht="38.25" x14ac:dyDescent="0.2">
      <c r="A1546" s="1" t="s">
        <v>5609</v>
      </c>
      <c r="B1546" s="1" t="s">
        <v>4714</v>
      </c>
      <c r="C1546" s="1">
        <v>17728.57</v>
      </c>
      <c r="D1546" s="1">
        <v>17728</v>
      </c>
      <c r="E1546" s="1" t="s">
        <v>2902</v>
      </c>
      <c r="F1546" s="1">
        <v>17728</v>
      </c>
      <c r="G1546" s="1" t="s">
        <v>3331</v>
      </c>
      <c r="H1546" s="1" t="s">
        <v>6511</v>
      </c>
      <c r="I1546" s="1" t="s">
        <v>260</v>
      </c>
      <c r="J1546" s="1" t="str">
        <f>VLOOKUP(I1546,tblCountries6[],2,FALSE)</f>
        <v>Mexico</v>
      </c>
      <c r="K1546" s="1" t="s">
        <v>1240</v>
      </c>
      <c r="L1546" s="1">
        <v>3</v>
      </c>
      <c r="M1546" s="2" t="str">
        <f t="shared" si="73"/>
        <v>mexico</v>
      </c>
      <c r="N1546" s="2" t="str">
        <f>VLOOKUP(M1546,ClearingKeys!$A$2:$B$104,2,FALSE)</f>
        <v>NA</v>
      </c>
      <c r="O1546" s="2">
        <f t="shared" si="72"/>
        <v>3</v>
      </c>
      <c r="P1546" t="str">
        <f t="shared" si="74"/>
        <v>Mexico</v>
      </c>
    </row>
    <row r="1547" spans="1:16" ht="51" x14ac:dyDescent="0.2">
      <c r="A1547" s="1" t="s">
        <v>5606</v>
      </c>
      <c r="B1547" s="1" t="s">
        <v>3667</v>
      </c>
      <c r="C1547" s="1" t="s">
        <v>3968</v>
      </c>
      <c r="D1547" s="1">
        <v>120000</v>
      </c>
      <c r="E1547" s="1" t="s">
        <v>5932</v>
      </c>
      <c r="F1547" s="1">
        <v>13745.704470000001</v>
      </c>
      <c r="G1547" s="1" t="s">
        <v>4999</v>
      </c>
      <c r="H1547" s="1" t="s">
        <v>2089</v>
      </c>
      <c r="I1547" s="1" t="s">
        <v>538</v>
      </c>
      <c r="J1547" s="1" t="str">
        <f>VLOOKUP(I1547,tblCountries6[],2,FALSE)</f>
        <v>Morocco</v>
      </c>
      <c r="K1547" s="1" t="s">
        <v>2431</v>
      </c>
      <c r="L1547" s="1">
        <v>8</v>
      </c>
      <c r="M1547" s="2" t="str">
        <f t="shared" si="73"/>
        <v>morocco</v>
      </c>
      <c r="N1547" s="2" t="str">
        <f>VLOOKUP(M1547,ClearingKeys!$A$2:$B$104,2,FALSE)</f>
        <v>AFRICA</v>
      </c>
      <c r="O1547" s="2">
        <f t="shared" si="72"/>
        <v>8</v>
      </c>
      <c r="P1547" t="str">
        <f t="shared" si="74"/>
        <v>Morocco</v>
      </c>
    </row>
    <row r="1548" spans="1:16" ht="38.25" x14ac:dyDescent="0.2">
      <c r="A1548" s="1" t="s">
        <v>5591</v>
      </c>
      <c r="B1548" s="1" t="s">
        <v>6310</v>
      </c>
      <c r="C1548" s="1">
        <v>50000</v>
      </c>
      <c r="D1548" s="1">
        <v>50000</v>
      </c>
      <c r="E1548" s="1" t="s">
        <v>2902</v>
      </c>
      <c r="F1548" s="1">
        <v>50000</v>
      </c>
      <c r="G1548" s="1" t="s">
        <v>3977</v>
      </c>
      <c r="H1548" s="1" t="s">
        <v>519</v>
      </c>
      <c r="I1548" s="1" t="s">
        <v>2895</v>
      </c>
      <c r="J1548" s="1" t="str">
        <f>VLOOKUP(I1548,tblCountries6[],2,FALSE)</f>
        <v>USA</v>
      </c>
      <c r="K1548" s="1" t="s">
        <v>1240</v>
      </c>
      <c r="L1548" s="1">
        <v>15</v>
      </c>
      <c r="M1548" s="2" t="str">
        <f t="shared" si="73"/>
        <v>usa</v>
      </c>
      <c r="N1548" s="2" t="str">
        <f>VLOOKUP(M1548,ClearingKeys!$A$2:$B$104,2,FALSE)</f>
        <v>NA</v>
      </c>
      <c r="O1548" s="2">
        <f t="shared" si="72"/>
        <v>15</v>
      </c>
      <c r="P1548" t="str">
        <f t="shared" si="74"/>
        <v>USA</v>
      </c>
    </row>
    <row r="1549" spans="1:16" ht="38.25" x14ac:dyDescent="0.2">
      <c r="A1549" s="1" t="s">
        <v>5592</v>
      </c>
      <c r="B1549" s="1" t="s">
        <v>1118</v>
      </c>
      <c r="C1549" s="1">
        <v>80000</v>
      </c>
      <c r="D1549" s="1">
        <v>80000</v>
      </c>
      <c r="E1549" s="1" t="s">
        <v>1537</v>
      </c>
      <c r="F1549" s="1">
        <v>78668.921839999995</v>
      </c>
      <c r="G1549" s="1" t="s">
        <v>314</v>
      </c>
      <c r="H1549" s="1" t="s">
        <v>6511</v>
      </c>
      <c r="I1549" s="1" t="s">
        <v>2732</v>
      </c>
      <c r="J1549" s="1" t="str">
        <f>VLOOKUP(I1549,tblCountries6[],2,FALSE)</f>
        <v>Canada</v>
      </c>
      <c r="K1549" s="1" t="s">
        <v>1240</v>
      </c>
      <c r="L1549" s="1">
        <v>7</v>
      </c>
      <c r="M1549" s="2" t="str">
        <f t="shared" si="73"/>
        <v>canada</v>
      </c>
      <c r="N1549" s="2" t="str">
        <f>VLOOKUP(M1549,ClearingKeys!$A$2:$B$104,2,FALSE)</f>
        <v>NA</v>
      </c>
      <c r="O1549" s="2">
        <f t="shared" si="72"/>
        <v>7</v>
      </c>
      <c r="P1549" t="str">
        <f t="shared" si="74"/>
        <v>Canada</v>
      </c>
    </row>
    <row r="1550" spans="1:16" ht="38.25" x14ac:dyDescent="0.2">
      <c r="A1550" s="1" t="s">
        <v>5594</v>
      </c>
      <c r="B1550" s="1" t="s">
        <v>46</v>
      </c>
      <c r="C1550" s="1">
        <v>85000</v>
      </c>
      <c r="D1550" s="1">
        <v>85000</v>
      </c>
      <c r="E1550" s="1" t="s">
        <v>2902</v>
      </c>
      <c r="F1550" s="1">
        <v>85000</v>
      </c>
      <c r="G1550" s="1" t="s">
        <v>5873</v>
      </c>
      <c r="H1550" s="1" t="s">
        <v>381</v>
      </c>
      <c r="I1550" s="1" t="s">
        <v>2895</v>
      </c>
      <c r="J1550" s="1" t="str">
        <f>VLOOKUP(I1550,tblCountries6[],2,FALSE)</f>
        <v>USA</v>
      </c>
      <c r="K1550" s="1" t="s">
        <v>1240</v>
      </c>
      <c r="L1550" s="1">
        <v>10</v>
      </c>
      <c r="M1550" s="2" t="str">
        <f t="shared" si="73"/>
        <v>usa</v>
      </c>
      <c r="N1550" s="2" t="str">
        <f>VLOOKUP(M1550,ClearingKeys!$A$2:$B$104,2,FALSE)</f>
        <v>NA</v>
      </c>
      <c r="O1550" s="2">
        <f t="shared" si="72"/>
        <v>10</v>
      </c>
      <c r="P1550" t="str">
        <f t="shared" si="74"/>
        <v>USA</v>
      </c>
    </row>
    <row r="1551" spans="1:16" ht="51" x14ac:dyDescent="0.2">
      <c r="A1551" s="1" t="s">
        <v>5596</v>
      </c>
      <c r="B1551" s="1" t="s">
        <v>2276</v>
      </c>
      <c r="C1551" s="1">
        <v>100000</v>
      </c>
      <c r="D1551" s="1">
        <v>100000</v>
      </c>
      <c r="E1551" s="1" t="s">
        <v>4998</v>
      </c>
      <c r="F1551" s="1">
        <v>101990.9656</v>
      </c>
      <c r="G1551" s="1" t="s">
        <v>4683</v>
      </c>
      <c r="H1551" s="1" t="s">
        <v>3027</v>
      </c>
      <c r="I1551" s="1" t="s">
        <v>2553</v>
      </c>
      <c r="J1551" s="1" t="str">
        <f>VLOOKUP(I1551,tblCountries6[],2,FALSE)</f>
        <v>Australia</v>
      </c>
      <c r="K1551" s="1" t="s">
        <v>1240</v>
      </c>
      <c r="L1551" s="1">
        <v>20</v>
      </c>
      <c r="M1551" s="2" t="str">
        <f t="shared" si="73"/>
        <v>australia</v>
      </c>
      <c r="N1551" s="2" t="str">
        <f>VLOOKUP(M1551,ClearingKeys!$A$2:$B$104,2,FALSE)</f>
        <v>OCEANIA</v>
      </c>
      <c r="O1551" s="2">
        <f t="shared" si="72"/>
        <v>20</v>
      </c>
      <c r="P1551" t="str">
        <f t="shared" si="74"/>
        <v>Australia</v>
      </c>
    </row>
    <row r="1552" spans="1:16" ht="38.25" x14ac:dyDescent="0.2">
      <c r="A1552" s="1" t="s">
        <v>5597</v>
      </c>
      <c r="B1552" s="1" t="s">
        <v>1955</v>
      </c>
      <c r="C1552" s="1" t="s">
        <v>5112</v>
      </c>
      <c r="D1552" s="1">
        <v>5650000</v>
      </c>
      <c r="E1552" s="1" t="s">
        <v>718</v>
      </c>
      <c r="F1552" s="1">
        <v>100614.72930000001</v>
      </c>
      <c r="G1552" s="1" t="s">
        <v>6050</v>
      </c>
      <c r="H1552" s="1" t="s">
        <v>381</v>
      </c>
      <c r="I1552" s="1" t="s">
        <v>1241</v>
      </c>
      <c r="J1552" s="1" t="str">
        <f>VLOOKUP(I1552,tblCountries6[],2,FALSE)</f>
        <v>India</v>
      </c>
      <c r="K1552" s="1" t="s">
        <v>5350</v>
      </c>
      <c r="L1552" s="1">
        <v>6</v>
      </c>
      <c r="M1552" s="2" t="str">
        <f t="shared" si="73"/>
        <v>india</v>
      </c>
      <c r="N1552" s="2" t="str">
        <f>VLOOKUP(M1552,ClearingKeys!$A$2:$B$104,2,FALSE)</f>
        <v>ASIA</v>
      </c>
      <c r="O1552" s="2">
        <f t="shared" si="72"/>
        <v>6</v>
      </c>
      <c r="P1552" t="str">
        <f t="shared" si="74"/>
        <v>India</v>
      </c>
    </row>
    <row r="1553" spans="1:16" ht="38.25" x14ac:dyDescent="0.2">
      <c r="A1553" s="1" t="s">
        <v>5599</v>
      </c>
      <c r="B1553" s="1" t="s">
        <v>2757</v>
      </c>
      <c r="C1553" s="1">
        <v>85000</v>
      </c>
      <c r="D1553" s="1">
        <v>85000</v>
      </c>
      <c r="E1553" s="1" t="s">
        <v>4998</v>
      </c>
      <c r="F1553" s="1">
        <v>86692.320789999998</v>
      </c>
      <c r="G1553" s="1" t="s">
        <v>3254</v>
      </c>
      <c r="H1553" s="1" t="s">
        <v>6511</v>
      </c>
      <c r="I1553" s="1" t="s">
        <v>2553</v>
      </c>
      <c r="J1553" s="1" t="str">
        <f>VLOOKUP(I1553,tblCountries6[],2,FALSE)</f>
        <v>Australia</v>
      </c>
      <c r="K1553" s="1" t="s">
        <v>1240</v>
      </c>
      <c r="L1553" s="1">
        <v>30</v>
      </c>
      <c r="M1553" s="2" t="str">
        <f t="shared" si="73"/>
        <v>australia</v>
      </c>
      <c r="N1553" s="2" t="str">
        <f>VLOOKUP(M1553,ClearingKeys!$A$2:$B$104,2,FALSE)</f>
        <v>OCEANIA</v>
      </c>
      <c r="O1553" s="2">
        <f t="shared" si="72"/>
        <v>30</v>
      </c>
      <c r="P1553" t="str">
        <f t="shared" si="74"/>
        <v>Australia</v>
      </c>
    </row>
    <row r="1554" spans="1:16" ht="38.25" x14ac:dyDescent="0.2">
      <c r="A1554" s="1" t="s">
        <v>5601</v>
      </c>
      <c r="B1554" s="1" t="s">
        <v>4787</v>
      </c>
      <c r="C1554" s="1" t="s">
        <v>6186</v>
      </c>
      <c r="D1554" s="1">
        <v>120000</v>
      </c>
      <c r="E1554" s="1" t="s">
        <v>4998</v>
      </c>
      <c r="F1554" s="1">
        <v>122389.1588</v>
      </c>
      <c r="G1554" s="1" t="s">
        <v>4911</v>
      </c>
      <c r="H1554" s="1" t="s">
        <v>6511</v>
      </c>
      <c r="I1554" s="1" t="s">
        <v>2553</v>
      </c>
      <c r="J1554" s="1" t="str">
        <f>VLOOKUP(I1554,tblCountries6[],2,FALSE)</f>
        <v>Australia</v>
      </c>
      <c r="K1554" s="1" t="s">
        <v>5350</v>
      </c>
      <c r="L1554" s="1">
        <v>5</v>
      </c>
      <c r="M1554" s="2" t="str">
        <f t="shared" si="73"/>
        <v>australia</v>
      </c>
      <c r="N1554" s="2" t="str">
        <f>VLOOKUP(M1554,ClearingKeys!$A$2:$B$104,2,FALSE)</f>
        <v>OCEANIA</v>
      </c>
      <c r="O1554" s="2">
        <f t="shared" si="72"/>
        <v>5</v>
      </c>
      <c r="P1554" t="str">
        <f t="shared" si="74"/>
        <v>Australia</v>
      </c>
    </row>
    <row r="1555" spans="1:16" ht="38.25" x14ac:dyDescent="0.2">
      <c r="A1555" s="1" t="s">
        <v>5602</v>
      </c>
      <c r="B1555" s="1" t="s">
        <v>1583</v>
      </c>
      <c r="C1555" s="1" t="s">
        <v>4736</v>
      </c>
      <c r="D1555" s="1">
        <v>360000</v>
      </c>
      <c r="E1555" s="1" t="s">
        <v>718</v>
      </c>
      <c r="F1555" s="1">
        <v>6410.850007</v>
      </c>
      <c r="G1555" s="1" t="s">
        <v>923</v>
      </c>
      <c r="H1555" s="1" t="s">
        <v>3027</v>
      </c>
      <c r="I1555" s="1" t="s">
        <v>1241</v>
      </c>
      <c r="J1555" s="1" t="str">
        <f>VLOOKUP(I1555,tblCountries6[],2,FALSE)</f>
        <v>India</v>
      </c>
      <c r="K1555" s="1" t="s">
        <v>5350</v>
      </c>
      <c r="L1555" s="1">
        <v>8</v>
      </c>
      <c r="M1555" s="2" t="str">
        <f t="shared" si="73"/>
        <v>india</v>
      </c>
      <c r="N1555" s="2" t="str">
        <f>VLOOKUP(M1555,ClearingKeys!$A$2:$B$104,2,FALSE)</f>
        <v>ASIA</v>
      </c>
      <c r="O1555" s="2">
        <f t="shared" si="72"/>
        <v>8</v>
      </c>
      <c r="P1555" t="str">
        <f t="shared" si="74"/>
        <v>India</v>
      </c>
    </row>
    <row r="1556" spans="1:16" ht="38.25" x14ac:dyDescent="0.2">
      <c r="A1556" s="1" t="s">
        <v>5564</v>
      </c>
      <c r="B1556" s="1" t="s">
        <v>880</v>
      </c>
      <c r="C1556" s="1">
        <v>44000</v>
      </c>
      <c r="D1556" s="1">
        <v>44000</v>
      </c>
      <c r="E1556" s="1" t="s">
        <v>2902</v>
      </c>
      <c r="F1556" s="1">
        <v>44000</v>
      </c>
      <c r="G1556" s="1" t="s">
        <v>2046</v>
      </c>
      <c r="H1556" s="1" t="s">
        <v>6511</v>
      </c>
      <c r="I1556" s="1" t="s">
        <v>2895</v>
      </c>
      <c r="J1556" s="1" t="str">
        <f>VLOOKUP(I1556,tblCountries6[],2,FALSE)</f>
        <v>USA</v>
      </c>
      <c r="K1556" s="1" t="s">
        <v>1240</v>
      </c>
      <c r="L1556" s="1">
        <v>3.5</v>
      </c>
      <c r="M1556" s="2" t="str">
        <f t="shared" si="73"/>
        <v>usa</v>
      </c>
      <c r="N1556" s="2" t="str">
        <f>VLOOKUP(M1556,ClearingKeys!$A$2:$B$104,2,FALSE)</f>
        <v>NA</v>
      </c>
      <c r="O1556" s="2">
        <f t="shared" si="72"/>
        <v>3.5</v>
      </c>
      <c r="P1556" t="str">
        <f t="shared" si="74"/>
        <v>USA</v>
      </c>
    </row>
    <row r="1557" spans="1:16" ht="38.25" x14ac:dyDescent="0.2">
      <c r="A1557" s="1" t="s">
        <v>5557</v>
      </c>
      <c r="B1557" s="1" t="s">
        <v>5771</v>
      </c>
      <c r="C1557" s="1">
        <v>250000</v>
      </c>
      <c r="D1557" s="1">
        <v>250000</v>
      </c>
      <c r="E1557" s="1" t="s">
        <v>718</v>
      </c>
      <c r="F1557" s="1">
        <v>4451.9791720000003</v>
      </c>
      <c r="G1557" s="1" t="s">
        <v>1079</v>
      </c>
      <c r="H1557" s="1" t="s">
        <v>4092</v>
      </c>
      <c r="I1557" s="1" t="s">
        <v>1241</v>
      </c>
      <c r="J1557" s="1" t="str">
        <f>VLOOKUP(I1557,tblCountries6[],2,FALSE)</f>
        <v>India</v>
      </c>
      <c r="K1557" s="1" t="s">
        <v>1240</v>
      </c>
      <c r="L1557" s="1">
        <v>2.5</v>
      </c>
      <c r="M1557" s="2" t="str">
        <f t="shared" si="73"/>
        <v>india</v>
      </c>
      <c r="N1557" s="2" t="str">
        <f>VLOOKUP(M1557,ClearingKeys!$A$2:$B$104,2,FALSE)</f>
        <v>ASIA</v>
      </c>
      <c r="O1557" s="2">
        <f t="shared" si="72"/>
        <v>2.5</v>
      </c>
      <c r="P1557" t="str">
        <f t="shared" si="74"/>
        <v>India</v>
      </c>
    </row>
    <row r="1558" spans="1:16" ht="76.5" x14ac:dyDescent="0.2">
      <c r="A1558" s="1" t="s">
        <v>5558</v>
      </c>
      <c r="B1558" s="1" t="s">
        <v>3415</v>
      </c>
      <c r="C1558" s="1">
        <v>4500</v>
      </c>
      <c r="D1558" s="1">
        <v>4500</v>
      </c>
      <c r="E1558" s="1" t="s">
        <v>2902</v>
      </c>
      <c r="F1558" s="1">
        <v>4500</v>
      </c>
      <c r="G1558" s="1" t="s">
        <v>4212</v>
      </c>
      <c r="H1558" s="1" t="s">
        <v>6511</v>
      </c>
      <c r="I1558" s="1" t="s">
        <v>288</v>
      </c>
      <c r="J1558" s="1" t="str">
        <f>VLOOKUP(I1558,tblCountries6[],2,FALSE)</f>
        <v>Pakistan</v>
      </c>
      <c r="K1558" s="1" t="s">
        <v>1240</v>
      </c>
      <c r="L1558" s="1">
        <v>6</v>
      </c>
      <c r="M1558" s="2" t="str">
        <f t="shared" si="73"/>
        <v>pakistan</v>
      </c>
      <c r="N1558" s="2" t="str">
        <f>VLOOKUP(M1558,ClearingKeys!$A$2:$B$104,2,FALSE)</f>
        <v>ASIA</v>
      </c>
      <c r="O1558" s="2">
        <f t="shared" si="72"/>
        <v>6</v>
      </c>
      <c r="P1558" t="str">
        <f t="shared" si="74"/>
        <v>Pakistan</v>
      </c>
    </row>
    <row r="1559" spans="1:16" ht="38.25" x14ac:dyDescent="0.2">
      <c r="A1559" s="1" t="s">
        <v>5555</v>
      </c>
      <c r="B1559" s="1" t="s">
        <v>3248</v>
      </c>
      <c r="C1559" s="1">
        <v>1700000</v>
      </c>
      <c r="D1559" s="1">
        <v>1700000</v>
      </c>
      <c r="E1559" s="1" t="s">
        <v>718</v>
      </c>
      <c r="F1559" s="1">
        <v>30273.45837</v>
      </c>
      <c r="G1559" s="1" t="s">
        <v>5002</v>
      </c>
      <c r="H1559" s="1" t="s">
        <v>2893</v>
      </c>
      <c r="I1559" s="1" t="s">
        <v>1241</v>
      </c>
      <c r="J1559" s="1" t="str">
        <f>VLOOKUP(I1559,tblCountries6[],2,FALSE)</f>
        <v>India</v>
      </c>
      <c r="K1559" s="1" t="s">
        <v>1240</v>
      </c>
      <c r="L1559" s="1">
        <v>6</v>
      </c>
      <c r="M1559" s="2" t="str">
        <f t="shared" si="73"/>
        <v>india</v>
      </c>
      <c r="N1559" s="2" t="str">
        <f>VLOOKUP(M1559,ClearingKeys!$A$2:$B$104,2,FALSE)</f>
        <v>ASIA</v>
      </c>
      <c r="O1559" s="2">
        <f t="shared" si="72"/>
        <v>6</v>
      </c>
      <c r="P1559" t="str">
        <f t="shared" si="74"/>
        <v>India</v>
      </c>
    </row>
    <row r="1560" spans="1:16" ht="51" x14ac:dyDescent="0.2">
      <c r="A1560" s="1" t="s">
        <v>5556</v>
      </c>
      <c r="B1560" s="1" t="s">
        <v>3733</v>
      </c>
      <c r="C1560" s="1" t="s">
        <v>3017</v>
      </c>
      <c r="D1560" s="1">
        <v>52000</v>
      </c>
      <c r="E1560" s="1" t="s">
        <v>2902</v>
      </c>
      <c r="F1560" s="1">
        <v>52000</v>
      </c>
      <c r="G1560" s="1" t="s">
        <v>6082</v>
      </c>
      <c r="H1560" s="1" t="s">
        <v>6511</v>
      </c>
      <c r="I1560" s="1" t="s">
        <v>2895</v>
      </c>
      <c r="J1560" s="1" t="str">
        <f>VLOOKUP(I1560,tblCountries6[],2,FALSE)</f>
        <v>USA</v>
      </c>
      <c r="K1560" s="1" t="s">
        <v>2431</v>
      </c>
      <c r="L1560" s="1">
        <v>5</v>
      </c>
      <c r="M1560" s="2" t="str">
        <f t="shared" si="73"/>
        <v>usa</v>
      </c>
      <c r="N1560" s="2" t="str">
        <f>VLOOKUP(M1560,ClearingKeys!$A$2:$B$104,2,FALSE)</f>
        <v>NA</v>
      </c>
      <c r="O1560" s="2">
        <f t="shared" si="72"/>
        <v>5</v>
      </c>
      <c r="P1560" t="str">
        <f t="shared" si="74"/>
        <v>USA</v>
      </c>
    </row>
    <row r="1561" spans="1:16" ht="38.25" x14ac:dyDescent="0.2">
      <c r="A1561" s="1" t="s">
        <v>5552</v>
      </c>
      <c r="B1561" s="1" t="s">
        <v>3931</v>
      </c>
      <c r="C1561" s="1">
        <v>75000</v>
      </c>
      <c r="D1561" s="1">
        <v>75000</v>
      </c>
      <c r="E1561" s="1" t="s">
        <v>2902</v>
      </c>
      <c r="F1561" s="1">
        <v>75000</v>
      </c>
      <c r="G1561" s="1" t="s">
        <v>5482</v>
      </c>
      <c r="H1561" s="1" t="s">
        <v>5482</v>
      </c>
      <c r="I1561" s="1" t="s">
        <v>1939</v>
      </c>
      <c r="J1561" s="1" t="str">
        <f>VLOOKUP(I1561,tblCountries6[],2,FALSE)</f>
        <v>Germany</v>
      </c>
      <c r="K1561" s="1" t="s">
        <v>5350</v>
      </c>
      <c r="L1561" s="1">
        <v>9</v>
      </c>
      <c r="M1561" s="2" t="str">
        <f t="shared" si="73"/>
        <v>germany</v>
      </c>
      <c r="N1561" s="2" t="str">
        <f>VLOOKUP(M1561,ClearingKeys!$A$2:$B$104,2,FALSE)</f>
        <v>EUROPE</v>
      </c>
      <c r="O1561" s="2">
        <f t="shared" si="72"/>
        <v>9</v>
      </c>
      <c r="P1561" t="str">
        <f t="shared" si="74"/>
        <v>Germany</v>
      </c>
    </row>
    <row r="1562" spans="1:16" ht="51" x14ac:dyDescent="0.2">
      <c r="A1562" s="1" t="s">
        <v>5554</v>
      </c>
      <c r="B1562" s="1" t="s">
        <v>1243</v>
      </c>
      <c r="C1562" s="1" t="s">
        <v>6271</v>
      </c>
      <c r="D1562" s="1">
        <v>1000000</v>
      </c>
      <c r="E1562" s="1" t="s">
        <v>718</v>
      </c>
      <c r="F1562" s="1">
        <v>17807.916689999998</v>
      </c>
      <c r="G1562" s="1" t="s">
        <v>966</v>
      </c>
      <c r="H1562" s="1" t="s">
        <v>6511</v>
      </c>
      <c r="I1562" s="1" t="s">
        <v>1241</v>
      </c>
      <c r="J1562" s="1" t="str">
        <f>VLOOKUP(I1562,tblCountries6[],2,FALSE)</f>
        <v>India</v>
      </c>
      <c r="K1562" s="1" t="s">
        <v>2431</v>
      </c>
      <c r="L1562" s="1">
        <v>4</v>
      </c>
      <c r="M1562" s="2" t="str">
        <f t="shared" si="73"/>
        <v>india</v>
      </c>
      <c r="N1562" s="2" t="str">
        <f>VLOOKUP(M1562,ClearingKeys!$A$2:$B$104,2,FALSE)</f>
        <v>ASIA</v>
      </c>
      <c r="O1562" s="2">
        <f t="shared" si="72"/>
        <v>4</v>
      </c>
      <c r="P1562" t="str">
        <f t="shared" si="74"/>
        <v>India</v>
      </c>
    </row>
    <row r="1563" spans="1:16" ht="38.25" x14ac:dyDescent="0.2">
      <c r="A1563" s="1" t="s">
        <v>5550</v>
      </c>
      <c r="B1563" s="1" t="s">
        <v>3274</v>
      </c>
      <c r="C1563" s="1">
        <v>177600</v>
      </c>
      <c r="D1563" s="1">
        <v>177600</v>
      </c>
      <c r="E1563" s="1" t="s">
        <v>2902</v>
      </c>
      <c r="F1563" s="1">
        <v>177600</v>
      </c>
      <c r="G1563" s="1" t="s">
        <v>519</v>
      </c>
      <c r="H1563" s="1" t="s">
        <v>519</v>
      </c>
      <c r="I1563" s="1" t="s">
        <v>556</v>
      </c>
      <c r="J1563" s="1" t="str">
        <f>VLOOKUP(I1563,tblCountries6[],2,FALSE)</f>
        <v>Lesotho</v>
      </c>
      <c r="K1563" s="1" t="s">
        <v>1240</v>
      </c>
      <c r="L1563" s="1">
        <v>6</v>
      </c>
      <c r="M1563" s="2" t="str">
        <f t="shared" si="73"/>
        <v>lesotho</v>
      </c>
      <c r="N1563" s="2" t="str">
        <f>VLOOKUP(M1563,ClearingKeys!$A$2:$B$104,2,FALSE)</f>
        <v>AFRICA</v>
      </c>
      <c r="O1563" s="2">
        <f t="shared" si="72"/>
        <v>6</v>
      </c>
      <c r="P1563" t="str">
        <f t="shared" si="74"/>
        <v>Lesotho</v>
      </c>
    </row>
    <row r="1564" spans="1:16" ht="38.25" x14ac:dyDescent="0.2">
      <c r="A1564" s="1" t="s">
        <v>5551</v>
      </c>
      <c r="B1564" s="1" t="s">
        <v>6265</v>
      </c>
      <c r="C1564" s="1">
        <v>650000</v>
      </c>
      <c r="D1564" s="1">
        <v>650000</v>
      </c>
      <c r="E1564" s="1" t="s">
        <v>718</v>
      </c>
      <c r="F1564" s="1">
        <v>11575.145850000001</v>
      </c>
      <c r="G1564" s="1" t="s">
        <v>4015</v>
      </c>
      <c r="H1564" s="1" t="s">
        <v>6511</v>
      </c>
      <c r="I1564" s="1" t="s">
        <v>1241</v>
      </c>
      <c r="J1564" s="1" t="str">
        <f>VLOOKUP(I1564,tblCountries6[],2,FALSE)</f>
        <v>India</v>
      </c>
      <c r="K1564" s="1" t="s">
        <v>1240</v>
      </c>
      <c r="L1564" s="1">
        <v>5</v>
      </c>
      <c r="M1564" s="2" t="str">
        <f t="shared" si="73"/>
        <v>india</v>
      </c>
      <c r="N1564" s="2" t="str">
        <f>VLOOKUP(M1564,ClearingKeys!$A$2:$B$104,2,FALSE)</f>
        <v>ASIA</v>
      </c>
      <c r="O1564" s="2">
        <f t="shared" si="72"/>
        <v>5</v>
      </c>
      <c r="P1564" t="str">
        <f t="shared" si="74"/>
        <v>India</v>
      </c>
    </row>
    <row r="1565" spans="1:16" ht="51" x14ac:dyDescent="0.2">
      <c r="A1565" s="1" t="s">
        <v>5549</v>
      </c>
      <c r="B1565" s="1" t="s">
        <v>593</v>
      </c>
      <c r="C1565" s="1" t="s">
        <v>4062</v>
      </c>
      <c r="D1565" s="1">
        <v>21000</v>
      </c>
      <c r="E1565" s="1" t="s">
        <v>2896</v>
      </c>
      <c r="F1565" s="1">
        <v>26678.388220000001</v>
      </c>
      <c r="G1565" s="1" t="s">
        <v>2959</v>
      </c>
      <c r="H1565" s="1" t="s">
        <v>3027</v>
      </c>
      <c r="I1565" s="1" t="s">
        <v>1487</v>
      </c>
      <c r="J1565" s="1" t="str">
        <f>VLOOKUP(I1565,tblCountries6[],2,FALSE)</f>
        <v>Portugal</v>
      </c>
      <c r="K1565" s="1" t="s">
        <v>1240</v>
      </c>
      <c r="L1565" s="1">
        <v>10</v>
      </c>
      <c r="M1565" s="2" t="str">
        <f t="shared" si="73"/>
        <v>portugal</v>
      </c>
      <c r="N1565" s="2" t="str">
        <f>VLOOKUP(M1565,ClearingKeys!$A$2:$B$104,2,FALSE)</f>
        <v>EUROPE</v>
      </c>
      <c r="O1565" s="2">
        <f t="shared" si="72"/>
        <v>10</v>
      </c>
      <c r="P1565" t="str">
        <f t="shared" si="74"/>
        <v>Portugal</v>
      </c>
    </row>
    <row r="1566" spans="1:16" ht="76.5" x14ac:dyDescent="0.2">
      <c r="A1566" s="1" t="s">
        <v>6108</v>
      </c>
      <c r="B1566" s="1" t="s">
        <v>397</v>
      </c>
      <c r="C1566" s="1" t="s">
        <v>5923</v>
      </c>
      <c r="D1566" s="1">
        <v>80000</v>
      </c>
      <c r="E1566" s="1" t="s">
        <v>211</v>
      </c>
      <c r="F1566" s="1">
        <v>126094.26179999999</v>
      </c>
      <c r="G1566" s="1" t="s">
        <v>5789</v>
      </c>
      <c r="H1566" s="1" t="s">
        <v>5482</v>
      </c>
      <c r="I1566" s="1" t="s">
        <v>922</v>
      </c>
      <c r="J1566" s="1" t="str">
        <f>VLOOKUP(I1566,tblCountries6[],2,FALSE)</f>
        <v>UK</v>
      </c>
      <c r="K1566" s="1" t="s">
        <v>1240</v>
      </c>
      <c r="L1566" s="1">
        <v>12</v>
      </c>
      <c r="M1566" s="2" t="str">
        <f t="shared" si="73"/>
        <v>uk</v>
      </c>
      <c r="N1566" s="2" t="str">
        <f>VLOOKUP(M1566,ClearingKeys!$A$2:$B$104,2,FALSE)</f>
        <v>EUROPE</v>
      </c>
      <c r="O1566" s="2">
        <f t="shared" si="72"/>
        <v>12</v>
      </c>
      <c r="P1566" t="str">
        <f t="shared" si="74"/>
        <v>UK</v>
      </c>
    </row>
    <row r="1567" spans="1:16" ht="38.25" x14ac:dyDescent="0.2">
      <c r="A1567" s="1" t="s">
        <v>6107</v>
      </c>
      <c r="B1567" s="1" t="s">
        <v>3969</v>
      </c>
      <c r="C1567" s="1" t="s">
        <v>3124</v>
      </c>
      <c r="D1567" s="1">
        <v>6000</v>
      </c>
      <c r="E1567" s="1" t="s">
        <v>2902</v>
      </c>
      <c r="F1567" s="1">
        <v>6000</v>
      </c>
      <c r="G1567" s="1" t="s">
        <v>1604</v>
      </c>
      <c r="H1567" s="1" t="s">
        <v>6511</v>
      </c>
      <c r="I1567" s="1" t="s">
        <v>1241</v>
      </c>
      <c r="J1567" s="1" t="str">
        <f>VLOOKUP(I1567,tblCountries6[],2,FALSE)</f>
        <v>India</v>
      </c>
      <c r="K1567" s="1" t="s">
        <v>1240</v>
      </c>
      <c r="L1567" s="1">
        <v>2</v>
      </c>
      <c r="M1567" s="2" t="str">
        <f t="shared" si="73"/>
        <v>india</v>
      </c>
      <c r="N1567" s="2" t="str">
        <f>VLOOKUP(M1567,ClearingKeys!$A$2:$B$104,2,FALSE)</f>
        <v>ASIA</v>
      </c>
      <c r="O1567" s="2">
        <f t="shared" si="72"/>
        <v>2</v>
      </c>
      <c r="P1567" t="str">
        <f t="shared" si="74"/>
        <v>India</v>
      </c>
    </row>
    <row r="1568" spans="1:16" ht="51" x14ac:dyDescent="0.2">
      <c r="A1568" s="1" t="s">
        <v>6110</v>
      </c>
      <c r="B1568" s="1" t="s">
        <v>4358</v>
      </c>
      <c r="C1568" s="1">
        <v>10000</v>
      </c>
      <c r="D1568" s="1">
        <v>10000</v>
      </c>
      <c r="E1568" s="1" t="s">
        <v>2902</v>
      </c>
      <c r="F1568" s="1">
        <v>10000</v>
      </c>
      <c r="G1568" s="1" t="s">
        <v>6050</v>
      </c>
      <c r="H1568" s="1" t="s">
        <v>381</v>
      </c>
      <c r="I1568" s="1" t="s">
        <v>1241</v>
      </c>
      <c r="J1568" s="1" t="str">
        <f>VLOOKUP(I1568,tblCountries6[],2,FALSE)</f>
        <v>India</v>
      </c>
      <c r="K1568" s="1" t="s">
        <v>2431</v>
      </c>
      <c r="L1568" s="1">
        <v>6</v>
      </c>
      <c r="M1568" s="2" t="str">
        <f t="shared" si="73"/>
        <v>india</v>
      </c>
      <c r="N1568" s="2" t="str">
        <f>VLOOKUP(M1568,ClearingKeys!$A$2:$B$104,2,FALSE)</f>
        <v>ASIA</v>
      </c>
      <c r="O1568" s="2">
        <f t="shared" si="72"/>
        <v>6</v>
      </c>
      <c r="P1568" t="str">
        <f t="shared" si="74"/>
        <v>India</v>
      </c>
    </row>
    <row r="1569" spans="1:16" ht="51" x14ac:dyDescent="0.2">
      <c r="A1569" s="1" t="s">
        <v>6109</v>
      </c>
      <c r="B1569" s="1" t="s">
        <v>1738</v>
      </c>
      <c r="C1569" s="1">
        <v>50000</v>
      </c>
      <c r="D1569" s="1">
        <v>50000</v>
      </c>
      <c r="E1569" s="1" t="s">
        <v>2902</v>
      </c>
      <c r="F1569" s="1">
        <v>50000</v>
      </c>
      <c r="G1569" s="1" t="s">
        <v>2300</v>
      </c>
      <c r="H1569" s="1" t="s">
        <v>6511</v>
      </c>
      <c r="I1569" s="1" t="s">
        <v>2895</v>
      </c>
      <c r="J1569" s="1" t="str">
        <f>VLOOKUP(I1569,tblCountries6[],2,FALSE)</f>
        <v>USA</v>
      </c>
      <c r="K1569" s="1" t="s">
        <v>2431</v>
      </c>
      <c r="L1569" s="1">
        <v>2</v>
      </c>
      <c r="M1569" s="2" t="str">
        <f t="shared" si="73"/>
        <v>usa</v>
      </c>
      <c r="N1569" s="2" t="str">
        <f>VLOOKUP(M1569,ClearingKeys!$A$2:$B$104,2,FALSE)</f>
        <v>NA</v>
      </c>
      <c r="O1569" s="2">
        <f t="shared" si="72"/>
        <v>2</v>
      </c>
      <c r="P1569" t="str">
        <f t="shared" si="74"/>
        <v>USA</v>
      </c>
    </row>
    <row r="1570" spans="1:16" ht="51" x14ac:dyDescent="0.2">
      <c r="A1570" s="1" t="s">
        <v>6112</v>
      </c>
      <c r="B1570" s="1" t="s">
        <v>2996</v>
      </c>
      <c r="C1570" s="1">
        <v>10000</v>
      </c>
      <c r="D1570" s="1">
        <v>10000</v>
      </c>
      <c r="E1570" s="1" t="s">
        <v>2902</v>
      </c>
      <c r="F1570" s="1">
        <v>10000</v>
      </c>
      <c r="G1570" s="1" t="s">
        <v>2842</v>
      </c>
      <c r="H1570" s="1" t="s">
        <v>3027</v>
      </c>
      <c r="I1570" s="1" t="s">
        <v>1241</v>
      </c>
      <c r="J1570" s="1" t="str">
        <f>VLOOKUP(I1570,tblCountries6[],2,FALSE)</f>
        <v>India</v>
      </c>
      <c r="K1570" s="1" t="s">
        <v>2431</v>
      </c>
      <c r="L1570" s="1">
        <v>12</v>
      </c>
      <c r="M1570" s="2" t="str">
        <f t="shared" si="73"/>
        <v>india</v>
      </c>
      <c r="N1570" s="2" t="str">
        <f>VLOOKUP(M1570,ClearingKeys!$A$2:$B$104,2,FALSE)</f>
        <v>ASIA</v>
      </c>
      <c r="O1570" s="2">
        <f t="shared" si="72"/>
        <v>12</v>
      </c>
      <c r="P1570" t="str">
        <f t="shared" si="74"/>
        <v>India</v>
      </c>
    </row>
    <row r="1571" spans="1:16" ht="51" x14ac:dyDescent="0.2">
      <c r="A1571" s="1" t="s">
        <v>6111</v>
      </c>
      <c r="B1571" s="1" t="s">
        <v>2693</v>
      </c>
      <c r="C1571" s="1">
        <v>50000</v>
      </c>
      <c r="D1571" s="1">
        <v>50000</v>
      </c>
      <c r="E1571" s="1" t="s">
        <v>2902</v>
      </c>
      <c r="F1571" s="1">
        <v>50000</v>
      </c>
      <c r="G1571" s="1" t="s">
        <v>181</v>
      </c>
      <c r="H1571" s="1" t="s">
        <v>6511</v>
      </c>
      <c r="I1571" s="1" t="s">
        <v>2895</v>
      </c>
      <c r="J1571" s="1" t="str">
        <f>VLOOKUP(I1571,tblCountries6[],2,FALSE)</f>
        <v>USA</v>
      </c>
      <c r="K1571" s="1" t="s">
        <v>2431</v>
      </c>
      <c r="L1571" s="1">
        <v>12</v>
      </c>
      <c r="M1571" s="2" t="str">
        <f t="shared" si="73"/>
        <v>usa</v>
      </c>
      <c r="N1571" s="2" t="str">
        <f>VLOOKUP(M1571,ClearingKeys!$A$2:$B$104,2,FALSE)</f>
        <v>NA</v>
      </c>
      <c r="O1571" s="2">
        <f t="shared" si="72"/>
        <v>12</v>
      </c>
      <c r="P1571" t="str">
        <f t="shared" si="74"/>
        <v>USA</v>
      </c>
    </row>
    <row r="1572" spans="1:16" ht="38.25" x14ac:dyDescent="0.2">
      <c r="A1572" s="1" t="s">
        <v>6115</v>
      </c>
      <c r="B1572" s="1" t="s">
        <v>4186</v>
      </c>
      <c r="C1572" s="1">
        <v>20000</v>
      </c>
      <c r="D1572" s="1">
        <v>20000</v>
      </c>
      <c r="E1572" s="1" t="s">
        <v>2902</v>
      </c>
      <c r="F1572" s="1">
        <v>20000</v>
      </c>
      <c r="G1572" s="1" t="s">
        <v>3027</v>
      </c>
      <c r="H1572" s="1" t="s">
        <v>3027</v>
      </c>
      <c r="I1572" s="1" t="s">
        <v>1241</v>
      </c>
      <c r="J1572" s="1" t="str">
        <f>VLOOKUP(I1572,tblCountries6[],2,FALSE)</f>
        <v>India</v>
      </c>
      <c r="K1572" s="1" t="s">
        <v>1240</v>
      </c>
      <c r="L1572" s="1">
        <v>1</v>
      </c>
      <c r="M1572" s="2" t="str">
        <f t="shared" si="73"/>
        <v>india</v>
      </c>
      <c r="N1572" s="2" t="str">
        <f>VLOOKUP(M1572,ClearingKeys!$A$2:$B$104,2,FALSE)</f>
        <v>ASIA</v>
      </c>
      <c r="O1572" s="2">
        <f t="shared" si="72"/>
        <v>1</v>
      </c>
      <c r="P1572" t="str">
        <f t="shared" si="74"/>
        <v>India</v>
      </c>
    </row>
    <row r="1573" spans="1:16" ht="51" x14ac:dyDescent="0.2">
      <c r="A1573" s="1" t="s">
        <v>6113</v>
      </c>
      <c r="B1573" s="1" t="s">
        <v>3853</v>
      </c>
      <c r="C1573" s="1" t="s">
        <v>3000</v>
      </c>
      <c r="D1573" s="1">
        <v>20000</v>
      </c>
      <c r="E1573" s="1" t="s">
        <v>211</v>
      </c>
      <c r="F1573" s="1">
        <v>31523.565439999998</v>
      </c>
      <c r="G1573" s="1" t="s">
        <v>506</v>
      </c>
      <c r="H1573" s="1" t="s">
        <v>6511</v>
      </c>
      <c r="I1573" s="1" t="s">
        <v>922</v>
      </c>
      <c r="J1573" s="1" t="str">
        <f>VLOOKUP(I1573,tblCountries6[],2,FALSE)</f>
        <v>UK</v>
      </c>
      <c r="K1573" s="1" t="s">
        <v>2431</v>
      </c>
      <c r="L1573" s="1">
        <v>3</v>
      </c>
      <c r="M1573" s="2" t="str">
        <f t="shared" si="73"/>
        <v>uk</v>
      </c>
      <c r="N1573" s="2" t="str">
        <f>VLOOKUP(M1573,ClearingKeys!$A$2:$B$104,2,FALSE)</f>
        <v>EUROPE</v>
      </c>
      <c r="O1573" s="2">
        <f t="shared" si="72"/>
        <v>3</v>
      </c>
      <c r="P1573" t="str">
        <f t="shared" si="74"/>
        <v>UK</v>
      </c>
    </row>
    <row r="1574" spans="1:16" ht="38.25" x14ac:dyDescent="0.2">
      <c r="A1574" s="1" t="s">
        <v>6117</v>
      </c>
      <c r="B1574" s="1" t="s">
        <v>5938</v>
      </c>
      <c r="C1574" s="1" t="s">
        <v>6118</v>
      </c>
      <c r="D1574" s="1">
        <v>50000</v>
      </c>
      <c r="E1574" s="1" t="s">
        <v>2896</v>
      </c>
      <c r="F1574" s="1">
        <v>63519.971949999999</v>
      </c>
      <c r="G1574" s="1" t="s">
        <v>2089</v>
      </c>
      <c r="H1574" s="1" t="s">
        <v>2089</v>
      </c>
      <c r="I1574" s="1" t="s">
        <v>1766</v>
      </c>
      <c r="J1574" s="1" t="str">
        <f>VLOOKUP(I1574,tblCountries6[],2,FALSE)</f>
        <v>Netherlands</v>
      </c>
      <c r="K1574" s="1" t="s">
        <v>1240</v>
      </c>
      <c r="L1574" s="1">
        <v>10</v>
      </c>
      <c r="M1574" s="2" t="str">
        <f t="shared" si="73"/>
        <v>netherlands</v>
      </c>
      <c r="N1574" s="2" t="str">
        <f>VLOOKUP(M1574,ClearingKeys!$A$2:$B$104,2,FALSE)</f>
        <v>EUROPE</v>
      </c>
      <c r="O1574" s="2">
        <f t="shared" si="72"/>
        <v>10</v>
      </c>
      <c r="P1574" t="str">
        <f t="shared" si="74"/>
        <v>Netherlands</v>
      </c>
    </row>
    <row r="1575" spans="1:16" ht="51" x14ac:dyDescent="0.2">
      <c r="A1575" s="1" t="s">
        <v>6116</v>
      </c>
      <c r="B1575" s="1" t="s">
        <v>527</v>
      </c>
      <c r="C1575" s="1">
        <v>2300</v>
      </c>
      <c r="D1575" s="1">
        <v>27600</v>
      </c>
      <c r="E1575" s="1" t="s">
        <v>2896</v>
      </c>
      <c r="F1575" s="1">
        <v>35063.024519999999</v>
      </c>
      <c r="G1575" s="1" t="s">
        <v>517</v>
      </c>
      <c r="H1575" s="1" t="s">
        <v>2089</v>
      </c>
      <c r="I1575" s="1" t="s">
        <v>3837</v>
      </c>
      <c r="J1575" s="1" t="str">
        <f>VLOOKUP(I1575,tblCountries6[],2,FALSE)</f>
        <v>Hungary</v>
      </c>
      <c r="K1575" s="1" t="s">
        <v>2431</v>
      </c>
      <c r="L1575" s="1">
        <v>15</v>
      </c>
      <c r="M1575" s="2" t="str">
        <f t="shared" si="73"/>
        <v>hungary</v>
      </c>
      <c r="N1575" s="2" t="str">
        <f>VLOOKUP(M1575,ClearingKeys!$A$2:$B$104,2,FALSE)</f>
        <v>EUROPE</v>
      </c>
      <c r="O1575" s="2">
        <f t="shared" si="72"/>
        <v>15</v>
      </c>
      <c r="P1575" t="str">
        <f t="shared" si="74"/>
        <v>Hungary</v>
      </c>
    </row>
    <row r="1576" spans="1:16" ht="38.25" x14ac:dyDescent="0.2">
      <c r="A1576" s="1" t="s">
        <v>6106</v>
      </c>
      <c r="B1576" s="1" t="s">
        <v>2263</v>
      </c>
      <c r="C1576" s="1">
        <v>55000</v>
      </c>
      <c r="D1576" s="1">
        <v>55000</v>
      </c>
      <c r="E1576" s="1" t="s">
        <v>2902</v>
      </c>
      <c r="F1576" s="1">
        <v>55000</v>
      </c>
      <c r="G1576" s="1" t="s">
        <v>1604</v>
      </c>
      <c r="H1576" s="1" t="s">
        <v>6511</v>
      </c>
      <c r="I1576" s="1" t="s">
        <v>2895</v>
      </c>
      <c r="J1576" s="1" t="str">
        <f>VLOOKUP(I1576,tblCountries6[],2,FALSE)</f>
        <v>USA</v>
      </c>
      <c r="K1576" s="1" t="s">
        <v>1240</v>
      </c>
      <c r="L1576" s="1">
        <v>2</v>
      </c>
      <c r="M1576" s="2" t="str">
        <f t="shared" si="73"/>
        <v>usa</v>
      </c>
      <c r="N1576" s="2" t="str">
        <f>VLOOKUP(M1576,ClearingKeys!$A$2:$B$104,2,FALSE)</f>
        <v>NA</v>
      </c>
      <c r="O1576" s="2">
        <f t="shared" si="72"/>
        <v>2</v>
      </c>
      <c r="P1576" t="str">
        <f t="shared" si="74"/>
        <v>USA</v>
      </c>
    </row>
    <row r="1577" spans="1:16" ht="51" x14ac:dyDescent="0.2">
      <c r="A1577" s="1" t="s">
        <v>6130</v>
      </c>
      <c r="B1577" s="1" t="s">
        <v>2321</v>
      </c>
      <c r="C1577" s="1">
        <v>38000</v>
      </c>
      <c r="D1577" s="1">
        <v>38000</v>
      </c>
      <c r="E1577" s="1" t="s">
        <v>2902</v>
      </c>
      <c r="F1577" s="1">
        <v>38000</v>
      </c>
      <c r="G1577" s="1" t="s">
        <v>1604</v>
      </c>
      <c r="H1577" s="1" t="s">
        <v>6511</v>
      </c>
      <c r="I1577" s="1" t="s">
        <v>2895</v>
      </c>
      <c r="J1577" s="1" t="str">
        <f>VLOOKUP(I1577,tblCountries6[],2,FALSE)</f>
        <v>USA</v>
      </c>
      <c r="K1577" s="1" t="s">
        <v>2431</v>
      </c>
      <c r="L1577" s="1">
        <v>1</v>
      </c>
      <c r="M1577" s="2" t="str">
        <f t="shared" si="73"/>
        <v>usa</v>
      </c>
      <c r="N1577" s="2" t="str">
        <f>VLOOKUP(M1577,ClearingKeys!$A$2:$B$104,2,FALSE)</f>
        <v>NA</v>
      </c>
      <c r="O1577" s="2">
        <f t="shared" si="72"/>
        <v>1</v>
      </c>
      <c r="P1577" t="str">
        <f t="shared" si="74"/>
        <v>USA</v>
      </c>
    </row>
    <row r="1578" spans="1:16" ht="51" x14ac:dyDescent="0.2">
      <c r="A1578" s="1" t="s">
        <v>6127</v>
      </c>
      <c r="B1578" s="1" t="s">
        <v>548</v>
      </c>
      <c r="C1578" s="1">
        <v>1800000</v>
      </c>
      <c r="D1578" s="1">
        <v>1800000</v>
      </c>
      <c r="E1578" s="1" t="s">
        <v>718</v>
      </c>
      <c r="F1578" s="1">
        <v>32054.250039999999</v>
      </c>
      <c r="G1578" s="1" t="s">
        <v>202</v>
      </c>
      <c r="H1578" s="1" t="s">
        <v>6511</v>
      </c>
      <c r="I1578" s="1" t="s">
        <v>1241</v>
      </c>
      <c r="J1578" s="1" t="str">
        <f>VLOOKUP(I1578,tblCountries6[],2,FALSE)</f>
        <v>India</v>
      </c>
      <c r="K1578" s="1" t="s">
        <v>2431</v>
      </c>
      <c r="L1578" s="1">
        <v>1</v>
      </c>
      <c r="M1578" s="2" t="str">
        <f t="shared" si="73"/>
        <v>india</v>
      </c>
      <c r="N1578" s="2" t="str">
        <f>VLOOKUP(M1578,ClearingKeys!$A$2:$B$104,2,FALSE)</f>
        <v>ASIA</v>
      </c>
      <c r="O1578" s="2">
        <f t="shared" si="72"/>
        <v>1</v>
      </c>
      <c r="P1578" t="str">
        <f t="shared" si="74"/>
        <v>India</v>
      </c>
    </row>
    <row r="1579" spans="1:16" ht="38.25" x14ac:dyDescent="0.2">
      <c r="A1579" s="1" t="s">
        <v>6126</v>
      </c>
      <c r="B1579" s="1" t="s">
        <v>5806</v>
      </c>
      <c r="C1579" s="1">
        <v>35500</v>
      </c>
      <c r="D1579" s="1">
        <v>35500</v>
      </c>
      <c r="E1579" s="1" t="s">
        <v>2902</v>
      </c>
      <c r="F1579" s="1">
        <v>35500</v>
      </c>
      <c r="G1579" s="1" t="s">
        <v>1483</v>
      </c>
      <c r="H1579" s="1" t="s">
        <v>6511</v>
      </c>
      <c r="I1579" s="1" t="s">
        <v>2895</v>
      </c>
      <c r="J1579" s="1" t="str">
        <f>VLOOKUP(I1579,tblCountries6[],2,FALSE)</f>
        <v>USA</v>
      </c>
      <c r="K1579" s="1" t="s">
        <v>1240</v>
      </c>
      <c r="L1579" s="1">
        <v>20</v>
      </c>
      <c r="M1579" s="2" t="str">
        <f t="shared" si="73"/>
        <v>usa</v>
      </c>
      <c r="N1579" s="2" t="str">
        <f>VLOOKUP(M1579,ClearingKeys!$A$2:$B$104,2,FALSE)</f>
        <v>NA</v>
      </c>
      <c r="O1579" s="2">
        <f t="shared" si="72"/>
        <v>20</v>
      </c>
      <c r="P1579" t="str">
        <f t="shared" si="74"/>
        <v>USA</v>
      </c>
    </row>
    <row r="1580" spans="1:16" ht="38.25" x14ac:dyDescent="0.2">
      <c r="A1580" s="1" t="s">
        <v>6125</v>
      </c>
      <c r="B1580" s="1" t="s">
        <v>683</v>
      </c>
      <c r="C1580" s="1">
        <v>62000</v>
      </c>
      <c r="D1580" s="1">
        <v>62000</v>
      </c>
      <c r="E1580" s="1" t="s">
        <v>2902</v>
      </c>
      <c r="F1580" s="1">
        <v>62000</v>
      </c>
      <c r="G1580" s="1" t="s">
        <v>2972</v>
      </c>
      <c r="H1580" s="1" t="s">
        <v>6511</v>
      </c>
      <c r="I1580" s="1" t="s">
        <v>2895</v>
      </c>
      <c r="J1580" s="1" t="str">
        <f>VLOOKUP(I1580,tblCountries6[],2,FALSE)</f>
        <v>USA</v>
      </c>
      <c r="K1580" s="1" t="s">
        <v>5350</v>
      </c>
      <c r="L1580" s="1">
        <v>5</v>
      </c>
      <c r="M1580" s="2" t="str">
        <f t="shared" si="73"/>
        <v>usa</v>
      </c>
      <c r="N1580" s="2" t="str">
        <f>VLOOKUP(M1580,ClearingKeys!$A$2:$B$104,2,FALSE)</f>
        <v>NA</v>
      </c>
      <c r="O1580" s="2">
        <f t="shared" si="72"/>
        <v>5</v>
      </c>
      <c r="P1580" t="str">
        <f t="shared" si="74"/>
        <v>USA</v>
      </c>
    </row>
    <row r="1581" spans="1:16" ht="51" x14ac:dyDescent="0.2">
      <c r="A1581" s="1" t="s">
        <v>6134</v>
      </c>
      <c r="B1581" s="1" t="s">
        <v>2613</v>
      </c>
      <c r="C1581" s="1" t="s">
        <v>2225</v>
      </c>
      <c r="D1581" s="1">
        <v>21500</v>
      </c>
      <c r="E1581" s="1" t="s">
        <v>211</v>
      </c>
      <c r="F1581" s="1">
        <v>33887.832849999999</v>
      </c>
      <c r="G1581" s="1" t="s">
        <v>5916</v>
      </c>
      <c r="H1581" s="1" t="s">
        <v>6511</v>
      </c>
      <c r="I1581" s="1" t="s">
        <v>922</v>
      </c>
      <c r="J1581" s="1" t="str">
        <f>VLOOKUP(I1581,tblCountries6[],2,FALSE)</f>
        <v>UK</v>
      </c>
      <c r="K1581" s="1" t="s">
        <v>2431</v>
      </c>
      <c r="L1581" s="1">
        <v>1</v>
      </c>
      <c r="M1581" s="2" t="str">
        <f t="shared" si="73"/>
        <v>uk</v>
      </c>
      <c r="N1581" s="2" t="str">
        <f>VLOOKUP(M1581,ClearingKeys!$A$2:$B$104,2,FALSE)</f>
        <v>EUROPE</v>
      </c>
      <c r="O1581" s="2">
        <f t="shared" si="72"/>
        <v>1</v>
      </c>
      <c r="P1581" t="str">
        <f t="shared" si="74"/>
        <v>UK</v>
      </c>
    </row>
    <row r="1582" spans="1:16" ht="38.25" x14ac:dyDescent="0.2">
      <c r="A1582" s="1" t="s">
        <v>6133</v>
      </c>
      <c r="B1582" s="1" t="s">
        <v>2780</v>
      </c>
      <c r="C1582" s="1">
        <v>60000</v>
      </c>
      <c r="D1582" s="1">
        <v>60000</v>
      </c>
      <c r="E1582" s="1" t="s">
        <v>2902</v>
      </c>
      <c r="F1582" s="1">
        <v>60000</v>
      </c>
      <c r="G1582" s="1" t="s">
        <v>5916</v>
      </c>
      <c r="H1582" s="1" t="s">
        <v>6511</v>
      </c>
      <c r="I1582" s="1" t="s">
        <v>2895</v>
      </c>
      <c r="J1582" s="1" t="str">
        <f>VLOOKUP(I1582,tblCountries6[],2,FALSE)</f>
        <v>USA</v>
      </c>
      <c r="K1582" s="1" t="s">
        <v>5350</v>
      </c>
      <c r="L1582" s="1">
        <v>1</v>
      </c>
      <c r="M1582" s="2" t="str">
        <f t="shared" si="73"/>
        <v>usa</v>
      </c>
      <c r="N1582" s="2" t="str">
        <f>VLOOKUP(M1582,ClearingKeys!$A$2:$B$104,2,FALSE)</f>
        <v>NA</v>
      </c>
      <c r="O1582" s="2">
        <f t="shared" si="72"/>
        <v>1</v>
      </c>
      <c r="P1582" t="str">
        <f t="shared" si="74"/>
        <v>USA</v>
      </c>
    </row>
    <row r="1583" spans="1:16" ht="51" x14ac:dyDescent="0.2">
      <c r="A1583" s="1" t="s">
        <v>6132</v>
      </c>
      <c r="B1583" s="1" t="s">
        <v>2741</v>
      </c>
      <c r="C1583" s="1">
        <v>32884.800000000003</v>
      </c>
      <c r="D1583" s="1">
        <v>32884</v>
      </c>
      <c r="E1583" s="1" t="s">
        <v>2902</v>
      </c>
      <c r="F1583" s="1">
        <v>32884</v>
      </c>
      <c r="G1583" s="1" t="s">
        <v>6343</v>
      </c>
      <c r="H1583" s="1" t="s">
        <v>6511</v>
      </c>
      <c r="I1583" s="1" t="s">
        <v>2895</v>
      </c>
      <c r="J1583" s="1" t="str">
        <f>VLOOKUP(I1583,tblCountries6[],2,FALSE)</f>
        <v>USA</v>
      </c>
      <c r="K1583" s="1" t="s">
        <v>2431</v>
      </c>
      <c r="L1583" s="1">
        <v>10</v>
      </c>
      <c r="M1583" s="2" t="str">
        <f t="shared" si="73"/>
        <v>usa</v>
      </c>
      <c r="N1583" s="2" t="str">
        <f>VLOOKUP(M1583,ClearingKeys!$A$2:$B$104,2,FALSE)</f>
        <v>NA</v>
      </c>
      <c r="O1583" s="2">
        <f t="shared" si="72"/>
        <v>10</v>
      </c>
      <c r="P1583" t="str">
        <f t="shared" si="74"/>
        <v>USA</v>
      </c>
    </row>
    <row r="1584" spans="1:16" ht="38.25" x14ac:dyDescent="0.2">
      <c r="A1584" s="1" t="s">
        <v>6131</v>
      </c>
      <c r="B1584" s="1" t="s">
        <v>2690</v>
      </c>
      <c r="C1584" s="1" t="s">
        <v>2218</v>
      </c>
      <c r="D1584" s="1">
        <v>42000</v>
      </c>
      <c r="E1584" s="1" t="s">
        <v>2902</v>
      </c>
      <c r="F1584" s="1">
        <v>42000</v>
      </c>
      <c r="G1584" s="1" t="s">
        <v>1035</v>
      </c>
      <c r="H1584" s="1" t="s">
        <v>6511</v>
      </c>
      <c r="I1584" s="1" t="s">
        <v>2895</v>
      </c>
      <c r="J1584" s="1" t="str">
        <f>VLOOKUP(I1584,tblCountries6[],2,FALSE)</f>
        <v>USA</v>
      </c>
      <c r="K1584" s="1" t="s">
        <v>1240</v>
      </c>
      <c r="L1584" s="1">
        <v>2</v>
      </c>
      <c r="M1584" s="2" t="str">
        <f t="shared" si="73"/>
        <v>usa</v>
      </c>
      <c r="N1584" s="2" t="str">
        <f>VLOOKUP(M1584,ClearingKeys!$A$2:$B$104,2,FALSE)</f>
        <v>NA</v>
      </c>
      <c r="O1584" s="2">
        <f t="shared" si="72"/>
        <v>2</v>
      </c>
      <c r="P1584" t="str">
        <f t="shared" si="74"/>
        <v>USA</v>
      </c>
    </row>
    <row r="1585" spans="1:16" ht="38.25" x14ac:dyDescent="0.2">
      <c r="A1585" s="1" t="s">
        <v>6136</v>
      </c>
      <c r="B1585" s="1" t="s">
        <v>4728</v>
      </c>
      <c r="C1585" s="1">
        <v>68000</v>
      </c>
      <c r="D1585" s="1">
        <v>68000</v>
      </c>
      <c r="E1585" s="1" t="s">
        <v>2902</v>
      </c>
      <c r="F1585" s="1">
        <v>68000</v>
      </c>
      <c r="G1585" s="1" t="s">
        <v>2486</v>
      </c>
      <c r="H1585" s="1" t="s">
        <v>6511</v>
      </c>
      <c r="I1585" s="1" t="s">
        <v>2895</v>
      </c>
      <c r="J1585" s="1" t="str">
        <f>VLOOKUP(I1585,tblCountries6[],2,FALSE)</f>
        <v>USA</v>
      </c>
      <c r="K1585" s="1" t="s">
        <v>1240</v>
      </c>
      <c r="L1585" s="1">
        <v>12</v>
      </c>
      <c r="M1585" s="2" t="str">
        <f t="shared" si="73"/>
        <v>usa</v>
      </c>
      <c r="N1585" s="2" t="str">
        <f>VLOOKUP(M1585,ClearingKeys!$A$2:$B$104,2,FALSE)</f>
        <v>NA</v>
      </c>
      <c r="O1585" s="2">
        <f t="shared" si="72"/>
        <v>12</v>
      </c>
      <c r="P1585" t="str">
        <f t="shared" si="74"/>
        <v>USA</v>
      </c>
    </row>
    <row r="1586" spans="1:16" ht="38.25" x14ac:dyDescent="0.2">
      <c r="A1586" s="1" t="s">
        <v>6122</v>
      </c>
      <c r="B1586" s="1" t="s">
        <v>4177</v>
      </c>
      <c r="C1586" s="1">
        <v>85000</v>
      </c>
      <c r="D1586" s="1">
        <v>85000</v>
      </c>
      <c r="E1586" s="1" t="s">
        <v>2902</v>
      </c>
      <c r="F1586" s="1">
        <v>85000</v>
      </c>
      <c r="G1586" s="1" t="s">
        <v>5500</v>
      </c>
      <c r="H1586" s="1" t="s">
        <v>519</v>
      </c>
      <c r="I1586" s="1" t="s">
        <v>2895</v>
      </c>
      <c r="J1586" s="1" t="str">
        <f>VLOOKUP(I1586,tblCountries6[],2,FALSE)</f>
        <v>USA</v>
      </c>
      <c r="K1586" s="1" t="s">
        <v>5350</v>
      </c>
      <c r="L1586" s="1">
        <v>8</v>
      </c>
      <c r="M1586" s="2" t="str">
        <f t="shared" si="73"/>
        <v>usa</v>
      </c>
      <c r="N1586" s="2" t="str">
        <f>VLOOKUP(M1586,ClearingKeys!$A$2:$B$104,2,FALSE)</f>
        <v>NA</v>
      </c>
      <c r="O1586" s="2">
        <f t="shared" si="72"/>
        <v>8</v>
      </c>
      <c r="P1586" t="str">
        <f t="shared" si="74"/>
        <v>USA</v>
      </c>
    </row>
    <row r="1587" spans="1:16" ht="51" x14ac:dyDescent="0.2">
      <c r="A1587" s="1" t="s">
        <v>6123</v>
      </c>
      <c r="B1587" s="1" t="s">
        <v>3738</v>
      </c>
      <c r="C1587" s="1" t="s">
        <v>317</v>
      </c>
      <c r="D1587" s="1">
        <v>13000</v>
      </c>
      <c r="E1587" s="1" t="s">
        <v>2902</v>
      </c>
      <c r="F1587" s="1">
        <v>13000</v>
      </c>
      <c r="G1587" s="1" t="s">
        <v>1199</v>
      </c>
      <c r="H1587" s="1" t="s">
        <v>6511</v>
      </c>
      <c r="I1587" s="1" t="s">
        <v>2543</v>
      </c>
      <c r="J1587" s="1" t="str">
        <f>VLOOKUP(I1587,tblCountries6[],2,FALSE)</f>
        <v>Brasil</v>
      </c>
      <c r="K1587" s="1" t="s">
        <v>2431</v>
      </c>
      <c r="L1587" s="1">
        <v>4</v>
      </c>
      <c r="M1587" s="2" t="str">
        <f t="shared" si="73"/>
        <v>brasil</v>
      </c>
      <c r="N1587" s="2" t="str">
        <f>VLOOKUP(M1587,ClearingKeys!$A$2:$B$104,2,FALSE)</f>
        <v>SA</v>
      </c>
      <c r="O1587" s="2">
        <f t="shared" si="72"/>
        <v>4</v>
      </c>
      <c r="P1587" t="str">
        <f t="shared" si="74"/>
        <v>Brasil</v>
      </c>
    </row>
    <row r="1588" spans="1:16" ht="38.25" x14ac:dyDescent="0.2">
      <c r="A1588" s="1" t="s">
        <v>6153</v>
      </c>
      <c r="B1588" s="1" t="s">
        <v>384</v>
      </c>
      <c r="C1588" s="1">
        <v>15000</v>
      </c>
      <c r="D1588" s="1">
        <v>15000</v>
      </c>
      <c r="E1588" s="1" t="s">
        <v>2902</v>
      </c>
      <c r="F1588" s="1">
        <v>15000</v>
      </c>
      <c r="G1588" s="1" t="s">
        <v>5376</v>
      </c>
      <c r="H1588" s="1" t="s">
        <v>6511</v>
      </c>
      <c r="I1588" s="1" t="s">
        <v>1241</v>
      </c>
      <c r="J1588" s="1" t="str">
        <f>VLOOKUP(I1588,tblCountries6[],2,FALSE)</f>
        <v>India</v>
      </c>
      <c r="K1588" s="1" t="s">
        <v>1240</v>
      </c>
      <c r="L1588" s="1">
        <v>5</v>
      </c>
      <c r="M1588" s="2" t="str">
        <f t="shared" si="73"/>
        <v>india</v>
      </c>
      <c r="N1588" s="2" t="str">
        <f>VLOOKUP(M1588,ClearingKeys!$A$2:$B$104,2,FALSE)</f>
        <v>ASIA</v>
      </c>
      <c r="O1588" s="2">
        <f t="shared" si="72"/>
        <v>5</v>
      </c>
      <c r="P1588" t="str">
        <f t="shared" si="74"/>
        <v>India</v>
      </c>
    </row>
    <row r="1589" spans="1:16" ht="38.25" x14ac:dyDescent="0.2">
      <c r="A1589" s="1" t="s">
        <v>6155</v>
      </c>
      <c r="B1589" s="1" t="s">
        <v>448</v>
      </c>
      <c r="C1589" s="1" t="s">
        <v>671</v>
      </c>
      <c r="D1589" s="1">
        <v>50000</v>
      </c>
      <c r="E1589" s="1" t="s">
        <v>2902</v>
      </c>
      <c r="F1589" s="1">
        <v>50000</v>
      </c>
      <c r="G1589" s="1" t="s">
        <v>3438</v>
      </c>
      <c r="H1589" s="1" t="s">
        <v>2893</v>
      </c>
      <c r="I1589" s="1" t="s">
        <v>1241</v>
      </c>
      <c r="J1589" s="1" t="str">
        <f>VLOOKUP(I1589,tblCountries6[],2,FALSE)</f>
        <v>India</v>
      </c>
      <c r="K1589" s="1" t="s">
        <v>5881</v>
      </c>
      <c r="L1589" s="1">
        <v>8</v>
      </c>
      <c r="M1589" s="2" t="str">
        <f t="shared" si="73"/>
        <v>india</v>
      </c>
      <c r="N1589" s="2" t="str">
        <f>VLOOKUP(M1589,ClearingKeys!$A$2:$B$104,2,FALSE)</f>
        <v>ASIA</v>
      </c>
      <c r="O1589" s="2">
        <f t="shared" si="72"/>
        <v>8</v>
      </c>
      <c r="P1589" t="str">
        <f t="shared" si="74"/>
        <v>India</v>
      </c>
    </row>
    <row r="1590" spans="1:16" ht="38.25" x14ac:dyDescent="0.2">
      <c r="A1590" s="1" t="s">
        <v>6154</v>
      </c>
      <c r="B1590" s="1" t="s">
        <v>3855</v>
      </c>
      <c r="C1590" s="1">
        <v>7000</v>
      </c>
      <c r="D1590" s="1">
        <v>7000</v>
      </c>
      <c r="E1590" s="1" t="s">
        <v>2902</v>
      </c>
      <c r="F1590" s="1">
        <v>7000</v>
      </c>
      <c r="G1590" s="1" t="s">
        <v>418</v>
      </c>
      <c r="H1590" s="1" t="s">
        <v>381</v>
      </c>
      <c r="I1590" s="1" t="s">
        <v>1241</v>
      </c>
      <c r="J1590" s="1" t="str">
        <f>VLOOKUP(I1590,tblCountries6[],2,FALSE)</f>
        <v>India</v>
      </c>
      <c r="K1590" s="1" t="s">
        <v>1240</v>
      </c>
      <c r="L1590" s="1">
        <v>1</v>
      </c>
      <c r="M1590" s="2" t="str">
        <f t="shared" si="73"/>
        <v>india</v>
      </c>
      <c r="N1590" s="2" t="str">
        <f>VLOOKUP(M1590,ClearingKeys!$A$2:$B$104,2,FALSE)</f>
        <v>ASIA</v>
      </c>
      <c r="O1590" s="2">
        <f t="shared" si="72"/>
        <v>1</v>
      </c>
      <c r="P1590" t="str">
        <f t="shared" si="74"/>
        <v>India</v>
      </c>
    </row>
    <row r="1591" spans="1:16" ht="38.25" x14ac:dyDescent="0.2">
      <c r="A1591" s="1" t="s">
        <v>6148</v>
      </c>
      <c r="B1591" s="1" t="s">
        <v>3493</v>
      </c>
      <c r="C1591" s="1">
        <v>140000</v>
      </c>
      <c r="D1591" s="1">
        <v>140000</v>
      </c>
      <c r="E1591" s="1" t="s">
        <v>2902</v>
      </c>
      <c r="F1591" s="1">
        <v>140000</v>
      </c>
      <c r="G1591" s="1" t="s">
        <v>854</v>
      </c>
      <c r="H1591" s="1" t="s">
        <v>3027</v>
      </c>
      <c r="I1591" s="1" t="s">
        <v>2895</v>
      </c>
      <c r="J1591" s="1" t="str">
        <f>VLOOKUP(I1591,tblCountries6[],2,FALSE)</f>
        <v>USA</v>
      </c>
      <c r="K1591" s="1" t="s">
        <v>1240</v>
      </c>
      <c r="L1591" s="1">
        <v>12</v>
      </c>
      <c r="M1591" s="2" t="str">
        <f t="shared" si="73"/>
        <v>usa</v>
      </c>
      <c r="N1591" s="2" t="str">
        <f>VLOOKUP(M1591,ClearingKeys!$A$2:$B$104,2,FALSE)</f>
        <v>NA</v>
      </c>
      <c r="O1591" s="2">
        <f t="shared" si="72"/>
        <v>12</v>
      </c>
      <c r="P1591" t="str">
        <f t="shared" si="74"/>
        <v>USA</v>
      </c>
    </row>
    <row r="1592" spans="1:16" ht="38.25" x14ac:dyDescent="0.2">
      <c r="A1592" s="1" t="s">
        <v>6147</v>
      </c>
      <c r="B1592" s="1" t="s">
        <v>2487</v>
      </c>
      <c r="C1592" s="1">
        <v>400000</v>
      </c>
      <c r="D1592" s="1">
        <v>400000</v>
      </c>
      <c r="E1592" s="1" t="s">
        <v>718</v>
      </c>
      <c r="F1592" s="1">
        <v>7123.1666750000004</v>
      </c>
      <c r="G1592" s="1" t="s">
        <v>5353</v>
      </c>
      <c r="H1592" s="1" t="s">
        <v>6511</v>
      </c>
      <c r="I1592" s="1" t="s">
        <v>1241</v>
      </c>
      <c r="J1592" s="1" t="str">
        <f>VLOOKUP(I1592,tblCountries6[],2,FALSE)</f>
        <v>India</v>
      </c>
      <c r="K1592" s="1" t="s">
        <v>5881</v>
      </c>
      <c r="L1592" s="1">
        <v>2.5</v>
      </c>
      <c r="M1592" s="2" t="str">
        <f t="shared" si="73"/>
        <v>india</v>
      </c>
      <c r="N1592" s="2" t="str">
        <f>VLOOKUP(M1592,ClearingKeys!$A$2:$B$104,2,FALSE)</f>
        <v>ASIA</v>
      </c>
      <c r="O1592" s="2">
        <f t="shared" si="72"/>
        <v>2.5</v>
      </c>
      <c r="P1592" t="str">
        <f t="shared" si="74"/>
        <v>India</v>
      </c>
    </row>
    <row r="1593" spans="1:16" ht="38.25" x14ac:dyDescent="0.2">
      <c r="A1593" s="1" t="s">
        <v>6150</v>
      </c>
      <c r="B1593" s="1" t="s">
        <v>447</v>
      </c>
      <c r="C1593" s="1" t="s">
        <v>459</v>
      </c>
      <c r="D1593" s="1">
        <v>37000</v>
      </c>
      <c r="E1593" s="1" t="s">
        <v>211</v>
      </c>
      <c r="F1593" s="1">
        <v>58318.59607</v>
      </c>
      <c r="G1593" s="1" t="s">
        <v>1919</v>
      </c>
      <c r="H1593" s="1" t="s">
        <v>6511</v>
      </c>
      <c r="I1593" s="1" t="s">
        <v>922</v>
      </c>
      <c r="J1593" s="1" t="str">
        <f>VLOOKUP(I1593,tblCountries6[],2,FALSE)</f>
        <v>UK</v>
      </c>
      <c r="K1593" s="1" t="s">
        <v>1240</v>
      </c>
      <c r="L1593" s="1">
        <v>9</v>
      </c>
      <c r="M1593" s="2" t="str">
        <f t="shared" si="73"/>
        <v>uk</v>
      </c>
      <c r="N1593" s="2" t="str">
        <f>VLOOKUP(M1593,ClearingKeys!$A$2:$B$104,2,FALSE)</f>
        <v>EUROPE</v>
      </c>
      <c r="O1593" s="2">
        <f t="shared" si="72"/>
        <v>9</v>
      </c>
      <c r="P1593" t="str">
        <f t="shared" si="74"/>
        <v>UK</v>
      </c>
    </row>
    <row r="1594" spans="1:16" ht="38.25" x14ac:dyDescent="0.2">
      <c r="A1594" s="1" t="s">
        <v>6149</v>
      </c>
      <c r="B1594" s="1" t="s">
        <v>6225</v>
      </c>
      <c r="C1594" s="1" t="s">
        <v>2242</v>
      </c>
      <c r="D1594" s="1">
        <v>680000</v>
      </c>
      <c r="E1594" s="1" t="s">
        <v>718</v>
      </c>
      <c r="F1594" s="1">
        <v>12109.38335</v>
      </c>
      <c r="G1594" s="1" t="s">
        <v>4962</v>
      </c>
      <c r="H1594" s="1" t="s">
        <v>3027</v>
      </c>
      <c r="I1594" s="1" t="s">
        <v>1241</v>
      </c>
      <c r="J1594" s="1" t="str">
        <f>VLOOKUP(I1594,tblCountries6[],2,FALSE)</f>
        <v>India</v>
      </c>
      <c r="K1594" s="1" t="s">
        <v>5881</v>
      </c>
      <c r="L1594" s="1">
        <v>2</v>
      </c>
      <c r="M1594" s="2" t="str">
        <f t="shared" si="73"/>
        <v>india</v>
      </c>
      <c r="N1594" s="2" t="str">
        <f>VLOOKUP(M1594,ClearingKeys!$A$2:$B$104,2,FALSE)</f>
        <v>ASIA</v>
      </c>
      <c r="O1594" s="2">
        <f t="shared" si="72"/>
        <v>2</v>
      </c>
      <c r="P1594" t="str">
        <f t="shared" si="74"/>
        <v>India</v>
      </c>
    </row>
    <row r="1595" spans="1:16" ht="38.25" x14ac:dyDescent="0.2">
      <c r="A1595" s="1" t="s">
        <v>6143</v>
      </c>
      <c r="B1595" s="1" t="s">
        <v>4579</v>
      </c>
      <c r="C1595" s="1">
        <v>55000</v>
      </c>
      <c r="D1595" s="1">
        <v>55000</v>
      </c>
      <c r="E1595" s="1" t="s">
        <v>2902</v>
      </c>
      <c r="F1595" s="1">
        <v>55000</v>
      </c>
      <c r="G1595" s="1" t="s">
        <v>2486</v>
      </c>
      <c r="H1595" s="1" t="s">
        <v>6511</v>
      </c>
      <c r="I1595" s="1" t="s">
        <v>2895</v>
      </c>
      <c r="J1595" s="1" t="str">
        <f>VLOOKUP(I1595,tblCountries6[],2,FALSE)</f>
        <v>USA</v>
      </c>
      <c r="K1595" s="1" t="s">
        <v>1240</v>
      </c>
      <c r="L1595" s="1">
        <v>1</v>
      </c>
      <c r="M1595" s="2" t="str">
        <f t="shared" si="73"/>
        <v>usa</v>
      </c>
      <c r="N1595" s="2" t="str">
        <f>VLOOKUP(M1595,ClearingKeys!$A$2:$B$104,2,FALSE)</f>
        <v>NA</v>
      </c>
      <c r="O1595" s="2">
        <f t="shared" si="72"/>
        <v>1</v>
      </c>
      <c r="P1595" t="str">
        <f t="shared" si="74"/>
        <v>USA</v>
      </c>
    </row>
    <row r="1596" spans="1:16" ht="38.25" x14ac:dyDescent="0.2">
      <c r="A1596" s="1" t="s">
        <v>6144</v>
      </c>
      <c r="B1596" s="1" t="s">
        <v>4956</v>
      </c>
      <c r="C1596" s="1">
        <v>60000</v>
      </c>
      <c r="D1596" s="1">
        <v>60000</v>
      </c>
      <c r="E1596" s="1" t="s">
        <v>2902</v>
      </c>
      <c r="F1596" s="1">
        <v>60000</v>
      </c>
      <c r="G1596" s="1" t="s">
        <v>270</v>
      </c>
      <c r="H1596" s="1" t="s">
        <v>3027</v>
      </c>
      <c r="I1596" s="1" t="s">
        <v>4817</v>
      </c>
      <c r="J1596" s="1" t="str">
        <f>VLOOKUP(I1596,tblCountries6[],2,FALSE)</f>
        <v>Indonesia</v>
      </c>
      <c r="K1596" s="1" t="s">
        <v>5350</v>
      </c>
      <c r="L1596" s="1">
        <v>16</v>
      </c>
      <c r="M1596" s="2" t="str">
        <f t="shared" si="73"/>
        <v>indonesia</v>
      </c>
      <c r="N1596" s="2" t="str">
        <f>VLOOKUP(M1596,ClearingKeys!$A$2:$B$104,2,FALSE)</f>
        <v>ASIA</v>
      </c>
      <c r="O1596" s="2">
        <f t="shared" si="72"/>
        <v>16</v>
      </c>
      <c r="P1596" t="str">
        <f t="shared" si="74"/>
        <v>Indonesia</v>
      </c>
    </row>
    <row r="1597" spans="1:16" ht="38.25" x14ac:dyDescent="0.2">
      <c r="A1597" s="1" t="s">
        <v>6146</v>
      </c>
      <c r="B1597" s="1" t="s">
        <v>5179</v>
      </c>
      <c r="C1597" s="1">
        <v>320000</v>
      </c>
      <c r="D1597" s="1">
        <v>320000</v>
      </c>
      <c r="E1597" s="1" t="s">
        <v>718</v>
      </c>
      <c r="F1597" s="1">
        <v>5698.53334</v>
      </c>
      <c r="G1597" s="1" t="s">
        <v>464</v>
      </c>
      <c r="H1597" s="1" t="s">
        <v>3027</v>
      </c>
      <c r="I1597" s="1" t="s">
        <v>1241</v>
      </c>
      <c r="J1597" s="1" t="str">
        <f>VLOOKUP(I1597,tblCountries6[],2,FALSE)</f>
        <v>India</v>
      </c>
      <c r="K1597" s="1" t="s">
        <v>1240</v>
      </c>
      <c r="L1597" s="1">
        <v>5</v>
      </c>
      <c r="M1597" s="2" t="str">
        <f t="shared" si="73"/>
        <v>india</v>
      </c>
      <c r="N1597" s="2" t="str">
        <f>VLOOKUP(M1597,ClearingKeys!$A$2:$B$104,2,FALSE)</f>
        <v>ASIA</v>
      </c>
      <c r="O1597" s="2">
        <f t="shared" si="72"/>
        <v>5</v>
      </c>
      <c r="P1597" t="str">
        <f t="shared" si="74"/>
        <v>India</v>
      </c>
    </row>
    <row r="1598" spans="1:16" ht="38.25" x14ac:dyDescent="0.2">
      <c r="A1598" s="1" t="s">
        <v>6179</v>
      </c>
      <c r="B1598" s="1" t="s">
        <v>4490</v>
      </c>
      <c r="C1598" s="1" t="s">
        <v>3657</v>
      </c>
      <c r="D1598" s="1">
        <v>288000</v>
      </c>
      <c r="E1598" s="1" t="s">
        <v>6092</v>
      </c>
      <c r="F1598" s="1">
        <v>9376.2513880000006</v>
      </c>
      <c r="G1598" s="1" t="s">
        <v>4441</v>
      </c>
      <c r="H1598" s="1" t="s">
        <v>4092</v>
      </c>
      <c r="I1598" s="1" t="s">
        <v>2124</v>
      </c>
      <c r="J1598" s="1" t="str">
        <f>VLOOKUP(I1598,tblCountries6[],2,FALSE)</f>
        <v>Mauritius</v>
      </c>
      <c r="K1598" s="1" t="s">
        <v>1240</v>
      </c>
      <c r="L1598" s="1">
        <v>7</v>
      </c>
      <c r="M1598" s="2" t="str">
        <f t="shared" si="73"/>
        <v>mauritius</v>
      </c>
      <c r="N1598" s="2" t="str">
        <f>VLOOKUP(M1598,ClearingKeys!$A$2:$B$104,2,FALSE)</f>
        <v>AFRICA</v>
      </c>
      <c r="O1598" s="2">
        <f t="shared" si="72"/>
        <v>7</v>
      </c>
      <c r="P1598" t="str">
        <f t="shared" si="74"/>
        <v>Mauritius</v>
      </c>
    </row>
    <row r="1599" spans="1:16" ht="38.25" x14ac:dyDescent="0.2">
      <c r="A1599" s="1" t="s">
        <v>6178</v>
      </c>
      <c r="B1599" s="1" t="s">
        <v>6097</v>
      </c>
      <c r="C1599" s="1" t="s">
        <v>4973</v>
      </c>
      <c r="D1599" s="1">
        <v>60000</v>
      </c>
      <c r="E1599" s="1" t="s">
        <v>211</v>
      </c>
      <c r="F1599" s="1">
        <v>94570.696320000003</v>
      </c>
      <c r="G1599" s="1" t="s">
        <v>5916</v>
      </c>
      <c r="H1599" s="1" t="s">
        <v>6511</v>
      </c>
      <c r="I1599" s="1" t="s">
        <v>922</v>
      </c>
      <c r="J1599" s="1" t="str">
        <f>VLOOKUP(I1599,tblCountries6[],2,FALSE)</f>
        <v>UK</v>
      </c>
      <c r="K1599" s="1" t="s">
        <v>1240</v>
      </c>
      <c r="L1599" s="1">
        <v>5</v>
      </c>
      <c r="M1599" s="2" t="str">
        <f t="shared" si="73"/>
        <v>uk</v>
      </c>
      <c r="N1599" s="2" t="str">
        <f>VLOOKUP(M1599,ClearingKeys!$A$2:$B$104,2,FALSE)</f>
        <v>EUROPE</v>
      </c>
      <c r="O1599" s="2">
        <f t="shared" si="72"/>
        <v>5</v>
      </c>
      <c r="P1599" t="str">
        <f t="shared" si="74"/>
        <v>UK</v>
      </c>
    </row>
    <row r="1600" spans="1:16" ht="38.25" x14ac:dyDescent="0.2">
      <c r="A1600" s="1" t="s">
        <v>6176</v>
      </c>
      <c r="B1600" s="1" t="s">
        <v>4868</v>
      </c>
      <c r="C1600" s="1">
        <v>36000</v>
      </c>
      <c r="D1600" s="1">
        <v>36000</v>
      </c>
      <c r="E1600" s="1" t="s">
        <v>2902</v>
      </c>
      <c r="F1600" s="1">
        <v>36000</v>
      </c>
      <c r="G1600" s="1" t="s">
        <v>4526</v>
      </c>
      <c r="H1600" s="1" t="s">
        <v>5482</v>
      </c>
      <c r="I1600" s="1" t="s">
        <v>2314</v>
      </c>
      <c r="J1600" s="1" t="str">
        <f>VLOOKUP(I1600,tblCountries6[],2,FALSE)</f>
        <v>Azerbaijan</v>
      </c>
      <c r="K1600" s="1" t="s">
        <v>1240</v>
      </c>
      <c r="L1600" s="1">
        <v>5</v>
      </c>
      <c r="M1600" s="2" t="str">
        <f t="shared" si="73"/>
        <v>azerbaijan</v>
      </c>
      <c r="N1600" s="2" t="str">
        <f>VLOOKUP(M1600,ClearingKeys!$A$2:$B$104,2,FALSE)</f>
        <v>EUROPE</v>
      </c>
      <c r="O1600" s="2">
        <f t="shared" si="72"/>
        <v>5</v>
      </c>
      <c r="P1600" t="str">
        <f t="shared" si="74"/>
        <v>Azerbaijan</v>
      </c>
    </row>
    <row r="1601" spans="1:16" ht="51" x14ac:dyDescent="0.2">
      <c r="A1601" s="1" t="s">
        <v>6175</v>
      </c>
      <c r="B1601" s="1" t="s">
        <v>3441</v>
      </c>
      <c r="C1601" s="1" t="s">
        <v>6525</v>
      </c>
      <c r="D1601" s="1">
        <v>3700000</v>
      </c>
      <c r="E1601" s="1" t="s">
        <v>718</v>
      </c>
      <c r="F1601" s="1">
        <v>65889.291740000001</v>
      </c>
      <c r="G1601" s="1" t="s">
        <v>5348</v>
      </c>
      <c r="H1601" s="1" t="s">
        <v>3027</v>
      </c>
      <c r="I1601" s="1" t="s">
        <v>1241</v>
      </c>
      <c r="J1601" s="1" t="str">
        <f>VLOOKUP(I1601,tblCountries6[],2,FALSE)</f>
        <v>India</v>
      </c>
      <c r="K1601" s="1" t="s">
        <v>2431</v>
      </c>
      <c r="L1601" s="1">
        <v>4</v>
      </c>
      <c r="M1601" s="2" t="str">
        <f t="shared" si="73"/>
        <v>india</v>
      </c>
      <c r="N1601" s="2" t="str">
        <f>VLOOKUP(M1601,ClearingKeys!$A$2:$B$104,2,FALSE)</f>
        <v>ASIA</v>
      </c>
      <c r="O1601" s="2">
        <f t="shared" si="72"/>
        <v>4</v>
      </c>
      <c r="P1601" t="str">
        <f t="shared" si="74"/>
        <v>India</v>
      </c>
    </row>
    <row r="1602" spans="1:16" ht="38.25" x14ac:dyDescent="0.2">
      <c r="A1602" s="1" t="s">
        <v>6174</v>
      </c>
      <c r="B1602" s="1" t="s">
        <v>839</v>
      </c>
      <c r="C1602" s="1">
        <v>106000</v>
      </c>
      <c r="D1602" s="1">
        <v>106000</v>
      </c>
      <c r="E1602" s="1" t="s">
        <v>2902</v>
      </c>
      <c r="F1602" s="1">
        <v>106000</v>
      </c>
      <c r="G1602" s="1" t="s">
        <v>345</v>
      </c>
      <c r="H1602" s="1" t="s">
        <v>6511</v>
      </c>
      <c r="I1602" s="1" t="s">
        <v>4223</v>
      </c>
      <c r="J1602" s="1" t="str">
        <f>VLOOKUP(I1602,tblCountries6[],2,FALSE)</f>
        <v>Denmark</v>
      </c>
      <c r="K1602" s="1" t="s">
        <v>5881</v>
      </c>
      <c r="L1602" s="1">
        <v>7</v>
      </c>
      <c r="M1602" s="2" t="str">
        <f t="shared" si="73"/>
        <v>denmark</v>
      </c>
      <c r="N1602" s="2" t="str">
        <f>VLOOKUP(M1602,ClearingKeys!$A$2:$B$104,2,FALSE)</f>
        <v>EUROPE</v>
      </c>
      <c r="O1602" s="2">
        <f t="shared" si="72"/>
        <v>7</v>
      </c>
      <c r="P1602" t="str">
        <f t="shared" si="74"/>
        <v>Denmark</v>
      </c>
    </row>
    <row r="1603" spans="1:16" ht="38.25" x14ac:dyDescent="0.2">
      <c r="A1603" s="1" t="s">
        <v>6172</v>
      </c>
      <c r="B1603" s="1" t="s">
        <v>3848</v>
      </c>
      <c r="C1603" s="1" t="s">
        <v>4373</v>
      </c>
      <c r="D1603" s="1">
        <v>485000</v>
      </c>
      <c r="E1603" s="1" t="s">
        <v>2335</v>
      </c>
      <c r="F1603" s="1">
        <v>82888.555059999999</v>
      </c>
      <c r="G1603" s="1" t="s">
        <v>2089</v>
      </c>
      <c r="H1603" s="1" t="s">
        <v>2089</v>
      </c>
      <c r="I1603" s="1" t="s">
        <v>4223</v>
      </c>
      <c r="J1603" s="1" t="str">
        <f>VLOOKUP(I1603,tblCountries6[],2,FALSE)</f>
        <v>Denmark</v>
      </c>
      <c r="K1603" s="1" t="s">
        <v>1240</v>
      </c>
      <c r="L1603" s="1">
        <v>18</v>
      </c>
      <c r="M1603" s="2" t="str">
        <f t="shared" si="73"/>
        <v>denmark</v>
      </c>
      <c r="N1603" s="2" t="str">
        <f>VLOOKUP(M1603,ClearingKeys!$A$2:$B$104,2,FALSE)</f>
        <v>EUROPE</v>
      </c>
      <c r="O1603" s="2">
        <f t="shared" si="72"/>
        <v>18</v>
      </c>
      <c r="P1603" t="str">
        <f t="shared" si="74"/>
        <v>Denmark</v>
      </c>
    </row>
    <row r="1604" spans="1:16" ht="38.25" x14ac:dyDescent="0.2">
      <c r="A1604" s="1" t="s">
        <v>6171</v>
      </c>
      <c r="B1604" s="1" t="s">
        <v>2252</v>
      </c>
      <c r="C1604" s="1">
        <v>75000</v>
      </c>
      <c r="D1604" s="1">
        <v>75000</v>
      </c>
      <c r="E1604" s="1" t="s">
        <v>6501</v>
      </c>
      <c r="F1604" s="1">
        <v>59819.107020000003</v>
      </c>
      <c r="G1604" s="1" t="s">
        <v>670</v>
      </c>
      <c r="H1604" s="1" t="s">
        <v>6511</v>
      </c>
      <c r="I1604" s="1" t="s">
        <v>5919</v>
      </c>
      <c r="J1604" s="1" t="str">
        <f>VLOOKUP(I1604,tblCountries6[],2,FALSE)</f>
        <v>New Zealand</v>
      </c>
      <c r="K1604" s="1" t="s">
        <v>5350</v>
      </c>
      <c r="L1604" s="1">
        <v>10</v>
      </c>
      <c r="M1604" s="2" t="str">
        <f t="shared" si="73"/>
        <v>new zealand</v>
      </c>
      <c r="N1604" s="2" t="str">
        <f>VLOOKUP(M1604,ClearingKeys!$A$2:$B$104,2,FALSE)</f>
        <v>OCEANIA</v>
      </c>
      <c r="O1604" s="2">
        <f t="shared" si="72"/>
        <v>10</v>
      </c>
      <c r="P1604" t="str">
        <f t="shared" si="74"/>
        <v>New Zealand</v>
      </c>
    </row>
    <row r="1605" spans="1:16" ht="51" x14ac:dyDescent="0.2">
      <c r="A1605" s="1" t="s">
        <v>6167</v>
      </c>
      <c r="B1605" s="1" t="s">
        <v>3462</v>
      </c>
      <c r="C1605" s="1">
        <v>6545</v>
      </c>
      <c r="D1605" s="1">
        <v>6545</v>
      </c>
      <c r="E1605" s="1" t="s">
        <v>2902</v>
      </c>
      <c r="F1605" s="1">
        <v>6545</v>
      </c>
      <c r="G1605" s="1" t="s">
        <v>367</v>
      </c>
      <c r="H1605" s="1" t="s">
        <v>3027</v>
      </c>
      <c r="I1605" s="1" t="s">
        <v>1241</v>
      </c>
      <c r="J1605" s="1" t="str">
        <f>VLOOKUP(I1605,tblCountries6[],2,FALSE)</f>
        <v>India</v>
      </c>
      <c r="K1605" s="1" t="s">
        <v>2431</v>
      </c>
      <c r="L1605" s="1">
        <v>9</v>
      </c>
      <c r="M1605" s="2" t="str">
        <f t="shared" si="73"/>
        <v>india</v>
      </c>
      <c r="N1605" s="2" t="str">
        <f>VLOOKUP(M1605,ClearingKeys!$A$2:$B$104,2,FALSE)</f>
        <v>ASIA</v>
      </c>
      <c r="O1605" s="2">
        <f t="shared" si="72"/>
        <v>9</v>
      </c>
      <c r="P1605" t="str">
        <f t="shared" si="74"/>
        <v>India</v>
      </c>
    </row>
    <row r="1606" spans="1:16" ht="38.25" x14ac:dyDescent="0.2">
      <c r="A1606" s="1" t="s">
        <v>6170</v>
      </c>
      <c r="B1606" s="1" t="s">
        <v>1984</v>
      </c>
      <c r="C1606" s="1" t="s">
        <v>3230</v>
      </c>
      <c r="D1606" s="1">
        <v>1000000</v>
      </c>
      <c r="E1606" s="1" t="s">
        <v>718</v>
      </c>
      <c r="F1606" s="1">
        <v>17807.916689999998</v>
      </c>
      <c r="G1606" s="1" t="s">
        <v>247</v>
      </c>
      <c r="H1606" s="1" t="s">
        <v>3027</v>
      </c>
      <c r="I1606" s="1" t="s">
        <v>1241</v>
      </c>
      <c r="J1606" s="1" t="str">
        <f>VLOOKUP(I1606,tblCountries6[],2,FALSE)</f>
        <v>India</v>
      </c>
      <c r="K1606" s="1" t="s">
        <v>5350</v>
      </c>
      <c r="L1606" s="1">
        <v>13</v>
      </c>
      <c r="M1606" s="2" t="str">
        <f t="shared" si="73"/>
        <v>india</v>
      </c>
      <c r="N1606" s="2" t="str">
        <f>VLOOKUP(M1606,ClearingKeys!$A$2:$B$104,2,FALSE)</f>
        <v>ASIA</v>
      </c>
      <c r="O1606" s="2">
        <f t="shared" ref="O1606:O1669" si="75">IF(ISBLANK(L1606),"na",L1606)</f>
        <v>13</v>
      </c>
      <c r="P1606" t="str">
        <f t="shared" si="74"/>
        <v>India</v>
      </c>
    </row>
    <row r="1607" spans="1:16" ht="38.25" x14ac:dyDescent="0.2">
      <c r="A1607" s="1" t="s">
        <v>6163</v>
      </c>
      <c r="B1607" s="1" t="s">
        <v>4396</v>
      </c>
      <c r="C1607" s="1">
        <v>54000</v>
      </c>
      <c r="D1607" s="1">
        <v>54000</v>
      </c>
      <c r="E1607" s="1" t="s">
        <v>2902</v>
      </c>
      <c r="F1607" s="1">
        <v>54000</v>
      </c>
      <c r="G1607" s="1" t="s">
        <v>323</v>
      </c>
      <c r="H1607" s="1" t="s">
        <v>2893</v>
      </c>
      <c r="I1607" s="1" t="s">
        <v>2895</v>
      </c>
      <c r="J1607" s="1" t="str">
        <f>VLOOKUP(I1607,tblCountries6[],2,FALSE)</f>
        <v>USA</v>
      </c>
      <c r="K1607" s="1" t="s">
        <v>1240</v>
      </c>
      <c r="L1607" s="1">
        <v>10</v>
      </c>
      <c r="M1607" s="2" t="str">
        <f t="shared" ref="M1607:M1670" si="76">TRIM(LOWER(J1607))</f>
        <v>usa</v>
      </c>
      <c r="N1607" s="2" t="str">
        <f>VLOOKUP(M1607,ClearingKeys!$A$2:$B$104,2,FALSE)</f>
        <v>NA</v>
      </c>
      <c r="O1607" s="2">
        <f t="shared" si="75"/>
        <v>10</v>
      </c>
      <c r="P1607" t="str">
        <f t="shared" ref="P1607:P1670" si="77">IF(M1607="usa","USA",IF(M1607="UK","UK",PROPER(M1607)))</f>
        <v>USA</v>
      </c>
    </row>
    <row r="1608" spans="1:16" ht="38.25" x14ac:dyDescent="0.2">
      <c r="A1608" s="1" t="s">
        <v>6165</v>
      </c>
      <c r="B1608" s="1" t="s">
        <v>5016</v>
      </c>
      <c r="C1608" s="1">
        <v>100000</v>
      </c>
      <c r="D1608" s="1">
        <v>100000</v>
      </c>
      <c r="E1608" s="1" t="s">
        <v>2902</v>
      </c>
      <c r="F1608" s="1">
        <v>100000</v>
      </c>
      <c r="G1608" s="1" t="s">
        <v>5482</v>
      </c>
      <c r="H1608" s="1" t="s">
        <v>5482</v>
      </c>
      <c r="I1608" s="1" t="s">
        <v>2895</v>
      </c>
      <c r="J1608" s="1" t="str">
        <f>VLOOKUP(I1608,tblCountries6[],2,FALSE)</f>
        <v>USA</v>
      </c>
      <c r="K1608" s="1" t="s">
        <v>5350</v>
      </c>
      <c r="L1608" s="1">
        <v>4</v>
      </c>
      <c r="M1608" s="2" t="str">
        <f t="shared" si="76"/>
        <v>usa</v>
      </c>
      <c r="N1608" s="2" t="str">
        <f>VLOOKUP(M1608,ClearingKeys!$A$2:$B$104,2,FALSE)</f>
        <v>NA</v>
      </c>
      <c r="O1608" s="2">
        <f t="shared" si="75"/>
        <v>4</v>
      </c>
      <c r="P1608" t="str">
        <f t="shared" si="77"/>
        <v>USA</v>
      </c>
    </row>
    <row r="1609" spans="1:16" ht="38.25" x14ac:dyDescent="0.2">
      <c r="A1609" s="1" t="s">
        <v>5947</v>
      </c>
      <c r="B1609" s="1" t="s">
        <v>5886</v>
      </c>
      <c r="C1609" s="1">
        <v>50000</v>
      </c>
      <c r="D1609" s="1">
        <v>50000</v>
      </c>
      <c r="E1609" s="1" t="s">
        <v>1537</v>
      </c>
      <c r="F1609" s="1">
        <v>49168.076150000001</v>
      </c>
      <c r="G1609" s="1" t="s">
        <v>5957</v>
      </c>
      <c r="H1609" s="1" t="s">
        <v>6511</v>
      </c>
      <c r="I1609" s="1" t="s">
        <v>2732</v>
      </c>
      <c r="J1609" s="1" t="str">
        <f>VLOOKUP(I1609,tblCountries6[],2,FALSE)</f>
        <v>Canada</v>
      </c>
      <c r="K1609" s="1" t="s">
        <v>1240</v>
      </c>
      <c r="L1609" s="1">
        <v>5</v>
      </c>
      <c r="M1609" s="2" t="str">
        <f t="shared" si="76"/>
        <v>canada</v>
      </c>
      <c r="N1609" s="2" t="str">
        <f>VLOOKUP(M1609,ClearingKeys!$A$2:$B$104,2,FALSE)</f>
        <v>NA</v>
      </c>
      <c r="O1609" s="2">
        <f t="shared" si="75"/>
        <v>5</v>
      </c>
      <c r="P1609" t="str">
        <f t="shared" si="77"/>
        <v>Canada</v>
      </c>
    </row>
    <row r="1610" spans="1:16" ht="38.25" x14ac:dyDescent="0.2">
      <c r="A1610" s="1" t="s">
        <v>5948</v>
      </c>
      <c r="B1610" s="1" t="s">
        <v>4488</v>
      </c>
      <c r="C1610" s="1">
        <v>4019</v>
      </c>
      <c r="D1610" s="1">
        <v>4019</v>
      </c>
      <c r="E1610" s="1" t="s">
        <v>2902</v>
      </c>
      <c r="F1610" s="1">
        <v>4019</v>
      </c>
      <c r="G1610" s="1" t="s">
        <v>6555</v>
      </c>
      <c r="H1610" s="1" t="s">
        <v>1409</v>
      </c>
      <c r="I1610" s="1" t="s">
        <v>1275</v>
      </c>
      <c r="J1610" s="1" t="str">
        <f>VLOOKUP(I1610,tblCountries6[],2,FALSE)</f>
        <v>Philippines</v>
      </c>
      <c r="K1610" s="1" t="s">
        <v>5350</v>
      </c>
      <c r="L1610" s="1">
        <v>3</v>
      </c>
      <c r="M1610" s="2" t="str">
        <f t="shared" si="76"/>
        <v>philippines</v>
      </c>
      <c r="N1610" s="2" t="str">
        <f>VLOOKUP(M1610,ClearingKeys!$A$2:$B$104,2,FALSE)</f>
        <v>ASIA</v>
      </c>
      <c r="O1610" s="2">
        <f t="shared" si="75"/>
        <v>3</v>
      </c>
      <c r="P1610" t="str">
        <f t="shared" si="77"/>
        <v>Philippines</v>
      </c>
    </row>
    <row r="1611" spans="1:16" ht="38.25" x14ac:dyDescent="0.2">
      <c r="A1611" s="1" t="s">
        <v>5945</v>
      </c>
      <c r="B1611" s="1" t="s">
        <v>263</v>
      </c>
      <c r="C1611" s="1">
        <v>15000</v>
      </c>
      <c r="D1611" s="1">
        <v>15000</v>
      </c>
      <c r="E1611" s="1" t="s">
        <v>2902</v>
      </c>
      <c r="F1611" s="1">
        <v>15000</v>
      </c>
      <c r="G1611" s="1" t="s">
        <v>6377</v>
      </c>
      <c r="H1611" s="1" t="s">
        <v>6511</v>
      </c>
      <c r="I1611" s="1" t="s">
        <v>288</v>
      </c>
      <c r="J1611" s="1" t="str">
        <f>VLOOKUP(I1611,tblCountries6[],2,FALSE)</f>
        <v>Pakistan</v>
      </c>
      <c r="K1611" s="1" t="s">
        <v>1240</v>
      </c>
      <c r="L1611" s="1">
        <v>5</v>
      </c>
      <c r="M1611" s="2" t="str">
        <f t="shared" si="76"/>
        <v>pakistan</v>
      </c>
      <c r="N1611" s="2" t="str">
        <f>VLOOKUP(M1611,ClearingKeys!$A$2:$B$104,2,FALSE)</f>
        <v>ASIA</v>
      </c>
      <c r="O1611" s="2">
        <f t="shared" si="75"/>
        <v>5</v>
      </c>
      <c r="P1611" t="str">
        <f t="shared" si="77"/>
        <v>Pakistan</v>
      </c>
    </row>
    <row r="1612" spans="1:16" ht="51" x14ac:dyDescent="0.2">
      <c r="A1612" s="1" t="s">
        <v>5946</v>
      </c>
      <c r="B1612" s="1" t="s">
        <v>6443</v>
      </c>
      <c r="C1612" s="1" t="s">
        <v>657</v>
      </c>
      <c r="D1612" s="1">
        <v>1000000</v>
      </c>
      <c r="E1612" s="1" t="s">
        <v>718</v>
      </c>
      <c r="F1612" s="1">
        <v>17807.916689999998</v>
      </c>
      <c r="G1612" s="1" t="s">
        <v>5110</v>
      </c>
      <c r="H1612" s="1" t="s">
        <v>6511</v>
      </c>
      <c r="I1612" s="1" t="s">
        <v>1241</v>
      </c>
      <c r="J1612" s="1" t="str">
        <f>VLOOKUP(I1612,tblCountries6[],2,FALSE)</f>
        <v>India</v>
      </c>
      <c r="K1612" s="1" t="s">
        <v>2431</v>
      </c>
      <c r="L1612" s="1">
        <v>4</v>
      </c>
      <c r="M1612" s="2" t="str">
        <f t="shared" si="76"/>
        <v>india</v>
      </c>
      <c r="N1612" s="2" t="str">
        <f>VLOOKUP(M1612,ClearingKeys!$A$2:$B$104,2,FALSE)</f>
        <v>ASIA</v>
      </c>
      <c r="O1612" s="2">
        <f t="shared" si="75"/>
        <v>4</v>
      </c>
      <c r="P1612" t="str">
        <f t="shared" si="77"/>
        <v>India</v>
      </c>
    </row>
    <row r="1613" spans="1:16" ht="51" x14ac:dyDescent="0.2">
      <c r="A1613" s="1" t="s">
        <v>5950</v>
      </c>
      <c r="B1613" s="1" t="s">
        <v>3349</v>
      </c>
      <c r="C1613" s="1">
        <v>12000</v>
      </c>
      <c r="D1613" s="1">
        <v>12000</v>
      </c>
      <c r="E1613" s="1" t="s">
        <v>2902</v>
      </c>
      <c r="F1613" s="1">
        <v>12000</v>
      </c>
      <c r="G1613" s="1" t="s">
        <v>6050</v>
      </c>
      <c r="H1613" s="1" t="s">
        <v>381</v>
      </c>
      <c r="I1613" s="1" t="s">
        <v>1241</v>
      </c>
      <c r="J1613" s="1" t="str">
        <f>VLOOKUP(I1613,tblCountries6[],2,FALSE)</f>
        <v>India</v>
      </c>
      <c r="K1613" s="1" t="s">
        <v>2431</v>
      </c>
      <c r="L1613" s="1">
        <v>3</v>
      </c>
      <c r="M1613" s="2" t="str">
        <f t="shared" si="76"/>
        <v>india</v>
      </c>
      <c r="N1613" s="2" t="str">
        <f>VLOOKUP(M1613,ClearingKeys!$A$2:$B$104,2,FALSE)</f>
        <v>ASIA</v>
      </c>
      <c r="O1613" s="2">
        <f t="shared" si="75"/>
        <v>3</v>
      </c>
      <c r="P1613" t="str">
        <f t="shared" si="77"/>
        <v>India</v>
      </c>
    </row>
    <row r="1614" spans="1:16" ht="38.25" x14ac:dyDescent="0.2">
      <c r="A1614" s="1" t="s">
        <v>5952</v>
      </c>
      <c r="B1614" s="1" t="s">
        <v>1181</v>
      </c>
      <c r="C1614" s="1">
        <v>125000</v>
      </c>
      <c r="D1614" s="1">
        <v>125000</v>
      </c>
      <c r="E1614" s="1" t="s">
        <v>718</v>
      </c>
      <c r="F1614" s="1">
        <v>2225.9895860000001</v>
      </c>
      <c r="G1614" s="1" t="s">
        <v>850</v>
      </c>
      <c r="H1614" s="1" t="s">
        <v>6511</v>
      </c>
      <c r="I1614" s="1" t="s">
        <v>1241</v>
      </c>
      <c r="J1614" s="1" t="str">
        <f>VLOOKUP(I1614,tblCountries6[],2,FALSE)</f>
        <v>India</v>
      </c>
      <c r="K1614" s="1" t="s">
        <v>5350</v>
      </c>
      <c r="L1614" s="1">
        <v>4</v>
      </c>
      <c r="M1614" s="2" t="str">
        <f t="shared" si="76"/>
        <v>india</v>
      </c>
      <c r="N1614" s="2" t="str">
        <f>VLOOKUP(M1614,ClearingKeys!$A$2:$B$104,2,FALSE)</f>
        <v>ASIA</v>
      </c>
      <c r="O1614" s="2">
        <f t="shared" si="75"/>
        <v>4</v>
      </c>
      <c r="P1614" t="str">
        <f t="shared" si="77"/>
        <v>India</v>
      </c>
    </row>
    <row r="1615" spans="1:16" ht="51" x14ac:dyDescent="0.2">
      <c r="A1615" s="1" t="s">
        <v>5953</v>
      </c>
      <c r="B1615" s="1" t="s">
        <v>203</v>
      </c>
      <c r="C1615" s="1">
        <v>86000</v>
      </c>
      <c r="D1615" s="1">
        <v>86000</v>
      </c>
      <c r="E1615" s="1" t="s">
        <v>2902</v>
      </c>
      <c r="F1615" s="1">
        <v>86000</v>
      </c>
      <c r="G1615" s="1" t="s">
        <v>6511</v>
      </c>
      <c r="H1615" s="1" t="s">
        <v>6511</v>
      </c>
      <c r="I1615" s="1" t="s">
        <v>1275</v>
      </c>
      <c r="J1615" s="1" t="str">
        <f>VLOOKUP(I1615,tblCountries6[],2,FALSE)</f>
        <v>Philippines</v>
      </c>
      <c r="K1615" s="1" t="s">
        <v>2431</v>
      </c>
      <c r="L1615" s="1">
        <v>3</v>
      </c>
      <c r="M1615" s="2" t="str">
        <f t="shared" si="76"/>
        <v>philippines</v>
      </c>
      <c r="N1615" s="2" t="str">
        <f>VLOOKUP(M1615,ClearingKeys!$A$2:$B$104,2,FALSE)</f>
        <v>ASIA</v>
      </c>
      <c r="O1615" s="2">
        <f t="shared" si="75"/>
        <v>3</v>
      </c>
      <c r="P1615" t="str">
        <f t="shared" si="77"/>
        <v>Philippines</v>
      </c>
    </row>
    <row r="1616" spans="1:16" ht="38.25" x14ac:dyDescent="0.2">
      <c r="A1616" s="1" t="s">
        <v>5958</v>
      </c>
      <c r="B1616" s="1" t="s">
        <v>1334</v>
      </c>
      <c r="C1616" s="1">
        <v>340000</v>
      </c>
      <c r="D1616" s="1">
        <v>340000</v>
      </c>
      <c r="E1616" s="1" t="s">
        <v>718</v>
      </c>
      <c r="F1616" s="1">
        <v>6054.6916739999997</v>
      </c>
      <c r="G1616" s="1" t="s">
        <v>2626</v>
      </c>
      <c r="H1616" s="1" t="s">
        <v>3027</v>
      </c>
      <c r="I1616" s="1" t="s">
        <v>1241</v>
      </c>
      <c r="J1616" s="1" t="str">
        <f>VLOOKUP(I1616,tblCountries6[],2,FALSE)</f>
        <v>India</v>
      </c>
      <c r="K1616" s="1" t="s">
        <v>1240</v>
      </c>
      <c r="L1616" s="1">
        <v>5</v>
      </c>
      <c r="M1616" s="2" t="str">
        <f t="shared" si="76"/>
        <v>india</v>
      </c>
      <c r="N1616" s="2" t="str">
        <f>VLOOKUP(M1616,ClearingKeys!$A$2:$B$104,2,FALSE)</f>
        <v>ASIA</v>
      </c>
      <c r="O1616" s="2">
        <f t="shared" si="75"/>
        <v>5</v>
      </c>
      <c r="P1616" t="str">
        <f t="shared" si="77"/>
        <v>India</v>
      </c>
    </row>
    <row r="1617" spans="1:16" ht="38.25" x14ac:dyDescent="0.2">
      <c r="A1617" s="1" t="s">
        <v>5956</v>
      </c>
      <c r="B1617" s="1" t="s">
        <v>2344</v>
      </c>
      <c r="C1617" s="1" t="s">
        <v>2277</v>
      </c>
      <c r="D1617" s="1">
        <v>3360</v>
      </c>
      <c r="E1617" s="1" t="s">
        <v>2902</v>
      </c>
      <c r="F1617" s="1">
        <v>3360</v>
      </c>
      <c r="G1617" s="1" t="s">
        <v>6400</v>
      </c>
      <c r="H1617" s="1" t="s">
        <v>6511</v>
      </c>
      <c r="I1617" s="1" t="s">
        <v>1241</v>
      </c>
      <c r="J1617" s="1" t="str">
        <f>VLOOKUP(I1617,tblCountries6[],2,FALSE)</f>
        <v>India</v>
      </c>
      <c r="K1617" s="1" t="s">
        <v>5881</v>
      </c>
      <c r="L1617" s="1">
        <v>3</v>
      </c>
      <c r="M1617" s="2" t="str">
        <f t="shared" si="76"/>
        <v>india</v>
      </c>
      <c r="N1617" s="2" t="str">
        <f>VLOOKUP(M1617,ClearingKeys!$A$2:$B$104,2,FALSE)</f>
        <v>ASIA</v>
      </c>
      <c r="O1617" s="2">
        <f t="shared" si="75"/>
        <v>3</v>
      </c>
      <c r="P1617" t="str">
        <f t="shared" si="77"/>
        <v>India</v>
      </c>
    </row>
    <row r="1618" spans="1:16" ht="51" x14ac:dyDescent="0.2">
      <c r="A1618" s="1" t="s">
        <v>5955</v>
      </c>
      <c r="B1618" s="1" t="s">
        <v>1378</v>
      </c>
      <c r="C1618" s="1">
        <v>10000</v>
      </c>
      <c r="D1618" s="1">
        <v>10000</v>
      </c>
      <c r="E1618" s="1" t="s">
        <v>2902</v>
      </c>
      <c r="F1618" s="1">
        <v>10000</v>
      </c>
      <c r="G1618" s="1" t="s">
        <v>2484</v>
      </c>
      <c r="H1618" s="1" t="s">
        <v>2893</v>
      </c>
      <c r="I1618" s="1" t="s">
        <v>1241</v>
      </c>
      <c r="J1618" s="1" t="str">
        <f>VLOOKUP(I1618,tblCountries6[],2,FALSE)</f>
        <v>India</v>
      </c>
      <c r="K1618" s="1" t="s">
        <v>2431</v>
      </c>
      <c r="L1618" s="1">
        <v>1</v>
      </c>
      <c r="M1618" s="2" t="str">
        <f t="shared" si="76"/>
        <v>india</v>
      </c>
      <c r="N1618" s="2" t="str">
        <f>VLOOKUP(M1618,ClearingKeys!$A$2:$B$104,2,FALSE)</f>
        <v>ASIA</v>
      </c>
      <c r="O1618" s="2">
        <f t="shared" si="75"/>
        <v>1</v>
      </c>
      <c r="P1618" t="str">
        <f t="shared" si="77"/>
        <v>India</v>
      </c>
    </row>
    <row r="1619" spans="1:16" ht="38.25" x14ac:dyDescent="0.2">
      <c r="A1619" s="1" t="s">
        <v>5954</v>
      </c>
      <c r="B1619" s="1" t="s">
        <v>3779</v>
      </c>
      <c r="C1619" s="1">
        <v>70000</v>
      </c>
      <c r="D1619" s="1">
        <v>70000</v>
      </c>
      <c r="E1619" s="1" t="s">
        <v>2902</v>
      </c>
      <c r="F1619" s="1">
        <v>70000</v>
      </c>
      <c r="G1619" s="1" t="s">
        <v>698</v>
      </c>
      <c r="H1619" s="1" t="s">
        <v>6511</v>
      </c>
      <c r="I1619" s="1" t="s">
        <v>2895</v>
      </c>
      <c r="J1619" s="1" t="str">
        <f>VLOOKUP(I1619,tblCountries6[],2,FALSE)</f>
        <v>USA</v>
      </c>
      <c r="K1619" s="1" t="s">
        <v>1240</v>
      </c>
      <c r="L1619" s="1">
        <v>9</v>
      </c>
      <c r="M1619" s="2" t="str">
        <f t="shared" si="76"/>
        <v>usa</v>
      </c>
      <c r="N1619" s="2" t="str">
        <f>VLOOKUP(M1619,ClearingKeys!$A$2:$B$104,2,FALSE)</f>
        <v>NA</v>
      </c>
      <c r="O1619" s="2">
        <f t="shared" si="75"/>
        <v>9</v>
      </c>
      <c r="P1619" t="str">
        <f t="shared" si="77"/>
        <v>USA</v>
      </c>
    </row>
    <row r="1620" spans="1:16" ht="51" x14ac:dyDescent="0.2">
      <c r="A1620" s="1" t="s">
        <v>5964</v>
      </c>
      <c r="B1620" s="1" t="s">
        <v>2222</v>
      </c>
      <c r="C1620" s="1">
        <v>155000</v>
      </c>
      <c r="D1620" s="1">
        <v>155000</v>
      </c>
      <c r="E1620" s="1" t="s">
        <v>2902</v>
      </c>
      <c r="F1620" s="1">
        <v>155000</v>
      </c>
      <c r="G1620" s="1" t="s">
        <v>4859</v>
      </c>
      <c r="H1620" s="1" t="s">
        <v>3027</v>
      </c>
      <c r="I1620" s="1" t="s">
        <v>2895</v>
      </c>
      <c r="J1620" s="1" t="str">
        <f>VLOOKUP(I1620,tblCountries6[],2,FALSE)</f>
        <v>USA</v>
      </c>
      <c r="K1620" s="1" t="s">
        <v>5881</v>
      </c>
      <c r="L1620" s="1">
        <v>14</v>
      </c>
      <c r="M1620" s="2" t="str">
        <f t="shared" si="76"/>
        <v>usa</v>
      </c>
      <c r="N1620" s="2" t="str">
        <f>VLOOKUP(M1620,ClearingKeys!$A$2:$B$104,2,FALSE)</f>
        <v>NA</v>
      </c>
      <c r="O1620" s="2">
        <f t="shared" si="75"/>
        <v>14</v>
      </c>
      <c r="P1620" t="str">
        <f t="shared" si="77"/>
        <v>USA</v>
      </c>
    </row>
    <row r="1621" spans="1:16" ht="38.25" x14ac:dyDescent="0.2">
      <c r="A1621" s="1" t="s">
        <v>5965</v>
      </c>
      <c r="B1621" s="1" t="s">
        <v>6573</v>
      </c>
      <c r="C1621" s="1">
        <v>225000</v>
      </c>
      <c r="D1621" s="1">
        <v>225000</v>
      </c>
      <c r="E1621" s="1" t="s">
        <v>2902</v>
      </c>
      <c r="F1621" s="1">
        <v>225000</v>
      </c>
      <c r="G1621" s="1" t="s">
        <v>679</v>
      </c>
      <c r="H1621" s="1" t="s">
        <v>2893</v>
      </c>
      <c r="I1621" s="1" t="s">
        <v>2895</v>
      </c>
      <c r="J1621" s="1" t="str">
        <f>VLOOKUP(I1621,tblCountries6[],2,FALSE)</f>
        <v>USA</v>
      </c>
      <c r="K1621" s="1" t="s">
        <v>1240</v>
      </c>
      <c r="L1621" s="1">
        <v>15</v>
      </c>
      <c r="M1621" s="2" t="str">
        <f t="shared" si="76"/>
        <v>usa</v>
      </c>
      <c r="N1621" s="2" t="str">
        <f>VLOOKUP(M1621,ClearingKeys!$A$2:$B$104,2,FALSE)</f>
        <v>NA</v>
      </c>
      <c r="O1621" s="2">
        <f t="shared" si="75"/>
        <v>15</v>
      </c>
      <c r="P1621" t="str">
        <f t="shared" si="77"/>
        <v>USA</v>
      </c>
    </row>
    <row r="1622" spans="1:16" ht="51" x14ac:dyDescent="0.2">
      <c r="A1622" s="1" t="s">
        <v>5966</v>
      </c>
      <c r="B1622" s="1" t="s">
        <v>2052</v>
      </c>
      <c r="C1622" s="1">
        <v>10000</v>
      </c>
      <c r="D1622" s="1">
        <v>10000</v>
      </c>
      <c r="E1622" s="1" t="s">
        <v>2902</v>
      </c>
      <c r="F1622" s="1">
        <v>10000</v>
      </c>
      <c r="G1622" s="1" t="s">
        <v>4834</v>
      </c>
      <c r="H1622" s="1" t="s">
        <v>381</v>
      </c>
      <c r="I1622" s="1" t="s">
        <v>1241</v>
      </c>
      <c r="J1622" s="1" t="str">
        <f>VLOOKUP(I1622,tblCountries6[],2,FALSE)</f>
        <v>India</v>
      </c>
      <c r="K1622" s="1" t="s">
        <v>2431</v>
      </c>
      <c r="L1622" s="1">
        <v>2</v>
      </c>
      <c r="M1622" s="2" t="str">
        <f t="shared" si="76"/>
        <v>india</v>
      </c>
      <c r="N1622" s="2" t="str">
        <f>VLOOKUP(M1622,ClearingKeys!$A$2:$B$104,2,FALSE)</f>
        <v>ASIA</v>
      </c>
      <c r="O1622" s="2">
        <f t="shared" si="75"/>
        <v>2</v>
      </c>
      <c r="P1622" t="str">
        <f t="shared" si="77"/>
        <v>India</v>
      </c>
    </row>
    <row r="1623" spans="1:16" ht="38.25" x14ac:dyDescent="0.2">
      <c r="A1623" s="1" t="s">
        <v>5967</v>
      </c>
      <c r="B1623" s="1" t="s">
        <v>4770</v>
      </c>
      <c r="C1623" s="1">
        <v>300000</v>
      </c>
      <c r="D1623" s="1">
        <v>300000</v>
      </c>
      <c r="E1623" s="1" t="s">
        <v>718</v>
      </c>
      <c r="F1623" s="1">
        <v>5342.3750060000002</v>
      </c>
      <c r="G1623" s="1" t="s">
        <v>478</v>
      </c>
      <c r="H1623" s="1" t="s">
        <v>6511</v>
      </c>
      <c r="I1623" s="1" t="s">
        <v>1241</v>
      </c>
      <c r="J1623" s="1" t="str">
        <f>VLOOKUP(I1623,tblCountries6[],2,FALSE)</f>
        <v>India</v>
      </c>
      <c r="K1623" s="1" t="s">
        <v>1240</v>
      </c>
      <c r="L1623" s="1">
        <v>8</v>
      </c>
      <c r="M1623" s="2" t="str">
        <f t="shared" si="76"/>
        <v>india</v>
      </c>
      <c r="N1623" s="2" t="str">
        <f>VLOOKUP(M1623,ClearingKeys!$A$2:$B$104,2,FALSE)</f>
        <v>ASIA</v>
      </c>
      <c r="O1623" s="2">
        <f t="shared" si="75"/>
        <v>8</v>
      </c>
      <c r="P1623" t="str">
        <f t="shared" si="77"/>
        <v>India</v>
      </c>
    </row>
    <row r="1624" spans="1:16" ht="38.25" x14ac:dyDescent="0.2">
      <c r="A1624" s="1" t="s">
        <v>5970</v>
      </c>
      <c r="B1624" s="1" t="s">
        <v>1281</v>
      </c>
      <c r="C1624" s="1">
        <v>84000</v>
      </c>
      <c r="D1624" s="1">
        <v>84000</v>
      </c>
      <c r="E1624" s="1" t="s">
        <v>4998</v>
      </c>
      <c r="F1624" s="1">
        <v>85672.411139999997</v>
      </c>
      <c r="G1624" s="1" t="s">
        <v>69</v>
      </c>
      <c r="H1624" s="1" t="s">
        <v>5482</v>
      </c>
      <c r="I1624" s="1" t="s">
        <v>2553</v>
      </c>
      <c r="J1624" s="1" t="str">
        <f>VLOOKUP(I1624,tblCountries6[],2,FALSE)</f>
        <v>Australia</v>
      </c>
      <c r="K1624" s="1" t="s">
        <v>1240</v>
      </c>
      <c r="L1624" s="1">
        <v>6</v>
      </c>
      <c r="M1624" s="2" t="str">
        <f t="shared" si="76"/>
        <v>australia</v>
      </c>
      <c r="N1624" s="2" t="str">
        <f>VLOOKUP(M1624,ClearingKeys!$A$2:$B$104,2,FALSE)</f>
        <v>OCEANIA</v>
      </c>
      <c r="O1624" s="2">
        <f t="shared" si="75"/>
        <v>6</v>
      </c>
      <c r="P1624" t="str">
        <f t="shared" si="77"/>
        <v>Australia</v>
      </c>
    </row>
    <row r="1625" spans="1:16" ht="38.25" x14ac:dyDescent="0.2">
      <c r="A1625" s="1" t="s">
        <v>5974</v>
      </c>
      <c r="B1625" s="1" t="s">
        <v>1803</v>
      </c>
      <c r="C1625" s="1" t="s">
        <v>5319</v>
      </c>
      <c r="D1625" s="1">
        <v>240000</v>
      </c>
      <c r="E1625" s="1" t="s">
        <v>718</v>
      </c>
      <c r="F1625" s="1">
        <v>4273.9000050000004</v>
      </c>
      <c r="G1625" s="1" t="s">
        <v>279</v>
      </c>
      <c r="H1625" s="1" t="s">
        <v>2089</v>
      </c>
      <c r="I1625" s="1" t="s">
        <v>1241</v>
      </c>
      <c r="J1625" s="1" t="str">
        <f>VLOOKUP(I1625,tblCountries6[],2,FALSE)</f>
        <v>India</v>
      </c>
      <c r="K1625" s="1" t="s">
        <v>5350</v>
      </c>
      <c r="L1625" s="1">
        <v>15</v>
      </c>
      <c r="M1625" s="2" t="str">
        <f t="shared" si="76"/>
        <v>india</v>
      </c>
      <c r="N1625" s="2" t="str">
        <f>VLOOKUP(M1625,ClearingKeys!$A$2:$B$104,2,FALSE)</f>
        <v>ASIA</v>
      </c>
      <c r="O1625" s="2">
        <f t="shared" si="75"/>
        <v>15</v>
      </c>
      <c r="P1625" t="str">
        <f t="shared" si="77"/>
        <v>India</v>
      </c>
    </row>
    <row r="1626" spans="1:16" ht="51" x14ac:dyDescent="0.2">
      <c r="A1626" s="1" t="s">
        <v>5973</v>
      </c>
      <c r="B1626" s="1" t="s">
        <v>3367</v>
      </c>
      <c r="C1626" s="1" t="s">
        <v>5085</v>
      </c>
      <c r="D1626" s="1">
        <v>500000</v>
      </c>
      <c r="E1626" s="1" t="s">
        <v>718</v>
      </c>
      <c r="F1626" s="1">
        <v>8903.9583440000006</v>
      </c>
      <c r="G1626" s="1" t="s">
        <v>6451</v>
      </c>
      <c r="H1626" s="1" t="s">
        <v>3027</v>
      </c>
      <c r="I1626" s="1" t="s">
        <v>1241</v>
      </c>
      <c r="J1626" s="1" t="str">
        <f>VLOOKUP(I1626,tblCountries6[],2,FALSE)</f>
        <v>India</v>
      </c>
      <c r="K1626" s="1" t="s">
        <v>2431</v>
      </c>
      <c r="L1626" s="1">
        <v>20</v>
      </c>
      <c r="M1626" s="2" t="str">
        <f t="shared" si="76"/>
        <v>india</v>
      </c>
      <c r="N1626" s="2" t="str">
        <f>VLOOKUP(M1626,ClearingKeys!$A$2:$B$104,2,FALSE)</f>
        <v>ASIA</v>
      </c>
      <c r="O1626" s="2">
        <f t="shared" si="75"/>
        <v>20</v>
      </c>
      <c r="P1626" t="str">
        <f t="shared" si="77"/>
        <v>India</v>
      </c>
    </row>
    <row r="1627" spans="1:16" ht="51" x14ac:dyDescent="0.2">
      <c r="A1627" s="1" t="s">
        <v>5977</v>
      </c>
      <c r="B1627" s="1" t="s">
        <v>1046</v>
      </c>
      <c r="C1627" s="1">
        <v>42000</v>
      </c>
      <c r="D1627" s="1">
        <v>42000</v>
      </c>
      <c r="E1627" s="1" t="s">
        <v>211</v>
      </c>
      <c r="F1627" s="1">
        <v>66199.487429999994</v>
      </c>
      <c r="G1627" s="1" t="s">
        <v>4683</v>
      </c>
      <c r="H1627" s="1" t="s">
        <v>3027</v>
      </c>
      <c r="I1627" s="1" t="s">
        <v>922</v>
      </c>
      <c r="J1627" s="1" t="str">
        <f>VLOOKUP(I1627,tblCountries6[],2,FALSE)</f>
        <v>UK</v>
      </c>
      <c r="K1627" s="1" t="s">
        <v>1240</v>
      </c>
      <c r="L1627" s="1">
        <v>23</v>
      </c>
      <c r="M1627" s="2" t="str">
        <f t="shared" si="76"/>
        <v>uk</v>
      </c>
      <c r="N1627" s="2" t="str">
        <f>VLOOKUP(M1627,ClearingKeys!$A$2:$B$104,2,FALSE)</f>
        <v>EUROPE</v>
      </c>
      <c r="O1627" s="2">
        <f t="shared" si="75"/>
        <v>23</v>
      </c>
      <c r="P1627" t="str">
        <f t="shared" si="77"/>
        <v>UK</v>
      </c>
    </row>
    <row r="1628" spans="1:16" ht="38.25" x14ac:dyDescent="0.2">
      <c r="A1628" s="1" t="s">
        <v>5976</v>
      </c>
      <c r="B1628" s="1" t="s">
        <v>5642</v>
      </c>
      <c r="C1628" s="1" t="s">
        <v>3814</v>
      </c>
      <c r="D1628" s="1">
        <v>320000</v>
      </c>
      <c r="E1628" s="1" t="s">
        <v>718</v>
      </c>
      <c r="F1628" s="1">
        <v>5698.53334</v>
      </c>
      <c r="G1628" s="1" t="s">
        <v>891</v>
      </c>
      <c r="H1628" s="1" t="s">
        <v>6511</v>
      </c>
      <c r="I1628" s="1" t="s">
        <v>1241</v>
      </c>
      <c r="J1628" s="1" t="str">
        <f>VLOOKUP(I1628,tblCountries6[],2,FALSE)</f>
        <v>India</v>
      </c>
      <c r="K1628" s="1" t="s">
        <v>1240</v>
      </c>
      <c r="L1628" s="1">
        <v>2.5</v>
      </c>
      <c r="M1628" s="2" t="str">
        <f t="shared" si="76"/>
        <v>india</v>
      </c>
      <c r="N1628" s="2" t="str">
        <f>VLOOKUP(M1628,ClearingKeys!$A$2:$B$104,2,FALSE)</f>
        <v>ASIA</v>
      </c>
      <c r="O1628" s="2">
        <f t="shared" si="75"/>
        <v>2.5</v>
      </c>
      <c r="P1628" t="str">
        <f t="shared" si="77"/>
        <v>India</v>
      </c>
    </row>
    <row r="1629" spans="1:16" ht="38.25" x14ac:dyDescent="0.2">
      <c r="A1629" s="1" t="s">
        <v>5979</v>
      </c>
      <c r="B1629" s="1" t="s">
        <v>1287</v>
      </c>
      <c r="C1629" s="1" t="s">
        <v>5341</v>
      </c>
      <c r="D1629" s="1">
        <v>22000</v>
      </c>
      <c r="E1629" s="1" t="s">
        <v>211</v>
      </c>
      <c r="F1629" s="1">
        <v>34675.921990000003</v>
      </c>
      <c r="G1629" s="1" t="s">
        <v>5855</v>
      </c>
      <c r="H1629" s="1" t="s">
        <v>3027</v>
      </c>
      <c r="I1629" s="1" t="s">
        <v>922</v>
      </c>
      <c r="J1629" s="1" t="str">
        <f>VLOOKUP(I1629,tblCountries6[],2,FALSE)</f>
        <v>UK</v>
      </c>
      <c r="K1629" s="1" t="s">
        <v>1240</v>
      </c>
      <c r="L1629" s="1">
        <v>17</v>
      </c>
      <c r="M1629" s="2" t="str">
        <f t="shared" si="76"/>
        <v>uk</v>
      </c>
      <c r="N1629" s="2" t="str">
        <f>VLOOKUP(M1629,ClearingKeys!$A$2:$B$104,2,FALSE)</f>
        <v>EUROPE</v>
      </c>
      <c r="O1629" s="2">
        <f t="shared" si="75"/>
        <v>17</v>
      </c>
      <c r="P1629" t="str">
        <f t="shared" si="77"/>
        <v>UK</v>
      </c>
    </row>
    <row r="1630" spans="1:16" ht="51" x14ac:dyDescent="0.2">
      <c r="A1630" s="1" t="s">
        <v>5978</v>
      </c>
      <c r="B1630" s="1" t="s">
        <v>5747</v>
      </c>
      <c r="C1630" s="1">
        <v>2600</v>
      </c>
      <c r="D1630" s="1">
        <v>31200</v>
      </c>
      <c r="E1630" s="1" t="s">
        <v>2902</v>
      </c>
      <c r="F1630" s="1">
        <v>31200</v>
      </c>
      <c r="G1630" s="1" t="s">
        <v>6230</v>
      </c>
      <c r="H1630" s="1" t="s">
        <v>381</v>
      </c>
      <c r="I1630" s="1" t="s">
        <v>3281</v>
      </c>
      <c r="J1630" s="1" t="str">
        <f>VLOOKUP(I1630,tblCountries6[],2,FALSE)</f>
        <v>Israel</v>
      </c>
      <c r="K1630" s="1" t="s">
        <v>2431</v>
      </c>
      <c r="L1630" s="1">
        <v>11</v>
      </c>
      <c r="M1630" s="2" t="str">
        <f t="shared" si="76"/>
        <v>israel</v>
      </c>
      <c r="N1630" s="2" t="str">
        <f>VLOOKUP(M1630,ClearingKeys!$A$2:$B$104,2,FALSE)</f>
        <v>ASIA</v>
      </c>
      <c r="O1630" s="2">
        <f t="shared" si="75"/>
        <v>11</v>
      </c>
      <c r="P1630" t="str">
        <f t="shared" si="77"/>
        <v>Israel</v>
      </c>
    </row>
    <row r="1631" spans="1:16" ht="51" x14ac:dyDescent="0.2">
      <c r="A1631" s="1" t="s">
        <v>5991</v>
      </c>
      <c r="B1631" s="1" t="s">
        <v>163</v>
      </c>
      <c r="C1631" s="1">
        <v>56000</v>
      </c>
      <c r="D1631" s="1">
        <v>56000</v>
      </c>
      <c r="E1631" s="1" t="s">
        <v>1537</v>
      </c>
      <c r="F1631" s="1">
        <v>55068.245289999999</v>
      </c>
      <c r="G1631" s="1" t="s">
        <v>69</v>
      </c>
      <c r="H1631" s="1" t="s">
        <v>5482</v>
      </c>
      <c r="I1631" s="1" t="s">
        <v>2732</v>
      </c>
      <c r="J1631" s="1" t="str">
        <f>VLOOKUP(I1631,tblCountries6[],2,FALSE)</f>
        <v>Canada</v>
      </c>
      <c r="K1631" s="1" t="s">
        <v>2431</v>
      </c>
      <c r="L1631" s="1">
        <v>1</v>
      </c>
      <c r="M1631" s="2" t="str">
        <f t="shared" si="76"/>
        <v>canada</v>
      </c>
      <c r="N1631" s="2" t="str">
        <f>VLOOKUP(M1631,ClearingKeys!$A$2:$B$104,2,FALSE)</f>
        <v>NA</v>
      </c>
      <c r="O1631" s="2">
        <f t="shared" si="75"/>
        <v>1</v>
      </c>
      <c r="P1631" t="str">
        <f t="shared" si="77"/>
        <v>Canada</v>
      </c>
    </row>
    <row r="1632" spans="1:16" ht="51" x14ac:dyDescent="0.2">
      <c r="A1632" s="1" t="s">
        <v>5992</v>
      </c>
      <c r="B1632" s="1" t="s">
        <v>2002</v>
      </c>
      <c r="C1632" s="1">
        <v>13000</v>
      </c>
      <c r="D1632" s="1">
        <v>13000</v>
      </c>
      <c r="E1632" s="1" t="s">
        <v>2902</v>
      </c>
      <c r="F1632" s="1">
        <v>13000</v>
      </c>
      <c r="G1632" s="1" t="s">
        <v>5776</v>
      </c>
      <c r="H1632" s="1" t="s">
        <v>6511</v>
      </c>
      <c r="I1632" s="1" t="s">
        <v>277</v>
      </c>
      <c r="J1632" s="1" t="str">
        <f>VLOOKUP(I1632,tblCountries6[],2,FALSE)</f>
        <v>Slovakia</v>
      </c>
      <c r="K1632" s="1" t="s">
        <v>2431</v>
      </c>
      <c r="L1632" s="1">
        <v>6</v>
      </c>
      <c r="M1632" s="2" t="str">
        <f t="shared" si="76"/>
        <v>slovakia</v>
      </c>
      <c r="N1632" s="2" t="str">
        <f>VLOOKUP(M1632,ClearingKeys!$A$2:$B$104,2,FALSE)</f>
        <v>EUROPE</v>
      </c>
      <c r="O1632" s="2">
        <f t="shared" si="75"/>
        <v>6</v>
      </c>
      <c r="P1632" t="str">
        <f t="shared" si="77"/>
        <v>Slovakia</v>
      </c>
    </row>
    <row r="1633" spans="1:16" ht="38.25" x14ac:dyDescent="0.2">
      <c r="A1633" s="1" t="s">
        <v>5988</v>
      </c>
      <c r="B1633" s="1" t="s">
        <v>182</v>
      </c>
      <c r="C1633" s="1">
        <v>92000</v>
      </c>
      <c r="D1633" s="1">
        <v>92000</v>
      </c>
      <c r="E1633" s="1" t="s">
        <v>2902</v>
      </c>
      <c r="F1633" s="1">
        <v>92000</v>
      </c>
      <c r="G1633" s="1" t="s">
        <v>145</v>
      </c>
      <c r="H1633" s="1" t="s">
        <v>381</v>
      </c>
      <c r="I1633" s="1" t="s">
        <v>2895</v>
      </c>
      <c r="J1633" s="1" t="str">
        <f>VLOOKUP(I1633,tblCountries6[],2,FALSE)</f>
        <v>USA</v>
      </c>
      <c r="K1633" s="1" t="s">
        <v>5350</v>
      </c>
      <c r="L1633" s="1">
        <v>12</v>
      </c>
      <c r="M1633" s="2" t="str">
        <f t="shared" si="76"/>
        <v>usa</v>
      </c>
      <c r="N1633" s="2" t="str">
        <f>VLOOKUP(M1633,ClearingKeys!$A$2:$B$104,2,FALSE)</f>
        <v>NA</v>
      </c>
      <c r="O1633" s="2">
        <f t="shared" si="75"/>
        <v>12</v>
      </c>
      <c r="P1633" t="str">
        <f t="shared" si="77"/>
        <v>USA</v>
      </c>
    </row>
    <row r="1634" spans="1:16" ht="51" x14ac:dyDescent="0.2">
      <c r="A1634" s="1" t="s">
        <v>5989</v>
      </c>
      <c r="B1634" s="1" t="s">
        <v>2809</v>
      </c>
      <c r="C1634" s="1">
        <v>85000</v>
      </c>
      <c r="D1634" s="1">
        <v>85000</v>
      </c>
      <c r="E1634" s="1" t="s">
        <v>2902</v>
      </c>
      <c r="F1634" s="1">
        <v>85000</v>
      </c>
      <c r="G1634" s="1" t="s">
        <v>1628</v>
      </c>
      <c r="H1634" s="1" t="s">
        <v>3027</v>
      </c>
      <c r="I1634" s="1" t="s">
        <v>2895</v>
      </c>
      <c r="J1634" s="1" t="str">
        <f>VLOOKUP(I1634,tblCountries6[],2,FALSE)</f>
        <v>USA</v>
      </c>
      <c r="K1634" s="1" t="s">
        <v>2431</v>
      </c>
      <c r="L1634" s="1">
        <v>10</v>
      </c>
      <c r="M1634" s="2" t="str">
        <f t="shared" si="76"/>
        <v>usa</v>
      </c>
      <c r="N1634" s="2" t="str">
        <f>VLOOKUP(M1634,ClearingKeys!$A$2:$B$104,2,FALSE)</f>
        <v>NA</v>
      </c>
      <c r="O1634" s="2">
        <f t="shared" si="75"/>
        <v>10</v>
      </c>
      <c r="P1634" t="str">
        <f t="shared" si="77"/>
        <v>USA</v>
      </c>
    </row>
    <row r="1635" spans="1:16" ht="38.25" x14ac:dyDescent="0.2">
      <c r="A1635" s="1" t="s">
        <v>6001</v>
      </c>
      <c r="B1635" s="1" t="s">
        <v>4321</v>
      </c>
      <c r="C1635" s="1" t="s">
        <v>3146</v>
      </c>
      <c r="D1635" s="1">
        <v>11000</v>
      </c>
      <c r="E1635" s="1" t="s">
        <v>2902</v>
      </c>
      <c r="F1635" s="1">
        <v>11000</v>
      </c>
      <c r="G1635" s="1" t="s">
        <v>2742</v>
      </c>
      <c r="H1635" s="1" t="s">
        <v>6511</v>
      </c>
      <c r="I1635" s="1" t="s">
        <v>6450</v>
      </c>
      <c r="J1635" s="1" t="str">
        <f>VLOOKUP(I1635,tblCountries6[],2,FALSE)</f>
        <v>Tunisia</v>
      </c>
      <c r="K1635" s="1" t="s">
        <v>1240</v>
      </c>
      <c r="L1635" s="1">
        <v>8</v>
      </c>
      <c r="M1635" s="2" t="str">
        <f t="shared" si="76"/>
        <v>tunisia</v>
      </c>
      <c r="N1635" s="2" t="str">
        <f>VLOOKUP(M1635,ClearingKeys!$A$2:$B$104,2,FALSE)</f>
        <v>AFRICA</v>
      </c>
      <c r="O1635" s="2">
        <f t="shared" si="75"/>
        <v>8</v>
      </c>
      <c r="P1635" t="str">
        <f t="shared" si="77"/>
        <v>Tunisia</v>
      </c>
    </row>
    <row r="1636" spans="1:16" ht="38.25" x14ac:dyDescent="0.2">
      <c r="A1636" s="1" t="s">
        <v>6000</v>
      </c>
      <c r="B1636" s="1" t="s">
        <v>4321</v>
      </c>
      <c r="C1636" s="1" t="s">
        <v>1837</v>
      </c>
      <c r="D1636" s="1">
        <v>30000</v>
      </c>
      <c r="E1636" s="1" t="s">
        <v>2896</v>
      </c>
      <c r="F1636" s="1">
        <v>38111.98317</v>
      </c>
      <c r="G1636" s="1" t="s">
        <v>4336</v>
      </c>
      <c r="H1636" s="1" t="s">
        <v>6511</v>
      </c>
      <c r="I1636" s="1" t="s">
        <v>3676</v>
      </c>
      <c r="J1636" s="1" t="str">
        <f>VLOOKUP(I1636,tblCountries6[],2,FALSE)</f>
        <v>Spain</v>
      </c>
      <c r="K1636" s="1" t="s">
        <v>5881</v>
      </c>
      <c r="L1636" s="1">
        <v>12</v>
      </c>
      <c r="M1636" s="2" t="str">
        <f t="shared" si="76"/>
        <v>spain</v>
      </c>
      <c r="N1636" s="2" t="str">
        <f>VLOOKUP(M1636,ClearingKeys!$A$2:$B$104,2,FALSE)</f>
        <v>EUROPE</v>
      </c>
      <c r="O1636" s="2">
        <f t="shared" si="75"/>
        <v>12</v>
      </c>
      <c r="P1636" t="str">
        <f t="shared" si="77"/>
        <v>Spain</v>
      </c>
    </row>
    <row r="1637" spans="1:16" ht="38.25" x14ac:dyDescent="0.2">
      <c r="A1637" s="1" t="s">
        <v>5998</v>
      </c>
      <c r="B1637" s="1" t="s">
        <v>4340</v>
      </c>
      <c r="C1637" s="1">
        <v>49000</v>
      </c>
      <c r="D1637" s="1">
        <v>49000</v>
      </c>
      <c r="E1637" s="1" t="s">
        <v>2902</v>
      </c>
      <c r="F1637" s="1">
        <v>49000</v>
      </c>
      <c r="G1637" s="1" t="s">
        <v>2934</v>
      </c>
      <c r="H1637" s="1" t="s">
        <v>6511</v>
      </c>
      <c r="I1637" s="1" t="s">
        <v>2895</v>
      </c>
      <c r="J1637" s="1" t="str">
        <f>VLOOKUP(I1637,tblCountries6[],2,FALSE)</f>
        <v>USA</v>
      </c>
      <c r="K1637" s="1" t="s">
        <v>5350</v>
      </c>
      <c r="L1637" s="1">
        <v>3</v>
      </c>
      <c r="M1637" s="2" t="str">
        <f t="shared" si="76"/>
        <v>usa</v>
      </c>
      <c r="N1637" s="2" t="str">
        <f>VLOOKUP(M1637,ClearingKeys!$A$2:$B$104,2,FALSE)</f>
        <v>NA</v>
      </c>
      <c r="O1637" s="2">
        <f t="shared" si="75"/>
        <v>3</v>
      </c>
      <c r="P1637" t="str">
        <f t="shared" si="77"/>
        <v>USA</v>
      </c>
    </row>
    <row r="1638" spans="1:16" ht="38.25" x14ac:dyDescent="0.2">
      <c r="A1638" s="1" t="s">
        <v>5996</v>
      </c>
      <c r="B1638" s="1" t="s">
        <v>4982</v>
      </c>
      <c r="C1638" s="1">
        <v>59000</v>
      </c>
      <c r="D1638" s="1">
        <v>59000</v>
      </c>
      <c r="E1638" s="1" t="s">
        <v>2902</v>
      </c>
      <c r="F1638" s="1">
        <v>59000</v>
      </c>
      <c r="G1638" s="1" t="s">
        <v>5941</v>
      </c>
      <c r="H1638" s="1" t="s">
        <v>3027</v>
      </c>
      <c r="I1638" s="1" t="s">
        <v>2895</v>
      </c>
      <c r="J1638" s="1" t="str">
        <f>VLOOKUP(I1638,tblCountries6[],2,FALSE)</f>
        <v>USA</v>
      </c>
      <c r="K1638" s="1" t="s">
        <v>5881</v>
      </c>
      <c r="L1638" s="1">
        <v>3</v>
      </c>
      <c r="M1638" s="2" t="str">
        <f t="shared" si="76"/>
        <v>usa</v>
      </c>
      <c r="N1638" s="2" t="str">
        <f>VLOOKUP(M1638,ClearingKeys!$A$2:$B$104,2,FALSE)</f>
        <v>NA</v>
      </c>
      <c r="O1638" s="2">
        <f t="shared" si="75"/>
        <v>3</v>
      </c>
      <c r="P1638" t="str">
        <f t="shared" si="77"/>
        <v>USA</v>
      </c>
    </row>
    <row r="1639" spans="1:16" ht="38.25" x14ac:dyDescent="0.2">
      <c r="A1639" s="1" t="s">
        <v>5995</v>
      </c>
      <c r="B1639" s="1" t="s">
        <v>1136</v>
      </c>
      <c r="C1639" s="1">
        <v>55000</v>
      </c>
      <c r="D1639" s="1">
        <v>55000</v>
      </c>
      <c r="E1639" s="1" t="s">
        <v>2902</v>
      </c>
      <c r="F1639" s="1">
        <v>55000</v>
      </c>
      <c r="G1639" s="1" t="s">
        <v>2621</v>
      </c>
      <c r="H1639" s="1" t="s">
        <v>6511</v>
      </c>
      <c r="I1639" s="1" t="s">
        <v>2895</v>
      </c>
      <c r="J1639" s="1" t="str">
        <f>VLOOKUP(I1639,tblCountries6[],2,FALSE)</f>
        <v>USA</v>
      </c>
      <c r="K1639" s="1" t="s">
        <v>1240</v>
      </c>
      <c r="L1639" s="1">
        <v>15</v>
      </c>
      <c r="M1639" s="2" t="str">
        <f t="shared" si="76"/>
        <v>usa</v>
      </c>
      <c r="N1639" s="2" t="str">
        <f>VLOOKUP(M1639,ClearingKeys!$A$2:$B$104,2,FALSE)</f>
        <v>NA</v>
      </c>
      <c r="O1639" s="2">
        <f t="shared" si="75"/>
        <v>15</v>
      </c>
      <c r="P1639" t="str">
        <f t="shared" si="77"/>
        <v>USA</v>
      </c>
    </row>
    <row r="1640" spans="1:16" ht="38.25" x14ac:dyDescent="0.2">
      <c r="A1640" s="1" t="s">
        <v>5994</v>
      </c>
      <c r="B1640" s="1" t="s">
        <v>479</v>
      </c>
      <c r="C1640" s="1">
        <v>75000</v>
      </c>
      <c r="D1640" s="1">
        <v>75000</v>
      </c>
      <c r="E1640" s="1" t="s">
        <v>2902</v>
      </c>
      <c r="F1640" s="1">
        <v>75000</v>
      </c>
      <c r="G1640" s="1" t="s">
        <v>519</v>
      </c>
      <c r="H1640" s="1" t="s">
        <v>519</v>
      </c>
      <c r="I1640" s="1" t="s">
        <v>2895</v>
      </c>
      <c r="J1640" s="1" t="str">
        <f>VLOOKUP(I1640,tblCountries6[],2,FALSE)</f>
        <v>USA</v>
      </c>
      <c r="K1640" s="1" t="s">
        <v>1240</v>
      </c>
      <c r="L1640" s="1">
        <v>10</v>
      </c>
      <c r="M1640" s="2" t="str">
        <f t="shared" si="76"/>
        <v>usa</v>
      </c>
      <c r="N1640" s="2" t="str">
        <f>VLOOKUP(M1640,ClearingKeys!$A$2:$B$104,2,FALSE)</f>
        <v>NA</v>
      </c>
      <c r="O1640" s="2">
        <f t="shared" si="75"/>
        <v>10</v>
      </c>
      <c r="P1640" t="str">
        <f t="shared" si="77"/>
        <v>USA</v>
      </c>
    </row>
    <row r="1641" spans="1:16" ht="38.25" x14ac:dyDescent="0.2">
      <c r="A1641" s="1" t="s">
        <v>6004</v>
      </c>
      <c r="B1641" s="1" t="s">
        <v>4419</v>
      </c>
      <c r="C1641" s="1">
        <v>3300</v>
      </c>
      <c r="D1641" s="1">
        <v>39600</v>
      </c>
      <c r="E1641" s="1" t="s">
        <v>2896</v>
      </c>
      <c r="F1641" s="1">
        <v>50307.817779999998</v>
      </c>
      <c r="G1641" s="1" t="s">
        <v>2303</v>
      </c>
      <c r="H1641" s="1" t="s">
        <v>3027</v>
      </c>
      <c r="I1641" s="1" t="s">
        <v>1453</v>
      </c>
      <c r="J1641" s="1" t="str">
        <f>VLOOKUP(I1641,tblCountries6[],2,FALSE)</f>
        <v>Europe</v>
      </c>
      <c r="K1641" s="1" t="s">
        <v>5881</v>
      </c>
      <c r="L1641" s="1">
        <v>5</v>
      </c>
      <c r="M1641" s="2" t="str">
        <f t="shared" si="76"/>
        <v>europe</v>
      </c>
      <c r="N1641" s="2" t="str">
        <f>VLOOKUP(M1641,ClearingKeys!$A$2:$B$104,2,FALSE)</f>
        <v>EUROPE</v>
      </c>
      <c r="O1641" s="2">
        <f t="shared" si="75"/>
        <v>5</v>
      </c>
      <c r="P1641" t="str">
        <f t="shared" si="77"/>
        <v>Europe</v>
      </c>
    </row>
    <row r="1642" spans="1:16" ht="51" x14ac:dyDescent="0.2">
      <c r="A1642" s="1" t="s">
        <v>6005</v>
      </c>
      <c r="B1642" s="1" t="s">
        <v>5835</v>
      </c>
      <c r="C1642" s="1" t="s">
        <v>5858</v>
      </c>
      <c r="D1642" s="1">
        <v>30500</v>
      </c>
      <c r="E1642" s="1" t="s">
        <v>2902</v>
      </c>
      <c r="F1642" s="1">
        <v>30500</v>
      </c>
      <c r="G1642" s="1" t="s">
        <v>2972</v>
      </c>
      <c r="H1642" s="1" t="s">
        <v>6511</v>
      </c>
      <c r="I1642" s="1" t="s">
        <v>2543</v>
      </c>
      <c r="J1642" s="1" t="str">
        <f>VLOOKUP(I1642,tblCountries6[],2,FALSE)</f>
        <v>Brasil</v>
      </c>
      <c r="K1642" s="1" t="s">
        <v>2431</v>
      </c>
      <c r="L1642" s="1">
        <v>8</v>
      </c>
      <c r="M1642" s="2" t="str">
        <f t="shared" si="76"/>
        <v>brasil</v>
      </c>
      <c r="N1642" s="2" t="str">
        <f>VLOOKUP(M1642,ClearingKeys!$A$2:$B$104,2,FALSE)</f>
        <v>SA</v>
      </c>
      <c r="O1642" s="2">
        <f t="shared" si="75"/>
        <v>8</v>
      </c>
      <c r="P1642" t="str">
        <f t="shared" si="77"/>
        <v>Brasil</v>
      </c>
    </row>
    <row r="1643" spans="1:16" ht="38.25" x14ac:dyDescent="0.2">
      <c r="A1643" s="1" t="s">
        <v>6006</v>
      </c>
      <c r="B1643" s="1" t="s">
        <v>1434</v>
      </c>
      <c r="C1643" s="1">
        <v>80000</v>
      </c>
      <c r="D1643" s="1">
        <v>80000</v>
      </c>
      <c r="E1643" s="1" t="s">
        <v>2902</v>
      </c>
      <c r="F1643" s="1">
        <v>80000</v>
      </c>
      <c r="G1643" s="1" t="s">
        <v>1549</v>
      </c>
      <c r="H1643" s="1" t="s">
        <v>1409</v>
      </c>
      <c r="I1643" s="1" t="s">
        <v>2895</v>
      </c>
      <c r="J1643" s="1" t="str">
        <f>VLOOKUP(I1643,tblCountries6[],2,FALSE)</f>
        <v>USA</v>
      </c>
      <c r="K1643" s="1" t="s">
        <v>5350</v>
      </c>
      <c r="L1643" s="1">
        <v>2</v>
      </c>
      <c r="M1643" s="2" t="str">
        <f t="shared" si="76"/>
        <v>usa</v>
      </c>
      <c r="N1643" s="2" t="str">
        <f>VLOOKUP(M1643,ClearingKeys!$A$2:$B$104,2,FALSE)</f>
        <v>NA</v>
      </c>
      <c r="O1643" s="2">
        <f t="shared" si="75"/>
        <v>2</v>
      </c>
      <c r="P1643" t="str">
        <f t="shared" si="77"/>
        <v>USA</v>
      </c>
    </row>
    <row r="1644" spans="1:16" ht="38.25" x14ac:dyDescent="0.2">
      <c r="A1644" s="1" t="s">
        <v>6013</v>
      </c>
      <c r="B1644" s="1" t="s">
        <v>3012</v>
      </c>
      <c r="C1644" s="1">
        <v>1000</v>
      </c>
      <c r="D1644" s="1">
        <v>12000</v>
      </c>
      <c r="E1644" s="1" t="s">
        <v>2902</v>
      </c>
      <c r="F1644" s="1">
        <v>12000</v>
      </c>
      <c r="G1644" s="1" t="s">
        <v>167</v>
      </c>
      <c r="H1644" s="1" t="s">
        <v>6511</v>
      </c>
      <c r="I1644" s="1" t="s">
        <v>2895</v>
      </c>
      <c r="J1644" s="1" t="str">
        <f>VLOOKUP(I1644,tblCountries6[],2,FALSE)</f>
        <v>USA</v>
      </c>
      <c r="K1644" s="1" t="s">
        <v>5350</v>
      </c>
      <c r="L1644" s="1">
        <v>1</v>
      </c>
      <c r="M1644" s="2" t="str">
        <f t="shared" si="76"/>
        <v>usa</v>
      </c>
      <c r="N1644" s="2" t="str">
        <f>VLOOKUP(M1644,ClearingKeys!$A$2:$B$104,2,FALSE)</f>
        <v>NA</v>
      </c>
      <c r="O1644" s="2">
        <f t="shared" si="75"/>
        <v>1</v>
      </c>
      <c r="P1644" t="str">
        <f t="shared" si="77"/>
        <v>USA</v>
      </c>
    </row>
    <row r="1645" spans="1:16" ht="38.25" x14ac:dyDescent="0.2">
      <c r="A1645" s="1" t="s">
        <v>6012</v>
      </c>
      <c r="B1645" s="1" t="s">
        <v>3012</v>
      </c>
      <c r="C1645" s="1">
        <v>48500</v>
      </c>
      <c r="D1645" s="1">
        <v>48500</v>
      </c>
      <c r="E1645" s="1" t="s">
        <v>2902</v>
      </c>
      <c r="F1645" s="1">
        <v>48500</v>
      </c>
      <c r="G1645" s="1" t="s">
        <v>2315</v>
      </c>
      <c r="H1645" s="1" t="s">
        <v>6511</v>
      </c>
      <c r="I1645" s="1" t="s">
        <v>2895</v>
      </c>
      <c r="J1645" s="1" t="str">
        <f>VLOOKUP(I1645,tblCountries6[],2,FALSE)</f>
        <v>USA</v>
      </c>
      <c r="K1645" s="1" t="s">
        <v>1240</v>
      </c>
      <c r="L1645" s="1">
        <v>6</v>
      </c>
      <c r="M1645" s="2" t="str">
        <f t="shared" si="76"/>
        <v>usa</v>
      </c>
      <c r="N1645" s="2" t="str">
        <f>VLOOKUP(M1645,ClearingKeys!$A$2:$B$104,2,FALSE)</f>
        <v>NA</v>
      </c>
      <c r="O1645" s="2">
        <f t="shared" si="75"/>
        <v>6</v>
      </c>
      <c r="P1645" t="str">
        <f t="shared" si="77"/>
        <v>USA</v>
      </c>
    </row>
    <row r="1646" spans="1:16" ht="38.25" x14ac:dyDescent="0.2">
      <c r="A1646" s="1" t="s">
        <v>6015</v>
      </c>
      <c r="B1646" s="1" t="s">
        <v>4608</v>
      </c>
      <c r="C1646" s="1" t="s">
        <v>1496</v>
      </c>
      <c r="D1646" s="1">
        <v>40000</v>
      </c>
      <c r="E1646" s="1" t="s">
        <v>211</v>
      </c>
      <c r="F1646" s="1">
        <v>63047.130879999997</v>
      </c>
      <c r="G1646" s="1" t="s">
        <v>3544</v>
      </c>
      <c r="H1646" s="1" t="s">
        <v>1409</v>
      </c>
      <c r="I1646" s="1" t="s">
        <v>922</v>
      </c>
      <c r="J1646" s="1" t="str">
        <f>VLOOKUP(I1646,tblCountries6[],2,FALSE)</f>
        <v>UK</v>
      </c>
      <c r="K1646" s="1" t="s">
        <v>5350</v>
      </c>
      <c r="L1646" s="1">
        <v>25</v>
      </c>
      <c r="M1646" s="2" t="str">
        <f t="shared" si="76"/>
        <v>uk</v>
      </c>
      <c r="N1646" s="2" t="str">
        <f>VLOOKUP(M1646,ClearingKeys!$A$2:$B$104,2,FALSE)</f>
        <v>EUROPE</v>
      </c>
      <c r="O1646" s="2">
        <f t="shared" si="75"/>
        <v>25</v>
      </c>
      <c r="P1646" t="str">
        <f t="shared" si="77"/>
        <v>UK</v>
      </c>
    </row>
    <row r="1647" spans="1:16" ht="38.25" x14ac:dyDescent="0.2">
      <c r="A1647" s="1" t="s">
        <v>6014</v>
      </c>
      <c r="B1647" s="1" t="s">
        <v>2659</v>
      </c>
      <c r="C1647" s="1" t="s">
        <v>4442</v>
      </c>
      <c r="D1647" s="1">
        <v>192000</v>
      </c>
      <c r="E1647" s="1" t="s">
        <v>718</v>
      </c>
      <c r="F1647" s="1">
        <v>3419.1200039999999</v>
      </c>
      <c r="G1647" s="1" t="s">
        <v>1928</v>
      </c>
      <c r="H1647" s="1" t="s">
        <v>6511</v>
      </c>
      <c r="I1647" s="1" t="s">
        <v>1241</v>
      </c>
      <c r="J1647" s="1" t="str">
        <f>VLOOKUP(I1647,tblCountries6[],2,FALSE)</f>
        <v>India</v>
      </c>
      <c r="K1647" s="1" t="s">
        <v>1240</v>
      </c>
      <c r="L1647" s="1">
        <v>5</v>
      </c>
      <c r="M1647" s="2" t="str">
        <f t="shared" si="76"/>
        <v>india</v>
      </c>
      <c r="N1647" s="2" t="str">
        <f>VLOOKUP(M1647,ClearingKeys!$A$2:$B$104,2,FALSE)</f>
        <v>ASIA</v>
      </c>
      <c r="O1647" s="2">
        <f t="shared" si="75"/>
        <v>5</v>
      </c>
      <c r="P1647" t="str">
        <f t="shared" si="77"/>
        <v>India</v>
      </c>
    </row>
    <row r="1648" spans="1:16" ht="51" x14ac:dyDescent="0.2">
      <c r="A1648" s="1" t="s">
        <v>6008</v>
      </c>
      <c r="B1648" s="1" t="s">
        <v>6497</v>
      </c>
      <c r="C1648" s="1">
        <v>110000</v>
      </c>
      <c r="D1648" s="1">
        <v>110000</v>
      </c>
      <c r="E1648" s="1" t="s">
        <v>6501</v>
      </c>
      <c r="F1648" s="1">
        <v>87734.690300000002</v>
      </c>
      <c r="G1648" s="1" t="s">
        <v>3492</v>
      </c>
      <c r="H1648" s="1" t="s">
        <v>3027</v>
      </c>
      <c r="I1648" s="1" t="s">
        <v>2013</v>
      </c>
      <c r="J1648" s="1" t="str">
        <f>VLOOKUP(I1648,tblCountries6[],2,FALSE)</f>
        <v>New Zealand</v>
      </c>
      <c r="K1648" s="1" t="s">
        <v>1240</v>
      </c>
      <c r="L1648" s="1">
        <v>6</v>
      </c>
      <c r="M1648" s="2" t="str">
        <f t="shared" si="76"/>
        <v>new zealand</v>
      </c>
      <c r="N1648" s="2" t="str">
        <f>VLOOKUP(M1648,ClearingKeys!$A$2:$B$104,2,FALSE)</f>
        <v>OCEANIA</v>
      </c>
      <c r="O1648" s="2">
        <f t="shared" si="75"/>
        <v>6</v>
      </c>
      <c r="P1648" t="str">
        <f t="shared" si="77"/>
        <v>New Zealand</v>
      </c>
    </row>
    <row r="1649" spans="1:16" ht="51" x14ac:dyDescent="0.2">
      <c r="A1649" s="1" t="s">
        <v>6007</v>
      </c>
      <c r="B1649" s="1" t="s">
        <v>5827</v>
      </c>
      <c r="C1649" s="1" t="s">
        <v>2889</v>
      </c>
      <c r="D1649" s="1">
        <v>71000</v>
      </c>
      <c r="E1649" s="1" t="s">
        <v>6501</v>
      </c>
      <c r="F1649" s="1">
        <v>56628.754650000003</v>
      </c>
      <c r="G1649" s="1" t="s">
        <v>1604</v>
      </c>
      <c r="H1649" s="1" t="s">
        <v>6511</v>
      </c>
      <c r="I1649" s="1" t="s">
        <v>820</v>
      </c>
      <c r="J1649" s="1" t="str">
        <f>VLOOKUP(I1649,tblCountries6[],2,FALSE)</f>
        <v>New Zealand</v>
      </c>
      <c r="K1649" s="1" t="s">
        <v>2431</v>
      </c>
      <c r="L1649" s="1">
        <v>6</v>
      </c>
      <c r="M1649" s="2" t="str">
        <f t="shared" si="76"/>
        <v>new zealand</v>
      </c>
      <c r="N1649" s="2" t="str">
        <f>VLOOKUP(M1649,ClearingKeys!$A$2:$B$104,2,FALSE)</f>
        <v>OCEANIA</v>
      </c>
      <c r="O1649" s="2">
        <f t="shared" si="75"/>
        <v>6</v>
      </c>
      <c r="P1649" t="str">
        <f t="shared" si="77"/>
        <v>New Zealand</v>
      </c>
    </row>
    <row r="1650" spans="1:16" ht="51" x14ac:dyDescent="0.2">
      <c r="A1650" s="1" t="s">
        <v>6011</v>
      </c>
      <c r="B1650" s="1" t="s">
        <v>1524</v>
      </c>
      <c r="C1650" s="1" t="s">
        <v>5114</v>
      </c>
      <c r="D1650" s="1">
        <v>450000</v>
      </c>
      <c r="E1650" s="1" t="s">
        <v>718</v>
      </c>
      <c r="F1650" s="1">
        <v>8013.5625090000003</v>
      </c>
      <c r="G1650" s="1" t="s">
        <v>5565</v>
      </c>
      <c r="H1650" s="1" t="s">
        <v>381</v>
      </c>
      <c r="I1650" s="1" t="s">
        <v>1241</v>
      </c>
      <c r="J1650" s="1" t="str">
        <f>VLOOKUP(I1650,tblCountries6[],2,FALSE)</f>
        <v>India</v>
      </c>
      <c r="K1650" s="1" t="s">
        <v>2431</v>
      </c>
      <c r="L1650" s="1">
        <v>4</v>
      </c>
      <c r="M1650" s="2" t="str">
        <f t="shared" si="76"/>
        <v>india</v>
      </c>
      <c r="N1650" s="2" t="str">
        <f>VLOOKUP(M1650,ClearingKeys!$A$2:$B$104,2,FALSE)</f>
        <v>ASIA</v>
      </c>
      <c r="O1650" s="2">
        <f t="shared" si="75"/>
        <v>4</v>
      </c>
      <c r="P1650" t="str">
        <f t="shared" si="77"/>
        <v>India</v>
      </c>
    </row>
    <row r="1651" spans="1:16" ht="38.25" x14ac:dyDescent="0.2">
      <c r="A1651" s="1" t="s">
        <v>6009</v>
      </c>
      <c r="B1651" s="1" t="s">
        <v>4498</v>
      </c>
      <c r="C1651" s="1" t="s">
        <v>6151</v>
      </c>
      <c r="D1651" s="1">
        <v>200000</v>
      </c>
      <c r="E1651" s="1" t="s">
        <v>718</v>
      </c>
      <c r="F1651" s="1">
        <v>3561.583337</v>
      </c>
      <c r="G1651" s="1" t="s">
        <v>2350</v>
      </c>
      <c r="H1651" s="1" t="s">
        <v>6511</v>
      </c>
      <c r="I1651" s="1" t="s">
        <v>1241</v>
      </c>
      <c r="J1651" s="1" t="str">
        <f>VLOOKUP(I1651,tblCountries6[],2,FALSE)</f>
        <v>India</v>
      </c>
      <c r="K1651" s="1" t="s">
        <v>5881</v>
      </c>
      <c r="L1651" s="1">
        <v>16</v>
      </c>
      <c r="M1651" s="2" t="str">
        <f t="shared" si="76"/>
        <v>india</v>
      </c>
      <c r="N1651" s="2" t="str">
        <f>VLOOKUP(M1651,ClearingKeys!$A$2:$B$104,2,FALSE)</f>
        <v>ASIA</v>
      </c>
      <c r="O1651" s="2">
        <f t="shared" si="75"/>
        <v>16</v>
      </c>
      <c r="P1651" t="str">
        <f t="shared" si="77"/>
        <v>India</v>
      </c>
    </row>
    <row r="1652" spans="1:16" ht="38.25" x14ac:dyDescent="0.2">
      <c r="A1652" s="1" t="s">
        <v>6022</v>
      </c>
      <c r="B1652" s="1" t="s">
        <v>6302</v>
      </c>
      <c r="C1652" s="1">
        <v>62000</v>
      </c>
      <c r="D1652" s="1">
        <v>62000</v>
      </c>
      <c r="E1652" s="1" t="s">
        <v>2902</v>
      </c>
      <c r="F1652" s="1">
        <v>62000</v>
      </c>
      <c r="G1652" s="1" t="s">
        <v>383</v>
      </c>
      <c r="H1652" s="1" t="s">
        <v>4092</v>
      </c>
      <c r="I1652" s="1" t="s">
        <v>2895</v>
      </c>
      <c r="J1652" s="1" t="str">
        <f>VLOOKUP(I1652,tblCountries6[],2,FALSE)</f>
        <v>USA</v>
      </c>
      <c r="K1652" s="1" t="s">
        <v>5350</v>
      </c>
      <c r="L1652" s="1">
        <v>12</v>
      </c>
      <c r="M1652" s="2" t="str">
        <f t="shared" si="76"/>
        <v>usa</v>
      </c>
      <c r="N1652" s="2" t="str">
        <f>VLOOKUP(M1652,ClearingKeys!$A$2:$B$104,2,FALSE)</f>
        <v>NA</v>
      </c>
      <c r="O1652" s="2">
        <f t="shared" si="75"/>
        <v>12</v>
      </c>
      <c r="P1652" t="str">
        <f t="shared" si="77"/>
        <v>USA</v>
      </c>
    </row>
    <row r="1653" spans="1:16" ht="38.25" x14ac:dyDescent="0.2">
      <c r="A1653" s="1" t="s">
        <v>6021</v>
      </c>
      <c r="B1653" s="1" t="s">
        <v>5727</v>
      </c>
      <c r="C1653" s="1">
        <v>21000</v>
      </c>
      <c r="D1653" s="1">
        <v>21000</v>
      </c>
      <c r="E1653" s="1" t="s">
        <v>2896</v>
      </c>
      <c r="F1653" s="1">
        <v>26678.388220000001</v>
      </c>
      <c r="G1653" s="1" t="s">
        <v>2549</v>
      </c>
      <c r="H1653" s="1" t="s">
        <v>6511</v>
      </c>
      <c r="I1653" s="1" t="s">
        <v>1487</v>
      </c>
      <c r="J1653" s="1" t="str">
        <f>VLOOKUP(I1653,tblCountries6[],2,FALSE)</f>
        <v>Portugal</v>
      </c>
      <c r="K1653" s="1" t="s">
        <v>1240</v>
      </c>
      <c r="L1653" s="1">
        <v>5</v>
      </c>
      <c r="M1653" s="2" t="str">
        <f t="shared" si="76"/>
        <v>portugal</v>
      </c>
      <c r="N1653" s="2" t="str">
        <f>VLOOKUP(M1653,ClearingKeys!$A$2:$B$104,2,FALSE)</f>
        <v>EUROPE</v>
      </c>
      <c r="O1653" s="2">
        <f t="shared" si="75"/>
        <v>5</v>
      </c>
      <c r="P1653" t="str">
        <f t="shared" si="77"/>
        <v>Portugal</v>
      </c>
    </row>
    <row r="1654" spans="1:16" ht="51" x14ac:dyDescent="0.2">
      <c r="A1654" s="1" t="s">
        <v>6024</v>
      </c>
      <c r="B1654" s="1" t="s">
        <v>3094</v>
      </c>
      <c r="C1654" s="1" t="s">
        <v>695</v>
      </c>
      <c r="D1654" s="1">
        <v>45000</v>
      </c>
      <c r="E1654" s="1" t="s">
        <v>211</v>
      </c>
      <c r="F1654" s="1">
        <v>70928.022240000006</v>
      </c>
      <c r="G1654" s="1" t="s">
        <v>5916</v>
      </c>
      <c r="H1654" s="1" t="s">
        <v>6511</v>
      </c>
      <c r="I1654" s="1" t="s">
        <v>922</v>
      </c>
      <c r="J1654" s="1" t="str">
        <f>VLOOKUP(I1654,tblCountries6[],2,FALSE)</f>
        <v>UK</v>
      </c>
      <c r="K1654" s="1" t="s">
        <v>2431</v>
      </c>
      <c r="L1654" s="1">
        <v>5</v>
      </c>
      <c r="M1654" s="2" t="str">
        <f t="shared" si="76"/>
        <v>uk</v>
      </c>
      <c r="N1654" s="2" t="str">
        <f>VLOOKUP(M1654,ClearingKeys!$A$2:$B$104,2,FALSE)</f>
        <v>EUROPE</v>
      </c>
      <c r="O1654" s="2">
        <f t="shared" si="75"/>
        <v>5</v>
      </c>
      <c r="P1654" t="str">
        <f t="shared" si="77"/>
        <v>UK</v>
      </c>
    </row>
    <row r="1655" spans="1:16" ht="38.25" x14ac:dyDescent="0.2">
      <c r="A1655" s="1" t="s">
        <v>6028</v>
      </c>
      <c r="B1655" s="1" t="s">
        <v>674</v>
      </c>
      <c r="C1655" s="1">
        <v>33000</v>
      </c>
      <c r="D1655" s="1">
        <v>33000</v>
      </c>
      <c r="E1655" s="1" t="s">
        <v>2896</v>
      </c>
      <c r="F1655" s="1">
        <v>41923.181490000003</v>
      </c>
      <c r="G1655" s="1" t="s">
        <v>2723</v>
      </c>
      <c r="H1655" s="1" t="s">
        <v>6511</v>
      </c>
      <c r="I1655" s="1" t="s">
        <v>413</v>
      </c>
      <c r="J1655" s="1" t="str">
        <f>VLOOKUP(I1655,tblCountries6[],2,FALSE)</f>
        <v>France</v>
      </c>
      <c r="K1655" s="1" t="s">
        <v>1240</v>
      </c>
      <c r="L1655" s="1">
        <v>6</v>
      </c>
      <c r="M1655" s="2" t="str">
        <f t="shared" si="76"/>
        <v>france</v>
      </c>
      <c r="N1655" s="2" t="str">
        <f>VLOOKUP(M1655,ClearingKeys!$A$2:$B$104,2,FALSE)</f>
        <v>EUROPE</v>
      </c>
      <c r="O1655" s="2">
        <f t="shared" si="75"/>
        <v>6</v>
      </c>
      <c r="P1655" t="str">
        <f t="shared" si="77"/>
        <v>France</v>
      </c>
    </row>
    <row r="1656" spans="1:16" ht="38.25" x14ac:dyDescent="0.2">
      <c r="A1656" s="1" t="s">
        <v>6029</v>
      </c>
      <c r="B1656" s="1" t="s">
        <v>482</v>
      </c>
      <c r="C1656" s="1">
        <v>90000</v>
      </c>
      <c r="D1656" s="1">
        <v>90000</v>
      </c>
      <c r="E1656" s="1" t="s">
        <v>2902</v>
      </c>
      <c r="F1656" s="1">
        <v>90000</v>
      </c>
      <c r="G1656" s="1" t="s">
        <v>1237</v>
      </c>
      <c r="H1656" s="1" t="s">
        <v>6511</v>
      </c>
      <c r="I1656" s="1" t="s">
        <v>2895</v>
      </c>
      <c r="J1656" s="1" t="str">
        <f>VLOOKUP(I1656,tblCountries6[],2,FALSE)</f>
        <v>USA</v>
      </c>
      <c r="K1656" s="1" t="s">
        <v>5350</v>
      </c>
      <c r="L1656" s="1">
        <v>8</v>
      </c>
      <c r="M1656" s="2" t="str">
        <f t="shared" si="76"/>
        <v>usa</v>
      </c>
      <c r="N1656" s="2" t="str">
        <f>VLOOKUP(M1656,ClearingKeys!$A$2:$B$104,2,FALSE)</f>
        <v>NA</v>
      </c>
      <c r="O1656" s="2">
        <f t="shared" si="75"/>
        <v>8</v>
      </c>
      <c r="P1656" t="str">
        <f t="shared" si="77"/>
        <v>USA</v>
      </c>
    </row>
    <row r="1657" spans="1:16" ht="51" x14ac:dyDescent="0.2">
      <c r="A1657" s="1" t="s">
        <v>6026</v>
      </c>
      <c r="B1657" s="1" t="s">
        <v>6411</v>
      </c>
      <c r="C1657" s="1" t="s">
        <v>2720</v>
      </c>
      <c r="D1657" s="1">
        <v>400000</v>
      </c>
      <c r="E1657" s="1" t="s">
        <v>6355</v>
      </c>
      <c r="F1657" s="1">
        <v>67700.452579999997</v>
      </c>
      <c r="G1657" s="1" t="s">
        <v>5471</v>
      </c>
      <c r="H1657" s="1" t="s">
        <v>6511</v>
      </c>
      <c r="I1657" s="1" t="s">
        <v>193</v>
      </c>
      <c r="J1657" s="1" t="str">
        <f>VLOOKUP(I1657,tblCountries6[],2,FALSE)</f>
        <v>Norway</v>
      </c>
      <c r="K1657" s="1" t="s">
        <v>2431</v>
      </c>
      <c r="L1657" s="1">
        <v>5</v>
      </c>
      <c r="M1657" s="2" t="str">
        <f t="shared" si="76"/>
        <v>norway</v>
      </c>
      <c r="N1657" s="2" t="str">
        <f>VLOOKUP(M1657,ClearingKeys!$A$2:$B$104,2,FALSE)</f>
        <v>EUROPE</v>
      </c>
      <c r="O1657" s="2">
        <f t="shared" si="75"/>
        <v>5</v>
      </c>
      <c r="P1657" t="str">
        <f t="shared" si="77"/>
        <v>Norway</v>
      </c>
    </row>
    <row r="1658" spans="1:16" ht="38.25" x14ac:dyDescent="0.2">
      <c r="A1658" s="1" t="s">
        <v>6027</v>
      </c>
      <c r="B1658" s="1" t="s">
        <v>2745</v>
      </c>
      <c r="C1658" s="1">
        <v>85000</v>
      </c>
      <c r="D1658" s="1">
        <v>85000</v>
      </c>
      <c r="E1658" s="1" t="s">
        <v>2902</v>
      </c>
      <c r="F1658" s="1">
        <v>85000</v>
      </c>
      <c r="G1658" s="1" t="s">
        <v>2972</v>
      </c>
      <c r="H1658" s="1" t="s">
        <v>6511</v>
      </c>
      <c r="I1658" s="1" t="s">
        <v>2895</v>
      </c>
      <c r="J1658" s="1" t="str">
        <f>VLOOKUP(I1658,tblCountries6[],2,FALSE)</f>
        <v>USA</v>
      </c>
      <c r="K1658" s="1" t="s">
        <v>1240</v>
      </c>
      <c r="L1658" s="1">
        <v>12</v>
      </c>
      <c r="M1658" s="2" t="str">
        <f t="shared" si="76"/>
        <v>usa</v>
      </c>
      <c r="N1658" s="2" t="str">
        <f>VLOOKUP(M1658,ClearingKeys!$A$2:$B$104,2,FALSE)</f>
        <v>NA</v>
      </c>
      <c r="O1658" s="2">
        <f t="shared" si="75"/>
        <v>12</v>
      </c>
      <c r="P1658" t="str">
        <f t="shared" si="77"/>
        <v>USA</v>
      </c>
    </row>
    <row r="1659" spans="1:16" ht="38.25" x14ac:dyDescent="0.2">
      <c r="A1659" s="1" t="s">
        <v>6035</v>
      </c>
      <c r="B1659" s="1" t="s">
        <v>6032</v>
      </c>
      <c r="C1659" s="1">
        <v>50000</v>
      </c>
      <c r="D1659" s="1">
        <v>50000</v>
      </c>
      <c r="E1659" s="1" t="s">
        <v>211</v>
      </c>
      <c r="F1659" s="1">
        <v>78808.9136</v>
      </c>
      <c r="G1659" s="1" t="s">
        <v>5604</v>
      </c>
      <c r="H1659" s="1" t="s">
        <v>2893</v>
      </c>
      <c r="I1659" s="1" t="s">
        <v>922</v>
      </c>
      <c r="J1659" s="1" t="str">
        <f>VLOOKUP(I1659,tblCountries6[],2,FALSE)</f>
        <v>UK</v>
      </c>
      <c r="K1659" s="1" t="s">
        <v>1240</v>
      </c>
      <c r="L1659" s="1">
        <v>10</v>
      </c>
      <c r="M1659" s="2" t="str">
        <f t="shared" si="76"/>
        <v>uk</v>
      </c>
      <c r="N1659" s="2" t="str">
        <f>VLOOKUP(M1659,ClearingKeys!$A$2:$B$104,2,FALSE)</f>
        <v>EUROPE</v>
      </c>
      <c r="O1659" s="2">
        <f t="shared" si="75"/>
        <v>10</v>
      </c>
      <c r="P1659" t="str">
        <f t="shared" si="77"/>
        <v>UK</v>
      </c>
    </row>
    <row r="1660" spans="1:16" ht="38.25" x14ac:dyDescent="0.2">
      <c r="A1660" s="1" t="s">
        <v>6036</v>
      </c>
      <c r="B1660" s="1" t="s">
        <v>1730</v>
      </c>
      <c r="C1660" s="1">
        <v>65000</v>
      </c>
      <c r="D1660" s="1">
        <v>65000</v>
      </c>
      <c r="E1660" s="1" t="s">
        <v>2902</v>
      </c>
      <c r="F1660" s="1">
        <v>65000</v>
      </c>
      <c r="G1660" s="1" t="s">
        <v>1604</v>
      </c>
      <c r="H1660" s="1" t="s">
        <v>6511</v>
      </c>
      <c r="I1660" s="1" t="s">
        <v>2895</v>
      </c>
      <c r="J1660" s="1" t="str">
        <f>VLOOKUP(I1660,tblCountries6[],2,FALSE)</f>
        <v>USA</v>
      </c>
      <c r="K1660" s="1" t="s">
        <v>1240</v>
      </c>
      <c r="L1660" s="1">
        <v>8</v>
      </c>
      <c r="M1660" s="2" t="str">
        <f t="shared" si="76"/>
        <v>usa</v>
      </c>
      <c r="N1660" s="2" t="str">
        <f>VLOOKUP(M1660,ClearingKeys!$A$2:$B$104,2,FALSE)</f>
        <v>NA</v>
      </c>
      <c r="O1660" s="2">
        <f t="shared" si="75"/>
        <v>8</v>
      </c>
      <c r="P1660" t="str">
        <f t="shared" si="77"/>
        <v>USA</v>
      </c>
    </row>
    <row r="1661" spans="1:16" ht="38.25" x14ac:dyDescent="0.2">
      <c r="A1661" s="1" t="s">
        <v>6030</v>
      </c>
      <c r="B1661" s="1" t="s">
        <v>6359</v>
      </c>
      <c r="C1661" s="1">
        <v>75000</v>
      </c>
      <c r="D1661" s="1">
        <v>75000</v>
      </c>
      <c r="E1661" s="1" t="s">
        <v>2902</v>
      </c>
      <c r="F1661" s="1">
        <v>75000</v>
      </c>
      <c r="G1661" s="1" t="s">
        <v>155</v>
      </c>
      <c r="H1661" s="1" t="s">
        <v>2893</v>
      </c>
      <c r="I1661" s="1" t="s">
        <v>2895</v>
      </c>
      <c r="J1661" s="1" t="str">
        <f>VLOOKUP(I1661,tblCountries6[],2,FALSE)</f>
        <v>USA</v>
      </c>
      <c r="K1661" s="1" t="s">
        <v>5350</v>
      </c>
      <c r="L1661" s="1">
        <v>3</v>
      </c>
      <c r="M1661" s="2" t="str">
        <f t="shared" si="76"/>
        <v>usa</v>
      </c>
      <c r="N1661" s="2" t="str">
        <f>VLOOKUP(M1661,ClearingKeys!$A$2:$B$104,2,FALSE)</f>
        <v>NA</v>
      </c>
      <c r="O1661" s="2">
        <f t="shared" si="75"/>
        <v>3</v>
      </c>
      <c r="P1661" t="str">
        <f t="shared" si="77"/>
        <v>USA</v>
      </c>
    </row>
    <row r="1662" spans="1:16" ht="38.25" x14ac:dyDescent="0.2">
      <c r="A1662" s="1" t="s">
        <v>6033</v>
      </c>
      <c r="B1662" s="1" t="s">
        <v>1304</v>
      </c>
      <c r="C1662" s="1">
        <v>92000</v>
      </c>
      <c r="D1662" s="1">
        <v>92000</v>
      </c>
      <c r="E1662" s="1" t="s">
        <v>2902</v>
      </c>
      <c r="F1662" s="1">
        <v>92000</v>
      </c>
      <c r="G1662" s="1" t="s">
        <v>6448</v>
      </c>
      <c r="H1662" s="1" t="s">
        <v>6511</v>
      </c>
      <c r="I1662" s="1" t="s">
        <v>2895</v>
      </c>
      <c r="J1662" s="1" t="str">
        <f>VLOOKUP(I1662,tblCountries6[],2,FALSE)</f>
        <v>USA</v>
      </c>
      <c r="K1662" s="1" t="s">
        <v>1240</v>
      </c>
      <c r="L1662" s="1">
        <v>9</v>
      </c>
      <c r="M1662" s="2" t="str">
        <f t="shared" si="76"/>
        <v>usa</v>
      </c>
      <c r="N1662" s="2" t="str">
        <f>VLOOKUP(M1662,ClearingKeys!$A$2:$B$104,2,FALSE)</f>
        <v>NA</v>
      </c>
      <c r="O1662" s="2">
        <f t="shared" si="75"/>
        <v>9</v>
      </c>
      <c r="P1662" t="str">
        <f t="shared" si="77"/>
        <v>USA</v>
      </c>
    </row>
    <row r="1663" spans="1:16" ht="38.25" x14ac:dyDescent="0.2">
      <c r="A1663" s="1" t="s">
        <v>6037</v>
      </c>
      <c r="B1663" s="1" t="s">
        <v>2219</v>
      </c>
      <c r="C1663" s="1">
        <v>40000</v>
      </c>
      <c r="D1663" s="1">
        <v>40000</v>
      </c>
      <c r="E1663" s="1" t="s">
        <v>2896</v>
      </c>
      <c r="F1663" s="1">
        <v>50815.977559999999</v>
      </c>
      <c r="G1663" s="1" t="s">
        <v>2972</v>
      </c>
      <c r="H1663" s="1" t="s">
        <v>6511</v>
      </c>
      <c r="I1663" s="1" t="s">
        <v>1939</v>
      </c>
      <c r="J1663" s="1" t="str">
        <f>VLOOKUP(I1663,tblCountries6[],2,FALSE)</f>
        <v>Germany</v>
      </c>
      <c r="K1663" s="1" t="s">
        <v>5350</v>
      </c>
      <c r="L1663" s="1">
        <v>3</v>
      </c>
      <c r="M1663" s="2" t="str">
        <f t="shared" si="76"/>
        <v>germany</v>
      </c>
      <c r="N1663" s="2" t="str">
        <f>VLOOKUP(M1663,ClearingKeys!$A$2:$B$104,2,FALSE)</f>
        <v>EUROPE</v>
      </c>
      <c r="O1663" s="2">
        <f t="shared" si="75"/>
        <v>3</v>
      </c>
      <c r="P1663" t="str">
        <f t="shared" si="77"/>
        <v>Germany</v>
      </c>
    </row>
    <row r="1664" spans="1:16" ht="38.25" x14ac:dyDescent="0.2">
      <c r="A1664" s="1" t="s">
        <v>6468</v>
      </c>
      <c r="B1664" s="1" t="s">
        <v>4102</v>
      </c>
      <c r="C1664" s="1" t="s">
        <v>4053</v>
      </c>
      <c r="D1664" s="1">
        <v>35500</v>
      </c>
      <c r="E1664" s="1" t="s">
        <v>211</v>
      </c>
      <c r="F1664" s="1">
        <v>55954.328659999999</v>
      </c>
      <c r="G1664" s="1" t="s">
        <v>2347</v>
      </c>
      <c r="H1664" s="1" t="s">
        <v>519</v>
      </c>
      <c r="I1664" s="1" t="s">
        <v>922</v>
      </c>
      <c r="J1664" s="1" t="str">
        <f>VLOOKUP(I1664,tblCountries6[],2,FALSE)</f>
        <v>UK</v>
      </c>
      <c r="K1664" s="1" t="s">
        <v>1240</v>
      </c>
      <c r="L1664" s="1">
        <v>8</v>
      </c>
      <c r="M1664" s="2" t="str">
        <f t="shared" si="76"/>
        <v>uk</v>
      </c>
      <c r="N1664" s="2" t="str">
        <f>VLOOKUP(M1664,ClearingKeys!$A$2:$B$104,2,FALSE)</f>
        <v>EUROPE</v>
      </c>
      <c r="O1664" s="2">
        <f t="shared" si="75"/>
        <v>8</v>
      </c>
      <c r="P1664" t="str">
        <f t="shared" si="77"/>
        <v>UK</v>
      </c>
    </row>
    <row r="1665" spans="1:16" ht="38.25" x14ac:dyDescent="0.2">
      <c r="A1665" s="1" t="s">
        <v>6469</v>
      </c>
      <c r="B1665" s="1" t="s">
        <v>5453</v>
      </c>
      <c r="C1665" s="1">
        <v>45000</v>
      </c>
      <c r="D1665" s="1">
        <v>45000</v>
      </c>
      <c r="E1665" s="1" t="s">
        <v>2902</v>
      </c>
      <c r="F1665" s="1">
        <v>45000</v>
      </c>
      <c r="G1665" s="1" t="s">
        <v>6231</v>
      </c>
      <c r="H1665" s="1" t="s">
        <v>6511</v>
      </c>
      <c r="I1665" s="1" t="s">
        <v>2895</v>
      </c>
      <c r="J1665" s="1" t="str">
        <f>VLOOKUP(I1665,tblCountries6[],2,FALSE)</f>
        <v>USA</v>
      </c>
      <c r="K1665" s="1" t="s">
        <v>5350</v>
      </c>
      <c r="L1665" s="1">
        <v>4</v>
      </c>
      <c r="M1665" s="2" t="str">
        <f t="shared" si="76"/>
        <v>usa</v>
      </c>
      <c r="N1665" s="2" t="str">
        <f>VLOOKUP(M1665,ClearingKeys!$A$2:$B$104,2,FALSE)</f>
        <v>NA</v>
      </c>
      <c r="O1665" s="2">
        <f t="shared" si="75"/>
        <v>4</v>
      </c>
      <c r="P1665" t="str">
        <f t="shared" si="77"/>
        <v>USA</v>
      </c>
    </row>
    <row r="1666" spans="1:16" ht="38.25" x14ac:dyDescent="0.2">
      <c r="A1666" s="1" t="s">
        <v>6470</v>
      </c>
      <c r="B1666" s="1" t="s">
        <v>266</v>
      </c>
      <c r="C1666" s="1" t="s">
        <v>1650</v>
      </c>
      <c r="D1666" s="1">
        <v>400000</v>
      </c>
      <c r="E1666" s="1" t="s">
        <v>718</v>
      </c>
      <c r="F1666" s="1">
        <v>7123.1666750000004</v>
      </c>
      <c r="G1666" s="1" t="s">
        <v>6511</v>
      </c>
      <c r="H1666" s="1" t="s">
        <v>6511</v>
      </c>
      <c r="I1666" s="1" t="s">
        <v>1241</v>
      </c>
      <c r="J1666" s="1" t="str">
        <f>VLOOKUP(I1666,tblCountries6[],2,FALSE)</f>
        <v>India</v>
      </c>
      <c r="K1666" s="1" t="s">
        <v>1240</v>
      </c>
      <c r="L1666" s="1">
        <v>4</v>
      </c>
      <c r="M1666" s="2" t="str">
        <f t="shared" si="76"/>
        <v>india</v>
      </c>
      <c r="N1666" s="2" t="str">
        <f>VLOOKUP(M1666,ClearingKeys!$A$2:$B$104,2,FALSE)</f>
        <v>ASIA</v>
      </c>
      <c r="O1666" s="2">
        <f t="shared" si="75"/>
        <v>4</v>
      </c>
      <c r="P1666" t="str">
        <f t="shared" si="77"/>
        <v>India</v>
      </c>
    </row>
    <row r="1667" spans="1:16" ht="38.25" x14ac:dyDescent="0.2">
      <c r="A1667" s="1" t="s">
        <v>6463</v>
      </c>
      <c r="B1667" s="1" t="s">
        <v>6140</v>
      </c>
      <c r="C1667" s="1" t="s">
        <v>917</v>
      </c>
      <c r="D1667" s="1">
        <v>38920</v>
      </c>
      <c r="E1667" s="1" t="s">
        <v>2896</v>
      </c>
      <c r="F1667" s="1">
        <v>49443.946170000003</v>
      </c>
      <c r="G1667" s="1" t="s">
        <v>2299</v>
      </c>
      <c r="H1667" s="1" t="s">
        <v>6511</v>
      </c>
      <c r="I1667" s="1" t="s">
        <v>1020</v>
      </c>
      <c r="J1667" s="1" t="str">
        <f>VLOOKUP(I1667,tblCountries6[],2,FALSE)</f>
        <v>Belgium</v>
      </c>
      <c r="K1667" s="1" t="s">
        <v>1240</v>
      </c>
      <c r="L1667" s="1">
        <v>1.5</v>
      </c>
      <c r="M1667" s="2" t="str">
        <f t="shared" si="76"/>
        <v>belgium</v>
      </c>
      <c r="N1667" s="2" t="str">
        <f>VLOOKUP(M1667,ClearingKeys!$A$2:$B$104,2,FALSE)</f>
        <v>EUROPE</v>
      </c>
      <c r="O1667" s="2">
        <f t="shared" si="75"/>
        <v>1.5</v>
      </c>
      <c r="P1667" t="str">
        <f t="shared" si="77"/>
        <v>Belgium</v>
      </c>
    </row>
    <row r="1668" spans="1:16" ht="38.25" x14ac:dyDescent="0.2">
      <c r="A1668" s="1" t="s">
        <v>6464</v>
      </c>
      <c r="B1668" s="1" t="s">
        <v>4532</v>
      </c>
      <c r="C1668" s="1" t="s">
        <v>5819</v>
      </c>
      <c r="D1668" s="1">
        <v>45000</v>
      </c>
      <c r="E1668" s="1" t="s">
        <v>2902</v>
      </c>
      <c r="F1668" s="1">
        <v>45000</v>
      </c>
      <c r="G1668" s="1" t="s">
        <v>1980</v>
      </c>
      <c r="H1668" s="1" t="s">
        <v>2893</v>
      </c>
      <c r="I1668" s="1" t="s">
        <v>260</v>
      </c>
      <c r="J1668" s="1" t="str">
        <f>VLOOKUP(I1668,tblCountries6[],2,FALSE)</f>
        <v>Mexico</v>
      </c>
      <c r="K1668" s="1" t="s">
        <v>1240</v>
      </c>
      <c r="L1668" s="1">
        <v>5</v>
      </c>
      <c r="M1668" s="2" t="str">
        <f t="shared" si="76"/>
        <v>mexico</v>
      </c>
      <c r="N1668" s="2" t="str">
        <f>VLOOKUP(M1668,ClearingKeys!$A$2:$B$104,2,FALSE)</f>
        <v>NA</v>
      </c>
      <c r="O1668" s="2">
        <f t="shared" si="75"/>
        <v>5</v>
      </c>
      <c r="P1668" t="str">
        <f t="shared" si="77"/>
        <v>Mexico</v>
      </c>
    </row>
    <row r="1669" spans="1:16" ht="51" x14ac:dyDescent="0.2">
      <c r="A1669" s="1" t="s">
        <v>6465</v>
      </c>
      <c r="B1669" s="1" t="s">
        <v>4768</v>
      </c>
      <c r="C1669" s="1" t="s">
        <v>1796</v>
      </c>
      <c r="D1669" s="1">
        <v>60000</v>
      </c>
      <c r="E1669" s="1" t="s">
        <v>2902</v>
      </c>
      <c r="F1669" s="1">
        <v>60000</v>
      </c>
      <c r="G1669" s="1" t="s">
        <v>6511</v>
      </c>
      <c r="H1669" s="1" t="s">
        <v>6511</v>
      </c>
      <c r="I1669" s="1" t="s">
        <v>2895</v>
      </c>
      <c r="J1669" s="1" t="str">
        <f>VLOOKUP(I1669,tblCountries6[],2,FALSE)</f>
        <v>USA</v>
      </c>
      <c r="K1669" s="1" t="s">
        <v>2431</v>
      </c>
      <c r="L1669" s="1">
        <v>1</v>
      </c>
      <c r="M1669" s="2" t="str">
        <f t="shared" si="76"/>
        <v>usa</v>
      </c>
      <c r="N1669" s="2" t="str">
        <f>VLOOKUP(M1669,ClearingKeys!$A$2:$B$104,2,FALSE)</f>
        <v>NA</v>
      </c>
      <c r="O1669" s="2">
        <f t="shared" si="75"/>
        <v>1</v>
      </c>
      <c r="P1669" t="str">
        <f t="shared" si="77"/>
        <v>USA</v>
      </c>
    </row>
    <row r="1670" spans="1:16" ht="51" x14ac:dyDescent="0.2">
      <c r="A1670" s="1" t="s">
        <v>6467</v>
      </c>
      <c r="B1670" s="1" t="s">
        <v>6279</v>
      </c>
      <c r="C1670" s="1">
        <v>65000</v>
      </c>
      <c r="D1670" s="1">
        <v>65000</v>
      </c>
      <c r="E1670" s="1" t="s">
        <v>2902</v>
      </c>
      <c r="F1670" s="1">
        <v>65000</v>
      </c>
      <c r="G1670" s="1" t="s">
        <v>5566</v>
      </c>
      <c r="H1670" s="1" t="s">
        <v>6511</v>
      </c>
      <c r="I1670" s="1" t="s">
        <v>2895</v>
      </c>
      <c r="J1670" s="1" t="str">
        <f>VLOOKUP(I1670,tblCountries6[],2,FALSE)</f>
        <v>USA</v>
      </c>
      <c r="K1670" s="1" t="s">
        <v>2431</v>
      </c>
      <c r="L1670" s="1">
        <v>4</v>
      </c>
      <c r="M1670" s="2" t="str">
        <f t="shared" si="76"/>
        <v>usa</v>
      </c>
      <c r="N1670" s="2" t="str">
        <f>VLOOKUP(M1670,ClearingKeys!$A$2:$B$104,2,FALSE)</f>
        <v>NA</v>
      </c>
      <c r="O1670" s="2">
        <f t="shared" ref="O1670:O1733" si="78">IF(ISBLANK(L1670),"na",L1670)</f>
        <v>4</v>
      </c>
      <c r="P1670" t="str">
        <f t="shared" si="77"/>
        <v>USA</v>
      </c>
    </row>
    <row r="1671" spans="1:16" ht="38.25" x14ac:dyDescent="0.2">
      <c r="A1671" s="1" t="s">
        <v>6473</v>
      </c>
      <c r="B1671" s="1" t="s">
        <v>6384</v>
      </c>
      <c r="C1671" s="1">
        <v>73000</v>
      </c>
      <c r="D1671" s="1">
        <v>73000</v>
      </c>
      <c r="E1671" s="1" t="s">
        <v>2902</v>
      </c>
      <c r="F1671" s="1">
        <v>73000</v>
      </c>
      <c r="G1671" s="1" t="s">
        <v>2221</v>
      </c>
      <c r="H1671" s="1" t="s">
        <v>3027</v>
      </c>
      <c r="I1671" s="1" t="s">
        <v>2895</v>
      </c>
      <c r="J1671" s="1" t="str">
        <f>VLOOKUP(I1671,tblCountries6[],2,FALSE)</f>
        <v>USA</v>
      </c>
      <c r="K1671" s="1" t="s">
        <v>5350</v>
      </c>
      <c r="L1671" s="1">
        <v>6</v>
      </c>
      <c r="M1671" s="2" t="str">
        <f t="shared" ref="M1671:M1734" si="79">TRIM(LOWER(J1671))</f>
        <v>usa</v>
      </c>
      <c r="N1671" s="2" t="str">
        <f>VLOOKUP(M1671,ClearingKeys!$A$2:$B$104,2,FALSE)</f>
        <v>NA</v>
      </c>
      <c r="O1671" s="2">
        <f t="shared" si="78"/>
        <v>6</v>
      </c>
      <c r="P1671" t="str">
        <f t="shared" ref="P1671:P1734" si="80">IF(M1671="usa","USA",IF(M1671="UK","UK",PROPER(M1671)))</f>
        <v>USA</v>
      </c>
    </row>
    <row r="1672" spans="1:16" ht="51" x14ac:dyDescent="0.2">
      <c r="A1672" s="1" t="s">
        <v>6475</v>
      </c>
      <c r="B1672" s="1" t="s">
        <v>6041</v>
      </c>
      <c r="C1672" s="1">
        <v>54000</v>
      </c>
      <c r="D1672" s="1">
        <v>54000</v>
      </c>
      <c r="E1672" s="1" t="s">
        <v>2902</v>
      </c>
      <c r="F1672" s="1">
        <v>54000</v>
      </c>
      <c r="G1672" s="1" t="s">
        <v>4161</v>
      </c>
      <c r="H1672" s="1" t="s">
        <v>6511</v>
      </c>
      <c r="I1672" s="1" t="s">
        <v>2895</v>
      </c>
      <c r="J1672" s="1" t="str">
        <f>VLOOKUP(I1672,tblCountries6[],2,FALSE)</f>
        <v>USA</v>
      </c>
      <c r="K1672" s="1" t="s">
        <v>2431</v>
      </c>
      <c r="L1672" s="1">
        <v>6</v>
      </c>
      <c r="M1672" s="2" t="str">
        <f t="shared" si="79"/>
        <v>usa</v>
      </c>
      <c r="N1672" s="2" t="str">
        <f>VLOOKUP(M1672,ClearingKeys!$A$2:$B$104,2,FALSE)</f>
        <v>NA</v>
      </c>
      <c r="O1672" s="2">
        <f t="shared" si="78"/>
        <v>6</v>
      </c>
      <c r="P1672" t="str">
        <f t="shared" si="80"/>
        <v>USA</v>
      </c>
    </row>
    <row r="1673" spans="1:16" ht="38.25" x14ac:dyDescent="0.2">
      <c r="A1673" s="1" t="s">
        <v>6493</v>
      </c>
      <c r="B1673" s="1" t="s">
        <v>1229</v>
      </c>
      <c r="C1673" s="1">
        <v>81000</v>
      </c>
      <c r="D1673" s="1">
        <v>81000</v>
      </c>
      <c r="E1673" s="1" t="s">
        <v>2902</v>
      </c>
      <c r="F1673" s="1">
        <v>81000</v>
      </c>
      <c r="G1673" s="1" t="s">
        <v>5012</v>
      </c>
      <c r="H1673" s="1" t="s">
        <v>6511</v>
      </c>
      <c r="I1673" s="1" t="s">
        <v>2895</v>
      </c>
      <c r="J1673" s="1" t="str">
        <f>VLOOKUP(I1673,tblCountries6[],2,FALSE)</f>
        <v>USA</v>
      </c>
      <c r="K1673" s="1" t="s">
        <v>1240</v>
      </c>
      <c r="L1673" s="1">
        <v>6</v>
      </c>
      <c r="M1673" s="2" t="str">
        <f t="shared" si="79"/>
        <v>usa</v>
      </c>
      <c r="N1673" s="2" t="str">
        <f>VLOOKUP(M1673,ClearingKeys!$A$2:$B$104,2,FALSE)</f>
        <v>NA</v>
      </c>
      <c r="O1673" s="2">
        <f t="shared" si="78"/>
        <v>6</v>
      </c>
      <c r="P1673" t="str">
        <f t="shared" si="80"/>
        <v>USA</v>
      </c>
    </row>
    <row r="1674" spans="1:16" ht="38.25" x14ac:dyDescent="0.2">
      <c r="A1674" s="1" t="s">
        <v>6494</v>
      </c>
      <c r="B1674" s="1" t="s">
        <v>1036</v>
      </c>
      <c r="C1674" s="1">
        <v>10000</v>
      </c>
      <c r="D1674" s="1">
        <v>10000</v>
      </c>
      <c r="E1674" s="1" t="s">
        <v>2902</v>
      </c>
      <c r="F1674" s="1">
        <v>10000</v>
      </c>
      <c r="G1674" s="1" t="s">
        <v>1293</v>
      </c>
      <c r="H1674" s="1" t="s">
        <v>6511</v>
      </c>
      <c r="I1674" s="1" t="s">
        <v>2895</v>
      </c>
      <c r="J1674" s="1" t="str">
        <f>VLOOKUP(I1674,tblCountries6[],2,FALSE)</f>
        <v>USA</v>
      </c>
      <c r="K1674" s="1" t="s">
        <v>1240</v>
      </c>
      <c r="L1674" s="1">
        <v>2</v>
      </c>
      <c r="M1674" s="2" t="str">
        <f t="shared" si="79"/>
        <v>usa</v>
      </c>
      <c r="N1674" s="2" t="str">
        <f>VLOOKUP(M1674,ClearingKeys!$A$2:$B$104,2,FALSE)</f>
        <v>NA</v>
      </c>
      <c r="O1674" s="2">
        <f t="shared" si="78"/>
        <v>2</v>
      </c>
      <c r="P1674" t="str">
        <f t="shared" si="80"/>
        <v>USA</v>
      </c>
    </row>
    <row r="1675" spans="1:16" ht="38.25" x14ac:dyDescent="0.2">
      <c r="A1675" s="1" t="s">
        <v>6488</v>
      </c>
      <c r="B1675" s="1" t="s">
        <v>6534</v>
      </c>
      <c r="C1675" s="1">
        <v>42000</v>
      </c>
      <c r="D1675" s="1">
        <v>42000</v>
      </c>
      <c r="E1675" s="1" t="s">
        <v>2902</v>
      </c>
      <c r="F1675" s="1">
        <v>42000</v>
      </c>
      <c r="G1675" s="1" t="s">
        <v>3977</v>
      </c>
      <c r="H1675" s="1" t="s">
        <v>519</v>
      </c>
      <c r="I1675" s="1" t="s">
        <v>2895</v>
      </c>
      <c r="J1675" s="1" t="str">
        <f>VLOOKUP(I1675,tblCountries6[],2,FALSE)</f>
        <v>USA</v>
      </c>
      <c r="K1675" s="1" t="s">
        <v>1240</v>
      </c>
      <c r="L1675" s="1">
        <v>1</v>
      </c>
      <c r="M1675" s="2" t="str">
        <f t="shared" si="79"/>
        <v>usa</v>
      </c>
      <c r="N1675" s="2" t="str">
        <f>VLOOKUP(M1675,ClearingKeys!$A$2:$B$104,2,FALSE)</f>
        <v>NA</v>
      </c>
      <c r="O1675" s="2">
        <f t="shared" si="78"/>
        <v>1</v>
      </c>
      <c r="P1675" t="str">
        <f t="shared" si="80"/>
        <v>USA</v>
      </c>
    </row>
    <row r="1676" spans="1:16" ht="38.25" x14ac:dyDescent="0.2">
      <c r="A1676" s="1" t="s">
        <v>6491</v>
      </c>
      <c r="B1676" s="1" t="s">
        <v>1599</v>
      </c>
      <c r="C1676" s="1">
        <v>80000</v>
      </c>
      <c r="D1676" s="1">
        <v>80000</v>
      </c>
      <c r="E1676" s="1" t="s">
        <v>4998</v>
      </c>
      <c r="F1676" s="1">
        <v>81592.772509999995</v>
      </c>
      <c r="G1676" s="1" t="s">
        <v>302</v>
      </c>
      <c r="H1676" s="1" t="s">
        <v>1409</v>
      </c>
      <c r="I1676" s="1" t="s">
        <v>2553</v>
      </c>
      <c r="J1676" s="1" t="str">
        <f>VLOOKUP(I1676,tblCountries6[],2,FALSE)</f>
        <v>Australia</v>
      </c>
      <c r="K1676" s="1" t="s">
        <v>1240</v>
      </c>
      <c r="L1676" s="1">
        <v>5</v>
      </c>
      <c r="M1676" s="2" t="str">
        <f t="shared" si="79"/>
        <v>australia</v>
      </c>
      <c r="N1676" s="2" t="str">
        <f>VLOOKUP(M1676,ClearingKeys!$A$2:$B$104,2,FALSE)</f>
        <v>OCEANIA</v>
      </c>
      <c r="O1676" s="2">
        <f t="shared" si="78"/>
        <v>5</v>
      </c>
      <c r="P1676" t="str">
        <f t="shared" si="80"/>
        <v>Australia</v>
      </c>
    </row>
    <row r="1677" spans="1:16" ht="51" x14ac:dyDescent="0.2">
      <c r="A1677" s="1" t="s">
        <v>6486</v>
      </c>
      <c r="B1677" s="1" t="s">
        <v>3796</v>
      </c>
      <c r="C1677" s="1">
        <v>36000</v>
      </c>
      <c r="D1677" s="1">
        <v>36000</v>
      </c>
      <c r="E1677" s="1" t="s">
        <v>1537</v>
      </c>
      <c r="F1677" s="1">
        <v>35401.01483</v>
      </c>
      <c r="G1677" s="1" t="s">
        <v>10</v>
      </c>
      <c r="H1677" s="1" t="s">
        <v>6511</v>
      </c>
      <c r="I1677" s="1" t="s">
        <v>2732</v>
      </c>
      <c r="J1677" s="1" t="str">
        <f>VLOOKUP(I1677,tblCountries6[],2,FALSE)</f>
        <v>Canada</v>
      </c>
      <c r="K1677" s="1" t="s">
        <v>2431</v>
      </c>
      <c r="L1677" s="1">
        <v>2</v>
      </c>
      <c r="M1677" s="2" t="str">
        <f t="shared" si="79"/>
        <v>canada</v>
      </c>
      <c r="N1677" s="2" t="str">
        <f>VLOOKUP(M1677,ClearingKeys!$A$2:$B$104,2,FALSE)</f>
        <v>NA</v>
      </c>
      <c r="O1677" s="2">
        <f t="shared" si="78"/>
        <v>2</v>
      </c>
      <c r="P1677" t="str">
        <f t="shared" si="80"/>
        <v>Canada</v>
      </c>
    </row>
    <row r="1678" spans="1:16" ht="38.25" x14ac:dyDescent="0.2">
      <c r="A1678" s="1" t="s">
        <v>6483</v>
      </c>
      <c r="B1678" s="1" t="s">
        <v>5202</v>
      </c>
      <c r="C1678" s="1">
        <v>500000</v>
      </c>
      <c r="D1678" s="1">
        <v>500000</v>
      </c>
      <c r="E1678" s="1" t="s">
        <v>718</v>
      </c>
      <c r="F1678" s="1">
        <v>8903.9583440000006</v>
      </c>
      <c r="G1678" s="1" t="s">
        <v>1567</v>
      </c>
      <c r="H1678" s="1" t="s">
        <v>6511</v>
      </c>
      <c r="I1678" s="1" t="s">
        <v>1241</v>
      </c>
      <c r="J1678" s="1" t="str">
        <f>VLOOKUP(I1678,tblCountries6[],2,FALSE)</f>
        <v>India</v>
      </c>
      <c r="K1678" s="1" t="s">
        <v>1240</v>
      </c>
      <c r="L1678" s="1">
        <v>4</v>
      </c>
      <c r="M1678" s="2" t="str">
        <f t="shared" si="79"/>
        <v>india</v>
      </c>
      <c r="N1678" s="2" t="str">
        <f>VLOOKUP(M1678,ClearingKeys!$A$2:$B$104,2,FALSE)</f>
        <v>ASIA</v>
      </c>
      <c r="O1678" s="2">
        <f t="shared" si="78"/>
        <v>4</v>
      </c>
      <c r="P1678" t="str">
        <f t="shared" si="80"/>
        <v>India</v>
      </c>
    </row>
    <row r="1679" spans="1:16" ht="51" x14ac:dyDescent="0.2">
      <c r="A1679" s="1" t="s">
        <v>6484</v>
      </c>
      <c r="B1679" s="1" t="s">
        <v>2288</v>
      </c>
      <c r="C1679" s="1">
        <v>600000</v>
      </c>
      <c r="D1679" s="1">
        <v>600000</v>
      </c>
      <c r="E1679" s="1" t="s">
        <v>718</v>
      </c>
      <c r="F1679" s="1">
        <v>10684.75001</v>
      </c>
      <c r="G1679" s="1" t="s">
        <v>5216</v>
      </c>
      <c r="H1679" s="1" t="s">
        <v>6511</v>
      </c>
      <c r="I1679" s="1" t="s">
        <v>1241</v>
      </c>
      <c r="J1679" s="1" t="str">
        <f>VLOOKUP(I1679,tblCountries6[],2,FALSE)</f>
        <v>India</v>
      </c>
      <c r="K1679" s="1" t="s">
        <v>2431</v>
      </c>
      <c r="L1679" s="1">
        <v>5</v>
      </c>
      <c r="M1679" s="2" t="str">
        <f t="shared" si="79"/>
        <v>india</v>
      </c>
      <c r="N1679" s="2" t="str">
        <f>VLOOKUP(M1679,ClearingKeys!$A$2:$B$104,2,FALSE)</f>
        <v>ASIA</v>
      </c>
      <c r="O1679" s="2">
        <f t="shared" si="78"/>
        <v>5</v>
      </c>
      <c r="P1679" t="str">
        <f t="shared" si="80"/>
        <v>India</v>
      </c>
    </row>
    <row r="1680" spans="1:16" ht="38.25" x14ac:dyDescent="0.2">
      <c r="A1680" s="1" t="s">
        <v>6495</v>
      </c>
      <c r="B1680" s="1" t="s">
        <v>135</v>
      </c>
      <c r="C1680" s="1">
        <v>700</v>
      </c>
      <c r="D1680" s="1">
        <v>8400</v>
      </c>
      <c r="E1680" s="1" t="s">
        <v>2902</v>
      </c>
      <c r="F1680" s="1">
        <v>8400</v>
      </c>
      <c r="G1680" s="1" t="s">
        <v>5195</v>
      </c>
      <c r="H1680" s="1" t="s">
        <v>6511</v>
      </c>
      <c r="I1680" s="1" t="s">
        <v>2564</v>
      </c>
      <c r="J1680" s="1" t="str">
        <f>VLOOKUP(I1680,tblCountries6[],2,FALSE)</f>
        <v>Indonesia</v>
      </c>
      <c r="K1680" s="1" t="s">
        <v>1240</v>
      </c>
      <c r="L1680" s="1">
        <v>14</v>
      </c>
      <c r="M1680" s="2" t="str">
        <f t="shared" si="79"/>
        <v>indonesia</v>
      </c>
      <c r="N1680" s="2" t="str">
        <f>VLOOKUP(M1680,ClearingKeys!$A$2:$B$104,2,FALSE)</f>
        <v>ASIA</v>
      </c>
      <c r="O1680" s="2">
        <f t="shared" si="78"/>
        <v>14</v>
      </c>
      <c r="P1680" t="str">
        <f t="shared" si="80"/>
        <v>Indonesia</v>
      </c>
    </row>
    <row r="1681" spans="1:16" ht="38.25" x14ac:dyDescent="0.2">
      <c r="A1681" s="1" t="s">
        <v>6496</v>
      </c>
      <c r="B1681" s="1" t="s">
        <v>5039</v>
      </c>
      <c r="C1681" s="1">
        <v>550000</v>
      </c>
      <c r="D1681" s="1">
        <v>550000</v>
      </c>
      <c r="E1681" s="1" t="s">
        <v>718</v>
      </c>
      <c r="F1681" s="1">
        <v>9794.3541779999996</v>
      </c>
      <c r="G1681" s="1" t="s">
        <v>5949</v>
      </c>
      <c r="H1681" s="1" t="s">
        <v>3027</v>
      </c>
      <c r="I1681" s="1" t="s">
        <v>1241</v>
      </c>
      <c r="J1681" s="1" t="str">
        <f>VLOOKUP(I1681,tblCountries6[],2,FALSE)</f>
        <v>India</v>
      </c>
      <c r="K1681" s="1" t="s">
        <v>1240</v>
      </c>
      <c r="L1681" s="1">
        <v>13</v>
      </c>
      <c r="M1681" s="2" t="str">
        <f t="shared" si="79"/>
        <v>india</v>
      </c>
      <c r="N1681" s="2" t="str">
        <f>VLOOKUP(M1681,ClearingKeys!$A$2:$B$104,2,FALSE)</f>
        <v>ASIA</v>
      </c>
      <c r="O1681" s="2">
        <f t="shared" si="78"/>
        <v>13</v>
      </c>
      <c r="P1681" t="str">
        <f t="shared" si="80"/>
        <v>India</v>
      </c>
    </row>
    <row r="1682" spans="1:16" ht="38.25" x14ac:dyDescent="0.2">
      <c r="A1682" s="1" t="s">
        <v>6480</v>
      </c>
      <c r="B1682" s="1" t="s">
        <v>5661</v>
      </c>
      <c r="C1682" s="1">
        <v>1200</v>
      </c>
      <c r="D1682" s="1">
        <v>14400</v>
      </c>
      <c r="E1682" s="1" t="s">
        <v>2902</v>
      </c>
      <c r="F1682" s="1">
        <v>14400</v>
      </c>
      <c r="G1682" s="1" t="s">
        <v>4092</v>
      </c>
      <c r="H1682" s="1" t="s">
        <v>4092</v>
      </c>
      <c r="I1682" s="1" t="s">
        <v>1241</v>
      </c>
      <c r="J1682" s="1" t="str">
        <f>VLOOKUP(I1682,tblCountries6[],2,FALSE)</f>
        <v>India</v>
      </c>
      <c r="K1682" s="1" t="s">
        <v>5881</v>
      </c>
      <c r="L1682" s="1">
        <v>8</v>
      </c>
      <c r="M1682" s="2" t="str">
        <f t="shared" si="79"/>
        <v>india</v>
      </c>
      <c r="N1682" s="2" t="str">
        <f>VLOOKUP(M1682,ClearingKeys!$A$2:$B$104,2,FALSE)</f>
        <v>ASIA</v>
      </c>
      <c r="O1682" s="2">
        <f t="shared" si="78"/>
        <v>8</v>
      </c>
      <c r="P1682" t="str">
        <f t="shared" si="80"/>
        <v>India</v>
      </c>
    </row>
    <row r="1683" spans="1:16" ht="51" x14ac:dyDescent="0.2">
      <c r="A1683" s="1" t="s">
        <v>6567</v>
      </c>
      <c r="B1683" s="1" t="s">
        <v>5712</v>
      </c>
      <c r="C1683" s="1" t="s">
        <v>2128</v>
      </c>
      <c r="D1683" s="1">
        <v>150000</v>
      </c>
      <c r="E1683" s="1" t="s">
        <v>718</v>
      </c>
      <c r="F1683" s="1">
        <v>2671.1875030000001</v>
      </c>
      <c r="G1683" s="1" t="s">
        <v>4834</v>
      </c>
      <c r="H1683" s="1" t="s">
        <v>381</v>
      </c>
      <c r="I1683" s="1" t="s">
        <v>1241</v>
      </c>
      <c r="J1683" s="1" t="str">
        <f>VLOOKUP(I1683,tblCountries6[],2,FALSE)</f>
        <v>India</v>
      </c>
      <c r="K1683" s="1" t="s">
        <v>2431</v>
      </c>
      <c r="L1683" s="1">
        <v>3</v>
      </c>
      <c r="M1683" s="2" t="str">
        <f t="shared" si="79"/>
        <v>india</v>
      </c>
      <c r="N1683" s="2" t="str">
        <f>VLOOKUP(M1683,ClearingKeys!$A$2:$B$104,2,FALSE)</f>
        <v>ASIA</v>
      </c>
      <c r="O1683" s="2">
        <f t="shared" si="78"/>
        <v>3</v>
      </c>
      <c r="P1683" t="str">
        <f t="shared" si="80"/>
        <v>India</v>
      </c>
    </row>
    <row r="1684" spans="1:16" ht="51" x14ac:dyDescent="0.2">
      <c r="A1684" s="1" t="s">
        <v>6566</v>
      </c>
      <c r="B1684" s="1" t="s">
        <v>1119</v>
      </c>
      <c r="C1684" s="1">
        <v>22000</v>
      </c>
      <c r="D1684" s="1">
        <v>22000</v>
      </c>
      <c r="E1684" s="1" t="s">
        <v>2902</v>
      </c>
      <c r="F1684" s="1">
        <v>22000</v>
      </c>
      <c r="G1684" s="1" t="s">
        <v>3864</v>
      </c>
      <c r="H1684" s="1" t="s">
        <v>3027</v>
      </c>
      <c r="I1684" s="1" t="s">
        <v>1241</v>
      </c>
      <c r="J1684" s="1" t="str">
        <f>VLOOKUP(I1684,tblCountries6[],2,FALSE)</f>
        <v>India</v>
      </c>
      <c r="K1684" s="1" t="s">
        <v>2431</v>
      </c>
      <c r="L1684" s="1">
        <v>6</v>
      </c>
      <c r="M1684" s="2" t="str">
        <f t="shared" si="79"/>
        <v>india</v>
      </c>
      <c r="N1684" s="2" t="str">
        <f>VLOOKUP(M1684,ClearingKeys!$A$2:$B$104,2,FALSE)</f>
        <v>ASIA</v>
      </c>
      <c r="O1684" s="2">
        <f t="shared" si="78"/>
        <v>6</v>
      </c>
      <c r="P1684" t="str">
        <f t="shared" si="80"/>
        <v>India</v>
      </c>
    </row>
    <row r="1685" spans="1:16" ht="51" x14ac:dyDescent="0.2">
      <c r="A1685" s="1" t="s">
        <v>6569</v>
      </c>
      <c r="B1685" s="1" t="s">
        <v>1889</v>
      </c>
      <c r="C1685" s="1">
        <v>100000</v>
      </c>
      <c r="D1685" s="1">
        <v>100000</v>
      </c>
      <c r="E1685" s="1" t="s">
        <v>2902</v>
      </c>
      <c r="F1685" s="1">
        <v>100000</v>
      </c>
      <c r="G1685" s="1" t="s">
        <v>721</v>
      </c>
      <c r="H1685" s="1" t="s">
        <v>6511</v>
      </c>
      <c r="I1685" s="1" t="s">
        <v>4732</v>
      </c>
      <c r="J1685" s="1" t="str">
        <f>VLOOKUP(I1685,tblCountries6[],2,FALSE)</f>
        <v>Russia</v>
      </c>
      <c r="K1685" s="1" t="s">
        <v>2431</v>
      </c>
      <c r="L1685" s="1">
        <v>6</v>
      </c>
      <c r="M1685" s="2" t="str">
        <f t="shared" si="79"/>
        <v>russia</v>
      </c>
      <c r="N1685" s="2" t="str">
        <f>VLOOKUP(M1685,ClearingKeys!$A$2:$B$104,2,FALSE)</f>
        <v>EUROPE</v>
      </c>
      <c r="O1685" s="2">
        <f t="shared" si="78"/>
        <v>6</v>
      </c>
      <c r="P1685" t="str">
        <f t="shared" si="80"/>
        <v>Russia</v>
      </c>
    </row>
    <row r="1686" spans="1:16" ht="38.25" x14ac:dyDescent="0.2">
      <c r="A1686" s="1" t="s">
        <v>6568</v>
      </c>
      <c r="B1686" s="1" t="s">
        <v>691</v>
      </c>
      <c r="C1686" s="1">
        <v>40000</v>
      </c>
      <c r="D1686" s="1">
        <v>40000</v>
      </c>
      <c r="E1686" s="1" t="s">
        <v>211</v>
      </c>
      <c r="F1686" s="1">
        <v>63047.130879999997</v>
      </c>
      <c r="G1686" s="1" t="s">
        <v>6360</v>
      </c>
      <c r="H1686" s="1" t="s">
        <v>3027</v>
      </c>
      <c r="I1686" s="1" t="s">
        <v>922</v>
      </c>
      <c r="J1686" s="1" t="str">
        <f>VLOOKUP(I1686,tblCountries6[],2,FALSE)</f>
        <v>UK</v>
      </c>
      <c r="K1686" s="1" t="s">
        <v>1240</v>
      </c>
      <c r="L1686" s="1">
        <v>15</v>
      </c>
      <c r="M1686" s="2" t="str">
        <f t="shared" si="79"/>
        <v>uk</v>
      </c>
      <c r="N1686" s="2" t="str">
        <f>VLOOKUP(M1686,ClearingKeys!$A$2:$B$104,2,FALSE)</f>
        <v>EUROPE</v>
      </c>
      <c r="O1686" s="2">
        <f t="shared" si="78"/>
        <v>15</v>
      </c>
      <c r="P1686" t="str">
        <f t="shared" si="80"/>
        <v>UK</v>
      </c>
    </row>
    <row r="1687" spans="1:16" ht="38.25" x14ac:dyDescent="0.2">
      <c r="A1687" s="1" t="s">
        <v>6571</v>
      </c>
      <c r="B1687" s="1" t="s">
        <v>172</v>
      </c>
      <c r="C1687" s="1" t="s">
        <v>4580</v>
      </c>
      <c r="D1687" s="1">
        <v>36000</v>
      </c>
      <c r="E1687" s="1" t="s">
        <v>211</v>
      </c>
      <c r="F1687" s="1">
        <v>56742.41779</v>
      </c>
      <c r="G1687" s="1" t="s">
        <v>2240</v>
      </c>
      <c r="H1687" s="1" t="s">
        <v>3027</v>
      </c>
      <c r="I1687" s="1" t="s">
        <v>922</v>
      </c>
      <c r="J1687" s="1" t="str">
        <f>VLOOKUP(I1687,tblCountries6[],2,FALSE)</f>
        <v>UK</v>
      </c>
      <c r="K1687" s="1" t="s">
        <v>5881</v>
      </c>
      <c r="L1687" s="1">
        <v>25</v>
      </c>
      <c r="M1687" s="2" t="str">
        <f t="shared" si="79"/>
        <v>uk</v>
      </c>
      <c r="N1687" s="2" t="str">
        <f>VLOOKUP(M1687,ClearingKeys!$A$2:$B$104,2,FALSE)</f>
        <v>EUROPE</v>
      </c>
      <c r="O1687" s="2">
        <f t="shared" si="78"/>
        <v>25</v>
      </c>
      <c r="P1687" t="str">
        <f t="shared" si="80"/>
        <v>UK</v>
      </c>
    </row>
    <row r="1688" spans="1:16" ht="51" x14ac:dyDescent="0.2">
      <c r="A1688" s="1" t="s">
        <v>6570</v>
      </c>
      <c r="B1688" s="1" t="s">
        <v>4883</v>
      </c>
      <c r="C1688" s="1">
        <v>25000</v>
      </c>
      <c r="D1688" s="1">
        <v>25000</v>
      </c>
      <c r="E1688" s="1" t="s">
        <v>2902</v>
      </c>
      <c r="F1688" s="1">
        <v>25000</v>
      </c>
      <c r="G1688" s="1" t="s">
        <v>1546</v>
      </c>
      <c r="H1688" s="1" t="s">
        <v>6511</v>
      </c>
      <c r="I1688" s="1" t="s">
        <v>1241</v>
      </c>
      <c r="J1688" s="1" t="str">
        <f>VLOOKUP(I1688,tblCountries6[],2,FALSE)</f>
        <v>India</v>
      </c>
      <c r="K1688" s="1" t="s">
        <v>2431</v>
      </c>
      <c r="L1688" s="1">
        <v>8</v>
      </c>
      <c r="M1688" s="2" t="str">
        <f t="shared" si="79"/>
        <v>india</v>
      </c>
      <c r="N1688" s="2" t="str">
        <f>VLOOKUP(M1688,ClearingKeys!$A$2:$B$104,2,FALSE)</f>
        <v>ASIA</v>
      </c>
      <c r="O1688" s="2">
        <f t="shared" si="78"/>
        <v>8</v>
      </c>
      <c r="P1688" t="str">
        <f t="shared" si="80"/>
        <v>India</v>
      </c>
    </row>
    <row r="1689" spans="1:16" ht="38.25" x14ac:dyDescent="0.2">
      <c r="A1689" s="1" t="s">
        <v>6572</v>
      </c>
      <c r="B1689" s="1" t="s">
        <v>5136</v>
      </c>
      <c r="C1689" s="1" t="s">
        <v>1946</v>
      </c>
      <c r="D1689" s="1">
        <v>500000</v>
      </c>
      <c r="E1689" s="1" t="s">
        <v>718</v>
      </c>
      <c r="F1689" s="1">
        <v>8903.9583440000006</v>
      </c>
      <c r="G1689" s="1" t="s">
        <v>1604</v>
      </c>
      <c r="H1689" s="1" t="s">
        <v>6511</v>
      </c>
      <c r="I1689" s="1" t="s">
        <v>1241</v>
      </c>
      <c r="J1689" s="1" t="str">
        <f>VLOOKUP(I1689,tblCountries6[],2,FALSE)</f>
        <v>India</v>
      </c>
      <c r="K1689" s="1" t="s">
        <v>1240</v>
      </c>
      <c r="L1689" s="1">
        <v>2</v>
      </c>
      <c r="M1689" s="2" t="str">
        <f t="shared" si="79"/>
        <v>india</v>
      </c>
      <c r="N1689" s="2" t="str">
        <f>VLOOKUP(M1689,ClearingKeys!$A$2:$B$104,2,FALSE)</f>
        <v>ASIA</v>
      </c>
      <c r="O1689" s="2">
        <f t="shared" si="78"/>
        <v>2</v>
      </c>
      <c r="P1689" t="str">
        <f t="shared" si="80"/>
        <v>India</v>
      </c>
    </row>
    <row r="1690" spans="1:16" ht="38.25" x14ac:dyDescent="0.2">
      <c r="A1690" s="1" t="s">
        <v>6563</v>
      </c>
      <c r="B1690" s="1" t="s">
        <v>4036</v>
      </c>
      <c r="C1690" s="1" t="s">
        <v>1421</v>
      </c>
      <c r="D1690" s="1">
        <v>27000</v>
      </c>
      <c r="E1690" s="1" t="s">
        <v>211</v>
      </c>
      <c r="F1690" s="1">
        <v>42556.813349999997</v>
      </c>
      <c r="G1690" s="1" t="s">
        <v>675</v>
      </c>
      <c r="H1690" s="1" t="s">
        <v>6511</v>
      </c>
      <c r="I1690" s="1" t="s">
        <v>922</v>
      </c>
      <c r="J1690" s="1" t="str">
        <f>VLOOKUP(I1690,tblCountries6[],2,FALSE)</f>
        <v>UK</v>
      </c>
      <c r="K1690" s="1" t="s">
        <v>1240</v>
      </c>
      <c r="L1690" s="1">
        <v>2</v>
      </c>
      <c r="M1690" s="2" t="str">
        <f t="shared" si="79"/>
        <v>uk</v>
      </c>
      <c r="N1690" s="2" t="str">
        <f>VLOOKUP(M1690,ClearingKeys!$A$2:$B$104,2,FALSE)</f>
        <v>EUROPE</v>
      </c>
      <c r="O1690" s="2">
        <f t="shared" si="78"/>
        <v>2</v>
      </c>
      <c r="P1690" t="str">
        <f t="shared" si="80"/>
        <v>UK</v>
      </c>
    </row>
    <row r="1691" spans="1:16" ht="63.75" x14ac:dyDescent="0.2">
      <c r="A1691" s="1" t="s">
        <v>6557</v>
      </c>
      <c r="B1691" s="1" t="s">
        <v>2447</v>
      </c>
      <c r="C1691" s="1">
        <v>134000</v>
      </c>
      <c r="D1691" s="1">
        <v>134000</v>
      </c>
      <c r="E1691" s="1" t="s">
        <v>1537</v>
      </c>
      <c r="F1691" s="1">
        <v>131770.44409999999</v>
      </c>
      <c r="G1691" s="1" t="s">
        <v>1252</v>
      </c>
      <c r="H1691" s="1" t="s">
        <v>519</v>
      </c>
      <c r="I1691" s="1" t="s">
        <v>2732</v>
      </c>
      <c r="J1691" s="1" t="str">
        <f>VLOOKUP(I1691,tblCountries6[],2,FALSE)</f>
        <v>Canada</v>
      </c>
      <c r="K1691" s="1" t="s">
        <v>2431</v>
      </c>
      <c r="L1691" s="1">
        <v>20</v>
      </c>
      <c r="M1691" s="2" t="str">
        <f t="shared" si="79"/>
        <v>canada</v>
      </c>
      <c r="N1691" s="2" t="str">
        <f>VLOOKUP(M1691,ClearingKeys!$A$2:$B$104,2,FALSE)</f>
        <v>NA</v>
      </c>
      <c r="O1691" s="2">
        <f t="shared" si="78"/>
        <v>20</v>
      </c>
      <c r="P1691" t="str">
        <f t="shared" si="80"/>
        <v>Canada</v>
      </c>
    </row>
    <row r="1692" spans="1:16" ht="51" x14ac:dyDescent="0.2">
      <c r="A1692" s="1" t="s">
        <v>6558</v>
      </c>
      <c r="B1692" s="1" t="s">
        <v>5894</v>
      </c>
      <c r="C1692" s="1">
        <v>70000</v>
      </c>
      <c r="D1692" s="1">
        <v>70000</v>
      </c>
      <c r="E1692" s="1" t="s">
        <v>1537</v>
      </c>
      <c r="F1692" s="1">
        <v>68835.30661</v>
      </c>
      <c r="G1692" s="1" t="s">
        <v>2972</v>
      </c>
      <c r="H1692" s="1" t="s">
        <v>6511</v>
      </c>
      <c r="I1692" s="1" t="s">
        <v>2732</v>
      </c>
      <c r="J1692" s="1" t="str">
        <f>VLOOKUP(I1692,tblCountries6[],2,FALSE)</f>
        <v>Canada</v>
      </c>
      <c r="K1692" s="1" t="s">
        <v>2431</v>
      </c>
      <c r="L1692" s="1">
        <v>2</v>
      </c>
      <c r="M1692" s="2" t="str">
        <f t="shared" si="79"/>
        <v>canada</v>
      </c>
      <c r="N1692" s="2" t="str">
        <f>VLOOKUP(M1692,ClearingKeys!$A$2:$B$104,2,FALSE)</f>
        <v>NA</v>
      </c>
      <c r="O1692" s="2">
        <f t="shared" si="78"/>
        <v>2</v>
      </c>
      <c r="P1692" t="str">
        <f t="shared" si="80"/>
        <v>Canada</v>
      </c>
    </row>
    <row r="1693" spans="1:16" ht="51" x14ac:dyDescent="0.2">
      <c r="A1693" s="1" t="s">
        <v>6587</v>
      </c>
      <c r="B1693" s="1" t="s">
        <v>5803</v>
      </c>
      <c r="C1693" s="1" t="s">
        <v>3739</v>
      </c>
      <c r="D1693" s="1">
        <v>6000</v>
      </c>
      <c r="E1693" s="1" t="s">
        <v>2902</v>
      </c>
      <c r="F1693" s="1">
        <v>6000</v>
      </c>
      <c r="G1693" s="1" t="s">
        <v>3188</v>
      </c>
      <c r="H1693" s="1" t="s">
        <v>381</v>
      </c>
      <c r="I1693" s="1" t="s">
        <v>2616</v>
      </c>
      <c r="J1693" s="1" t="str">
        <f>VLOOKUP(I1693,tblCountries6[],2,FALSE)</f>
        <v>Armenia</v>
      </c>
      <c r="K1693" s="1" t="s">
        <v>2431</v>
      </c>
      <c r="L1693" s="1">
        <v>5</v>
      </c>
      <c r="M1693" s="2" t="str">
        <f t="shared" si="79"/>
        <v>armenia</v>
      </c>
      <c r="N1693" s="2" t="str">
        <f>VLOOKUP(M1693,ClearingKeys!$A$2:$B$104,2,FALSE)</f>
        <v>EUROPE</v>
      </c>
      <c r="O1693" s="2">
        <f t="shared" si="78"/>
        <v>5</v>
      </c>
      <c r="P1693" t="str">
        <f t="shared" si="80"/>
        <v>Armenia</v>
      </c>
    </row>
    <row r="1694" spans="1:16" ht="38.25" x14ac:dyDescent="0.2">
      <c r="A1694" s="1" t="s">
        <v>6586</v>
      </c>
      <c r="B1694" s="1" t="s">
        <v>3346</v>
      </c>
      <c r="C1694" s="1">
        <v>50000</v>
      </c>
      <c r="D1694" s="1">
        <v>50000</v>
      </c>
      <c r="E1694" s="1" t="s">
        <v>211</v>
      </c>
      <c r="F1694" s="1">
        <v>78808.9136</v>
      </c>
      <c r="G1694" s="1" t="s">
        <v>4149</v>
      </c>
      <c r="H1694" s="1" t="s">
        <v>6511</v>
      </c>
      <c r="I1694" s="1" t="s">
        <v>922</v>
      </c>
      <c r="J1694" s="1" t="str">
        <f>VLOOKUP(I1694,tblCountries6[],2,FALSE)</f>
        <v>UK</v>
      </c>
      <c r="K1694" s="1" t="s">
        <v>5350</v>
      </c>
      <c r="L1694" s="1">
        <v>2</v>
      </c>
      <c r="M1694" s="2" t="str">
        <f t="shared" si="79"/>
        <v>uk</v>
      </c>
      <c r="N1694" s="2" t="str">
        <f>VLOOKUP(M1694,ClearingKeys!$A$2:$B$104,2,FALSE)</f>
        <v>EUROPE</v>
      </c>
      <c r="O1694" s="2">
        <f t="shared" si="78"/>
        <v>2</v>
      </c>
      <c r="P1694" t="str">
        <f t="shared" si="80"/>
        <v>UK</v>
      </c>
    </row>
    <row r="1695" spans="1:16" ht="38.25" x14ac:dyDescent="0.2">
      <c r="A1695" s="1" t="s">
        <v>6584</v>
      </c>
      <c r="B1695" s="1" t="s">
        <v>5838</v>
      </c>
      <c r="C1695" s="1">
        <v>421000</v>
      </c>
      <c r="D1695" s="1">
        <v>421000</v>
      </c>
      <c r="E1695" s="1" t="s">
        <v>718</v>
      </c>
      <c r="F1695" s="1">
        <v>7497.1329249999999</v>
      </c>
      <c r="G1695" s="1" t="s">
        <v>629</v>
      </c>
      <c r="H1695" s="1" t="s">
        <v>6511</v>
      </c>
      <c r="I1695" s="1" t="s">
        <v>1241</v>
      </c>
      <c r="J1695" s="1" t="str">
        <f>VLOOKUP(I1695,tblCountries6[],2,FALSE)</f>
        <v>India</v>
      </c>
      <c r="K1695" s="1" t="s">
        <v>1240</v>
      </c>
      <c r="L1695" s="1">
        <v>4</v>
      </c>
      <c r="M1695" s="2" t="str">
        <f t="shared" si="79"/>
        <v>india</v>
      </c>
      <c r="N1695" s="2" t="str">
        <f>VLOOKUP(M1695,ClearingKeys!$A$2:$B$104,2,FALSE)</f>
        <v>ASIA</v>
      </c>
      <c r="O1695" s="2">
        <f t="shared" si="78"/>
        <v>4</v>
      </c>
      <c r="P1695" t="str">
        <f t="shared" si="80"/>
        <v>India</v>
      </c>
    </row>
    <row r="1696" spans="1:16" ht="63.75" x14ac:dyDescent="0.2">
      <c r="A1696" s="1" t="s">
        <v>6583</v>
      </c>
      <c r="B1696" s="1" t="s">
        <v>1577</v>
      </c>
      <c r="C1696" s="1">
        <v>10000</v>
      </c>
      <c r="D1696" s="1">
        <v>10000</v>
      </c>
      <c r="E1696" s="1" t="s">
        <v>2902</v>
      </c>
      <c r="F1696" s="1">
        <v>10000</v>
      </c>
      <c r="G1696" s="1" t="s">
        <v>2405</v>
      </c>
      <c r="H1696" s="1" t="s">
        <v>3027</v>
      </c>
      <c r="I1696" s="1" t="s">
        <v>1241</v>
      </c>
      <c r="J1696" s="1" t="str">
        <f>VLOOKUP(I1696,tblCountries6[],2,FALSE)</f>
        <v>India</v>
      </c>
      <c r="K1696" s="1" t="s">
        <v>1240</v>
      </c>
      <c r="L1696" s="1">
        <v>11</v>
      </c>
      <c r="M1696" s="2" t="str">
        <f t="shared" si="79"/>
        <v>india</v>
      </c>
      <c r="N1696" s="2" t="str">
        <f>VLOOKUP(M1696,ClearingKeys!$A$2:$B$104,2,FALSE)</f>
        <v>ASIA</v>
      </c>
      <c r="O1696" s="2">
        <f t="shared" si="78"/>
        <v>11</v>
      </c>
      <c r="P1696" t="str">
        <f t="shared" si="80"/>
        <v>India</v>
      </c>
    </row>
    <row r="1697" spans="1:16" ht="76.5" x14ac:dyDescent="0.2">
      <c r="A1697" s="1" t="s">
        <v>6592</v>
      </c>
      <c r="B1697" s="1" t="s">
        <v>2523</v>
      </c>
      <c r="C1697" s="1">
        <v>360000</v>
      </c>
      <c r="D1697" s="1">
        <v>360000</v>
      </c>
      <c r="E1697" s="1" t="s">
        <v>718</v>
      </c>
      <c r="F1697" s="1">
        <v>6410.850007</v>
      </c>
      <c r="G1697" s="1" t="s">
        <v>4618</v>
      </c>
      <c r="H1697" s="1" t="s">
        <v>5482</v>
      </c>
      <c r="I1697" s="1" t="s">
        <v>1241</v>
      </c>
      <c r="J1697" s="1" t="str">
        <f>VLOOKUP(I1697,tblCountries6[],2,FALSE)</f>
        <v>India</v>
      </c>
      <c r="K1697" s="1" t="s">
        <v>5881</v>
      </c>
      <c r="L1697" s="1">
        <v>2</v>
      </c>
      <c r="M1697" s="2" t="str">
        <f t="shared" si="79"/>
        <v>india</v>
      </c>
      <c r="N1697" s="2" t="str">
        <f>VLOOKUP(M1697,ClearingKeys!$A$2:$B$104,2,FALSE)</f>
        <v>ASIA</v>
      </c>
      <c r="O1697" s="2">
        <f t="shared" si="78"/>
        <v>2</v>
      </c>
      <c r="P1697" t="str">
        <f t="shared" si="80"/>
        <v>India</v>
      </c>
    </row>
    <row r="1698" spans="1:16" ht="38.25" x14ac:dyDescent="0.2">
      <c r="A1698" s="1" t="s">
        <v>6590</v>
      </c>
      <c r="B1698" s="1" t="s">
        <v>2749</v>
      </c>
      <c r="C1698" s="1">
        <v>40000</v>
      </c>
      <c r="D1698" s="1">
        <v>40000</v>
      </c>
      <c r="E1698" s="1" t="s">
        <v>211</v>
      </c>
      <c r="F1698" s="1">
        <v>63047.130879999997</v>
      </c>
      <c r="G1698" s="1" t="s">
        <v>6511</v>
      </c>
      <c r="H1698" s="1" t="s">
        <v>6511</v>
      </c>
      <c r="I1698" s="1" t="s">
        <v>922</v>
      </c>
      <c r="J1698" s="1" t="str">
        <f>VLOOKUP(I1698,tblCountries6[],2,FALSE)</f>
        <v>UK</v>
      </c>
      <c r="K1698" s="1" t="s">
        <v>1240</v>
      </c>
      <c r="L1698" s="1">
        <v>5</v>
      </c>
      <c r="M1698" s="2" t="str">
        <f t="shared" si="79"/>
        <v>uk</v>
      </c>
      <c r="N1698" s="2" t="str">
        <f>VLOOKUP(M1698,ClearingKeys!$A$2:$B$104,2,FALSE)</f>
        <v>EUROPE</v>
      </c>
      <c r="O1698" s="2">
        <f t="shared" si="78"/>
        <v>5</v>
      </c>
      <c r="P1698" t="str">
        <f t="shared" si="80"/>
        <v>UK</v>
      </c>
    </row>
    <row r="1699" spans="1:16" ht="38.25" x14ac:dyDescent="0.2">
      <c r="A1699" s="1" t="s">
        <v>6589</v>
      </c>
      <c r="B1699" s="1" t="s">
        <v>6177</v>
      </c>
      <c r="C1699" s="1">
        <v>60000</v>
      </c>
      <c r="D1699" s="1">
        <v>60000</v>
      </c>
      <c r="E1699" s="1" t="s">
        <v>4998</v>
      </c>
      <c r="F1699" s="1">
        <v>61194.579380000003</v>
      </c>
      <c r="G1699" s="1" t="s">
        <v>3215</v>
      </c>
      <c r="H1699" s="1" t="s">
        <v>6511</v>
      </c>
      <c r="I1699" s="1" t="s">
        <v>2553</v>
      </c>
      <c r="J1699" s="1" t="str">
        <f>VLOOKUP(I1699,tblCountries6[],2,FALSE)</f>
        <v>Australia</v>
      </c>
      <c r="K1699" s="1" t="s">
        <v>5350</v>
      </c>
      <c r="L1699" s="1">
        <v>3</v>
      </c>
      <c r="M1699" s="2" t="str">
        <f t="shared" si="79"/>
        <v>australia</v>
      </c>
      <c r="N1699" s="2" t="str">
        <f>VLOOKUP(M1699,ClearingKeys!$A$2:$B$104,2,FALSE)</f>
        <v>OCEANIA</v>
      </c>
      <c r="O1699" s="2">
        <f t="shared" si="78"/>
        <v>3</v>
      </c>
      <c r="P1699" t="str">
        <f t="shared" si="80"/>
        <v>Australia</v>
      </c>
    </row>
    <row r="1700" spans="1:16" ht="38.25" x14ac:dyDescent="0.2">
      <c r="A1700" s="1" t="s">
        <v>6588</v>
      </c>
      <c r="B1700" s="1" t="s">
        <v>4718</v>
      </c>
      <c r="C1700" s="1" t="s">
        <v>5872</v>
      </c>
      <c r="D1700" s="1">
        <v>73000</v>
      </c>
      <c r="E1700" s="1" t="s">
        <v>211</v>
      </c>
      <c r="F1700" s="1">
        <v>115061.01390000001</v>
      </c>
      <c r="G1700" s="1" t="s">
        <v>6352</v>
      </c>
      <c r="H1700" s="1" t="s">
        <v>2089</v>
      </c>
      <c r="I1700" s="1" t="s">
        <v>922</v>
      </c>
      <c r="J1700" s="1" t="str">
        <f>VLOOKUP(I1700,tblCountries6[],2,FALSE)</f>
        <v>UK</v>
      </c>
      <c r="K1700" s="1" t="s">
        <v>1240</v>
      </c>
      <c r="L1700" s="1">
        <v>8</v>
      </c>
      <c r="M1700" s="2" t="str">
        <f t="shared" si="79"/>
        <v>uk</v>
      </c>
      <c r="N1700" s="2" t="str">
        <f>VLOOKUP(M1700,ClearingKeys!$A$2:$B$104,2,FALSE)</f>
        <v>EUROPE</v>
      </c>
      <c r="O1700" s="2">
        <f t="shared" si="78"/>
        <v>8</v>
      </c>
      <c r="P1700" t="str">
        <f t="shared" si="80"/>
        <v>UK</v>
      </c>
    </row>
    <row r="1701" spans="1:16" ht="51" x14ac:dyDescent="0.2">
      <c r="A1701" s="1" t="s">
        <v>6577</v>
      </c>
      <c r="B1701" s="1" t="s">
        <v>4259</v>
      </c>
      <c r="C1701" s="1">
        <v>45000</v>
      </c>
      <c r="D1701" s="1">
        <v>45000</v>
      </c>
      <c r="E1701" s="1" t="s">
        <v>2902</v>
      </c>
      <c r="F1701" s="1">
        <v>45000</v>
      </c>
      <c r="G1701" s="1" t="s">
        <v>5660</v>
      </c>
      <c r="H1701" s="1" t="s">
        <v>6511</v>
      </c>
      <c r="I1701" s="1" t="s">
        <v>2895</v>
      </c>
      <c r="J1701" s="1" t="str">
        <f>VLOOKUP(I1701,tblCountries6[],2,FALSE)</f>
        <v>USA</v>
      </c>
      <c r="K1701" s="1" t="s">
        <v>2431</v>
      </c>
      <c r="L1701" s="1">
        <v>2</v>
      </c>
      <c r="M1701" s="2" t="str">
        <f t="shared" si="79"/>
        <v>usa</v>
      </c>
      <c r="N1701" s="2" t="str">
        <f>VLOOKUP(M1701,ClearingKeys!$A$2:$B$104,2,FALSE)</f>
        <v>NA</v>
      </c>
      <c r="O1701" s="2">
        <f t="shared" si="78"/>
        <v>2</v>
      </c>
      <c r="P1701" t="str">
        <f t="shared" si="80"/>
        <v>USA</v>
      </c>
    </row>
    <row r="1702" spans="1:16" ht="38.25" x14ac:dyDescent="0.2">
      <c r="A1702" s="1" t="s">
        <v>6574</v>
      </c>
      <c r="B1702" s="1" t="s">
        <v>3345</v>
      </c>
      <c r="C1702" s="1">
        <v>36000</v>
      </c>
      <c r="D1702" s="1">
        <v>36000</v>
      </c>
      <c r="E1702" s="1" t="s">
        <v>2902</v>
      </c>
      <c r="F1702" s="1">
        <v>36000</v>
      </c>
      <c r="G1702" s="1" t="s">
        <v>5769</v>
      </c>
      <c r="H1702" s="1" t="s">
        <v>6511</v>
      </c>
      <c r="I1702" s="1" t="s">
        <v>2895</v>
      </c>
      <c r="J1702" s="1" t="str">
        <f>VLOOKUP(I1702,tblCountries6[],2,FALSE)</f>
        <v>USA</v>
      </c>
      <c r="K1702" s="1" t="s">
        <v>1240</v>
      </c>
      <c r="L1702" s="1">
        <v>4</v>
      </c>
      <c r="M1702" s="2" t="str">
        <f t="shared" si="79"/>
        <v>usa</v>
      </c>
      <c r="N1702" s="2" t="str">
        <f>VLOOKUP(M1702,ClearingKeys!$A$2:$B$104,2,FALSE)</f>
        <v>NA</v>
      </c>
      <c r="O1702" s="2">
        <f t="shared" si="78"/>
        <v>4</v>
      </c>
      <c r="P1702" t="str">
        <f t="shared" si="80"/>
        <v>USA</v>
      </c>
    </row>
    <row r="1703" spans="1:16" ht="38.25" x14ac:dyDescent="0.2">
      <c r="A1703" s="1" t="s">
        <v>6575</v>
      </c>
      <c r="B1703" s="1" t="s">
        <v>4479</v>
      </c>
      <c r="C1703" s="1">
        <v>68000</v>
      </c>
      <c r="D1703" s="1">
        <v>68000</v>
      </c>
      <c r="E1703" s="1" t="s">
        <v>2902</v>
      </c>
      <c r="F1703" s="1">
        <v>68000</v>
      </c>
      <c r="G1703" s="1" t="s">
        <v>5628</v>
      </c>
      <c r="H1703" s="1" t="s">
        <v>6511</v>
      </c>
      <c r="I1703" s="1" t="s">
        <v>2895</v>
      </c>
      <c r="J1703" s="1" t="str">
        <f>VLOOKUP(I1703,tblCountries6[],2,FALSE)</f>
        <v>USA</v>
      </c>
      <c r="K1703" s="1" t="s">
        <v>1240</v>
      </c>
      <c r="L1703" s="1">
        <v>2.5</v>
      </c>
      <c r="M1703" s="2" t="str">
        <f t="shared" si="79"/>
        <v>usa</v>
      </c>
      <c r="N1703" s="2" t="str">
        <f>VLOOKUP(M1703,ClearingKeys!$A$2:$B$104,2,FALSE)</f>
        <v>NA</v>
      </c>
      <c r="O1703" s="2">
        <f t="shared" si="78"/>
        <v>2.5</v>
      </c>
      <c r="P1703" t="str">
        <f t="shared" si="80"/>
        <v>USA</v>
      </c>
    </row>
    <row r="1704" spans="1:16" ht="51" x14ac:dyDescent="0.2">
      <c r="A1704" s="1" t="s">
        <v>6528</v>
      </c>
      <c r="B1704" s="1" t="s">
        <v>5191</v>
      </c>
      <c r="C1704" s="1">
        <v>75000</v>
      </c>
      <c r="D1704" s="1">
        <v>75000</v>
      </c>
      <c r="E1704" s="1" t="s">
        <v>2902</v>
      </c>
      <c r="F1704" s="1">
        <v>75000</v>
      </c>
      <c r="G1704" s="1" t="s">
        <v>2664</v>
      </c>
      <c r="H1704" s="1" t="s">
        <v>6511</v>
      </c>
      <c r="I1704" s="1" t="s">
        <v>2895</v>
      </c>
      <c r="J1704" s="1" t="str">
        <f>VLOOKUP(I1704,tblCountries6[],2,FALSE)</f>
        <v>USA</v>
      </c>
      <c r="K1704" s="1" t="s">
        <v>2431</v>
      </c>
      <c r="L1704" s="1">
        <v>5</v>
      </c>
      <c r="M1704" s="2" t="str">
        <f t="shared" si="79"/>
        <v>usa</v>
      </c>
      <c r="N1704" s="2" t="str">
        <f>VLOOKUP(M1704,ClearingKeys!$A$2:$B$104,2,FALSE)</f>
        <v>NA</v>
      </c>
      <c r="O1704" s="2">
        <f t="shared" si="78"/>
        <v>5</v>
      </c>
      <c r="P1704" t="str">
        <f t="shared" si="80"/>
        <v>USA</v>
      </c>
    </row>
    <row r="1705" spans="1:16" ht="51" x14ac:dyDescent="0.2">
      <c r="A1705" s="1" t="s">
        <v>6527</v>
      </c>
      <c r="B1705" s="1" t="s">
        <v>1515</v>
      </c>
      <c r="C1705" s="1">
        <v>88000</v>
      </c>
      <c r="D1705" s="1">
        <v>88000</v>
      </c>
      <c r="E1705" s="1" t="s">
        <v>2902</v>
      </c>
      <c r="F1705" s="1">
        <v>88000</v>
      </c>
      <c r="G1705" s="1" t="s">
        <v>273</v>
      </c>
      <c r="H1705" s="1" t="s">
        <v>6511</v>
      </c>
      <c r="I1705" s="1" t="s">
        <v>2895</v>
      </c>
      <c r="J1705" s="1" t="str">
        <f>VLOOKUP(I1705,tblCountries6[],2,FALSE)</f>
        <v>USA</v>
      </c>
      <c r="K1705" s="1" t="s">
        <v>2431</v>
      </c>
      <c r="L1705" s="1">
        <v>10</v>
      </c>
      <c r="M1705" s="2" t="str">
        <f t="shared" si="79"/>
        <v>usa</v>
      </c>
      <c r="N1705" s="2" t="str">
        <f>VLOOKUP(M1705,ClearingKeys!$A$2:$B$104,2,FALSE)</f>
        <v>NA</v>
      </c>
      <c r="O1705" s="2">
        <f t="shared" si="78"/>
        <v>10</v>
      </c>
      <c r="P1705" t="str">
        <f t="shared" si="80"/>
        <v>USA</v>
      </c>
    </row>
    <row r="1706" spans="1:16" ht="51" x14ac:dyDescent="0.2">
      <c r="A1706" s="1" t="s">
        <v>6531</v>
      </c>
      <c r="B1706" s="1" t="s">
        <v>4866</v>
      </c>
      <c r="C1706" s="1">
        <v>21500</v>
      </c>
      <c r="D1706" s="1">
        <v>258000</v>
      </c>
      <c r="E1706" s="1" t="s">
        <v>718</v>
      </c>
      <c r="F1706" s="1">
        <v>4594.442505</v>
      </c>
      <c r="G1706" s="1" t="s">
        <v>1395</v>
      </c>
      <c r="H1706" s="1" t="s">
        <v>6511</v>
      </c>
      <c r="I1706" s="1" t="s">
        <v>1241</v>
      </c>
      <c r="J1706" s="1" t="str">
        <f>VLOOKUP(I1706,tblCountries6[],2,FALSE)</f>
        <v>India</v>
      </c>
      <c r="K1706" s="1" t="s">
        <v>1240</v>
      </c>
      <c r="L1706" s="1">
        <v>4</v>
      </c>
      <c r="M1706" s="2" t="str">
        <f t="shared" si="79"/>
        <v>india</v>
      </c>
      <c r="N1706" s="2" t="str">
        <f>VLOOKUP(M1706,ClearingKeys!$A$2:$B$104,2,FALSE)</f>
        <v>ASIA</v>
      </c>
      <c r="O1706" s="2">
        <f t="shared" si="78"/>
        <v>4</v>
      </c>
      <c r="P1706" t="str">
        <f t="shared" si="80"/>
        <v>India</v>
      </c>
    </row>
    <row r="1707" spans="1:16" ht="51" x14ac:dyDescent="0.2">
      <c r="A1707" s="1" t="s">
        <v>6529</v>
      </c>
      <c r="B1707" s="1" t="s">
        <v>6554</v>
      </c>
      <c r="C1707" s="1">
        <v>69000</v>
      </c>
      <c r="D1707" s="1">
        <v>69000</v>
      </c>
      <c r="E1707" s="1" t="s">
        <v>2902</v>
      </c>
      <c r="F1707" s="1">
        <v>69000</v>
      </c>
      <c r="G1707" s="1" t="s">
        <v>1438</v>
      </c>
      <c r="H1707" s="1" t="s">
        <v>6511</v>
      </c>
      <c r="I1707" s="1" t="s">
        <v>2895</v>
      </c>
      <c r="J1707" s="1" t="str">
        <f>VLOOKUP(I1707,tblCountries6[],2,FALSE)</f>
        <v>USA</v>
      </c>
      <c r="K1707" s="1" t="s">
        <v>2431</v>
      </c>
      <c r="L1707" s="1">
        <v>15</v>
      </c>
      <c r="M1707" s="2" t="str">
        <f t="shared" si="79"/>
        <v>usa</v>
      </c>
      <c r="N1707" s="2" t="str">
        <f>VLOOKUP(M1707,ClearingKeys!$A$2:$B$104,2,FALSE)</f>
        <v>NA</v>
      </c>
      <c r="O1707" s="2">
        <f t="shared" si="78"/>
        <v>15</v>
      </c>
      <c r="P1707" t="str">
        <f t="shared" si="80"/>
        <v>USA</v>
      </c>
    </row>
    <row r="1708" spans="1:16" ht="38.25" x14ac:dyDescent="0.2">
      <c r="A1708" s="1" t="s">
        <v>6524</v>
      </c>
      <c r="B1708" s="1" t="s">
        <v>3016</v>
      </c>
      <c r="C1708" s="1">
        <v>30000</v>
      </c>
      <c r="D1708" s="1">
        <v>30000</v>
      </c>
      <c r="E1708" s="1" t="s">
        <v>2902</v>
      </c>
      <c r="F1708" s="1">
        <v>30000</v>
      </c>
      <c r="G1708" s="1" t="s">
        <v>5213</v>
      </c>
      <c r="H1708" s="1" t="s">
        <v>3027</v>
      </c>
      <c r="I1708" s="1" t="s">
        <v>2895</v>
      </c>
      <c r="J1708" s="1" t="str">
        <f>VLOOKUP(I1708,tblCountries6[],2,FALSE)</f>
        <v>USA</v>
      </c>
      <c r="K1708" s="1" t="s">
        <v>1240</v>
      </c>
      <c r="L1708" s="1">
        <v>1</v>
      </c>
      <c r="M1708" s="2" t="str">
        <f t="shared" si="79"/>
        <v>usa</v>
      </c>
      <c r="N1708" s="2" t="str">
        <f>VLOOKUP(M1708,ClearingKeys!$A$2:$B$104,2,FALSE)</f>
        <v>NA</v>
      </c>
      <c r="O1708" s="2">
        <f t="shared" si="78"/>
        <v>1</v>
      </c>
      <c r="P1708" t="str">
        <f t="shared" si="80"/>
        <v>USA</v>
      </c>
    </row>
    <row r="1709" spans="1:16" ht="38.25" x14ac:dyDescent="0.2">
      <c r="A1709" s="1" t="s">
        <v>6523</v>
      </c>
      <c r="B1709" s="1" t="s">
        <v>2906</v>
      </c>
      <c r="C1709" s="1">
        <v>80000</v>
      </c>
      <c r="D1709" s="1">
        <v>80000</v>
      </c>
      <c r="E1709" s="1" t="s">
        <v>2902</v>
      </c>
      <c r="F1709" s="1">
        <v>80000</v>
      </c>
      <c r="G1709" s="1" t="s">
        <v>3842</v>
      </c>
      <c r="H1709" s="1" t="s">
        <v>3027</v>
      </c>
      <c r="I1709" s="1" t="s">
        <v>2895</v>
      </c>
      <c r="J1709" s="1" t="str">
        <f>VLOOKUP(I1709,tblCountries6[],2,FALSE)</f>
        <v>USA</v>
      </c>
      <c r="K1709" s="1" t="s">
        <v>1240</v>
      </c>
      <c r="L1709" s="1">
        <v>7</v>
      </c>
      <c r="M1709" s="2" t="str">
        <f t="shared" si="79"/>
        <v>usa</v>
      </c>
      <c r="N1709" s="2" t="str">
        <f>VLOOKUP(M1709,ClearingKeys!$A$2:$B$104,2,FALSE)</f>
        <v>NA</v>
      </c>
      <c r="O1709" s="2">
        <f t="shared" si="78"/>
        <v>7</v>
      </c>
      <c r="P1709" t="str">
        <f t="shared" si="80"/>
        <v>USA</v>
      </c>
    </row>
    <row r="1710" spans="1:16" ht="51" x14ac:dyDescent="0.2">
      <c r="A1710" s="1" t="s">
        <v>6526</v>
      </c>
      <c r="B1710" s="1" t="s">
        <v>4967</v>
      </c>
      <c r="C1710" s="1">
        <v>75000</v>
      </c>
      <c r="D1710" s="1">
        <v>75000</v>
      </c>
      <c r="E1710" s="1" t="s">
        <v>2902</v>
      </c>
      <c r="F1710" s="1">
        <v>75000</v>
      </c>
      <c r="G1710" s="1" t="s">
        <v>1426</v>
      </c>
      <c r="H1710" s="1" t="s">
        <v>519</v>
      </c>
      <c r="I1710" s="1" t="s">
        <v>2895</v>
      </c>
      <c r="J1710" s="1" t="str">
        <f>VLOOKUP(I1710,tblCountries6[],2,FALSE)</f>
        <v>USA</v>
      </c>
      <c r="K1710" s="1" t="s">
        <v>2431</v>
      </c>
      <c r="L1710" s="1">
        <v>1</v>
      </c>
      <c r="M1710" s="2" t="str">
        <f t="shared" si="79"/>
        <v>usa</v>
      </c>
      <c r="N1710" s="2" t="str">
        <f>VLOOKUP(M1710,ClearingKeys!$A$2:$B$104,2,FALSE)</f>
        <v>NA</v>
      </c>
      <c r="O1710" s="2">
        <f t="shared" si="78"/>
        <v>1</v>
      </c>
      <c r="P1710" t="str">
        <f t="shared" si="80"/>
        <v>USA</v>
      </c>
    </row>
    <row r="1711" spans="1:16" ht="38.25" x14ac:dyDescent="0.2">
      <c r="A1711" s="1" t="s">
        <v>6515</v>
      </c>
      <c r="B1711" s="1" t="s">
        <v>3338</v>
      </c>
      <c r="C1711" s="1">
        <v>31200</v>
      </c>
      <c r="D1711" s="1">
        <v>31200</v>
      </c>
      <c r="E1711" s="1" t="s">
        <v>2902</v>
      </c>
      <c r="F1711" s="1">
        <v>31200</v>
      </c>
      <c r="G1711" s="1" t="s">
        <v>2686</v>
      </c>
      <c r="H1711" s="1" t="s">
        <v>6511</v>
      </c>
      <c r="I1711" s="1" t="s">
        <v>2543</v>
      </c>
      <c r="J1711" s="1" t="str">
        <f>VLOOKUP(I1711,tblCountries6[],2,FALSE)</f>
        <v>Brasil</v>
      </c>
      <c r="K1711" s="1" t="s">
        <v>1240</v>
      </c>
      <c r="L1711" s="1">
        <v>4</v>
      </c>
      <c r="M1711" s="2" t="str">
        <f t="shared" si="79"/>
        <v>brasil</v>
      </c>
      <c r="N1711" s="2" t="str">
        <f>VLOOKUP(M1711,ClearingKeys!$A$2:$B$104,2,FALSE)</f>
        <v>SA</v>
      </c>
      <c r="O1711" s="2">
        <f t="shared" si="78"/>
        <v>4</v>
      </c>
      <c r="P1711" t="str">
        <f t="shared" si="80"/>
        <v>Brasil</v>
      </c>
    </row>
    <row r="1712" spans="1:16" ht="38.25" x14ac:dyDescent="0.2">
      <c r="A1712" s="1" t="s">
        <v>6516</v>
      </c>
      <c r="B1712" s="1" t="s">
        <v>4700</v>
      </c>
      <c r="C1712" s="1">
        <v>85000</v>
      </c>
      <c r="D1712" s="1">
        <v>85000</v>
      </c>
      <c r="E1712" s="1" t="s">
        <v>2902</v>
      </c>
      <c r="F1712" s="1">
        <v>85000</v>
      </c>
      <c r="G1712" s="1" t="s">
        <v>6514</v>
      </c>
      <c r="H1712" s="1" t="s">
        <v>519</v>
      </c>
      <c r="I1712" s="1" t="s">
        <v>2895</v>
      </c>
      <c r="J1712" s="1" t="str">
        <f>VLOOKUP(I1712,tblCountries6[],2,FALSE)</f>
        <v>USA</v>
      </c>
      <c r="K1712" s="1" t="s">
        <v>1240</v>
      </c>
      <c r="L1712" s="1">
        <v>20</v>
      </c>
      <c r="M1712" s="2" t="str">
        <f t="shared" si="79"/>
        <v>usa</v>
      </c>
      <c r="N1712" s="2" t="str">
        <f>VLOOKUP(M1712,ClearingKeys!$A$2:$B$104,2,FALSE)</f>
        <v>NA</v>
      </c>
      <c r="O1712" s="2">
        <f t="shared" si="78"/>
        <v>20</v>
      </c>
      <c r="P1712" t="str">
        <f t="shared" si="80"/>
        <v>USA</v>
      </c>
    </row>
    <row r="1713" spans="1:16" ht="89.25" x14ac:dyDescent="0.2">
      <c r="A1713" s="1" t="s">
        <v>6517</v>
      </c>
      <c r="B1713" s="1" t="s">
        <v>595</v>
      </c>
      <c r="C1713" s="1" t="s">
        <v>5782</v>
      </c>
      <c r="D1713" s="1">
        <v>950000</v>
      </c>
      <c r="E1713" s="1" t="s">
        <v>718</v>
      </c>
      <c r="F1713" s="1">
        <v>16917.520850000001</v>
      </c>
      <c r="G1713" s="1" t="s">
        <v>1398</v>
      </c>
      <c r="H1713" s="1" t="s">
        <v>3027</v>
      </c>
      <c r="I1713" s="1" t="s">
        <v>1241</v>
      </c>
      <c r="J1713" s="1" t="str">
        <f>VLOOKUP(I1713,tblCountries6[],2,FALSE)</f>
        <v>India</v>
      </c>
      <c r="K1713" s="1" t="s">
        <v>5350</v>
      </c>
      <c r="L1713" s="1">
        <v>9</v>
      </c>
      <c r="M1713" s="2" t="str">
        <f t="shared" si="79"/>
        <v>india</v>
      </c>
      <c r="N1713" s="2" t="str">
        <f>VLOOKUP(M1713,ClearingKeys!$A$2:$B$104,2,FALSE)</f>
        <v>ASIA</v>
      </c>
      <c r="O1713" s="2">
        <f t="shared" si="78"/>
        <v>9</v>
      </c>
      <c r="P1713" t="str">
        <f t="shared" si="80"/>
        <v>India</v>
      </c>
    </row>
    <row r="1714" spans="1:16" ht="38.25" x14ac:dyDescent="0.2">
      <c r="A1714" s="1" t="s">
        <v>6518</v>
      </c>
      <c r="B1714" s="1" t="s">
        <v>1709</v>
      </c>
      <c r="C1714" s="1" t="s">
        <v>1971</v>
      </c>
      <c r="D1714" s="1">
        <v>180000</v>
      </c>
      <c r="E1714" s="1" t="s">
        <v>718</v>
      </c>
      <c r="F1714" s="1">
        <v>3205.4250040000002</v>
      </c>
      <c r="G1714" s="1" t="s">
        <v>6509</v>
      </c>
      <c r="H1714" s="1" t="s">
        <v>381</v>
      </c>
      <c r="I1714" s="1" t="s">
        <v>1241</v>
      </c>
      <c r="J1714" s="1" t="str">
        <f>VLOOKUP(I1714,tblCountries6[],2,FALSE)</f>
        <v>India</v>
      </c>
      <c r="K1714" s="1" t="s">
        <v>1240</v>
      </c>
      <c r="L1714" s="1">
        <v>2</v>
      </c>
      <c r="M1714" s="2" t="str">
        <f t="shared" si="79"/>
        <v>india</v>
      </c>
      <c r="N1714" s="2" t="str">
        <f>VLOOKUP(M1714,ClearingKeys!$A$2:$B$104,2,FALSE)</f>
        <v>ASIA</v>
      </c>
      <c r="O1714" s="2">
        <f t="shared" si="78"/>
        <v>2</v>
      </c>
      <c r="P1714" t="str">
        <f t="shared" si="80"/>
        <v>India</v>
      </c>
    </row>
    <row r="1715" spans="1:16" ht="51" x14ac:dyDescent="0.2">
      <c r="A1715" s="1" t="s">
        <v>6551</v>
      </c>
      <c r="B1715" s="1" t="s">
        <v>4158</v>
      </c>
      <c r="C1715" s="1">
        <v>60000</v>
      </c>
      <c r="D1715" s="1">
        <v>60000</v>
      </c>
      <c r="E1715" s="1" t="s">
        <v>2902</v>
      </c>
      <c r="F1715" s="1">
        <v>60000</v>
      </c>
      <c r="G1715" s="1" t="s">
        <v>4849</v>
      </c>
      <c r="H1715" s="1" t="s">
        <v>3027</v>
      </c>
      <c r="I1715" s="1" t="s">
        <v>2895</v>
      </c>
      <c r="J1715" s="1" t="str">
        <f>VLOOKUP(I1715,tblCountries6[],2,FALSE)</f>
        <v>USA</v>
      </c>
      <c r="K1715" s="1" t="s">
        <v>2431</v>
      </c>
      <c r="L1715" s="1">
        <v>2</v>
      </c>
      <c r="M1715" s="2" t="str">
        <f t="shared" si="79"/>
        <v>usa</v>
      </c>
      <c r="N1715" s="2" t="str">
        <f>VLOOKUP(M1715,ClearingKeys!$A$2:$B$104,2,FALSE)</f>
        <v>NA</v>
      </c>
      <c r="O1715" s="2">
        <f t="shared" si="78"/>
        <v>2</v>
      </c>
      <c r="P1715" t="str">
        <f t="shared" si="80"/>
        <v>USA</v>
      </c>
    </row>
    <row r="1716" spans="1:16" ht="51" x14ac:dyDescent="0.2">
      <c r="A1716" s="1" t="s">
        <v>6550</v>
      </c>
      <c r="B1716" s="1" t="s">
        <v>4158</v>
      </c>
      <c r="C1716" s="1">
        <v>60000</v>
      </c>
      <c r="D1716" s="1">
        <v>60000</v>
      </c>
      <c r="E1716" s="1" t="s">
        <v>2902</v>
      </c>
      <c r="F1716" s="1">
        <v>60000</v>
      </c>
      <c r="G1716" s="1" t="s">
        <v>4849</v>
      </c>
      <c r="H1716" s="1" t="s">
        <v>3027</v>
      </c>
      <c r="I1716" s="1" t="s">
        <v>2895</v>
      </c>
      <c r="J1716" s="1" t="str">
        <f>VLOOKUP(I1716,tblCountries6[],2,FALSE)</f>
        <v>USA</v>
      </c>
      <c r="K1716" s="1" t="s">
        <v>2431</v>
      </c>
      <c r="L1716" s="1">
        <v>2</v>
      </c>
      <c r="M1716" s="2" t="str">
        <f t="shared" si="79"/>
        <v>usa</v>
      </c>
      <c r="N1716" s="2" t="str">
        <f>VLOOKUP(M1716,ClearingKeys!$A$2:$B$104,2,FALSE)</f>
        <v>NA</v>
      </c>
      <c r="O1716" s="2">
        <f t="shared" si="78"/>
        <v>2</v>
      </c>
      <c r="P1716" t="str">
        <f t="shared" si="80"/>
        <v>USA</v>
      </c>
    </row>
    <row r="1717" spans="1:16" ht="38.25" x14ac:dyDescent="0.2">
      <c r="A1717" s="1" t="s">
        <v>6549</v>
      </c>
      <c r="B1717" s="1" t="s">
        <v>6160</v>
      </c>
      <c r="C1717" s="1" t="s">
        <v>1609</v>
      </c>
      <c r="D1717" s="1">
        <v>800000</v>
      </c>
      <c r="E1717" s="1" t="s">
        <v>718</v>
      </c>
      <c r="F1717" s="1">
        <v>14246.333350000001</v>
      </c>
      <c r="G1717" s="1" t="s">
        <v>3024</v>
      </c>
      <c r="H1717" s="1" t="s">
        <v>3027</v>
      </c>
      <c r="I1717" s="1" t="s">
        <v>1241</v>
      </c>
      <c r="J1717" s="1" t="str">
        <f>VLOOKUP(I1717,tblCountries6[],2,FALSE)</f>
        <v>India</v>
      </c>
      <c r="K1717" s="1" t="s">
        <v>5350</v>
      </c>
      <c r="L1717" s="1">
        <v>0</v>
      </c>
      <c r="M1717" s="2" t="str">
        <f t="shared" si="79"/>
        <v>india</v>
      </c>
      <c r="N1717" s="2" t="str">
        <f>VLOOKUP(M1717,ClearingKeys!$A$2:$B$104,2,FALSE)</f>
        <v>ASIA</v>
      </c>
      <c r="O1717" s="2">
        <f t="shared" si="78"/>
        <v>0</v>
      </c>
      <c r="P1717" t="str">
        <f t="shared" si="80"/>
        <v>India</v>
      </c>
    </row>
    <row r="1718" spans="1:16" ht="38.25" x14ac:dyDescent="0.2">
      <c r="A1718" s="1" t="s">
        <v>6548</v>
      </c>
      <c r="B1718" s="1" t="s">
        <v>2705</v>
      </c>
      <c r="C1718" s="1">
        <v>800000</v>
      </c>
      <c r="D1718" s="1">
        <v>800000</v>
      </c>
      <c r="E1718" s="1" t="s">
        <v>718</v>
      </c>
      <c r="F1718" s="1">
        <v>14246.333350000001</v>
      </c>
      <c r="G1718" s="1" t="s">
        <v>3024</v>
      </c>
      <c r="H1718" s="1" t="s">
        <v>3027</v>
      </c>
      <c r="I1718" s="1" t="s">
        <v>1241</v>
      </c>
      <c r="J1718" s="1" t="str">
        <f>VLOOKUP(I1718,tblCountries6[],2,FALSE)</f>
        <v>India</v>
      </c>
      <c r="K1718" s="1" t="s">
        <v>5350</v>
      </c>
      <c r="L1718" s="1">
        <v>0</v>
      </c>
      <c r="M1718" s="2" t="str">
        <f t="shared" si="79"/>
        <v>india</v>
      </c>
      <c r="N1718" s="2" t="str">
        <f>VLOOKUP(M1718,ClearingKeys!$A$2:$B$104,2,FALSE)</f>
        <v>ASIA</v>
      </c>
      <c r="O1718" s="2">
        <f t="shared" si="78"/>
        <v>0</v>
      </c>
      <c r="P1718" t="str">
        <f t="shared" si="80"/>
        <v>India</v>
      </c>
    </row>
    <row r="1719" spans="1:16" ht="38.25" x14ac:dyDescent="0.2">
      <c r="A1719" s="1" t="s">
        <v>6547</v>
      </c>
      <c r="B1719" s="1" t="s">
        <v>4279</v>
      </c>
      <c r="C1719" s="1">
        <v>28995</v>
      </c>
      <c r="D1719" s="1">
        <v>28995</v>
      </c>
      <c r="E1719" s="1" t="s">
        <v>2902</v>
      </c>
      <c r="F1719" s="1">
        <v>28995</v>
      </c>
      <c r="G1719" s="1" t="s">
        <v>1059</v>
      </c>
      <c r="H1719" s="1" t="s">
        <v>3027</v>
      </c>
      <c r="I1719" s="1" t="s">
        <v>1241</v>
      </c>
      <c r="J1719" s="1" t="str">
        <f>VLOOKUP(I1719,tblCountries6[],2,FALSE)</f>
        <v>India</v>
      </c>
      <c r="K1719" s="1" t="s">
        <v>1240</v>
      </c>
      <c r="L1719" s="1">
        <v>6</v>
      </c>
      <c r="M1719" s="2" t="str">
        <f t="shared" si="79"/>
        <v>india</v>
      </c>
      <c r="N1719" s="2" t="str">
        <f>VLOOKUP(M1719,ClearingKeys!$A$2:$B$104,2,FALSE)</f>
        <v>ASIA</v>
      </c>
      <c r="O1719" s="2">
        <f t="shared" si="78"/>
        <v>6</v>
      </c>
      <c r="P1719" t="str">
        <f t="shared" si="80"/>
        <v>India</v>
      </c>
    </row>
    <row r="1720" spans="1:16" ht="51" x14ac:dyDescent="0.2">
      <c r="A1720" s="1" t="s">
        <v>6546</v>
      </c>
      <c r="B1720" s="1" t="s">
        <v>4672</v>
      </c>
      <c r="C1720" s="1">
        <v>1230000</v>
      </c>
      <c r="D1720" s="1">
        <v>1230000</v>
      </c>
      <c r="E1720" s="1" t="s">
        <v>718</v>
      </c>
      <c r="F1720" s="1">
        <v>21903.737529999999</v>
      </c>
      <c r="G1720" s="1" t="s">
        <v>2972</v>
      </c>
      <c r="H1720" s="1" t="s">
        <v>6511</v>
      </c>
      <c r="I1720" s="1" t="s">
        <v>1241</v>
      </c>
      <c r="J1720" s="1" t="str">
        <f>VLOOKUP(I1720,tblCountries6[],2,FALSE)</f>
        <v>India</v>
      </c>
      <c r="K1720" s="1" t="s">
        <v>2431</v>
      </c>
      <c r="L1720" s="1">
        <v>3</v>
      </c>
      <c r="M1720" s="2" t="str">
        <f t="shared" si="79"/>
        <v>india</v>
      </c>
      <c r="N1720" s="2" t="str">
        <f>VLOOKUP(M1720,ClearingKeys!$A$2:$B$104,2,FALSE)</f>
        <v>ASIA</v>
      </c>
      <c r="O1720" s="2">
        <f t="shared" si="78"/>
        <v>3</v>
      </c>
      <c r="P1720" t="str">
        <f t="shared" si="80"/>
        <v>India</v>
      </c>
    </row>
    <row r="1721" spans="1:16" ht="51" x14ac:dyDescent="0.2">
      <c r="A1721" s="1" t="s">
        <v>6540</v>
      </c>
      <c r="B1721" s="1" t="s">
        <v>4672</v>
      </c>
      <c r="C1721" s="1">
        <v>1130000</v>
      </c>
      <c r="D1721" s="1">
        <v>1130000</v>
      </c>
      <c r="E1721" s="1" t="s">
        <v>718</v>
      </c>
      <c r="F1721" s="1">
        <v>20122.94586</v>
      </c>
      <c r="G1721" s="1" t="s">
        <v>2972</v>
      </c>
      <c r="H1721" s="1" t="s">
        <v>6511</v>
      </c>
      <c r="I1721" s="1" t="s">
        <v>1241</v>
      </c>
      <c r="J1721" s="1" t="str">
        <f>VLOOKUP(I1721,tblCountries6[],2,FALSE)</f>
        <v>India</v>
      </c>
      <c r="K1721" s="1" t="s">
        <v>2431</v>
      </c>
      <c r="L1721" s="1">
        <v>3</v>
      </c>
      <c r="M1721" s="2" t="str">
        <f t="shared" si="79"/>
        <v>india</v>
      </c>
      <c r="N1721" s="2" t="str">
        <f>VLOOKUP(M1721,ClearingKeys!$A$2:$B$104,2,FALSE)</f>
        <v>ASIA</v>
      </c>
      <c r="O1721" s="2">
        <f t="shared" si="78"/>
        <v>3</v>
      </c>
      <c r="P1721" t="str">
        <f t="shared" si="80"/>
        <v>India</v>
      </c>
    </row>
    <row r="1722" spans="1:16" ht="51" x14ac:dyDescent="0.2">
      <c r="A1722" s="1" t="s">
        <v>6537</v>
      </c>
      <c r="B1722" s="1" t="s">
        <v>1350</v>
      </c>
      <c r="C1722" s="1">
        <v>45000</v>
      </c>
      <c r="D1722" s="1">
        <v>45000</v>
      </c>
      <c r="E1722" s="1" t="s">
        <v>211</v>
      </c>
      <c r="F1722" s="1">
        <v>70928.022240000006</v>
      </c>
      <c r="G1722" s="1" t="s">
        <v>1711</v>
      </c>
      <c r="H1722" s="1" t="s">
        <v>6511</v>
      </c>
      <c r="I1722" s="1" t="s">
        <v>922</v>
      </c>
      <c r="J1722" s="1" t="str">
        <f>VLOOKUP(I1722,tblCountries6[],2,FALSE)</f>
        <v>UK</v>
      </c>
      <c r="K1722" s="1" t="s">
        <v>2431</v>
      </c>
      <c r="L1722" s="1">
        <v>20</v>
      </c>
      <c r="M1722" s="2" t="str">
        <f t="shared" si="79"/>
        <v>uk</v>
      </c>
      <c r="N1722" s="2" t="str">
        <f>VLOOKUP(M1722,ClearingKeys!$A$2:$B$104,2,FALSE)</f>
        <v>EUROPE</v>
      </c>
      <c r="O1722" s="2">
        <f t="shared" si="78"/>
        <v>20</v>
      </c>
      <c r="P1722" t="str">
        <f t="shared" si="80"/>
        <v>UK</v>
      </c>
    </row>
    <row r="1723" spans="1:16" ht="38.25" x14ac:dyDescent="0.2">
      <c r="A1723" s="1" t="s">
        <v>6538</v>
      </c>
      <c r="B1723" s="1" t="s">
        <v>4533</v>
      </c>
      <c r="C1723" s="1">
        <v>67000</v>
      </c>
      <c r="D1723" s="1">
        <v>67000</v>
      </c>
      <c r="E1723" s="1" t="s">
        <v>2902</v>
      </c>
      <c r="F1723" s="1">
        <v>67000</v>
      </c>
      <c r="G1723" s="1" t="s">
        <v>3027</v>
      </c>
      <c r="H1723" s="1" t="s">
        <v>3027</v>
      </c>
      <c r="I1723" s="1" t="s">
        <v>2895</v>
      </c>
      <c r="J1723" s="1" t="str">
        <f>VLOOKUP(I1723,tblCountries6[],2,FALSE)</f>
        <v>USA</v>
      </c>
      <c r="K1723" s="1" t="s">
        <v>1240</v>
      </c>
      <c r="L1723" s="1">
        <v>16</v>
      </c>
      <c r="M1723" s="2" t="str">
        <f t="shared" si="79"/>
        <v>usa</v>
      </c>
      <c r="N1723" s="2" t="str">
        <f>VLOOKUP(M1723,ClearingKeys!$A$2:$B$104,2,FALSE)</f>
        <v>NA</v>
      </c>
      <c r="O1723" s="2">
        <f t="shared" si="78"/>
        <v>16</v>
      </c>
      <c r="P1723" t="str">
        <f t="shared" si="80"/>
        <v>USA</v>
      </c>
    </row>
    <row r="1724" spans="1:16" ht="38.25" x14ac:dyDescent="0.2">
      <c r="A1724" s="1" t="s">
        <v>6535</v>
      </c>
      <c r="B1724" s="1" t="s">
        <v>561</v>
      </c>
      <c r="C1724" s="1">
        <v>30000</v>
      </c>
      <c r="D1724" s="1">
        <v>30000</v>
      </c>
      <c r="E1724" s="1" t="s">
        <v>2902</v>
      </c>
      <c r="F1724" s="1">
        <v>30000</v>
      </c>
      <c r="G1724" s="1" t="s">
        <v>6088</v>
      </c>
      <c r="H1724" s="1" t="s">
        <v>6511</v>
      </c>
      <c r="I1724" s="1" t="s">
        <v>2895</v>
      </c>
      <c r="J1724" s="1" t="str">
        <f>VLOOKUP(I1724,tblCountries6[],2,FALSE)</f>
        <v>USA</v>
      </c>
      <c r="K1724" s="1" t="s">
        <v>5350</v>
      </c>
      <c r="L1724" s="1">
        <v>4</v>
      </c>
      <c r="M1724" s="2" t="str">
        <f t="shared" si="79"/>
        <v>usa</v>
      </c>
      <c r="N1724" s="2" t="str">
        <f>VLOOKUP(M1724,ClearingKeys!$A$2:$B$104,2,FALSE)</f>
        <v>NA</v>
      </c>
      <c r="O1724" s="2">
        <f t="shared" si="78"/>
        <v>4</v>
      </c>
      <c r="P1724" t="str">
        <f t="shared" si="80"/>
        <v>USA</v>
      </c>
    </row>
    <row r="1725" spans="1:16" ht="38.25" x14ac:dyDescent="0.2">
      <c r="A1725" s="1" t="s">
        <v>6536</v>
      </c>
      <c r="B1725" s="1" t="s">
        <v>488</v>
      </c>
      <c r="C1725" s="1" t="s">
        <v>4798</v>
      </c>
      <c r="D1725" s="1">
        <v>140000</v>
      </c>
      <c r="E1725" s="1" t="s">
        <v>2037</v>
      </c>
      <c r="F1725" s="1">
        <v>148102.2286</v>
      </c>
      <c r="G1725" s="1" t="s">
        <v>6415</v>
      </c>
      <c r="H1725" s="1" t="s">
        <v>3027</v>
      </c>
      <c r="I1725" s="1" t="s">
        <v>5737</v>
      </c>
      <c r="J1725" s="1" t="str">
        <f>VLOOKUP(I1725,tblCountries6[],2,FALSE)</f>
        <v>Switzerland</v>
      </c>
      <c r="K1725" s="1" t="s">
        <v>5350</v>
      </c>
      <c r="L1725" s="1">
        <v>6</v>
      </c>
      <c r="M1725" s="2" t="str">
        <f t="shared" si="79"/>
        <v>switzerland</v>
      </c>
      <c r="N1725" s="2" t="str">
        <f>VLOOKUP(M1725,ClearingKeys!$A$2:$B$104,2,FALSE)</f>
        <v>EUROPE</v>
      </c>
      <c r="O1725" s="2">
        <f t="shared" si="78"/>
        <v>6</v>
      </c>
      <c r="P1725" t="str">
        <f t="shared" si="80"/>
        <v>Switzerland</v>
      </c>
    </row>
    <row r="1726" spans="1:16" ht="51" x14ac:dyDescent="0.2">
      <c r="A1726" s="1" t="s">
        <v>6387</v>
      </c>
      <c r="B1726" s="1" t="s">
        <v>391</v>
      </c>
      <c r="C1726" s="1">
        <v>71500</v>
      </c>
      <c r="D1726" s="1">
        <v>71500</v>
      </c>
      <c r="E1726" s="1" t="s">
        <v>2902</v>
      </c>
      <c r="F1726" s="1">
        <v>71500</v>
      </c>
      <c r="G1726" s="1" t="s">
        <v>4069</v>
      </c>
      <c r="H1726" s="1" t="s">
        <v>3027</v>
      </c>
      <c r="I1726" s="1" t="s">
        <v>2895</v>
      </c>
      <c r="J1726" s="1" t="str">
        <f>VLOOKUP(I1726,tblCountries6[],2,FALSE)</f>
        <v>USA</v>
      </c>
      <c r="K1726" s="1" t="s">
        <v>2431</v>
      </c>
      <c r="L1726" s="1">
        <v>11</v>
      </c>
      <c r="M1726" s="2" t="str">
        <f t="shared" si="79"/>
        <v>usa</v>
      </c>
      <c r="N1726" s="2" t="str">
        <f>VLOOKUP(M1726,ClearingKeys!$A$2:$B$104,2,FALSE)</f>
        <v>NA</v>
      </c>
      <c r="O1726" s="2">
        <f t="shared" si="78"/>
        <v>11</v>
      </c>
      <c r="P1726" t="str">
        <f t="shared" si="80"/>
        <v>USA</v>
      </c>
    </row>
    <row r="1727" spans="1:16" ht="38.25" hidden="1" x14ac:dyDescent="0.2">
      <c r="A1727" s="1" t="s">
        <v>6388</v>
      </c>
      <c r="B1727" s="1" t="s">
        <v>3946</v>
      </c>
      <c r="C1727" s="1">
        <v>67000</v>
      </c>
      <c r="D1727" s="1">
        <v>67000</v>
      </c>
      <c r="E1727" s="1" t="s">
        <v>2902</v>
      </c>
      <c r="F1727" s="1">
        <v>67000</v>
      </c>
      <c r="G1727" s="1" t="s">
        <v>3027</v>
      </c>
      <c r="H1727" s="1" t="s">
        <v>3027</v>
      </c>
      <c r="I1727" s="1" t="s">
        <v>2895</v>
      </c>
      <c r="J1727" s="1" t="str">
        <f>VLOOKUP(I1727,tblCountries6[],2,FALSE)</f>
        <v>USA</v>
      </c>
      <c r="K1727" s="1" t="s">
        <v>422</v>
      </c>
      <c r="L1727" s="1">
        <v>6</v>
      </c>
      <c r="M1727" s="2" t="str">
        <f t="shared" si="79"/>
        <v>usa</v>
      </c>
      <c r="N1727" s="2" t="str">
        <f>VLOOKUP(M1727,ClearingKeys!$A$2:$B$104,2,FALSE)</f>
        <v>NA</v>
      </c>
      <c r="O1727" s="2">
        <f t="shared" si="78"/>
        <v>6</v>
      </c>
      <c r="P1727" t="str">
        <f t="shared" si="80"/>
        <v>USA</v>
      </c>
    </row>
    <row r="1728" spans="1:16" ht="38.25" x14ac:dyDescent="0.2">
      <c r="A1728" s="1" t="s">
        <v>6385</v>
      </c>
      <c r="B1728" s="1" t="s">
        <v>4006</v>
      </c>
      <c r="C1728" s="1">
        <v>40000</v>
      </c>
      <c r="D1728" s="1">
        <v>40000</v>
      </c>
      <c r="E1728" s="1" t="s">
        <v>2902</v>
      </c>
      <c r="F1728" s="1">
        <v>40000</v>
      </c>
      <c r="G1728" s="1" t="s">
        <v>1712</v>
      </c>
      <c r="H1728" s="1" t="s">
        <v>6511</v>
      </c>
      <c r="I1728" s="1" t="s">
        <v>2895</v>
      </c>
      <c r="J1728" s="1" t="str">
        <f>VLOOKUP(I1728,tblCountries6[],2,FALSE)</f>
        <v>USA</v>
      </c>
      <c r="K1728" s="1" t="s">
        <v>1240</v>
      </c>
      <c r="L1728" s="1">
        <v>5</v>
      </c>
      <c r="M1728" s="2" t="str">
        <f t="shared" si="79"/>
        <v>usa</v>
      </c>
      <c r="N1728" s="2" t="str">
        <f>VLOOKUP(M1728,ClearingKeys!$A$2:$B$104,2,FALSE)</f>
        <v>NA</v>
      </c>
      <c r="O1728" s="2">
        <f t="shared" si="78"/>
        <v>5</v>
      </c>
      <c r="P1728" t="str">
        <f t="shared" si="80"/>
        <v>USA</v>
      </c>
    </row>
    <row r="1729" spans="1:16" ht="38.25" x14ac:dyDescent="0.2">
      <c r="A1729" s="1" t="s">
        <v>6386</v>
      </c>
      <c r="B1729" s="1" t="s">
        <v>2291</v>
      </c>
      <c r="C1729" s="1">
        <v>65000</v>
      </c>
      <c r="D1729" s="1">
        <v>65000</v>
      </c>
      <c r="E1729" s="1" t="s">
        <v>2902</v>
      </c>
      <c r="F1729" s="1">
        <v>65000</v>
      </c>
      <c r="G1729" s="1" t="s">
        <v>6244</v>
      </c>
      <c r="H1729" s="1" t="s">
        <v>3027</v>
      </c>
      <c r="I1729" s="1" t="s">
        <v>2895</v>
      </c>
      <c r="J1729" s="1" t="str">
        <f>VLOOKUP(I1729,tblCountries6[],2,FALSE)</f>
        <v>USA</v>
      </c>
      <c r="K1729" s="1" t="s">
        <v>1240</v>
      </c>
      <c r="L1729" s="1">
        <v>2</v>
      </c>
      <c r="M1729" s="2" t="str">
        <f t="shared" si="79"/>
        <v>usa</v>
      </c>
      <c r="N1729" s="2" t="str">
        <f>VLOOKUP(M1729,ClearingKeys!$A$2:$B$104,2,FALSE)</f>
        <v>NA</v>
      </c>
      <c r="O1729" s="2">
        <f t="shared" si="78"/>
        <v>2</v>
      </c>
      <c r="P1729" t="str">
        <f t="shared" si="80"/>
        <v>USA</v>
      </c>
    </row>
    <row r="1730" spans="1:16" ht="38.25" x14ac:dyDescent="0.2">
      <c r="A1730" s="1" t="s">
        <v>6391</v>
      </c>
      <c r="B1730" s="1" t="s">
        <v>1208</v>
      </c>
      <c r="C1730" s="1">
        <v>72000</v>
      </c>
      <c r="D1730" s="1">
        <v>72000</v>
      </c>
      <c r="E1730" s="1" t="s">
        <v>2902</v>
      </c>
      <c r="F1730" s="1">
        <v>72000</v>
      </c>
      <c r="G1730" s="1" t="s">
        <v>5482</v>
      </c>
      <c r="H1730" s="1" t="s">
        <v>5482</v>
      </c>
      <c r="I1730" s="1" t="s">
        <v>2895</v>
      </c>
      <c r="J1730" s="1" t="str">
        <f>VLOOKUP(I1730,tblCountries6[],2,FALSE)</f>
        <v>USA</v>
      </c>
      <c r="K1730" s="1" t="s">
        <v>5350</v>
      </c>
      <c r="L1730" s="1">
        <v>13</v>
      </c>
      <c r="M1730" s="2" t="str">
        <f t="shared" si="79"/>
        <v>usa</v>
      </c>
      <c r="N1730" s="2" t="str">
        <f>VLOOKUP(M1730,ClearingKeys!$A$2:$B$104,2,FALSE)</f>
        <v>NA</v>
      </c>
      <c r="O1730" s="2">
        <f t="shared" si="78"/>
        <v>13</v>
      </c>
      <c r="P1730" t="str">
        <f t="shared" si="80"/>
        <v>USA</v>
      </c>
    </row>
    <row r="1731" spans="1:16" ht="76.5" x14ac:dyDescent="0.2">
      <c r="A1731" s="1" t="s">
        <v>6395</v>
      </c>
      <c r="B1731" s="1" t="s">
        <v>410</v>
      </c>
      <c r="C1731" s="1">
        <v>52500</v>
      </c>
      <c r="D1731" s="1">
        <v>52500</v>
      </c>
      <c r="E1731" s="1" t="s">
        <v>2902</v>
      </c>
      <c r="F1731" s="1">
        <v>52500</v>
      </c>
      <c r="G1731" s="1" t="s">
        <v>2942</v>
      </c>
      <c r="H1731" s="1" t="s">
        <v>3027</v>
      </c>
      <c r="I1731" s="1" t="s">
        <v>2895</v>
      </c>
      <c r="J1731" s="1" t="str">
        <f>VLOOKUP(I1731,tblCountries6[],2,FALSE)</f>
        <v>USA</v>
      </c>
      <c r="K1731" s="1" t="s">
        <v>2431</v>
      </c>
      <c r="L1731" s="1">
        <v>3</v>
      </c>
      <c r="M1731" s="2" t="str">
        <f t="shared" si="79"/>
        <v>usa</v>
      </c>
      <c r="N1731" s="2" t="str">
        <f>VLOOKUP(M1731,ClearingKeys!$A$2:$B$104,2,FALSE)</f>
        <v>NA</v>
      </c>
      <c r="O1731" s="2">
        <f t="shared" si="78"/>
        <v>3</v>
      </c>
      <c r="P1731" t="str">
        <f t="shared" si="80"/>
        <v>USA</v>
      </c>
    </row>
    <row r="1732" spans="1:16" ht="38.25" x14ac:dyDescent="0.2">
      <c r="A1732" s="1" t="s">
        <v>6394</v>
      </c>
      <c r="B1732" s="1" t="s">
        <v>3861</v>
      </c>
      <c r="C1732" s="1">
        <v>444</v>
      </c>
      <c r="D1732" s="1">
        <v>5320</v>
      </c>
      <c r="E1732" s="1" t="s">
        <v>2902</v>
      </c>
      <c r="F1732" s="1">
        <v>5320</v>
      </c>
      <c r="G1732" s="1" t="s">
        <v>2234</v>
      </c>
      <c r="H1732" s="1" t="s">
        <v>3027</v>
      </c>
      <c r="I1732" s="1" t="s">
        <v>1241</v>
      </c>
      <c r="J1732" s="1" t="str">
        <f>VLOOKUP(I1732,tblCountries6[],2,FALSE)</f>
        <v>India</v>
      </c>
      <c r="K1732" s="1" t="s">
        <v>5350</v>
      </c>
      <c r="L1732" s="1">
        <v>5</v>
      </c>
      <c r="M1732" s="2" t="str">
        <f t="shared" si="79"/>
        <v>india</v>
      </c>
      <c r="N1732" s="2" t="str">
        <f>VLOOKUP(M1732,ClearingKeys!$A$2:$B$104,2,FALSE)</f>
        <v>ASIA</v>
      </c>
      <c r="O1732" s="2">
        <f t="shared" si="78"/>
        <v>5</v>
      </c>
      <c r="P1732" t="str">
        <f t="shared" si="80"/>
        <v>India</v>
      </c>
    </row>
    <row r="1733" spans="1:16" ht="51" x14ac:dyDescent="0.2">
      <c r="A1733" s="1" t="s">
        <v>6401</v>
      </c>
      <c r="B1733" s="1" t="s">
        <v>676</v>
      </c>
      <c r="C1733" s="1">
        <v>1500</v>
      </c>
      <c r="D1733" s="1">
        <v>18000</v>
      </c>
      <c r="E1733" s="1" t="s">
        <v>2902</v>
      </c>
      <c r="F1733" s="1">
        <v>18000</v>
      </c>
      <c r="G1733" s="1" t="s">
        <v>6241</v>
      </c>
      <c r="H1733" s="1" t="s">
        <v>519</v>
      </c>
      <c r="I1733" s="1" t="s">
        <v>2638</v>
      </c>
      <c r="J1733" s="1" t="str">
        <f>VLOOKUP(I1733,tblCountries6[],2,FALSE)</f>
        <v>UAE</v>
      </c>
      <c r="K1733" s="1" t="s">
        <v>2431</v>
      </c>
      <c r="L1733" s="1">
        <v>3</v>
      </c>
      <c r="M1733" s="2" t="str">
        <f t="shared" si="79"/>
        <v>uae</v>
      </c>
      <c r="N1733" s="2" t="str">
        <f>VLOOKUP(M1733,ClearingKeys!$A$2:$B$104,2,FALSE)</f>
        <v>ASIA</v>
      </c>
      <c r="O1733" s="2">
        <f t="shared" si="78"/>
        <v>3</v>
      </c>
      <c r="P1733" t="str">
        <f t="shared" si="80"/>
        <v>Uae</v>
      </c>
    </row>
    <row r="1734" spans="1:16" ht="38.25" x14ac:dyDescent="0.2">
      <c r="A1734" s="1" t="s">
        <v>6399</v>
      </c>
      <c r="B1734" s="1" t="s">
        <v>6304</v>
      </c>
      <c r="C1734" s="1" t="s">
        <v>261</v>
      </c>
      <c r="D1734" s="1">
        <v>140000</v>
      </c>
      <c r="E1734" s="1" t="s">
        <v>718</v>
      </c>
      <c r="F1734" s="1">
        <v>2493.1083359999998</v>
      </c>
      <c r="G1734" s="1" t="s">
        <v>1116</v>
      </c>
      <c r="H1734" s="1" t="s">
        <v>6513</v>
      </c>
      <c r="I1734" s="1" t="s">
        <v>1241</v>
      </c>
      <c r="J1734" s="1" t="str">
        <f>VLOOKUP(I1734,tblCountries6[],2,FALSE)</f>
        <v>India</v>
      </c>
      <c r="K1734" s="1" t="s">
        <v>1240</v>
      </c>
      <c r="L1734" s="1">
        <v>5</v>
      </c>
      <c r="M1734" s="2" t="str">
        <f t="shared" si="79"/>
        <v>india</v>
      </c>
      <c r="N1734" s="2" t="str">
        <f>VLOOKUP(M1734,ClearingKeys!$A$2:$B$104,2,FALSE)</f>
        <v>ASIA</v>
      </c>
      <c r="O1734" s="2">
        <f t="shared" ref="O1734:O1797" si="81">IF(ISBLANK(L1734),"na",L1734)</f>
        <v>5</v>
      </c>
      <c r="P1734" t="str">
        <f t="shared" si="80"/>
        <v>India</v>
      </c>
    </row>
    <row r="1735" spans="1:16" ht="38.25" x14ac:dyDescent="0.2">
      <c r="A1735" s="1" t="s">
        <v>6397</v>
      </c>
      <c r="B1735" s="1" t="s">
        <v>6173</v>
      </c>
      <c r="C1735" s="1">
        <v>1400</v>
      </c>
      <c r="D1735" s="1">
        <v>16800</v>
      </c>
      <c r="E1735" s="1" t="s">
        <v>2896</v>
      </c>
      <c r="F1735" s="1">
        <v>21342.710579999999</v>
      </c>
      <c r="G1735" s="1" t="s">
        <v>4602</v>
      </c>
      <c r="H1735" s="1" t="s">
        <v>519</v>
      </c>
      <c r="I1735" s="1" t="s">
        <v>1950</v>
      </c>
      <c r="J1735" s="1" t="str">
        <f>VLOOKUP(I1735,tblCountries6[],2,FALSE)</f>
        <v>Portugal</v>
      </c>
      <c r="K1735" s="1" t="s">
        <v>1240</v>
      </c>
      <c r="L1735" s="1">
        <v>15</v>
      </c>
      <c r="M1735" s="2" t="str">
        <f t="shared" ref="M1735:M1798" si="82">TRIM(LOWER(J1735))</f>
        <v>portugal</v>
      </c>
      <c r="N1735" s="2" t="str">
        <f>VLOOKUP(M1735,ClearingKeys!$A$2:$B$104,2,FALSE)</f>
        <v>EUROPE</v>
      </c>
      <c r="O1735" s="2">
        <f t="shared" si="81"/>
        <v>15</v>
      </c>
      <c r="P1735" t="str">
        <f t="shared" ref="P1735:P1798" si="83">IF(M1735="usa","USA",IF(M1735="UK","UK",PROPER(M1735)))</f>
        <v>Portugal</v>
      </c>
    </row>
    <row r="1736" spans="1:16" ht="38.25" x14ac:dyDescent="0.2">
      <c r="A1736" s="1" t="s">
        <v>6396</v>
      </c>
      <c r="B1736" s="1" t="s">
        <v>2045</v>
      </c>
      <c r="C1736" s="1">
        <v>85000</v>
      </c>
      <c r="D1736" s="1">
        <v>85000</v>
      </c>
      <c r="E1736" s="1" t="s">
        <v>2902</v>
      </c>
      <c r="F1736" s="1">
        <v>85000</v>
      </c>
      <c r="G1736" s="1" t="s">
        <v>6552</v>
      </c>
      <c r="H1736" s="1" t="s">
        <v>3027</v>
      </c>
      <c r="I1736" s="1" t="s">
        <v>2895</v>
      </c>
      <c r="J1736" s="1" t="str">
        <f>VLOOKUP(I1736,tblCountries6[],2,FALSE)</f>
        <v>USA</v>
      </c>
      <c r="K1736" s="1" t="s">
        <v>5350</v>
      </c>
      <c r="L1736" s="1">
        <v>15</v>
      </c>
      <c r="M1736" s="2" t="str">
        <f t="shared" si="82"/>
        <v>usa</v>
      </c>
      <c r="N1736" s="2" t="str">
        <f>VLOOKUP(M1736,ClearingKeys!$A$2:$B$104,2,FALSE)</f>
        <v>NA</v>
      </c>
      <c r="O1736" s="2">
        <f t="shared" si="81"/>
        <v>15</v>
      </c>
      <c r="P1736" t="str">
        <f t="shared" si="83"/>
        <v>USA</v>
      </c>
    </row>
    <row r="1737" spans="1:16" ht="38.25" x14ac:dyDescent="0.2">
      <c r="A1737" s="1" t="s">
        <v>6402</v>
      </c>
      <c r="B1737" s="1" t="s">
        <v>1797</v>
      </c>
      <c r="C1737" s="1">
        <v>80000</v>
      </c>
      <c r="D1737" s="1">
        <v>80000</v>
      </c>
      <c r="E1737" s="1" t="s">
        <v>2902</v>
      </c>
      <c r="F1737" s="1">
        <v>80000</v>
      </c>
      <c r="G1737" s="1" t="s">
        <v>4092</v>
      </c>
      <c r="H1737" s="1" t="s">
        <v>4092</v>
      </c>
      <c r="I1737" s="1" t="s">
        <v>2543</v>
      </c>
      <c r="J1737" s="1" t="str">
        <f>VLOOKUP(I1737,tblCountries6[],2,FALSE)</f>
        <v>Brasil</v>
      </c>
      <c r="K1737" s="1" t="s">
        <v>5881</v>
      </c>
      <c r="L1737" s="1">
        <v>9</v>
      </c>
      <c r="M1737" s="2" t="str">
        <f t="shared" si="82"/>
        <v>brasil</v>
      </c>
      <c r="N1737" s="2" t="str">
        <f>VLOOKUP(M1737,ClearingKeys!$A$2:$B$104,2,FALSE)</f>
        <v>SA</v>
      </c>
      <c r="O1737" s="2">
        <f t="shared" si="81"/>
        <v>9</v>
      </c>
      <c r="P1737" t="str">
        <f t="shared" si="83"/>
        <v>Brasil</v>
      </c>
    </row>
    <row r="1738" spans="1:16" ht="51" x14ac:dyDescent="0.2">
      <c r="A1738" s="1" t="s">
        <v>6403</v>
      </c>
      <c r="B1738" s="1" t="s">
        <v>5690</v>
      </c>
      <c r="C1738" s="1">
        <v>500000</v>
      </c>
      <c r="D1738" s="1">
        <v>500000</v>
      </c>
      <c r="E1738" s="1" t="s">
        <v>718</v>
      </c>
      <c r="F1738" s="1">
        <v>8903.9583440000006</v>
      </c>
      <c r="G1738" s="1" t="s">
        <v>1497</v>
      </c>
      <c r="H1738" s="1" t="s">
        <v>6511</v>
      </c>
      <c r="I1738" s="1" t="s">
        <v>1241</v>
      </c>
      <c r="J1738" s="1" t="str">
        <f>VLOOKUP(I1738,tblCountries6[],2,FALSE)</f>
        <v>India</v>
      </c>
      <c r="K1738" s="1" t="s">
        <v>2431</v>
      </c>
      <c r="L1738" s="1">
        <v>0</v>
      </c>
      <c r="M1738" s="2" t="str">
        <f t="shared" si="82"/>
        <v>india</v>
      </c>
      <c r="N1738" s="2" t="str">
        <f>VLOOKUP(M1738,ClearingKeys!$A$2:$B$104,2,FALSE)</f>
        <v>ASIA</v>
      </c>
      <c r="O1738" s="2">
        <f t="shared" si="81"/>
        <v>0</v>
      </c>
      <c r="P1738" t="str">
        <f t="shared" si="83"/>
        <v>India</v>
      </c>
    </row>
    <row r="1739" spans="1:16" ht="51" x14ac:dyDescent="0.2">
      <c r="A1739" s="1" t="s">
        <v>6404</v>
      </c>
      <c r="B1739" s="1" t="s">
        <v>451</v>
      </c>
      <c r="C1739" s="1">
        <v>125000</v>
      </c>
      <c r="D1739" s="1">
        <v>125000</v>
      </c>
      <c r="E1739" s="1" t="s">
        <v>2902</v>
      </c>
      <c r="F1739" s="1">
        <v>125000</v>
      </c>
      <c r="G1739" s="1" t="s">
        <v>6360</v>
      </c>
      <c r="H1739" s="1" t="s">
        <v>3027</v>
      </c>
      <c r="I1739" s="1" t="s">
        <v>2895</v>
      </c>
      <c r="J1739" s="1" t="str">
        <f>VLOOKUP(I1739,tblCountries6[],2,FALSE)</f>
        <v>USA</v>
      </c>
      <c r="K1739" s="1" t="s">
        <v>2431</v>
      </c>
      <c r="L1739" s="1">
        <v>10</v>
      </c>
      <c r="M1739" s="2" t="str">
        <f t="shared" si="82"/>
        <v>usa</v>
      </c>
      <c r="N1739" s="2" t="str">
        <f>VLOOKUP(M1739,ClearingKeys!$A$2:$B$104,2,FALSE)</f>
        <v>NA</v>
      </c>
      <c r="O1739" s="2">
        <f t="shared" si="81"/>
        <v>10</v>
      </c>
      <c r="P1739" t="str">
        <f t="shared" si="83"/>
        <v>USA</v>
      </c>
    </row>
    <row r="1740" spans="1:16" ht="51" x14ac:dyDescent="0.2">
      <c r="A1740" s="1" t="s">
        <v>6405</v>
      </c>
      <c r="B1740" s="1" t="s">
        <v>4444</v>
      </c>
      <c r="C1740" s="1">
        <v>1300000</v>
      </c>
      <c r="D1740" s="1">
        <v>1300000</v>
      </c>
      <c r="E1740" s="1" t="s">
        <v>718</v>
      </c>
      <c r="F1740" s="1">
        <v>23150.291689999998</v>
      </c>
      <c r="G1740" s="1" t="s">
        <v>3027</v>
      </c>
      <c r="H1740" s="1" t="s">
        <v>3027</v>
      </c>
      <c r="I1740" s="1" t="s">
        <v>1241</v>
      </c>
      <c r="J1740" s="1" t="str">
        <f>VLOOKUP(I1740,tblCountries6[],2,FALSE)</f>
        <v>India</v>
      </c>
      <c r="K1740" s="1" t="s">
        <v>2431</v>
      </c>
      <c r="L1740" s="1">
        <v>9</v>
      </c>
      <c r="M1740" s="2" t="str">
        <f t="shared" si="82"/>
        <v>india</v>
      </c>
      <c r="N1740" s="2" t="str">
        <f>VLOOKUP(M1740,ClearingKeys!$A$2:$B$104,2,FALSE)</f>
        <v>ASIA</v>
      </c>
      <c r="O1740" s="2">
        <f t="shared" si="81"/>
        <v>9</v>
      </c>
      <c r="P1740" t="str">
        <f t="shared" si="83"/>
        <v>India</v>
      </c>
    </row>
    <row r="1741" spans="1:16" ht="38.25" x14ac:dyDescent="0.2">
      <c r="A1741" s="1" t="s">
        <v>6412</v>
      </c>
      <c r="B1741" s="1" t="s">
        <v>892</v>
      </c>
      <c r="C1741" s="1">
        <v>1000</v>
      </c>
      <c r="D1741" s="1">
        <v>12000</v>
      </c>
      <c r="E1741" s="1" t="s">
        <v>2902</v>
      </c>
      <c r="F1741" s="1">
        <v>12000</v>
      </c>
      <c r="G1741" s="1" t="s">
        <v>3242</v>
      </c>
      <c r="H1741" s="1" t="s">
        <v>4092</v>
      </c>
      <c r="I1741" s="1" t="s">
        <v>1241</v>
      </c>
      <c r="J1741" s="1" t="str">
        <f>VLOOKUP(I1741,tblCountries6[],2,FALSE)</f>
        <v>India</v>
      </c>
      <c r="K1741" s="1" t="s">
        <v>5350</v>
      </c>
      <c r="L1741" s="1">
        <v>7</v>
      </c>
      <c r="M1741" s="2" t="str">
        <f t="shared" si="82"/>
        <v>india</v>
      </c>
      <c r="N1741" s="2" t="str">
        <f>VLOOKUP(M1741,ClearingKeys!$A$2:$B$104,2,FALSE)</f>
        <v>ASIA</v>
      </c>
      <c r="O1741" s="2">
        <f t="shared" si="81"/>
        <v>7</v>
      </c>
      <c r="P1741" t="str">
        <f t="shared" si="83"/>
        <v>India</v>
      </c>
    </row>
    <row r="1742" spans="1:16" ht="38.25" x14ac:dyDescent="0.2">
      <c r="A1742" s="1" t="s">
        <v>6416</v>
      </c>
      <c r="B1742" s="1" t="s">
        <v>1968</v>
      </c>
      <c r="C1742" s="1">
        <v>30000</v>
      </c>
      <c r="D1742" s="1">
        <v>30000</v>
      </c>
      <c r="E1742" s="1" t="s">
        <v>2902</v>
      </c>
      <c r="F1742" s="1">
        <v>30000</v>
      </c>
      <c r="G1742" s="1" t="s">
        <v>1060</v>
      </c>
      <c r="H1742" s="1" t="s">
        <v>6511</v>
      </c>
      <c r="I1742" s="1" t="s">
        <v>6298</v>
      </c>
      <c r="J1742" s="1" t="str">
        <f>VLOOKUP(I1742,tblCountries6[],2,FALSE)</f>
        <v>malaysia</v>
      </c>
      <c r="K1742" s="1" t="s">
        <v>5881</v>
      </c>
      <c r="L1742" s="1">
        <v>12</v>
      </c>
      <c r="M1742" s="2" t="str">
        <f t="shared" si="82"/>
        <v>malaysia</v>
      </c>
      <c r="N1742" s="2" t="str">
        <f>VLOOKUP(M1742,ClearingKeys!$A$2:$B$104,2,FALSE)</f>
        <v>ASIA</v>
      </c>
      <c r="O1742" s="2">
        <f t="shared" si="81"/>
        <v>12</v>
      </c>
      <c r="P1742" t="str">
        <f t="shared" si="83"/>
        <v>Malaysia</v>
      </c>
    </row>
    <row r="1743" spans="1:16" ht="38.25" x14ac:dyDescent="0.2">
      <c r="A1743" s="1" t="s">
        <v>6413</v>
      </c>
      <c r="B1743" s="1" t="s">
        <v>1499</v>
      </c>
      <c r="C1743" s="1">
        <v>72000</v>
      </c>
      <c r="D1743" s="1">
        <v>72000</v>
      </c>
      <c r="E1743" s="1" t="s">
        <v>2896</v>
      </c>
      <c r="F1743" s="1">
        <v>91468.759609999994</v>
      </c>
      <c r="G1743" s="1" t="s">
        <v>1988</v>
      </c>
      <c r="H1743" s="1" t="s">
        <v>3027</v>
      </c>
      <c r="I1743" s="1" t="s">
        <v>1288</v>
      </c>
      <c r="J1743" s="1" t="str">
        <f>VLOOKUP(I1743,tblCountries6[],2,FALSE)</f>
        <v>Croatia</v>
      </c>
      <c r="K1743" s="1" t="s">
        <v>5881</v>
      </c>
      <c r="L1743" s="1">
        <v>3</v>
      </c>
      <c r="M1743" s="2" t="str">
        <f t="shared" si="82"/>
        <v>croatia</v>
      </c>
      <c r="N1743" s="2" t="str">
        <f>VLOOKUP(M1743,ClearingKeys!$A$2:$B$104,2,FALSE)</f>
        <v>EUROPE</v>
      </c>
      <c r="O1743" s="2">
        <f t="shared" si="81"/>
        <v>3</v>
      </c>
      <c r="P1743" t="str">
        <f t="shared" si="83"/>
        <v>Croatia</v>
      </c>
    </row>
    <row r="1744" spans="1:16" ht="51" x14ac:dyDescent="0.2">
      <c r="A1744" s="1" t="s">
        <v>6419</v>
      </c>
      <c r="B1744" s="1" t="s">
        <v>3087</v>
      </c>
      <c r="C1744" s="1" t="s">
        <v>6441</v>
      </c>
      <c r="D1744" s="1">
        <v>22300</v>
      </c>
      <c r="E1744" s="1" t="s">
        <v>211</v>
      </c>
      <c r="F1744" s="1">
        <v>35148.77547</v>
      </c>
      <c r="G1744" s="1" t="s">
        <v>796</v>
      </c>
      <c r="H1744" s="1" t="s">
        <v>6511</v>
      </c>
      <c r="I1744" s="1" t="s">
        <v>922</v>
      </c>
      <c r="J1744" s="1" t="str">
        <f>VLOOKUP(I1744,tblCountries6[],2,FALSE)</f>
        <v>UK</v>
      </c>
      <c r="K1744" s="1" t="s">
        <v>2431</v>
      </c>
      <c r="L1744" s="1">
        <v>4</v>
      </c>
      <c r="M1744" s="2" t="str">
        <f t="shared" si="82"/>
        <v>uk</v>
      </c>
      <c r="N1744" s="2" t="str">
        <f>VLOOKUP(M1744,ClearingKeys!$A$2:$B$104,2,FALSE)</f>
        <v>EUROPE</v>
      </c>
      <c r="O1744" s="2">
        <f t="shared" si="81"/>
        <v>4</v>
      </c>
      <c r="P1744" t="str">
        <f t="shared" si="83"/>
        <v>UK</v>
      </c>
    </row>
    <row r="1745" spans="1:16" ht="38.25" x14ac:dyDescent="0.2">
      <c r="A1745" s="1" t="s">
        <v>6418</v>
      </c>
      <c r="B1745" s="1" t="s">
        <v>3019</v>
      </c>
      <c r="C1745" s="1" t="s">
        <v>5710</v>
      </c>
      <c r="D1745" s="1">
        <v>31185</v>
      </c>
      <c r="E1745" s="1" t="s">
        <v>211</v>
      </c>
      <c r="F1745" s="1">
        <v>49153.119409999999</v>
      </c>
      <c r="G1745" s="1" t="s">
        <v>1679</v>
      </c>
      <c r="H1745" s="1" t="s">
        <v>3027</v>
      </c>
      <c r="I1745" s="1" t="s">
        <v>922</v>
      </c>
      <c r="J1745" s="1" t="str">
        <f>VLOOKUP(I1745,tblCountries6[],2,FALSE)</f>
        <v>UK</v>
      </c>
      <c r="K1745" s="1" t="s">
        <v>1240</v>
      </c>
      <c r="L1745" s="1">
        <v>7</v>
      </c>
      <c r="M1745" s="2" t="str">
        <f t="shared" si="82"/>
        <v>uk</v>
      </c>
      <c r="N1745" s="2" t="str">
        <f>VLOOKUP(M1745,ClearingKeys!$A$2:$B$104,2,FALSE)</f>
        <v>EUROPE</v>
      </c>
      <c r="O1745" s="2">
        <f t="shared" si="81"/>
        <v>7</v>
      </c>
      <c r="P1745" t="str">
        <f t="shared" si="83"/>
        <v>UK</v>
      </c>
    </row>
    <row r="1746" spans="1:16" ht="38.25" x14ac:dyDescent="0.2">
      <c r="A1746" s="1" t="s">
        <v>6422</v>
      </c>
      <c r="B1746" s="1" t="s">
        <v>2172</v>
      </c>
      <c r="C1746" s="1">
        <v>150000</v>
      </c>
      <c r="D1746" s="1">
        <v>150000</v>
      </c>
      <c r="E1746" s="1" t="s">
        <v>718</v>
      </c>
      <c r="F1746" s="1">
        <v>2671.1875030000001</v>
      </c>
      <c r="G1746" s="1" t="s">
        <v>1066</v>
      </c>
      <c r="H1746" s="1" t="s">
        <v>4092</v>
      </c>
      <c r="I1746" s="1" t="s">
        <v>1241</v>
      </c>
      <c r="J1746" s="1" t="str">
        <f>VLOOKUP(I1746,tblCountries6[],2,FALSE)</f>
        <v>India</v>
      </c>
      <c r="K1746" s="1" t="s">
        <v>5350</v>
      </c>
      <c r="L1746" s="1">
        <v>1</v>
      </c>
      <c r="M1746" s="2" t="str">
        <f t="shared" si="82"/>
        <v>india</v>
      </c>
      <c r="N1746" s="2" t="str">
        <f>VLOOKUP(M1746,ClearingKeys!$A$2:$B$104,2,FALSE)</f>
        <v>ASIA</v>
      </c>
      <c r="O1746" s="2">
        <f t="shared" si="81"/>
        <v>1</v>
      </c>
      <c r="P1746" t="str">
        <f t="shared" si="83"/>
        <v>India</v>
      </c>
    </row>
    <row r="1747" spans="1:16" ht="38.25" x14ac:dyDescent="0.2">
      <c r="A1747" s="1" t="s">
        <v>6420</v>
      </c>
      <c r="B1747" s="1" t="s">
        <v>1412</v>
      </c>
      <c r="C1747" s="1">
        <v>27000</v>
      </c>
      <c r="D1747" s="1">
        <v>27000</v>
      </c>
      <c r="E1747" s="1" t="s">
        <v>211</v>
      </c>
      <c r="F1747" s="1">
        <v>42556.813349999997</v>
      </c>
      <c r="G1747" s="1" t="s">
        <v>5427</v>
      </c>
      <c r="H1747" s="1" t="s">
        <v>3027</v>
      </c>
      <c r="I1747" s="1" t="s">
        <v>922</v>
      </c>
      <c r="J1747" s="1" t="str">
        <f>VLOOKUP(I1747,tblCountries6[],2,FALSE)</f>
        <v>UK</v>
      </c>
      <c r="K1747" s="1" t="s">
        <v>1240</v>
      </c>
      <c r="L1747" s="1">
        <v>3</v>
      </c>
      <c r="M1747" s="2" t="str">
        <f t="shared" si="82"/>
        <v>uk</v>
      </c>
      <c r="N1747" s="2" t="str">
        <f>VLOOKUP(M1747,ClearingKeys!$A$2:$B$104,2,FALSE)</f>
        <v>EUROPE</v>
      </c>
      <c r="O1747" s="2">
        <f t="shared" si="81"/>
        <v>3</v>
      </c>
      <c r="P1747" t="str">
        <f t="shared" si="83"/>
        <v>UK</v>
      </c>
    </row>
    <row r="1748" spans="1:16" ht="38.25" x14ac:dyDescent="0.2">
      <c r="A1748" s="1" t="s">
        <v>6351</v>
      </c>
      <c r="B1748" s="1" t="s">
        <v>1412</v>
      </c>
      <c r="C1748" s="1">
        <v>27000</v>
      </c>
      <c r="D1748" s="1">
        <v>27000</v>
      </c>
      <c r="E1748" s="1" t="s">
        <v>211</v>
      </c>
      <c r="F1748" s="1">
        <v>42556.813349999997</v>
      </c>
      <c r="G1748" s="1" t="s">
        <v>5427</v>
      </c>
      <c r="H1748" s="1" t="s">
        <v>3027</v>
      </c>
      <c r="I1748" s="1" t="s">
        <v>922</v>
      </c>
      <c r="J1748" s="1" t="str">
        <f>VLOOKUP(I1748,tblCountries6[],2,FALSE)</f>
        <v>UK</v>
      </c>
      <c r="K1748" s="1" t="s">
        <v>1240</v>
      </c>
      <c r="L1748" s="1">
        <v>3</v>
      </c>
      <c r="M1748" s="2" t="str">
        <f t="shared" si="82"/>
        <v>uk</v>
      </c>
      <c r="N1748" s="2" t="str">
        <f>VLOOKUP(M1748,ClearingKeys!$A$2:$B$104,2,FALSE)</f>
        <v>EUROPE</v>
      </c>
      <c r="O1748" s="2">
        <f t="shared" si="81"/>
        <v>3</v>
      </c>
      <c r="P1748" t="str">
        <f t="shared" si="83"/>
        <v>UK</v>
      </c>
    </row>
    <row r="1749" spans="1:16" ht="38.25" x14ac:dyDescent="0.2">
      <c r="A1749" s="1" t="s">
        <v>6353</v>
      </c>
      <c r="B1749" s="1" t="s">
        <v>251</v>
      </c>
      <c r="C1749" s="1">
        <v>74461</v>
      </c>
      <c r="D1749" s="1">
        <v>74461</v>
      </c>
      <c r="E1749" s="1" t="s">
        <v>2902</v>
      </c>
      <c r="F1749" s="1">
        <v>74461</v>
      </c>
      <c r="G1749" s="1" t="s">
        <v>380</v>
      </c>
      <c r="H1749" s="1" t="s">
        <v>6513</v>
      </c>
      <c r="I1749" s="1" t="s">
        <v>2895</v>
      </c>
      <c r="J1749" s="1" t="str">
        <f>VLOOKUP(I1749,tblCountries6[],2,FALSE)</f>
        <v>USA</v>
      </c>
      <c r="K1749" s="1" t="s">
        <v>5881</v>
      </c>
      <c r="L1749" s="1">
        <v>9</v>
      </c>
      <c r="M1749" s="2" t="str">
        <f t="shared" si="82"/>
        <v>usa</v>
      </c>
      <c r="N1749" s="2" t="str">
        <f>VLOOKUP(M1749,ClearingKeys!$A$2:$B$104,2,FALSE)</f>
        <v>NA</v>
      </c>
      <c r="O1749" s="2">
        <f t="shared" si="81"/>
        <v>9</v>
      </c>
      <c r="P1749" t="str">
        <f t="shared" si="83"/>
        <v>USA</v>
      </c>
    </row>
    <row r="1750" spans="1:16" ht="38.25" x14ac:dyDescent="0.2">
      <c r="A1750" s="1" t="s">
        <v>6350</v>
      </c>
      <c r="B1750" s="1" t="s">
        <v>625</v>
      </c>
      <c r="C1750" s="1" t="s">
        <v>587</v>
      </c>
      <c r="D1750" s="1">
        <v>26500</v>
      </c>
      <c r="E1750" s="1" t="s">
        <v>211</v>
      </c>
      <c r="F1750" s="1">
        <v>41768.72421</v>
      </c>
      <c r="G1750" s="1" t="s">
        <v>4174</v>
      </c>
      <c r="H1750" s="1" t="s">
        <v>3027</v>
      </c>
      <c r="I1750" s="1" t="s">
        <v>922</v>
      </c>
      <c r="J1750" s="1" t="str">
        <f>VLOOKUP(I1750,tblCountries6[],2,FALSE)</f>
        <v>UK</v>
      </c>
      <c r="K1750" s="1" t="s">
        <v>1240</v>
      </c>
      <c r="L1750" s="1">
        <v>16</v>
      </c>
      <c r="M1750" s="2" t="str">
        <f t="shared" si="82"/>
        <v>uk</v>
      </c>
      <c r="N1750" s="2" t="str">
        <f>VLOOKUP(M1750,ClearingKeys!$A$2:$B$104,2,FALSE)</f>
        <v>EUROPE</v>
      </c>
      <c r="O1750" s="2">
        <f t="shared" si="81"/>
        <v>16</v>
      </c>
      <c r="P1750" t="str">
        <f t="shared" si="83"/>
        <v>UK</v>
      </c>
    </row>
    <row r="1751" spans="1:16" ht="38.25" x14ac:dyDescent="0.2">
      <c r="A1751" s="1" t="s">
        <v>6371</v>
      </c>
      <c r="B1751" s="1" t="s">
        <v>6433</v>
      </c>
      <c r="C1751" s="1" t="s">
        <v>6038</v>
      </c>
      <c r="D1751" s="1">
        <v>480000</v>
      </c>
      <c r="E1751" s="1" t="s">
        <v>718</v>
      </c>
      <c r="F1751" s="1">
        <v>8547.8000100000008</v>
      </c>
      <c r="G1751" s="1" t="s">
        <v>331</v>
      </c>
      <c r="H1751" s="1" t="s">
        <v>6511</v>
      </c>
      <c r="I1751" s="1" t="s">
        <v>1241</v>
      </c>
      <c r="J1751" s="1" t="str">
        <f>VLOOKUP(I1751,tblCountries6[],2,FALSE)</f>
        <v>India</v>
      </c>
      <c r="K1751" s="1" t="s">
        <v>1240</v>
      </c>
      <c r="L1751" s="1">
        <v>1</v>
      </c>
      <c r="M1751" s="2" t="str">
        <f t="shared" si="82"/>
        <v>india</v>
      </c>
      <c r="N1751" s="2" t="str">
        <f>VLOOKUP(M1751,ClearingKeys!$A$2:$B$104,2,FALSE)</f>
        <v>ASIA</v>
      </c>
      <c r="O1751" s="2">
        <f t="shared" si="81"/>
        <v>1</v>
      </c>
      <c r="P1751" t="str">
        <f t="shared" si="83"/>
        <v>India</v>
      </c>
    </row>
    <row r="1752" spans="1:16" ht="38.25" x14ac:dyDescent="0.2">
      <c r="A1752" s="1" t="s">
        <v>6369</v>
      </c>
      <c r="B1752" s="1" t="s">
        <v>5370</v>
      </c>
      <c r="C1752" s="1">
        <v>200</v>
      </c>
      <c r="D1752" s="1">
        <v>2400</v>
      </c>
      <c r="E1752" s="1" t="s">
        <v>2902</v>
      </c>
      <c r="F1752" s="1">
        <v>2400</v>
      </c>
      <c r="G1752" s="1" t="s">
        <v>3929</v>
      </c>
      <c r="H1752" s="1" t="s">
        <v>6511</v>
      </c>
      <c r="I1752" s="1" t="s">
        <v>1241</v>
      </c>
      <c r="J1752" s="1" t="str">
        <f>VLOOKUP(I1752,tblCountries6[],2,FALSE)</f>
        <v>India</v>
      </c>
      <c r="K1752" s="1" t="s">
        <v>5350</v>
      </c>
      <c r="L1752" s="1">
        <v>3</v>
      </c>
      <c r="M1752" s="2" t="str">
        <f t="shared" si="82"/>
        <v>india</v>
      </c>
      <c r="N1752" s="2" t="str">
        <f>VLOOKUP(M1752,ClearingKeys!$A$2:$B$104,2,FALSE)</f>
        <v>ASIA</v>
      </c>
      <c r="O1752" s="2">
        <f t="shared" si="81"/>
        <v>3</v>
      </c>
      <c r="P1752" t="str">
        <f t="shared" si="83"/>
        <v>India</v>
      </c>
    </row>
    <row r="1753" spans="1:16" ht="38.25" x14ac:dyDescent="0.2">
      <c r="A1753" s="1" t="s">
        <v>6368</v>
      </c>
      <c r="B1753" s="1" t="s">
        <v>4677</v>
      </c>
      <c r="C1753" s="1">
        <v>3000</v>
      </c>
      <c r="D1753" s="1">
        <v>3000</v>
      </c>
      <c r="E1753" s="1" t="s">
        <v>2902</v>
      </c>
      <c r="F1753" s="1">
        <v>3000</v>
      </c>
      <c r="G1753" s="1" t="s">
        <v>3495</v>
      </c>
      <c r="H1753" s="1" t="s">
        <v>6511</v>
      </c>
      <c r="I1753" s="1" t="s">
        <v>6191</v>
      </c>
      <c r="J1753" s="1" t="str">
        <f>VLOOKUP(I1753,tblCountries6[],2,FALSE)</f>
        <v>Bangladesh</v>
      </c>
      <c r="K1753" s="1" t="s">
        <v>5881</v>
      </c>
      <c r="L1753" s="1">
        <v>12</v>
      </c>
      <c r="M1753" s="2" t="str">
        <f t="shared" si="82"/>
        <v>bangladesh</v>
      </c>
      <c r="N1753" s="2" t="str">
        <f>VLOOKUP(M1753,ClearingKeys!$A$2:$B$104,2,FALSE)</f>
        <v>ASIA</v>
      </c>
      <c r="O1753" s="2">
        <f t="shared" si="81"/>
        <v>12</v>
      </c>
      <c r="P1753" t="str">
        <f t="shared" si="83"/>
        <v>Bangladesh</v>
      </c>
    </row>
    <row r="1754" spans="1:16" ht="38.25" x14ac:dyDescent="0.2">
      <c r="A1754" s="1" t="s">
        <v>6367</v>
      </c>
      <c r="B1754" s="1" t="s">
        <v>4943</v>
      </c>
      <c r="C1754" s="1">
        <v>11000</v>
      </c>
      <c r="D1754" s="1">
        <v>11000</v>
      </c>
      <c r="E1754" s="1" t="s">
        <v>2902</v>
      </c>
      <c r="F1754" s="1">
        <v>11000</v>
      </c>
      <c r="G1754" s="1" t="s">
        <v>497</v>
      </c>
      <c r="H1754" s="1" t="s">
        <v>6511</v>
      </c>
      <c r="I1754" s="1" t="s">
        <v>1241</v>
      </c>
      <c r="J1754" s="1" t="str">
        <f>VLOOKUP(I1754,tblCountries6[],2,FALSE)</f>
        <v>India</v>
      </c>
      <c r="K1754" s="1" t="s">
        <v>1240</v>
      </c>
      <c r="L1754" s="1">
        <v>2</v>
      </c>
      <c r="M1754" s="2" t="str">
        <f t="shared" si="82"/>
        <v>india</v>
      </c>
      <c r="N1754" s="2" t="str">
        <f>VLOOKUP(M1754,ClearingKeys!$A$2:$B$104,2,FALSE)</f>
        <v>ASIA</v>
      </c>
      <c r="O1754" s="2">
        <f t="shared" si="81"/>
        <v>2</v>
      </c>
      <c r="P1754" t="str">
        <f t="shared" si="83"/>
        <v>India</v>
      </c>
    </row>
    <row r="1755" spans="1:16" ht="38.25" x14ac:dyDescent="0.2">
      <c r="A1755" s="1" t="s">
        <v>6366</v>
      </c>
      <c r="B1755" s="1" t="s">
        <v>540</v>
      </c>
      <c r="C1755" s="1">
        <v>40000</v>
      </c>
      <c r="D1755" s="1">
        <v>40000</v>
      </c>
      <c r="E1755" s="1" t="s">
        <v>2902</v>
      </c>
      <c r="F1755" s="1">
        <v>40000</v>
      </c>
      <c r="G1755" s="1" t="s">
        <v>2328</v>
      </c>
      <c r="H1755" s="1" t="s">
        <v>6511</v>
      </c>
      <c r="I1755" s="1" t="s">
        <v>2895</v>
      </c>
      <c r="J1755" s="1" t="str">
        <f>VLOOKUP(I1755,tblCountries6[],2,FALSE)</f>
        <v>USA</v>
      </c>
      <c r="K1755" s="1" t="s">
        <v>5350</v>
      </c>
      <c r="L1755" s="1">
        <v>2</v>
      </c>
      <c r="M1755" s="2" t="str">
        <f t="shared" si="82"/>
        <v>usa</v>
      </c>
      <c r="N1755" s="2" t="str">
        <f>VLOOKUP(M1755,ClearingKeys!$A$2:$B$104,2,FALSE)</f>
        <v>NA</v>
      </c>
      <c r="O1755" s="2">
        <f t="shared" si="81"/>
        <v>2</v>
      </c>
      <c r="P1755" t="str">
        <f t="shared" si="83"/>
        <v>USA</v>
      </c>
    </row>
    <row r="1756" spans="1:16" ht="38.25" x14ac:dyDescent="0.2">
      <c r="A1756" s="1" t="s">
        <v>6365</v>
      </c>
      <c r="B1756" s="1" t="s">
        <v>1586</v>
      </c>
      <c r="C1756" s="1">
        <v>300</v>
      </c>
      <c r="D1756" s="1">
        <v>3600</v>
      </c>
      <c r="E1756" s="1" t="s">
        <v>2902</v>
      </c>
      <c r="F1756" s="1">
        <v>3600</v>
      </c>
      <c r="G1756" s="1" t="s">
        <v>6511</v>
      </c>
      <c r="H1756" s="1" t="s">
        <v>6511</v>
      </c>
      <c r="I1756" s="1" t="s">
        <v>1241</v>
      </c>
      <c r="J1756" s="1" t="str">
        <f>VLOOKUP(I1756,tblCountries6[],2,FALSE)</f>
        <v>India</v>
      </c>
      <c r="K1756" s="1" t="s">
        <v>1240</v>
      </c>
      <c r="L1756" s="1">
        <v>1</v>
      </c>
      <c r="M1756" s="2" t="str">
        <f t="shared" si="82"/>
        <v>india</v>
      </c>
      <c r="N1756" s="2" t="str">
        <f>VLOOKUP(M1756,ClearingKeys!$A$2:$B$104,2,FALSE)</f>
        <v>ASIA</v>
      </c>
      <c r="O1756" s="2">
        <f t="shared" si="81"/>
        <v>1</v>
      </c>
      <c r="P1756" t="str">
        <f t="shared" si="83"/>
        <v>India</v>
      </c>
    </row>
    <row r="1757" spans="1:16" ht="38.25" x14ac:dyDescent="0.2">
      <c r="A1757" s="1" t="s">
        <v>6364</v>
      </c>
      <c r="B1757" s="1" t="s">
        <v>4091</v>
      </c>
      <c r="C1757" s="1">
        <v>56600</v>
      </c>
      <c r="D1757" s="1">
        <v>56600</v>
      </c>
      <c r="E1757" s="1" t="s">
        <v>2902</v>
      </c>
      <c r="F1757" s="1">
        <v>56600</v>
      </c>
      <c r="G1757" s="1" t="s">
        <v>5250</v>
      </c>
      <c r="H1757" s="1" t="s">
        <v>3027</v>
      </c>
      <c r="I1757" s="1" t="s">
        <v>2895</v>
      </c>
      <c r="J1757" s="1" t="str">
        <f>VLOOKUP(I1757,tblCountries6[],2,FALSE)</f>
        <v>USA</v>
      </c>
      <c r="K1757" s="1" t="s">
        <v>1240</v>
      </c>
      <c r="L1757" s="1">
        <v>12</v>
      </c>
      <c r="M1757" s="2" t="str">
        <f t="shared" si="82"/>
        <v>usa</v>
      </c>
      <c r="N1757" s="2" t="str">
        <f>VLOOKUP(M1757,ClearingKeys!$A$2:$B$104,2,FALSE)</f>
        <v>NA</v>
      </c>
      <c r="O1757" s="2">
        <f t="shared" si="81"/>
        <v>12</v>
      </c>
      <c r="P1757" t="str">
        <f t="shared" si="83"/>
        <v>USA</v>
      </c>
    </row>
    <row r="1758" spans="1:16" ht="51" x14ac:dyDescent="0.2">
      <c r="A1758" s="1" t="s">
        <v>6362</v>
      </c>
      <c r="B1758" s="1" t="s">
        <v>5146</v>
      </c>
      <c r="C1758" s="1">
        <v>33600</v>
      </c>
      <c r="D1758" s="1">
        <v>33600</v>
      </c>
      <c r="E1758" s="1" t="s">
        <v>2902</v>
      </c>
      <c r="F1758" s="1">
        <v>33600</v>
      </c>
      <c r="G1758" s="1" t="s">
        <v>2350</v>
      </c>
      <c r="H1758" s="1" t="s">
        <v>6511</v>
      </c>
      <c r="I1758" s="1" t="s">
        <v>5783</v>
      </c>
      <c r="J1758" s="1" t="str">
        <f>VLOOKUP(I1758,tblCountries6[],2,FALSE)</f>
        <v>Singapore</v>
      </c>
      <c r="K1758" s="1" t="s">
        <v>2431</v>
      </c>
      <c r="L1758" s="1">
        <v>2</v>
      </c>
      <c r="M1758" s="2" t="str">
        <f t="shared" si="82"/>
        <v>singapore</v>
      </c>
      <c r="N1758" s="2" t="str">
        <f>VLOOKUP(M1758,ClearingKeys!$A$2:$B$104,2,FALSE)</f>
        <v>ASIA</v>
      </c>
      <c r="O1758" s="2">
        <f t="shared" si="81"/>
        <v>2</v>
      </c>
      <c r="P1758" t="str">
        <f t="shared" si="83"/>
        <v>Singapore</v>
      </c>
    </row>
    <row r="1759" spans="1:16" ht="51" x14ac:dyDescent="0.2">
      <c r="A1759" s="1" t="s">
        <v>6373</v>
      </c>
      <c r="B1759" s="1" t="s">
        <v>6256</v>
      </c>
      <c r="C1759" s="1">
        <v>33600</v>
      </c>
      <c r="D1759" s="1">
        <v>33600</v>
      </c>
      <c r="E1759" s="1" t="s">
        <v>2902</v>
      </c>
      <c r="F1759" s="1">
        <v>33600</v>
      </c>
      <c r="G1759" s="1" t="s">
        <v>2350</v>
      </c>
      <c r="H1759" s="1" t="s">
        <v>6511</v>
      </c>
      <c r="I1759" s="1" t="s">
        <v>5783</v>
      </c>
      <c r="J1759" s="1" t="str">
        <f>VLOOKUP(I1759,tblCountries6[],2,FALSE)</f>
        <v>Singapore</v>
      </c>
      <c r="K1759" s="1" t="s">
        <v>2431</v>
      </c>
      <c r="L1759" s="1">
        <v>2</v>
      </c>
      <c r="M1759" s="2" t="str">
        <f t="shared" si="82"/>
        <v>singapore</v>
      </c>
      <c r="N1759" s="2" t="str">
        <f>VLOOKUP(M1759,ClearingKeys!$A$2:$B$104,2,FALSE)</f>
        <v>ASIA</v>
      </c>
      <c r="O1759" s="2">
        <f t="shared" si="81"/>
        <v>2</v>
      </c>
      <c r="P1759" t="str">
        <f t="shared" si="83"/>
        <v>Singapore</v>
      </c>
    </row>
    <row r="1760" spans="1:16" ht="51" x14ac:dyDescent="0.2">
      <c r="A1760" s="1" t="s">
        <v>6374</v>
      </c>
      <c r="B1760" s="1" t="s">
        <v>4553</v>
      </c>
      <c r="C1760" s="1">
        <v>100000</v>
      </c>
      <c r="D1760" s="1">
        <v>100000</v>
      </c>
      <c r="E1760" s="1" t="s">
        <v>2902</v>
      </c>
      <c r="F1760" s="1">
        <v>100000</v>
      </c>
      <c r="G1760" s="1" t="s">
        <v>202</v>
      </c>
      <c r="H1760" s="1" t="s">
        <v>6511</v>
      </c>
      <c r="I1760" s="1" t="s">
        <v>2895</v>
      </c>
      <c r="J1760" s="1" t="str">
        <f>VLOOKUP(I1760,tblCountries6[],2,FALSE)</f>
        <v>USA</v>
      </c>
      <c r="K1760" s="1" t="s">
        <v>2431</v>
      </c>
      <c r="L1760" s="1">
        <v>12</v>
      </c>
      <c r="M1760" s="2" t="str">
        <f t="shared" si="82"/>
        <v>usa</v>
      </c>
      <c r="N1760" s="2" t="str">
        <f>VLOOKUP(M1760,ClearingKeys!$A$2:$B$104,2,FALSE)</f>
        <v>NA</v>
      </c>
      <c r="O1760" s="2">
        <f t="shared" si="81"/>
        <v>12</v>
      </c>
      <c r="P1760" t="str">
        <f t="shared" si="83"/>
        <v>USA</v>
      </c>
    </row>
    <row r="1761" spans="1:16" ht="38.25" x14ac:dyDescent="0.2">
      <c r="A1761" s="1" t="s">
        <v>149</v>
      </c>
      <c r="B1761" s="1" t="s">
        <v>6313</v>
      </c>
      <c r="C1761" s="1">
        <v>40000</v>
      </c>
      <c r="D1761" s="1">
        <v>40000</v>
      </c>
      <c r="E1761" s="1" t="s">
        <v>1537</v>
      </c>
      <c r="F1761" s="1">
        <v>39334.460919999998</v>
      </c>
      <c r="G1761" s="1" t="s">
        <v>5358</v>
      </c>
      <c r="H1761" s="1" t="s">
        <v>6511</v>
      </c>
      <c r="I1761" s="1" t="s">
        <v>2732</v>
      </c>
      <c r="J1761" s="1" t="str">
        <f>VLOOKUP(I1761,tblCountries6[],2,FALSE)</f>
        <v>Canada</v>
      </c>
      <c r="K1761" s="1" t="s">
        <v>5881</v>
      </c>
      <c r="L1761" s="1">
        <v>1</v>
      </c>
      <c r="M1761" s="2" t="str">
        <f t="shared" si="82"/>
        <v>canada</v>
      </c>
      <c r="N1761" s="2" t="str">
        <f>VLOOKUP(M1761,ClearingKeys!$A$2:$B$104,2,FALSE)</f>
        <v>NA</v>
      </c>
      <c r="O1761" s="2">
        <f t="shared" si="81"/>
        <v>1</v>
      </c>
      <c r="P1761" t="str">
        <f t="shared" si="83"/>
        <v>Canada</v>
      </c>
    </row>
    <row r="1762" spans="1:16" ht="38.25" x14ac:dyDescent="0.2">
      <c r="A1762" s="1" t="s">
        <v>147</v>
      </c>
      <c r="B1762" s="1" t="s">
        <v>1550</v>
      </c>
      <c r="C1762" s="1">
        <v>400000</v>
      </c>
      <c r="D1762" s="1">
        <v>400000</v>
      </c>
      <c r="E1762" s="1" t="s">
        <v>718</v>
      </c>
      <c r="F1762" s="1">
        <v>7123.1666750000004</v>
      </c>
      <c r="G1762" s="1" t="s">
        <v>3215</v>
      </c>
      <c r="H1762" s="1" t="s">
        <v>6511</v>
      </c>
      <c r="I1762" s="1" t="s">
        <v>1241</v>
      </c>
      <c r="J1762" s="1" t="str">
        <f>VLOOKUP(I1762,tblCountries6[],2,FALSE)</f>
        <v>India</v>
      </c>
      <c r="K1762" s="1" t="s">
        <v>5350</v>
      </c>
      <c r="L1762" s="1">
        <v>3</v>
      </c>
      <c r="M1762" s="2" t="str">
        <f t="shared" si="82"/>
        <v>india</v>
      </c>
      <c r="N1762" s="2" t="str">
        <f>VLOOKUP(M1762,ClearingKeys!$A$2:$B$104,2,FALSE)</f>
        <v>ASIA</v>
      </c>
      <c r="O1762" s="2">
        <f t="shared" si="81"/>
        <v>3</v>
      </c>
      <c r="P1762" t="str">
        <f t="shared" si="83"/>
        <v>India</v>
      </c>
    </row>
    <row r="1763" spans="1:16" ht="51" x14ac:dyDescent="0.2">
      <c r="A1763" s="1" t="s">
        <v>156</v>
      </c>
      <c r="B1763" s="1" t="s">
        <v>5122</v>
      </c>
      <c r="C1763" s="1" t="s">
        <v>395</v>
      </c>
      <c r="D1763" s="1">
        <v>65000</v>
      </c>
      <c r="E1763" s="1" t="s">
        <v>2902</v>
      </c>
      <c r="F1763" s="1">
        <v>65000</v>
      </c>
      <c r="G1763" s="1" t="s">
        <v>306</v>
      </c>
      <c r="H1763" s="1" t="s">
        <v>6511</v>
      </c>
      <c r="I1763" s="1" t="s">
        <v>2895</v>
      </c>
      <c r="J1763" s="1" t="str">
        <f>VLOOKUP(I1763,tblCountries6[],2,FALSE)</f>
        <v>USA</v>
      </c>
      <c r="K1763" s="1" t="s">
        <v>1240</v>
      </c>
      <c r="L1763" s="1">
        <v>14</v>
      </c>
      <c r="M1763" s="2" t="str">
        <f t="shared" si="82"/>
        <v>usa</v>
      </c>
      <c r="N1763" s="2" t="str">
        <f>VLOOKUP(M1763,ClearingKeys!$A$2:$B$104,2,FALSE)</f>
        <v>NA</v>
      </c>
      <c r="O1763" s="2">
        <f t="shared" si="81"/>
        <v>14</v>
      </c>
      <c r="P1763" t="str">
        <f t="shared" si="83"/>
        <v>USA</v>
      </c>
    </row>
    <row r="1764" spans="1:16" ht="38.25" x14ac:dyDescent="0.2">
      <c r="A1764" s="1" t="s">
        <v>154</v>
      </c>
      <c r="B1764" s="1" t="s">
        <v>4686</v>
      </c>
      <c r="C1764" s="1">
        <v>65000</v>
      </c>
      <c r="D1764" s="1">
        <v>65000</v>
      </c>
      <c r="E1764" s="1" t="s">
        <v>2902</v>
      </c>
      <c r="F1764" s="1">
        <v>65000</v>
      </c>
      <c r="G1764" s="1" t="s">
        <v>5916</v>
      </c>
      <c r="H1764" s="1" t="s">
        <v>6511</v>
      </c>
      <c r="I1764" s="1" t="s">
        <v>2895</v>
      </c>
      <c r="J1764" s="1" t="str">
        <f>VLOOKUP(I1764,tblCountries6[],2,FALSE)</f>
        <v>USA</v>
      </c>
      <c r="K1764" s="1" t="s">
        <v>5350</v>
      </c>
      <c r="L1764" s="1">
        <v>10</v>
      </c>
      <c r="M1764" s="2" t="str">
        <f t="shared" si="82"/>
        <v>usa</v>
      </c>
      <c r="N1764" s="2" t="str">
        <f>VLOOKUP(M1764,ClearingKeys!$A$2:$B$104,2,FALSE)</f>
        <v>NA</v>
      </c>
      <c r="O1764" s="2">
        <f t="shared" si="81"/>
        <v>10</v>
      </c>
      <c r="P1764" t="str">
        <f t="shared" si="83"/>
        <v>USA</v>
      </c>
    </row>
    <row r="1765" spans="1:16" ht="38.25" x14ac:dyDescent="0.2">
      <c r="A1765" s="1" t="s">
        <v>153</v>
      </c>
      <c r="B1765" s="1" t="s">
        <v>6262</v>
      </c>
      <c r="C1765" s="1">
        <v>65000</v>
      </c>
      <c r="D1765" s="1">
        <v>65000</v>
      </c>
      <c r="E1765" s="1" t="s">
        <v>2902</v>
      </c>
      <c r="F1765" s="1">
        <v>65000</v>
      </c>
      <c r="G1765" s="1" t="s">
        <v>292</v>
      </c>
      <c r="H1765" s="1" t="s">
        <v>2089</v>
      </c>
      <c r="I1765" s="1" t="s">
        <v>2895</v>
      </c>
      <c r="J1765" s="1" t="str">
        <f>VLOOKUP(I1765,tblCountries6[],2,FALSE)</f>
        <v>USA</v>
      </c>
      <c r="K1765" s="1" t="s">
        <v>5350</v>
      </c>
      <c r="L1765" s="1">
        <v>13</v>
      </c>
      <c r="M1765" s="2" t="str">
        <f t="shared" si="82"/>
        <v>usa</v>
      </c>
      <c r="N1765" s="2" t="str">
        <f>VLOOKUP(M1765,ClearingKeys!$A$2:$B$104,2,FALSE)</f>
        <v>NA</v>
      </c>
      <c r="O1765" s="2">
        <f t="shared" si="81"/>
        <v>13</v>
      </c>
      <c r="P1765" t="str">
        <f t="shared" si="83"/>
        <v>USA</v>
      </c>
    </row>
    <row r="1766" spans="1:16" ht="51" x14ac:dyDescent="0.2">
      <c r="A1766" s="1" t="s">
        <v>151</v>
      </c>
      <c r="B1766" s="1" t="s">
        <v>4658</v>
      </c>
      <c r="C1766" s="1">
        <v>78000</v>
      </c>
      <c r="D1766" s="1">
        <v>78000</v>
      </c>
      <c r="E1766" s="1" t="s">
        <v>1537</v>
      </c>
      <c r="F1766" s="1">
        <v>76702.198799999998</v>
      </c>
      <c r="G1766" s="1" t="s">
        <v>2039</v>
      </c>
      <c r="H1766" s="1" t="s">
        <v>6511</v>
      </c>
      <c r="I1766" s="1" t="s">
        <v>2732</v>
      </c>
      <c r="J1766" s="1" t="str">
        <f>VLOOKUP(I1766,tblCountries6[],2,FALSE)</f>
        <v>Canada</v>
      </c>
      <c r="K1766" s="1" t="s">
        <v>2431</v>
      </c>
      <c r="L1766" s="1">
        <v>4</v>
      </c>
      <c r="M1766" s="2" t="str">
        <f t="shared" si="82"/>
        <v>canada</v>
      </c>
      <c r="N1766" s="2" t="str">
        <f>VLOOKUP(M1766,ClearingKeys!$A$2:$B$104,2,FALSE)</f>
        <v>NA</v>
      </c>
      <c r="O1766" s="2">
        <f t="shared" si="81"/>
        <v>4</v>
      </c>
      <c r="P1766" t="str">
        <f t="shared" si="83"/>
        <v>Canada</v>
      </c>
    </row>
    <row r="1767" spans="1:16" ht="51" x14ac:dyDescent="0.2">
      <c r="A1767" s="1" t="s">
        <v>143</v>
      </c>
      <c r="B1767" s="1" t="s">
        <v>5586</v>
      </c>
      <c r="C1767" s="1">
        <v>63000</v>
      </c>
      <c r="D1767" s="1">
        <v>63000</v>
      </c>
      <c r="E1767" s="1" t="s">
        <v>2902</v>
      </c>
      <c r="F1767" s="1">
        <v>63000</v>
      </c>
      <c r="G1767" s="1" t="s">
        <v>6432</v>
      </c>
      <c r="H1767" s="1" t="s">
        <v>6511</v>
      </c>
      <c r="I1767" s="1" t="s">
        <v>2895</v>
      </c>
      <c r="J1767" s="1" t="str">
        <f>VLOOKUP(I1767,tblCountries6[],2,FALSE)</f>
        <v>USA</v>
      </c>
      <c r="K1767" s="1" t="s">
        <v>2431</v>
      </c>
      <c r="L1767" s="1">
        <v>10</v>
      </c>
      <c r="M1767" s="2" t="str">
        <f t="shared" si="82"/>
        <v>usa</v>
      </c>
      <c r="N1767" s="2" t="str">
        <f>VLOOKUP(M1767,ClearingKeys!$A$2:$B$104,2,FALSE)</f>
        <v>NA</v>
      </c>
      <c r="O1767" s="2">
        <f t="shared" si="81"/>
        <v>10</v>
      </c>
      <c r="P1767" t="str">
        <f t="shared" si="83"/>
        <v>USA</v>
      </c>
    </row>
    <row r="1768" spans="1:16" ht="38.25" x14ac:dyDescent="0.2">
      <c r="A1768" s="1" t="s">
        <v>141</v>
      </c>
      <c r="B1768" s="1" t="s">
        <v>4314</v>
      </c>
      <c r="C1768" s="1">
        <v>87000</v>
      </c>
      <c r="D1768" s="1">
        <v>87000</v>
      </c>
      <c r="E1768" s="1" t="s">
        <v>2902</v>
      </c>
      <c r="F1768" s="1">
        <v>87000</v>
      </c>
      <c r="G1768" s="1" t="s">
        <v>5531</v>
      </c>
      <c r="H1768" s="1" t="s">
        <v>6513</v>
      </c>
      <c r="I1768" s="1" t="s">
        <v>2895</v>
      </c>
      <c r="J1768" s="1" t="str">
        <f>VLOOKUP(I1768,tblCountries6[],2,FALSE)</f>
        <v>USA</v>
      </c>
      <c r="K1768" s="1" t="s">
        <v>1240</v>
      </c>
      <c r="L1768" s="1">
        <v>3</v>
      </c>
      <c r="M1768" s="2" t="str">
        <f t="shared" si="82"/>
        <v>usa</v>
      </c>
      <c r="N1768" s="2" t="str">
        <f>VLOOKUP(M1768,ClearingKeys!$A$2:$B$104,2,FALSE)</f>
        <v>NA</v>
      </c>
      <c r="O1768" s="2">
        <f t="shared" si="81"/>
        <v>3</v>
      </c>
      <c r="P1768" t="str">
        <f t="shared" si="83"/>
        <v>USA</v>
      </c>
    </row>
    <row r="1769" spans="1:16" ht="38.25" x14ac:dyDescent="0.2">
      <c r="A1769" s="1" t="s">
        <v>140</v>
      </c>
      <c r="B1769" s="1" t="s">
        <v>6039</v>
      </c>
      <c r="C1769" s="1">
        <v>45000</v>
      </c>
      <c r="D1769" s="1">
        <v>45000</v>
      </c>
      <c r="E1769" s="1" t="s">
        <v>2902</v>
      </c>
      <c r="F1769" s="1">
        <v>45000</v>
      </c>
      <c r="G1769" s="1" t="s">
        <v>1186</v>
      </c>
      <c r="H1769" s="1" t="s">
        <v>6511</v>
      </c>
      <c r="I1769" s="1" t="s">
        <v>2895</v>
      </c>
      <c r="J1769" s="1" t="str">
        <f>VLOOKUP(I1769,tblCountries6[],2,FALSE)</f>
        <v>USA</v>
      </c>
      <c r="K1769" s="1" t="s">
        <v>1240</v>
      </c>
      <c r="L1769" s="1">
        <v>4</v>
      </c>
      <c r="M1769" s="2" t="str">
        <f t="shared" si="82"/>
        <v>usa</v>
      </c>
      <c r="N1769" s="2" t="str">
        <f>VLOOKUP(M1769,ClearingKeys!$A$2:$B$104,2,FALSE)</f>
        <v>NA</v>
      </c>
      <c r="O1769" s="2">
        <f t="shared" si="81"/>
        <v>4</v>
      </c>
      <c r="P1769" t="str">
        <f t="shared" si="83"/>
        <v>USA</v>
      </c>
    </row>
    <row r="1770" spans="1:16" ht="51" x14ac:dyDescent="0.2">
      <c r="A1770" s="1" t="s">
        <v>139</v>
      </c>
      <c r="B1770" s="1" t="s">
        <v>158</v>
      </c>
      <c r="C1770" s="1">
        <v>85000</v>
      </c>
      <c r="D1770" s="1">
        <v>85000</v>
      </c>
      <c r="E1770" s="1" t="s">
        <v>2902</v>
      </c>
      <c r="F1770" s="1">
        <v>85000</v>
      </c>
      <c r="G1770" s="1" t="s">
        <v>2576</v>
      </c>
      <c r="H1770" s="1" t="s">
        <v>6511</v>
      </c>
      <c r="I1770" s="1" t="s">
        <v>2895</v>
      </c>
      <c r="J1770" s="1" t="str">
        <f>VLOOKUP(I1770,tblCountries6[],2,FALSE)</f>
        <v>USA</v>
      </c>
      <c r="K1770" s="1" t="s">
        <v>2431</v>
      </c>
      <c r="L1770" s="1">
        <v>3</v>
      </c>
      <c r="M1770" s="2" t="str">
        <f t="shared" si="82"/>
        <v>usa</v>
      </c>
      <c r="N1770" s="2" t="str">
        <f>VLOOKUP(M1770,ClearingKeys!$A$2:$B$104,2,FALSE)</f>
        <v>NA</v>
      </c>
      <c r="O1770" s="2">
        <f t="shared" si="81"/>
        <v>3</v>
      </c>
      <c r="P1770" t="str">
        <f t="shared" si="83"/>
        <v>USA</v>
      </c>
    </row>
    <row r="1771" spans="1:16" ht="51" x14ac:dyDescent="0.2">
      <c r="A1771" s="1" t="s">
        <v>123</v>
      </c>
      <c r="B1771" s="1" t="s">
        <v>511</v>
      </c>
      <c r="C1771" s="1">
        <v>156000</v>
      </c>
      <c r="D1771" s="1">
        <v>156000</v>
      </c>
      <c r="E1771" s="1" t="s">
        <v>4998</v>
      </c>
      <c r="F1771" s="1">
        <v>159105.90640000001</v>
      </c>
      <c r="G1771" s="1" t="s">
        <v>5829</v>
      </c>
      <c r="H1771" s="1" t="s">
        <v>4092</v>
      </c>
      <c r="I1771" s="1" t="s">
        <v>2553</v>
      </c>
      <c r="J1771" s="1" t="str">
        <f>VLOOKUP(I1771,tblCountries6[],2,FALSE)</f>
        <v>Australia</v>
      </c>
      <c r="K1771" s="1" t="s">
        <v>5350</v>
      </c>
      <c r="L1771" s="1">
        <v>12</v>
      </c>
      <c r="M1771" s="2" t="str">
        <f t="shared" si="82"/>
        <v>australia</v>
      </c>
      <c r="N1771" s="2" t="str">
        <f>VLOOKUP(M1771,ClearingKeys!$A$2:$B$104,2,FALSE)</f>
        <v>OCEANIA</v>
      </c>
      <c r="O1771" s="2">
        <f t="shared" si="81"/>
        <v>12</v>
      </c>
      <c r="P1771" t="str">
        <f t="shared" si="83"/>
        <v>Australia</v>
      </c>
    </row>
    <row r="1772" spans="1:16" ht="38.25" x14ac:dyDescent="0.2">
      <c r="A1772" s="1" t="s">
        <v>126</v>
      </c>
      <c r="B1772" s="1" t="s">
        <v>6233</v>
      </c>
      <c r="C1772" s="1">
        <v>560000</v>
      </c>
      <c r="D1772" s="1">
        <v>560000</v>
      </c>
      <c r="E1772" s="1" t="s">
        <v>718</v>
      </c>
      <c r="F1772" s="1">
        <v>9972.4333449999995</v>
      </c>
      <c r="G1772" s="1" t="s">
        <v>4518</v>
      </c>
      <c r="H1772" s="1" t="s">
        <v>3027</v>
      </c>
      <c r="I1772" s="1" t="s">
        <v>1241</v>
      </c>
      <c r="J1772" s="1" t="str">
        <f>VLOOKUP(I1772,tblCountries6[],2,FALSE)</f>
        <v>India</v>
      </c>
      <c r="K1772" s="1" t="s">
        <v>5350</v>
      </c>
      <c r="L1772" s="1">
        <v>4</v>
      </c>
      <c r="M1772" s="2" t="str">
        <f t="shared" si="82"/>
        <v>india</v>
      </c>
      <c r="N1772" s="2" t="str">
        <f>VLOOKUP(M1772,ClearingKeys!$A$2:$B$104,2,FALSE)</f>
        <v>ASIA</v>
      </c>
      <c r="O1772" s="2">
        <f t="shared" si="81"/>
        <v>4</v>
      </c>
      <c r="P1772" t="str">
        <f t="shared" si="83"/>
        <v>India</v>
      </c>
    </row>
    <row r="1773" spans="1:16" ht="38.25" x14ac:dyDescent="0.2">
      <c r="A1773" s="1" t="s">
        <v>124</v>
      </c>
      <c r="B1773" s="1" t="s">
        <v>5053</v>
      </c>
      <c r="C1773" s="1">
        <v>14000</v>
      </c>
      <c r="D1773" s="1">
        <v>14000</v>
      </c>
      <c r="E1773" s="1" t="s">
        <v>2902</v>
      </c>
      <c r="F1773" s="1">
        <v>14000</v>
      </c>
      <c r="G1773" s="1" t="s">
        <v>3027</v>
      </c>
      <c r="H1773" s="1" t="s">
        <v>3027</v>
      </c>
      <c r="I1773" s="1" t="s">
        <v>1241</v>
      </c>
      <c r="J1773" s="1" t="str">
        <f>VLOOKUP(I1773,tblCountries6[],2,FALSE)</f>
        <v>India</v>
      </c>
      <c r="K1773" s="1" t="s">
        <v>1240</v>
      </c>
      <c r="L1773" s="1">
        <v>5</v>
      </c>
      <c r="M1773" s="2" t="str">
        <f t="shared" si="82"/>
        <v>india</v>
      </c>
      <c r="N1773" s="2" t="str">
        <f>VLOOKUP(M1773,ClearingKeys!$A$2:$B$104,2,FALSE)</f>
        <v>ASIA</v>
      </c>
      <c r="O1773" s="2">
        <f t="shared" si="81"/>
        <v>5</v>
      </c>
      <c r="P1773" t="str">
        <f t="shared" si="83"/>
        <v>India</v>
      </c>
    </row>
    <row r="1774" spans="1:16" ht="38.25" x14ac:dyDescent="0.2">
      <c r="A1774" s="1" t="s">
        <v>128</v>
      </c>
      <c r="B1774" s="1" t="s">
        <v>5395</v>
      </c>
      <c r="C1774" s="1" t="s">
        <v>4850</v>
      </c>
      <c r="D1774" s="1">
        <v>32000</v>
      </c>
      <c r="E1774" s="1" t="s">
        <v>211</v>
      </c>
      <c r="F1774" s="1">
        <v>50437.704709999998</v>
      </c>
      <c r="G1774" s="1" t="s">
        <v>1604</v>
      </c>
      <c r="H1774" s="1" t="s">
        <v>6511</v>
      </c>
      <c r="I1774" s="1" t="s">
        <v>922</v>
      </c>
      <c r="J1774" s="1" t="str">
        <f>VLOOKUP(I1774,tblCountries6[],2,FALSE)</f>
        <v>UK</v>
      </c>
      <c r="K1774" s="1" t="s">
        <v>1240</v>
      </c>
      <c r="L1774" s="1">
        <v>20</v>
      </c>
      <c r="M1774" s="2" t="str">
        <f t="shared" si="82"/>
        <v>uk</v>
      </c>
      <c r="N1774" s="2" t="str">
        <f>VLOOKUP(M1774,ClearingKeys!$A$2:$B$104,2,FALSE)</f>
        <v>EUROPE</v>
      </c>
      <c r="O1774" s="2">
        <f t="shared" si="81"/>
        <v>20</v>
      </c>
      <c r="P1774" t="str">
        <f t="shared" si="83"/>
        <v>UK</v>
      </c>
    </row>
    <row r="1775" spans="1:16" ht="51" x14ac:dyDescent="0.2">
      <c r="A1775" s="1" t="s">
        <v>127</v>
      </c>
      <c r="B1775" s="1" t="s">
        <v>2810</v>
      </c>
      <c r="C1775" s="1">
        <v>32000</v>
      </c>
      <c r="D1775" s="1">
        <v>32000</v>
      </c>
      <c r="E1775" s="1" t="s">
        <v>211</v>
      </c>
      <c r="F1775" s="1">
        <v>50437.704709999998</v>
      </c>
      <c r="G1775" s="1" t="s">
        <v>2972</v>
      </c>
      <c r="H1775" s="1" t="s">
        <v>6511</v>
      </c>
      <c r="I1775" s="1" t="s">
        <v>922</v>
      </c>
      <c r="J1775" s="1" t="str">
        <f>VLOOKUP(I1775,tblCountries6[],2,FALSE)</f>
        <v>UK</v>
      </c>
      <c r="K1775" s="1" t="s">
        <v>2431</v>
      </c>
      <c r="L1775" s="1">
        <v>1</v>
      </c>
      <c r="M1775" s="2" t="str">
        <f t="shared" si="82"/>
        <v>uk</v>
      </c>
      <c r="N1775" s="2" t="str">
        <f>VLOOKUP(M1775,ClearingKeys!$A$2:$B$104,2,FALSE)</f>
        <v>EUROPE</v>
      </c>
      <c r="O1775" s="2">
        <f t="shared" si="81"/>
        <v>1</v>
      </c>
      <c r="P1775" t="str">
        <f t="shared" si="83"/>
        <v>UK</v>
      </c>
    </row>
    <row r="1776" spans="1:16" ht="51" x14ac:dyDescent="0.2">
      <c r="A1776" s="1" t="s">
        <v>131</v>
      </c>
      <c r="B1776" s="1" t="s">
        <v>5059</v>
      </c>
      <c r="C1776" s="1">
        <v>8900</v>
      </c>
      <c r="D1776" s="1">
        <v>1281600</v>
      </c>
      <c r="E1776" s="1" t="s">
        <v>3460</v>
      </c>
      <c r="F1776" s="1">
        <v>13603.016100000001</v>
      </c>
      <c r="G1776" s="1" t="s">
        <v>1192</v>
      </c>
      <c r="H1776" s="1" t="s">
        <v>3027</v>
      </c>
      <c r="I1776" s="1" t="s">
        <v>6357</v>
      </c>
      <c r="J1776" s="1" t="str">
        <f>VLOOKUP(I1776,tblCountries6[],2,FALSE)</f>
        <v>Pakistan</v>
      </c>
      <c r="K1776" s="1" t="s">
        <v>2431</v>
      </c>
      <c r="L1776" s="1">
        <v>8</v>
      </c>
      <c r="M1776" s="2" t="str">
        <f t="shared" si="82"/>
        <v>pakistan</v>
      </c>
      <c r="N1776" s="2" t="str">
        <f>VLOOKUP(M1776,ClearingKeys!$A$2:$B$104,2,FALSE)</f>
        <v>ASIA</v>
      </c>
      <c r="O1776" s="2">
        <f t="shared" si="81"/>
        <v>8</v>
      </c>
      <c r="P1776" t="str">
        <f t="shared" si="83"/>
        <v>Pakistan</v>
      </c>
    </row>
    <row r="1777" spans="1:16" ht="38.25" x14ac:dyDescent="0.2">
      <c r="A1777" s="1" t="s">
        <v>129</v>
      </c>
      <c r="B1777" s="1" t="s">
        <v>6061</v>
      </c>
      <c r="C1777" s="1" t="s">
        <v>2191</v>
      </c>
      <c r="D1777" s="1">
        <v>145000</v>
      </c>
      <c r="E1777" s="1" t="s">
        <v>4998</v>
      </c>
      <c r="F1777" s="1">
        <v>147886.9002</v>
      </c>
      <c r="G1777" s="1" t="s">
        <v>5859</v>
      </c>
      <c r="H1777" s="1" t="s">
        <v>2089</v>
      </c>
      <c r="I1777" s="1" t="s">
        <v>2553</v>
      </c>
      <c r="J1777" s="1" t="str">
        <f>VLOOKUP(I1777,tblCountries6[],2,FALSE)</f>
        <v>Australia</v>
      </c>
      <c r="K1777" s="1" t="s">
        <v>5350</v>
      </c>
      <c r="L1777" s="1">
        <v>15</v>
      </c>
      <c r="M1777" s="2" t="str">
        <f t="shared" si="82"/>
        <v>australia</v>
      </c>
      <c r="N1777" s="2" t="str">
        <f>VLOOKUP(M1777,ClearingKeys!$A$2:$B$104,2,FALSE)</f>
        <v>OCEANIA</v>
      </c>
      <c r="O1777" s="2">
        <f t="shared" si="81"/>
        <v>15</v>
      </c>
      <c r="P1777" t="str">
        <f t="shared" si="83"/>
        <v>Australia</v>
      </c>
    </row>
    <row r="1778" spans="1:16" ht="51" x14ac:dyDescent="0.2">
      <c r="A1778" s="1" t="s">
        <v>121</v>
      </c>
      <c r="B1778" s="1" t="s">
        <v>3905</v>
      </c>
      <c r="C1778" s="1">
        <v>280000</v>
      </c>
      <c r="D1778" s="1">
        <v>280000</v>
      </c>
      <c r="E1778" s="1" t="s">
        <v>718</v>
      </c>
      <c r="F1778" s="1">
        <v>4986.2166719999996</v>
      </c>
      <c r="G1778" s="1" t="s">
        <v>326</v>
      </c>
      <c r="H1778" s="1" t="s">
        <v>6511</v>
      </c>
      <c r="I1778" s="1" t="s">
        <v>1241</v>
      </c>
      <c r="J1778" s="1" t="str">
        <f>VLOOKUP(I1778,tblCountries6[],2,FALSE)</f>
        <v>India</v>
      </c>
      <c r="K1778" s="1" t="s">
        <v>2431</v>
      </c>
      <c r="L1778" s="1">
        <v>8</v>
      </c>
      <c r="M1778" s="2" t="str">
        <f t="shared" si="82"/>
        <v>india</v>
      </c>
      <c r="N1778" s="2" t="str">
        <f>VLOOKUP(M1778,ClearingKeys!$A$2:$B$104,2,FALSE)</f>
        <v>ASIA</v>
      </c>
      <c r="O1778" s="2">
        <f t="shared" si="81"/>
        <v>8</v>
      </c>
      <c r="P1778" t="str">
        <f t="shared" si="83"/>
        <v>India</v>
      </c>
    </row>
    <row r="1779" spans="1:16" ht="51" x14ac:dyDescent="0.2">
      <c r="A1779" s="1" t="s">
        <v>122</v>
      </c>
      <c r="B1779" s="1" t="s">
        <v>3252</v>
      </c>
      <c r="C1779" s="1">
        <v>4800</v>
      </c>
      <c r="D1779" s="1">
        <v>4800</v>
      </c>
      <c r="E1779" s="1" t="s">
        <v>2902</v>
      </c>
      <c r="F1779" s="1">
        <v>4800</v>
      </c>
      <c r="G1779" s="1" t="s">
        <v>2279</v>
      </c>
      <c r="H1779" s="1" t="s">
        <v>3027</v>
      </c>
      <c r="I1779" s="1" t="s">
        <v>1241</v>
      </c>
      <c r="J1779" s="1" t="str">
        <f>VLOOKUP(I1779,tblCountries6[],2,FALSE)</f>
        <v>India</v>
      </c>
      <c r="K1779" s="1" t="s">
        <v>2431</v>
      </c>
      <c r="L1779" s="1">
        <v>3</v>
      </c>
      <c r="M1779" s="2" t="str">
        <f t="shared" si="82"/>
        <v>india</v>
      </c>
      <c r="N1779" s="2" t="str">
        <f>VLOOKUP(M1779,ClearingKeys!$A$2:$B$104,2,FALSE)</f>
        <v>ASIA</v>
      </c>
      <c r="O1779" s="2">
        <f t="shared" si="81"/>
        <v>3</v>
      </c>
      <c r="P1779" t="str">
        <f t="shared" si="83"/>
        <v>India</v>
      </c>
    </row>
    <row r="1780" spans="1:16" ht="38.25" x14ac:dyDescent="0.2">
      <c r="A1780" s="1" t="s">
        <v>117</v>
      </c>
      <c r="B1780" s="1" t="s">
        <v>6346</v>
      </c>
      <c r="C1780" s="1" t="s">
        <v>2793</v>
      </c>
      <c r="D1780" s="1">
        <v>450000</v>
      </c>
      <c r="E1780" s="1" t="s">
        <v>718</v>
      </c>
      <c r="F1780" s="1">
        <v>8013.5625090000003</v>
      </c>
      <c r="G1780" s="1" t="s">
        <v>4834</v>
      </c>
      <c r="H1780" s="1" t="s">
        <v>381</v>
      </c>
      <c r="I1780" s="1" t="s">
        <v>1241</v>
      </c>
      <c r="J1780" s="1" t="str">
        <f>VLOOKUP(I1780,tblCountries6[],2,FALSE)</f>
        <v>India</v>
      </c>
      <c r="K1780" s="1" t="s">
        <v>1240</v>
      </c>
      <c r="L1780" s="1">
        <v>4</v>
      </c>
      <c r="M1780" s="2" t="str">
        <f t="shared" si="82"/>
        <v>india</v>
      </c>
      <c r="N1780" s="2" t="str">
        <f>VLOOKUP(M1780,ClearingKeys!$A$2:$B$104,2,FALSE)</f>
        <v>ASIA</v>
      </c>
      <c r="O1780" s="2">
        <f t="shared" si="81"/>
        <v>4</v>
      </c>
      <c r="P1780" t="str">
        <f t="shared" si="83"/>
        <v>India</v>
      </c>
    </row>
    <row r="1781" spans="1:16" ht="38.25" x14ac:dyDescent="0.2">
      <c r="A1781" s="1" t="s">
        <v>116</v>
      </c>
      <c r="B1781" s="1" t="s">
        <v>5323</v>
      </c>
      <c r="C1781" s="1">
        <v>80000</v>
      </c>
      <c r="D1781" s="1">
        <v>80000</v>
      </c>
      <c r="E1781" s="1" t="s">
        <v>2902</v>
      </c>
      <c r="F1781" s="1">
        <v>80000</v>
      </c>
      <c r="G1781" s="1" t="s">
        <v>3714</v>
      </c>
      <c r="H1781" s="1" t="s">
        <v>3027</v>
      </c>
      <c r="I1781" s="1" t="s">
        <v>2895</v>
      </c>
      <c r="J1781" s="1" t="str">
        <f>VLOOKUP(I1781,tblCountries6[],2,FALSE)</f>
        <v>USA</v>
      </c>
      <c r="K1781" s="1" t="s">
        <v>1240</v>
      </c>
      <c r="L1781" s="1">
        <v>2</v>
      </c>
      <c r="M1781" s="2" t="str">
        <f t="shared" si="82"/>
        <v>usa</v>
      </c>
      <c r="N1781" s="2" t="str">
        <f>VLOOKUP(M1781,ClearingKeys!$A$2:$B$104,2,FALSE)</f>
        <v>NA</v>
      </c>
      <c r="O1781" s="2">
        <f t="shared" si="81"/>
        <v>2</v>
      </c>
      <c r="P1781" t="str">
        <f t="shared" si="83"/>
        <v>USA</v>
      </c>
    </row>
    <row r="1782" spans="1:16" ht="38.25" x14ac:dyDescent="0.2">
      <c r="A1782" s="1" t="s">
        <v>115</v>
      </c>
      <c r="B1782" s="1" t="s">
        <v>1171</v>
      </c>
      <c r="C1782" s="1" t="s">
        <v>1404</v>
      </c>
      <c r="D1782" s="1">
        <v>45000</v>
      </c>
      <c r="E1782" s="1" t="s">
        <v>2896</v>
      </c>
      <c r="F1782" s="1">
        <v>57167.974750000001</v>
      </c>
      <c r="G1782" s="1" t="s">
        <v>1540</v>
      </c>
      <c r="H1782" s="1" t="s">
        <v>6511</v>
      </c>
      <c r="I1782" s="1" t="s">
        <v>1766</v>
      </c>
      <c r="J1782" s="1" t="str">
        <f>VLOOKUP(I1782,tblCountries6[],2,FALSE)</f>
        <v>Netherlands</v>
      </c>
      <c r="K1782" s="1" t="s">
        <v>5350</v>
      </c>
      <c r="L1782" s="1">
        <v>14</v>
      </c>
      <c r="M1782" s="2" t="str">
        <f t="shared" si="82"/>
        <v>netherlands</v>
      </c>
      <c r="N1782" s="2" t="str">
        <f>VLOOKUP(M1782,ClearingKeys!$A$2:$B$104,2,FALSE)</f>
        <v>EUROPE</v>
      </c>
      <c r="O1782" s="2">
        <f t="shared" si="81"/>
        <v>14</v>
      </c>
      <c r="P1782" t="str">
        <f t="shared" si="83"/>
        <v>Netherlands</v>
      </c>
    </row>
    <row r="1783" spans="1:16" ht="38.25" x14ac:dyDescent="0.2">
      <c r="A1783" s="1" t="s">
        <v>114</v>
      </c>
      <c r="B1783" s="1" t="s">
        <v>1250</v>
      </c>
      <c r="C1783" s="1">
        <v>20000</v>
      </c>
      <c r="D1783" s="1">
        <v>20000</v>
      </c>
      <c r="E1783" s="1" t="s">
        <v>2902</v>
      </c>
      <c r="F1783" s="1">
        <v>20000</v>
      </c>
      <c r="G1783" s="1" t="s">
        <v>2962</v>
      </c>
      <c r="H1783" s="1" t="s">
        <v>6511</v>
      </c>
      <c r="I1783" s="1" t="s">
        <v>2732</v>
      </c>
      <c r="J1783" s="1" t="str">
        <f>VLOOKUP(I1783,tblCountries6[],2,FALSE)</f>
        <v>Canada</v>
      </c>
      <c r="K1783" s="1" t="s">
        <v>5350</v>
      </c>
      <c r="L1783" s="1">
        <v>2</v>
      </c>
      <c r="M1783" s="2" t="str">
        <f t="shared" si="82"/>
        <v>canada</v>
      </c>
      <c r="N1783" s="2" t="str">
        <f>VLOOKUP(M1783,ClearingKeys!$A$2:$B$104,2,FALSE)</f>
        <v>NA</v>
      </c>
      <c r="O1783" s="2">
        <f t="shared" si="81"/>
        <v>2</v>
      </c>
      <c r="P1783" t="str">
        <f t="shared" si="83"/>
        <v>Canada</v>
      </c>
    </row>
    <row r="1784" spans="1:16" ht="38.25" x14ac:dyDescent="0.2">
      <c r="A1784" s="1" t="s">
        <v>113</v>
      </c>
      <c r="B1784" s="1" t="s">
        <v>594</v>
      </c>
      <c r="C1784" s="1">
        <v>70000</v>
      </c>
      <c r="D1784" s="1">
        <v>70000</v>
      </c>
      <c r="E1784" s="1" t="s">
        <v>2902</v>
      </c>
      <c r="F1784" s="1">
        <v>70000</v>
      </c>
      <c r="G1784" s="1" t="s">
        <v>3215</v>
      </c>
      <c r="H1784" s="1" t="s">
        <v>6511</v>
      </c>
      <c r="I1784" s="1" t="s">
        <v>2895</v>
      </c>
      <c r="J1784" s="1" t="str">
        <f>VLOOKUP(I1784,tblCountries6[],2,FALSE)</f>
        <v>USA</v>
      </c>
      <c r="K1784" s="1" t="s">
        <v>5350</v>
      </c>
      <c r="L1784" s="1">
        <v>5</v>
      </c>
      <c r="M1784" s="2" t="str">
        <f t="shared" si="82"/>
        <v>usa</v>
      </c>
      <c r="N1784" s="2" t="str">
        <f>VLOOKUP(M1784,ClearingKeys!$A$2:$B$104,2,FALSE)</f>
        <v>NA</v>
      </c>
      <c r="O1784" s="2">
        <f t="shared" si="81"/>
        <v>5</v>
      </c>
      <c r="P1784" t="str">
        <f t="shared" si="83"/>
        <v>USA</v>
      </c>
    </row>
    <row r="1785" spans="1:16" ht="51" x14ac:dyDescent="0.2">
      <c r="A1785" s="1" t="s">
        <v>112</v>
      </c>
      <c r="B1785" s="1" t="s">
        <v>2582</v>
      </c>
      <c r="C1785" s="1" t="s">
        <v>2575</v>
      </c>
      <c r="D1785" s="1">
        <v>214000</v>
      </c>
      <c r="E1785" s="1" t="s">
        <v>2902</v>
      </c>
      <c r="F1785" s="1">
        <v>214000</v>
      </c>
      <c r="G1785" s="1" t="s">
        <v>6072</v>
      </c>
      <c r="H1785" s="1" t="s">
        <v>2089</v>
      </c>
      <c r="I1785" s="1" t="s">
        <v>2895</v>
      </c>
      <c r="J1785" s="1" t="str">
        <f>VLOOKUP(I1785,tblCountries6[],2,FALSE)</f>
        <v>USA</v>
      </c>
      <c r="K1785" s="1" t="s">
        <v>2431</v>
      </c>
      <c r="L1785" s="1">
        <v>20</v>
      </c>
      <c r="M1785" s="2" t="str">
        <f t="shared" si="82"/>
        <v>usa</v>
      </c>
      <c r="N1785" s="2" t="str">
        <f>VLOOKUP(M1785,ClearingKeys!$A$2:$B$104,2,FALSE)</f>
        <v>NA</v>
      </c>
      <c r="O1785" s="2">
        <f t="shared" si="81"/>
        <v>20</v>
      </c>
      <c r="P1785" t="str">
        <f t="shared" si="83"/>
        <v>USA</v>
      </c>
    </row>
    <row r="1786" spans="1:16" ht="63.75" x14ac:dyDescent="0.2">
      <c r="A1786" s="1" t="s">
        <v>110</v>
      </c>
      <c r="B1786" s="1" t="s">
        <v>1504</v>
      </c>
      <c r="C1786" s="1">
        <v>78000</v>
      </c>
      <c r="D1786" s="1">
        <v>78000</v>
      </c>
      <c r="E1786" s="1" t="s">
        <v>2902</v>
      </c>
      <c r="F1786" s="1">
        <v>78000</v>
      </c>
      <c r="G1786" s="1" t="s">
        <v>1489</v>
      </c>
      <c r="H1786" s="1" t="s">
        <v>4092</v>
      </c>
      <c r="I1786" s="1" t="s">
        <v>2895</v>
      </c>
      <c r="J1786" s="1" t="str">
        <f>VLOOKUP(I1786,tblCountries6[],2,FALSE)</f>
        <v>USA</v>
      </c>
      <c r="K1786" s="1" t="s">
        <v>2431</v>
      </c>
      <c r="L1786" s="1">
        <v>5</v>
      </c>
      <c r="M1786" s="2" t="str">
        <f t="shared" si="82"/>
        <v>usa</v>
      </c>
      <c r="N1786" s="2" t="str">
        <f>VLOOKUP(M1786,ClearingKeys!$A$2:$B$104,2,FALSE)</f>
        <v>NA</v>
      </c>
      <c r="O1786" s="2">
        <f t="shared" si="81"/>
        <v>5</v>
      </c>
      <c r="P1786" t="str">
        <f t="shared" si="83"/>
        <v>USA</v>
      </c>
    </row>
    <row r="1787" spans="1:16" ht="76.5" x14ac:dyDescent="0.2">
      <c r="A1787" s="1" t="s">
        <v>109</v>
      </c>
      <c r="B1787" s="1" t="s">
        <v>2091</v>
      </c>
      <c r="C1787" s="1">
        <v>42307.199999999997</v>
      </c>
      <c r="D1787" s="1">
        <v>42307</v>
      </c>
      <c r="E1787" s="1" t="s">
        <v>2902</v>
      </c>
      <c r="F1787" s="1">
        <v>42307</v>
      </c>
      <c r="G1787" s="1" t="s">
        <v>6269</v>
      </c>
      <c r="H1787" s="1" t="s">
        <v>6511</v>
      </c>
      <c r="I1787" s="1" t="s">
        <v>2895</v>
      </c>
      <c r="J1787" s="1" t="str">
        <f>VLOOKUP(I1787,tblCountries6[],2,FALSE)</f>
        <v>USA</v>
      </c>
      <c r="K1787" s="1" t="s">
        <v>5350</v>
      </c>
      <c r="L1787" s="1">
        <v>25</v>
      </c>
      <c r="M1787" s="2" t="str">
        <f t="shared" si="82"/>
        <v>usa</v>
      </c>
      <c r="N1787" s="2" t="str">
        <f>VLOOKUP(M1787,ClearingKeys!$A$2:$B$104,2,FALSE)</f>
        <v>NA</v>
      </c>
      <c r="O1787" s="2">
        <f t="shared" si="81"/>
        <v>25</v>
      </c>
      <c r="P1787" t="str">
        <f t="shared" si="83"/>
        <v>USA</v>
      </c>
    </row>
    <row r="1788" spans="1:16" ht="63.75" x14ac:dyDescent="0.2">
      <c r="A1788" s="1" t="s">
        <v>107</v>
      </c>
      <c r="B1788" s="1" t="s">
        <v>338</v>
      </c>
      <c r="C1788" s="1">
        <v>33250</v>
      </c>
      <c r="D1788" s="1">
        <v>33250</v>
      </c>
      <c r="E1788" s="1" t="s">
        <v>2902</v>
      </c>
      <c r="F1788" s="1">
        <v>33250</v>
      </c>
      <c r="G1788" s="1" t="s">
        <v>637</v>
      </c>
      <c r="H1788" s="1" t="s">
        <v>3027</v>
      </c>
      <c r="I1788" s="1" t="s">
        <v>2895</v>
      </c>
      <c r="J1788" s="1" t="str">
        <f>VLOOKUP(I1788,tblCountries6[],2,FALSE)</f>
        <v>USA</v>
      </c>
      <c r="K1788" s="1" t="s">
        <v>2431</v>
      </c>
      <c r="L1788" s="1">
        <v>20</v>
      </c>
      <c r="M1788" s="2" t="str">
        <f t="shared" si="82"/>
        <v>usa</v>
      </c>
      <c r="N1788" s="2" t="str">
        <f>VLOOKUP(M1788,ClearingKeys!$A$2:$B$104,2,FALSE)</f>
        <v>NA</v>
      </c>
      <c r="O1788" s="2">
        <f t="shared" si="81"/>
        <v>20</v>
      </c>
      <c r="P1788" t="str">
        <f t="shared" si="83"/>
        <v>USA</v>
      </c>
    </row>
    <row r="1789" spans="1:16" ht="38.25" x14ac:dyDescent="0.2">
      <c r="A1789" s="1" t="s">
        <v>105</v>
      </c>
      <c r="B1789" s="1" t="s">
        <v>335</v>
      </c>
      <c r="C1789" s="1" t="s">
        <v>5570</v>
      </c>
      <c r="D1789" s="1">
        <v>19200</v>
      </c>
      <c r="E1789" s="1" t="s">
        <v>2896</v>
      </c>
      <c r="F1789" s="1">
        <v>24391.66923</v>
      </c>
      <c r="G1789" s="1" t="s">
        <v>39</v>
      </c>
      <c r="H1789" s="1" t="s">
        <v>6511</v>
      </c>
      <c r="I1789" s="1" t="s">
        <v>3407</v>
      </c>
      <c r="J1789" s="1" t="str">
        <f>VLOOKUP(I1789,tblCountries6[],2,FALSE)</f>
        <v>italy</v>
      </c>
      <c r="K1789" s="1" t="s">
        <v>1240</v>
      </c>
      <c r="L1789" s="1">
        <v>10</v>
      </c>
      <c r="M1789" s="2" t="str">
        <f t="shared" si="82"/>
        <v>italy</v>
      </c>
      <c r="N1789" s="2" t="str">
        <f>VLOOKUP(M1789,ClearingKeys!$A$2:$B$104,2,FALSE)</f>
        <v>EUROPE</v>
      </c>
      <c r="O1789" s="2">
        <f t="shared" si="81"/>
        <v>10</v>
      </c>
      <c r="P1789" t="str">
        <f t="shared" si="83"/>
        <v>Italy</v>
      </c>
    </row>
    <row r="1790" spans="1:16" ht="38.25" x14ac:dyDescent="0.2">
      <c r="A1790" s="1" t="s">
        <v>118</v>
      </c>
      <c r="B1790" s="1" t="s">
        <v>5164</v>
      </c>
      <c r="C1790" s="1">
        <v>120000</v>
      </c>
      <c r="D1790" s="1">
        <v>120000</v>
      </c>
      <c r="E1790" s="1" t="s">
        <v>2902</v>
      </c>
      <c r="F1790" s="1">
        <v>120000</v>
      </c>
      <c r="G1790" s="1" t="s">
        <v>525</v>
      </c>
      <c r="H1790" s="1" t="s">
        <v>519</v>
      </c>
      <c r="I1790" s="1" t="s">
        <v>2895</v>
      </c>
      <c r="J1790" s="1" t="str">
        <f>VLOOKUP(I1790,tblCountries6[],2,FALSE)</f>
        <v>USA</v>
      </c>
      <c r="K1790" s="1" t="s">
        <v>1240</v>
      </c>
      <c r="L1790" s="1">
        <v>20</v>
      </c>
      <c r="M1790" s="2" t="str">
        <f t="shared" si="82"/>
        <v>usa</v>
      </c>
      <c r="N1790" s="2" t="str">
        <f>VLOOKUP(M1790,ClearingKeys!$A$2:$B$104,2,FALSE)</f>
        <v>NA</v>
      </c>
      <c r="O1790" s="2">
        <f t="shared" si="81"/>
        <v>20</v>
      </c>
      <c r="P1790" t="str">
        <f t="shared" si="83"/>
        <v>USA</v>
      </c>
    </row>
    <row r="1791" spans="1:16" ht="38.25" x14ac:dyDescent="0.2">
      <c r="A1791" s="1" t="s">
        <v>95</v>
      </c>
      <c r="B1791" s="1" t="s">
        <v>460</v>
      </c>
      <c r="C1791" s="1">
        <v>20000</v>
      </c>
      <c r="D1791" s="1">
        <v>20000</v>
      </c>
      <c r="E1791" s="1" t="s">
        <v>2902</v>
      </c>
      <c r="F1791" s="1">
        <v>20000</v>
      </c>
      <c r="G1791" s="1" t="s">
        <v>6062</v>
      </c>
      <c r="H1791" s="1" t="s">
        <v>6511</v>
      </c>
      <c r="I1791" s="1" t="s">
        <v>4016</v>
      </c>
      <c r="J1791" s="1" t="str">
        <f>VLOOKUP(I1791,tblCountries6[],2,FALSE)</f>
        <v>Hong Kong</v>
      </c>
      <c r="K1791" s="1" t="s">
        <v>5881</v>
      </c>
      <c r="L1791" s="1">
        <v>1</v>
      </c>
      <c r="M1791" s="2" t="str">
        <f t="shared" si="82"/>
        <v>hong kong</v>
      </c>
      <c r="N1791" s="2" t="str">
        <f>VLOOKUP(M1791,ClearingKeys!$A$2:$B$104,2,FALSE)</f>
        <v>ASIA</v>
      </c>
      <c r="O1791" s="2">
        <f t="shared" si="81"/>
        <v>1</v>
      </c>
      <c r="P1791" t="str">
        <f t="shared" si="83"/>
        <v>Hong Kong</v>
      </c>
    </row>
    <row r="1792" spans="1:16" ht="38.25" x14ac:dyDescent="0.2">
      <c r="A1792" s="1" t="s">
        <v>93</v>
      </c>
      <c r="B1792" s="1" t="s">
        <v>4152</v>
      </c>
      <c r="C1792" s="1">
        <v>15000</v>
      </c>
      <c r="D1792" s="1">
        <v>15000</v>
      </c>
      <c r="E1792" s="1" t="s">
        <v>2902</v>
      </c>
      <c r="F1792" s="1">
        <v>15000</v>
      </c>
      <c r="G1792" s="1" t="s">
        <v>463</v>
      </c>
      <c r="H1792" s="1" t="s">
        <v>6511</v>
      </c>
      <c r="I1792" s="1" t="s">
        <v>1241</v>
      </c>
      <c r="J1792" s="1" t="str">
        <f>VLOOKUP(I1792,tblCountries6[],2,FALSE)</f>
        <v>India</v>
      </c>
      <c r="K1792" s="1" t="s">
        <v>5350</v>
      </c>
      <c r="L1792" s="1">
        <v>0.3</v>
      </c>
      <c r="M1792" s="2" t="str">
        <f t="shared" si="82"/>
        <v>india</v>
      </c>
      <c r="N1792" s="2" t="str">
        <f>VLOOKUP(M1792,ClearingKeys!$A$2:$B$104,2,FALSE)</f>
        <v>ASIA</v>
      </c>
      <c r="O1792" s="2">
        <f t="shared" si="81"/>
        <v>0.3</v>
      </c>
      <c r="P1792" t="str">
        <f t="shared" si="83"/>
        <v>India</v>
      </c>
    </row>
    <row r="1793" spans="1:16" ht="63.75" x14ac:dyDescent="0.2">
      <c r="A1793" s="1" t="s">
        <v>97</v>
      </c>
      <c r="B1793" s="1" t="s">
        <v>6056</v>
      </c>
      <c r="C1793" s="1" t="s">
        <v>4039</v>
      </c>
      <c r="D1793" s="1">
        <v>1000000</v>
      </c>
      <c r="E1793" s="1" t="s">
        <v>718</v>
      </c>
      <c r="F1793" s="1">
        <v>17807.916689999998</v>
      </c>
      <c r="G1793" s="1" t="s">
        <v>3887</v>
      </c>
      <c r="H1793" s="1" t="s">
        <v>3027</v>
      </c>
      <c r="I1793" s="1" t="s">
        <v>1241</v>
      </c>
      <c r="J1793" s="1" t="str">
        <f>VLOOKUP(I1793,tblCountries6[],2,FALSE)</f>
        <v>India</v>
      </c>
      <c r="K1793" s="1" t="s">
        <v>5350</v>
      </c>
      <c r="L1793" s="1">
        <v>10</v>
      </c>
      <c r="M1793" s="2" t="str">
        <f t="shared" si="82"/>
        <v>india</v>
      </c>
      <c r="N1793" s="2" t="str">
        <f>VLOOKUP(M1793,ClearingKeys!$A$2:$B$104,2,FALSE)</f>
        <v>ASIA</v>
      </c>
      <c r="O1793" s="2">
        <f t="shared" si="81"/>
        <v>10</v>
      </c>
      <c r="P1793" t="str">
        <f t="shared" si="83"/>
        <v>India</v>
      </c>
    </row>
    <row r="1794" spans="1:16" ht="38.25" x14ac:dyDescent="0.2">
      <c r="A1794" s="1" t="s">
        <v>96</v>
      </c>
      <c r="B1794" s="1" t="s">
        <v>6476</v>
      </c>
      <c r="C1794" s="1">
        <v>900000</v>
      </c>
      <c r="D1794" s="1">
        <v>900000</v>
      </c>
      <c r="E1794" s="1" t="s">
        <v>718</v>
      </c>
      <c r="F1794" s="1">
        <v>16027.125019999999</v>
      </c>
      <c r="G1794" s="1" t="s">
        <v>2199</v>
      </c>
      <c r="H1794" s="1" t="s">
        <v>3027</v>
      </c>
      <c r="I1794" s="1" t="s">
        <v>1241</v>
      </c>
      <c r="J1794" s="1" t="str">
        <f>VLOOKUP(I1794,tblCountries6[],2,FALSE)</f>
        <v>India</v>
      </c>
      <c r="K1794" s="1" t="s">
        <v>5350</v>
      </c>
      <c r="L1794" s="1">
        <v>6</v>
      </c>
      <c r="M1794" s="2" t="str">
        <f t="shared" si="82"/>
        <v>india</v>
      </c>
      <c r="N1794" s="2" t="str">
        <f>VLOOKUP(M1794,ClearingKeys!$A$2:$B$104,2,FALSE)</f>
        <v>ASIA</v>
      </c>
      <c r="O1794" s="2">
        <f t="shared" si="81"/>
        <v>6</v>
      </c>
      <c r="P1794" t="str">
        <f t="shared" si="83"/>
        <v>India</v>
      </c>
    </row>
    <row r="1795" spans="1:16" ht="51" x14ac:dyDescent="0.2">
      <c r="A1795" s="1" t="s">
        <v>90</v>
      </c>
      <c r="B1795" s="1" t="s">
        <v>6090</v>
      </c>
      <c r="C1795" s="1" t="s">
        <v>1177</v>
      </c>
      <c r="D1795" s="1">
        <v>36000</v>
      </c>
      <c r="E1795" s="1" t="s">
        <v>211</v>
      </c>
      <c r="F1795" s="1">
        <v>56742.41779</v>
      </c>
      <c r="G1795" s="1" t="s">
        <v>3730</v>
      </c>
      <c r="H1795" s="1" t="s">
        <v>3027</v>
      </c>
      <c r="I1795" s="1" t="s">
        <v>922</v>
      </c>
      <c r="J1795" s="1" t="str">
        <f>VLOOKUP(I1795,tblCountries6[],2,FALSE)</f>
        <v>UK</v>
      </c>
      <c r="K1795" s="1" t="s">
        <v>2431</v>
      </c>
      <c r="L1795" s="1">
        <v>7</v>
      </c>
      <c r="M1795" s="2" t="str">
        <f t="shared" si="82"/>
        <v>uk</v>
      </c>
      <c r="N1795" s="2" t="str">
        <f>VLOOKUP(M1795,ClearingKeys!$A$2:$B$104,2,FALSE)</f>
        <v>EUROPE</v>
      </c>
      <c r="O1795" s="2">
        <f t="shared" si="81"/>
        <v>7</v>
      </c>
      <c r="P1795" t="str">
        <f t="shared" si="83"/>
        <v>UK</v>
      </c>
    </row>
    <row r="1796" spans="1:16" ht="38.25" x14ac:dyDescent="0.2">
      <c r="A1796" s="1" t="s">
        <v>89</v>
      </c>
      <c r="B1796" s="1" t="s">
        <v>5046</v>
      </c>
      <c r="C1796" s="1">
        <v>1200000</v>
      </c>
      <c r="D1796" s="1">
        <v>1200000</v>
      </c>
      <c r="E1796" s="1" t="s">
        <v>718</v>
      </c>
      <c r="F1796" s="1">
        <v>21369.500019999999</v>
      </c>
      <c r="G1796" s="1" t="s">
        <v>754</v>
      </c>
      <c r="H1796" s="1" t="s">
        <v>3027</v>
      </c>
      <c r="I1796" s="1" t="s">
        <v>1241</v>
      </c>
      <c r="J1796" s="1" t="str">
        <f>VLOOKUP(I1796,tblCountries6[],2,FALSE)</f>
        <v>India</v>
      </c>
      <c r="K1796" s="1" t="s">
        <v>1240</v>
      </c>
      <c r="L1796" s="1">
        <v>7</v>
      </c>
      <c r="M1796" s="2" t="str">
        <f t="shared" si="82"/>
        <v>india</v>
      </c>
      <c r="N1796" s="2" t="str">
        <f>VLOOKUP(M1796,ClearingKeys!$A$2:$B$104,2,FALSE)</f>
        <v>ASIA</v>
      </c>
      <c r="O1796" s="2">
        <f t="shared" si="81"/>
        <v>7</v>
      </c>
      <c r="P1796" t="str">
        <f t="shared" si="83"/>
        <v>India</v>
      </c>
    </row>
    <row r="1797" spans="1:16" ht="38.25" x14ac:dyDescent="0.2">
      <c r="A1797" s="1" t="s">
        <v>92</v>
      </c>
      <c r="B1797" s="1" t="s">
        <v>510</v>
      </c>
      <c r="C1797" s="1">
        <v>425000</v>
      </c>
      <c r="D1797" s="1">
        <v>425000</v>
      </c>
      <c r="E1797" s="1" t="s">
        <v>718</v>
      </c>
      <c r="F1797" s="1">
        <v>7568.3645919999999</v>
      </c>
      <c r="G1797" s="1" t="s">
        <v>6241</v>
      </c>
      <c r="H1797" s="1" t="s">
        <v>519</v>
      </c>
      <c r="I1797" s="1" t="s">
        <v>1241</v>
      </c>
      <c r="J1797" s="1" t="str">
        <f>VLOOKUP(I1797,tblCountries6[],2,FALSE)</f>
        <v>India</v>
      </c>
      <c r="K1797" s="1" t="s">
        <v>5350</v>
      </c>
      <c r="L1797" s="1">
        <v>6</v>
      </c>
      <c r="M1797" s="2" t="str">
        <f t="shared" si="82"/>
        <v>india</v>
      </c>
      <c r="N1797" s="2" t="str">
        <f>VLOOKUP(M1797,ClearingKeys!$A$2:$B$104,2,FALSE)</f>
        <v>ASIA</v>
      </c>
      <c r="O1797" s="2">
        <f t="shared" si="81"/>
        <v>6</v>
      </c>
      <c r="P1797" t="str">
        <f t="shared" si="83"/>
        <v>India</v>
      </c>
    </row>
    <row r="1798" spans="1:16" ht="51" x14ac:dyDescent="0.2">
      <c r="A1798" s="1" t="s">
        <v>91</v>
      </c>
      <c r="B1798" s="1" t="s">
        <v>523</v>
      </c>
      <c r="C1798" s="1">
        <v>50000</v>
      </c>
      <c r="D1798" s="1">
        <v>50000</v>
      </c>
      <c r="E1798" s="1" t="s">
        <v>211</v>
      </c>
      <c r="F1798" s="1">
        <v>78808.9136</v>
      </c>
      <c r="G1798" s="1" t="s">
        <v>5636</v>
      </c>
      <c r="H1798" s="1" t="s">
        <v>519</v>
      </c>
      <c r="I1798" s="1" t="s">
        <v>922</v>
      </c>
      <c r="J1798" s="1" t="str">
        <f>VLOOKUP(I1798,tblCountries6[],2,FALSE)</f>
        <v>UK</v>
      </c>
      <c r="K1798" s="1" t="s">
        <v>5350</v>
      </c>
      <c r="L1798" s="1">
        <v>10</v>
      </c>
      <c r="M1798" s="2" t="str">
        <f t="shared" si="82"/>
        <v>uk</v>
      </c>
      <c r="N1798" s="2" t="str">
        <f>VLOOKUP(M1798,ClearingKeys!$A$2:$B$104,2,FALSE)</f>
        <v>EUROPE</v>
      </c>
      <c r="O1798" s="2">
        <f t="shared" ref="O1798:O1861" si="84">IF(ISBLANK(L1798),"na",L1798)</f>
        <v>10</v>
      </c>
      <c r="P1798" t="str">
        <f t="shared" si="83"/>
        <v>UK</v>
      </c>
    </row>
    <row r="1799" spans="1:16" ht="38.25" x14ac:dyDescent="0.2">
      <c r="A1799" s="1" t="s">
        <v>88</v>
      </c>
      <c r="B1799" s="1" t="s">
        <v>3985</v>
      </c>
      <c r="C1799" s="1">
        <v>60000</v>
      </c>
      <c r="D1799" s="1">
        <v>60000</v>
      </c>
      <c r="E1799" s="1" t="s">
        <v>2902</v>
      </c>
      <c r="F1799" s="1">
        <v>60000</v>
      </c>
      <c r="G1799" s="1" t="s">
        <v>1604</v>
      </c>
      <c r="H1799" s="1" t="s">
        <v>6511</v>
      </c>
      <c r="I1799" s="1" t="s">
        <v>2895</v>
      </c>
      <c r="J1799" s="1" t="str">
        <f>VLOOKUP(I1799,tblCountries6[],2,FALSE)</f>
        <v>USA</v>
      </c>
      <c r="K1799" s="1" t="s">
        <v>1240</v>
      </c>
      <c r="L1799" s="1">
        <v>15</v>
      </c>
      <c r="M1799" s="2" t="str">
        <f t="shared" ref="M1799:M1862" si="85">TRIM(LOWER(J1799))</f>
        <v>usa</v>
      </c>
      <c r="N1799" s="2" t="str">
        <f>VLOOKUP(M1799,ClearingKeys!$A$2:$B$104,2,FALSE)</f>
        <v>NA</v>
      </c>
      <c r="O1799" s="2">
        <f t="shared" si="84"/>
        <v>15</v>
      </c>
      <c r="P1799" t="str">
        <f t="shared" ref="P1799:P1862" si="86">IF(M1799="usa","USA",IF(M1799="UK","UK",PROPER(M1799)))</f>
        <v>USA</v>
      </c>
    </row>
    <row r="1800" spans="1:16" ht="38.25" x14ac:dyDescent="0.2">
      <c r="A1800" s="1" t="s">
        <v>98</v>
      </c>
      <c r="B1800" s="1" t="s">
        <v>2752</v>
      </c>
      <c r="C1800" s="1">
        <v>57000</v>
      </c>
      <c r="D1800" s="1">
        <v>57000</v>
      </c>
      <c r="E1800" s="1" t="s">
        <v>2902</v>
      </c>
      <c r="F1800" s="1">
        <v>57000</v>
      </c>
      <c r="G1800" s="1" t="s">
        <v>3977</v>
      </c>
      <c r="H1800" s="1" t="s">
        <v>519</v>
      </c>
      <c r="I1800" s="1" t="s">
        <v>2895</v>
      </c>
      <c r="J1800" s="1" t="str">
        <f>VLOOKUP(I1800,tblCountries6[],2,FALSE)</f>
        <v>USA</v>
      </c>
      <c r="K1800" s="1" t="s">
        <v>1240</v>
      </c>
      <c r="L1800" s="1">
        <v>9</v>
      </c>
      <c r="M1800" s="2" t="str">
        <f t="shared" si="85"/>
        <v>usa</v>
      </c>
      <c r="N1800" s="2" t="str">
        <f>VLOOKUP(M1800,ClearingKeys!$A$2:$B$104,2,FALSE)</f>
        <v>NA</v>
      </c>
      <c r="O1800" s="2">
        <f t="shared" si="84"/>
        <v>9</v>
      </c>
      <c r="P1800" t="str">
        <f t="shared" si="86"/>
        <v>USA</v>
      </c>
    </row>
    <row r="1801" spans="1:16" ht="38.25" x14ac:dyDescent="0.2">
      <c r="A1801" s="1" t="s">
        <v>100</v>
      </c>
      <c r="B1801" s="1" t="s">
        <v>6258</v>
      </c>
      <c r="C1801" s="1">
        <v>40000</v>
      </c>
      <c r="D1801" s="1">
        <v>40000</v>
      </c>
      <c r="E1801" s="1" t="s">
        <v>2902</v>
      </c>
      <c r="F1801" s="1">
        <v>40000</v>
      </c>
      <c r="G1801" s="1" t="s">
        <v>4011</v>
      </c>
      <c r="H1801" s="1" t="s">
        <v>6511</v>
      </c>
      <c r="I1801" s="1" t="s">
        <v>2895</v>
      </c>
      <c r="J1801" s="1" t="str">
        <f>VLOOKUP(I1801,tblCountries6[],2,FALSE)</f>
        <v>USA</v>
      </c>
      <c r="K1801" s="1" t="s">
        <v>5350</v>
      </c>
      <c r="L1801" s="1">
        <v>0</v>
      </c>
      <c r="M1801" s="2" t="str">
        <f t="shared" si="85"/>
        <v>usa</v>
      </c>
      <c r="N1801" s="2" t="str">
        <f>VLOOKUP(M1801,ClearingKeys!$A$2:$B$104,2,FALSE)</f>
        <v>NA</v>
      </c>
      <c r="O1801" s="2">
        <f t="shared" si="84"/>
        <v>0</v>
      </c>
      <c r="P1801" t="str">
        <f t="shared" si="86"/>
        <v>USA</v>
      </c>
    </row>
    <row r="1802" spans="1:16" ht="38.25" x14ac:dyDescent="0.2">
      <c r="A1802" s="1" t="s">
        <v>62</v>
      </c>
      <c r="B1802" s="1" t="s">
        <v>4334</v>
      </c>
      <c r="C1802" s="1">
        <v>80000</v>
      </c>
      <c r="D1802" s="1">
        <v>80000</v>
      </c>
      <c r="E1802" s="1" t="s">
        <v>2902</v>
      </c>
      <c r="F1802" s="1">
        <v>80000</v>
      </c>
      <c r="G1802" s="1" t="s">
        <v>5079</v>
      </c>
      <c r="H1802" s="1" t="s">
        <v>2089</v>
      </c>
      <c r="I1802" s="1" t="s">
        <v>2895</v>
      </c>
      <c r="J1802" s="1" t="str">
        <f>VLOOKUP(I1802,tblCountries6[],2,FALSE)</f>
        <v>USA</v>
      </c>
      <c r="K1802" s="1" t="s">
        <v>1240</v>
      </c>
      <c r="L1802" s="1">
        <v>9</v>
      </c>
      <c r="M1802" s="2" t="str">
        <f t="shared" si="85"/>
        <v>usa</v>
      </c>
      <c r="N1802" s="2" t="str">
        <f>VLOOKUP(M1802,ClearingKeys!$A$2:$B$104,2,FALSE)</f>
        <v>NA</v>
      </c>
      <c r="O1802" s="2">
        <f t="shared" si="84"/>
        <v>9</v>
      </c>
      <c r="P1802" t="str">
        <f t="shared" si="86"/>
        <v>USA</v>
      </c>
    </row>
    <row r="1803" spans="1:16" ht="38.25" x14ac:dyDescent="0.2">
      <c r="A1803" s="1" t="s">
        <v>63</v>
      </c>
      <c r="B1803" s="1" t="s">
        <v>5385</v>
      </c>
      <c r="C1803" s="1">
        <v>118000</v>
      </c>
      <c r="D1803" s="1">
        <v>118000</v>
      </c>
      <c r="E1803" s="1" t="s">
        <v>2902</v>
      </c>
      <c r="F1803" s="1">
        <v>118000</v>
      </c>
      <c r="G1803" s="1" t="s">
        <v>5002</v>
      </c>
      <c r="H1803" s="1" t="s">
        <v>2893</v>
      </c>
      <c r="I1803" s="1" t="s">
        <v>2895</v>
      </c>
      <c r="J1803" s="1" t="str">
        <f>VLOOKUP(I1803,tblCountries6[],2,FALSE)</f>
        <v>USA</v>
      </c>
      <c r="K1803" s="1" t="s">
        <v>1240</v>
      </c>
      <c r="L1803" s="1">
        <v>6</v>
      </c>
      <c r="M1803" s="2" t="str">
        <f t="shared" si="85"/>
        <v>usa</v>
      </c>
      <c r="N1803" s="2" t="str">
        <f>VLOOKUP(M1803,ClearingKeys!$A$2:$B$104,2,FALSE)</f>
        <v>NA</v>
      </c>
      <c r="O1803" s="2">
        <f t="shared" si="84"/>
        <v>6</v>
      </c>
      <c r="P1803" t="str">
        <f t="shared" si="86"/>
        <v>USA</v>
      </c>
    </row>
    <row r="1804" spans="1:16" ht="38.25" x14ac:dyDescent="0.2">
      <c r="A1804" s="1" t="s">
        <v>58</v>
      </c>
      <c r="B1804" s="1" t="s">
        <v>3131</v>
      </c>
      <c r="C1804" s="1">
        <v>5000</v>
      </c>
      <c r="D1804" s="1">
        <v>60000</v>
      </c>
      <c r="E1804" s="1" t="s">
        <v>2902</v>
      </c>
      <c r="F1804" s="1">
        <v>60000</v>
      </c>
      <c r="G1804" s="1" t="s">
        <v>6511</v>
      </c>
      <c r="H1804" s="1" t="s">
        <v>6511</v>
      </c>
      <c r="I1804" s="1" t="s">
        <v>1551</v>
      </c>
      <c r="J1804" s="1" t="str">
        <f>VLOOKUP(I1804,tblCountries6[],2,FALSE)</f>
        <v>UAE</v>
      </c>
      <c r="K1804" s="1" t="s">
        <v>1240</v>
      </c>
      <c r="L1804" s="1">
        <v>5</v>
      </c>
      <c r="M1804" s="2" t="str">
        <f t="shared" si="85"/>
        <v>uae</v>
      </c>
      <c r="N1804" s="2" t="str">
        <f>VLOOKUP(M1804,ClearingKeys!$A$2:$B$104,2,FALSE)</f>
        <v>ASIA</v>
      </c>
      <c r="O1804" s="2">
        <f t="shared" si="84"/>
        <v>5</v>
      </c>
      <c r="P1804" t="str">
        <f t="shared" si="86"/>
        <v>Uae</v>
      </c>
    </row>
    <row r="1805" spans="1:16" ht="38.25" x14ac:dyDescent="0.2">
      <c r="A1805" s="1" t="s">
        <v>60</v>
      </c>
      <c r="B1805" s="1" t="s">
        <v>4552</v>
      </c>
      <c r="C1805" s="1">
        <v>560</v>
      </c>
      <c r="D1805" s="1">
        <v>6720</v>
      </c>
      <c r="E1805" s="1" t="s">
        <v>2902</v>
      </c>
      <c r="F1805" s="1">
        <v>6720</v>
      </c>
      <c r="G1805" s="1" t="s">
        <v>5111</v>
      </c>
      <c r="H1805" s="1" t="s">
        <v>519</v>
      </c>
      <c r="I1805" s="1" t="s">
        <v>1241</v>
      </c>
      <c r="J1805" s="1" t="str">
        <f>VLOOKUP(I1805,tblCountries6[],2,FALSE)</f>
        <v>India</v>
      </c>
      <c r="K1805" s="1" t="s">
        <v>1240</v>
      </c>
      <c r="L1805" s="1">
        <v>5</v>
      </c>
      <c r="M1805" s="2" t="str">
        <f t="shared" si="85"/>
        <v>india</v>
      </c>
      <c r="N1805" s="2" t="str">
        <f>VLOOKUP(M1805,ClearingKeys!$A$2:$B$104,2,FALSE)</f>
        <v>ASIA</v>
      </c>
      <c r="O1805" s="2">
        <f t="shared" si="84"/>
        <v>5</v>
      </c>
      <c r="P1805" t="str">
        <f t="shared" si="86"/>
        <v>India</v>
      </c>
    </row>
    <row r="1806" spans="1:16" ht="38.25" x14ac:dyDescent="0.2">
      <c r="A1806" s="1" t="s">
        <v>67</v>
      </c>
      <c r="B1806" s="1" t="s">
        <v>6317</v>
      </c>
      <c r="C1806" s="1">
        <v>1720</v>
      </c>
      <c r="D1806" s="1">
        <v>20640</v>
      </c>
      <c r="E1806" s="1" t="s">
        <v>2902</v>
      </c>
      <c r="F1806" s="1">
        <v>20640</v>
      </c>
      <c r="G1806" s="1" t="s">
        <v>1448</v>
      </c>
      <c r="H1806" s="1" t="s">
        <v>3027</v>
      </c>
      <c r="I1806" s="1" t="s">
        <v>5783</v>
      </c>
      <c r="J1806" s="1" t="str">
        <f>VLOOKUP(I1806,tblCountries6[],2,FALSE)</f>
        <v>Singapore</v>
      </c>
      <c r="K1806" s="1" t="s">
        <v>1240</v>
      </c>
      <c r="L1806" s="1">
        <v>3</v>
      </c>
      <c r="M1806" s="2" t="str">
        <f t="shared" si="85"/>
        <v>singapore</v>
      </c>
      <c r="N1806" s="2" t="str">
        <f>VLOOKUP(M1806,ClearingKeys!$A$2:$B$104,2,FALSE)</f>
        <v>ASIA</v>
      </c>
      <c r="O1806" s="2">
        <f t="shared" si="84"/>
        <v>3</v>
      </c>
      <c r="P1806" t="str">
        <f t="shared" si="86"/>
        <v>Singapore</v>
      </c>
    </row>
    <row r="1807" spans="1:16" ht="51" x14ac:dyDescent="0.2">
      <c r="A1807" s="1" t="s">
        <v>68</v>
      </c>
      <c r="B1807" s="1" t="s">
        <v>4095</v>
      </c>
      <c r="C1807" s="1">
        <v>50000</v>
      </c>
      <c r="D1807" s="1">
        <v>50000</v>
      </c>
      <c r="E1807" s="1" t="s">
        <v>2902</v>
      </c>
      <c r="F1807" s="1">
        <v>50000</v>
      </c>
      <c r="G1807" s="1" t="s">
        <v>2097</v>
      </c>
      <c r="H1807" s="1" t="s">
        <v>6511</v>
      </c>
      <c r="I1807" s="1" t="s">
        <v>2895</v>
      </c>
      <c r="J1807" s="1" t="str">
        <f>VLOOKUP(I1807,tblCountries6[],2,FALSE)</f>
        <v>USA</v>
      </c>
      <c r="K1807" s="1" t="s">
        <v>2431</v>
      </c>
      <c r="L1807" s="1">
        <v>15</v>
      </c>
      <c r="M1807" s="2" t="str">
        <f t="shared" si="85"/>
        <v>usa</v>
      </c>
      <c r="N1807" s="2" t="str">
        <f>VLOOKUP(M1807,ClearingKeys!$A$2:$B$104,2,FALSE)</f>
        <v>NA</v>
      </c>
      <c r="O1807" s="2">
        <f t="shared" si="84"/>
        <v>15</v>
      </c>
      <c r="P1807" t="str">
        <f t="shared" si="86"/>
        <v>USA</v>
      </c>
    </row>
    <row r="1808" spans="1:16" ht="51" x14ac:dyDescent="0.2">
      <c r="A1808" s="1" t="s">
        <v>64</v>
      </c>
      <c r="B1808" s="1" t="s">
        <v>1958</v>
      </c>
      <c r="C1808" s="1">
        <v>2000</v>
      </c>
      <c r="D1808" s="1">
        <v>24000</v>
      </c>
      <c r="E1808" s="1" t="s">
        <v>2902</v>
      </c>
      <c r="F1808" s="1">
        <v>24000</v>
      </c>
      <c r="G1808" s="1" t="s">
        <v>187</v>
      </c>
      <c r="H1808" s="1" t="s">
        <v>2089</v>
      </c>
      <c r="I1808" s="1" t="s">
        <v>4732</v>
      </c>
      <c r="J1808" s="1" t="str">
        <f>VLOOKUP(I1808,tblCountries6[],2,FALSE)</f>
        <v>Russia</v>
      </c>
      <c r="K1808" s="1" t="s">
        <v>2431</v>
      </c>
      <c r="L1808" s="1">
        <v>23</v>
      </c>
      <c r="M1808" s="2" t="str">
        <f t="shared" si="85"/>
        <v>russia</v>
      </c>
      <c r="N1808" s="2" t="str">
        <f>VLOOKUP(M1808,ClearingKeys!$A$2:$B$104,2,FALSE)</f>
        <v>EUROPE</v>
      </c>
      <c r="O1808" s="2">
        <f t="shared" si="84"/>
        <v>23</v>
      </c>
      <c r="P1808" t="str">
        <f t="shared" si="86"/>
        <v>Russia</v>
      </c>
    </row>
    <row r="1809" spans="1:16" ht="38.25" x14ac:dyDescent="0.2">
      <c r="A1809" s="1" t="s">
        <v>66</v>
      </c>
      <c r="B1809" s="1" t="s">
        <v>3756</v>
      </c>
      <c r="C1809" s="1">
        <v>60000</v>
      </c>
      <c r="D1809" s="1">
        <v>60000</v>
      </c>
      <c r="E1809" s="1" t="s">
        <v>2902</v>
      </c>
      <c r="F1809" s="1">
        <v>60000</v>
      </c>
      <c r="G1809" s="1" t="s">
        <v>1604</v>
      </c>
      <c r="H1809" s="1" t="s">
        <v>6511</v>
      </c>
      <c r="I1809" s="1" t="s">
        <v>2895</v>
      </c>
      <c r="J1809" s="1" t="str">
        <f>VLOOKUP(I1809,tblCountries6[],2,FALSE)</f>
        <v>USA</v>
      </c>
      <c r="K1809" s="1" t="s">
        <v>5350</v>
      </c>
      <c r="L1809" s="1">
        <v>3</v>
      </c>
      <c r="M1809" s="2" t="str">
        <f t="shared" si="85"/>
        <v>usa</v>
      </c>
      <c r="N1809" s="2" t="str">
        <f>VLOOKUP(M1809,ClearingKeys!$A$2:$B$104,2,FALSE)</f>
        <v>NA</v>
      </c>
      <c r="O1809" s="2">
        <f t="shared" si="84"/>
        <v>3</v>
      </c>
      <c r="P1809" t="str">
        <f t="shared" si="86"/>
        <v>USA</v>
      </c>
    </row>
    <row r="1810" spans="1:16" ht="51" x14ac:dyDescent="0.2">
      <c r="A1810" s="1" t="s">
        <v>84</v>
      </c>
      <c r="B1810" s="1" t="s">
        <v>4320</v>
      </c>
      <c r="C1810" s="1">
        <v>37500</v>
      </c>
      <c r="D1810" s="1">
        <v>37500</v>
      </c>
      <c r="E1810" s="1" t="s">
        <v>2902</v>
      </c>
      <c r="F1810" s="1">
        <v>37500</v>
      </c>
      <c r="G1810" s="1" t="s">
        <v>69</v>
      </c>
      <c r="H1810" s="1" t="s">
        <v>5482</v>
      </c>
      <c r="I1810" s="1" t="s">
        <v>1241</v>
      </c>
      <c r="J1810" s="1" t="str">
        <f>VLOOKUP(I1810,tblCountries6[],2,FALSE)</f>
        <v>India</v>
      </c>
      <c r="K1810" s="1" t="s">
        <v>2431</v>
      </c>
      <c r="L1810" s="1">
        <v>0</v>
      </c>
      <c r="M1810" s="2" t="str">
        <f t="shared" si="85"/>
        <v>india</v>
      </c>
      <c r="N1810" s="2" t="str">
        <f>VLOOKUP(M1810,ClearingKeys!$A$2:$B$104,2,FALSE)</f>
        <v>ASIA</v>
      </c>
      <c r="O1810" s="2">
        <f t="shared" si="84"/>
        <v>0</v>
      </c>
      <c r="P1810" t="str">
        <f t="shared" si="86"/>
        <v>India</v>
      </c>
    </row>
    <row r="1811" spans="1:16" ht="38.25" x14ac:dyDescent="0.2">
      <c r="A1811" s="1" t="s">
        <v>83</v>
      </c>
      <c r="B1811" s="1" t="s">
        <v>2623</v>
      </c>
      <c r="C1811" s="1">
        <v>40000</v>
      </c>
      <c r="D1811" s="1">
        <v>40000</v>
      </c>
      <c r="E1811" s="1" t="s">
        <v>2902</v>
      </c>
      <c r="F1811" s="1">
        <v>40000</v>
      </c>
      <c r="G1811" s="1" t="s">
        <v>3847</v>
      </c>
      <c r="H1811" s="1" t="s">
        <v>1409</v>
      </c>
      <c r="I1811" s="1" t="s">
        <v>2895</v>
      </c>
      <c r="J1811" s="1" t="str">
        <f>VLOOKUP(I1811,tblCountries6[],2,FALSE)</f>
        <v>USA</v>
      </c>
      <c r="K1811" s="1" t="s">
        <v>1240</v>
      </c>
      <c r="L1811" s="1">
        <v>1</v>
      </c>
      <c r="M1811" s="2" t="str">
        <f t="shared" si="85"/>
        <v>usa</v>
      </c>
      <c r="N1811" s="2" t="str">
        <f>VLOOKUP(M1811,ClearingKeys!$A$2:$B$104,2,FALSE)</f>
        <v>NA</v>
      </c>
      <c r="O1811" s="2">
        <f t="shared" si="84"/>
        <v>1</v>
      </c>
      <c r="P1811" t="str">
        <f t="shared" si="86"/>
        <v>USA</v>
      </c>
    </row>
    <row r="1812" spans="1:16" ht="38.25" x14ac:dyDescent="0.2">
      <c r="A1812" s="1" t="s">
        <v>81</v>
      </c>
      <c r="B1812" s="1" t="s">
        <v>920</v>
      </c>
      <c r="C1812" s="1" t="s">
        <v>2356</v>
      </c>
      <c r="D1812" s="1">
        <v>85000</v>
      </c>
      <c r="E1812" s="1" t="s">
        <v>2902</v>
      </c>
      <c r="F1812" s="1">
        <v>85000</v>
      </c>
      <c r="G1812" s="1" t="s">
        <v>3337</v>
      </c>
      <c r="H1812" s="1" t="s">
        <v>2893</v>
      </c>
      <c r="I1812" s="1" t="s">
        <v>2895</v>
      </c>
      <c r="J1812" s="1" t="str">
        <f>VLOOKUP(I1812,tblCountries6[],2,FALSE)</f>
        <v>USA</v>
      </c>
      <c r="K1812" s="1" t="s">
        <v>5350</v>
      </c>
      <c r="L1812" s="1">
        <v>15</v>
      </c>
      <c r="M1812" s="2" t="str">
        <f t="shared" si="85"/>
        <v>usa</v>
      </c>
      <c r="N1812" s="2" t="str">
        <f>VLOOKUP(M1812,ClearingKeys!$A$2:$B$104,2,FALSE)</f>
        <v>NA</v>
      </c>
      <c r="O1812" s="2">
        <f t="shared" si="84"/>
        <v>15</v>
      </c>
      <c r="P1812" t="str">
        <f t="shared" si="86"/>
        <v>USA</v>
      </c>
    </row>
    <row r="1813" spans="1:16" ht="38.25" x14ac:dyDescent="0.2">
      <c r="A1813" s="1" t="s">
        <v>37</v>
      </c>
      <c r="B1813" s="1" t="s">
        <v>883</v>
      </c>
      <c r="C1813" s="1">
        <v>30000</v>
      </c>
      <c r="D1813" s="1">
        <v>30000</v>
      </c>
      <c r="E1813" s="1" t="s">
        <v>2902</v>
      </c>
      <c r="F1813" s="1">
        <v>30000</v>
      </c>
      <c r="G1813" s="1" t="s">
        <v>1729</v>
      </c>
      <c r="H1813" s="1" t="s">
        <v>6511</v>
      </c>
      <c r="I1813" s="1" t="s">
        <v>2543</v>
      </c>
      <c r="J1813" s="1" t="str">
        <f>VLOOKUP(I1813,tblCountries6[],2,FALSE)</f>
        <v>Brasil</v>
      </c>
      <c r="K1813" s="1" t="s">
        <v>5350</v>
      </c>
      <c r="L1813" s="1">
        <v>1</v>
      </c>
      <c r="M1813" s="2" t="str">
        <f t="shared" si="85"/>
        <v>brasil</v>
      </c>
      <c r="N1813" s="2" t="str">
        <f>VLOOKUP(M1813,ClearingKeys!$A$2:$B$104,2,FALSE)</f>
        <v>SA</v>
      </c>
      <c r="O1813" s="2">
        <f t="shared" si="84"/>
        <v>1</v>
      </c>
      <c r="P1813" t="str">
        <f t="shared" si="86"/>
        <v>Brasil</v>
      </c>
    </row>
    <row r="1814" spans="1:16" ht="51" x14ac:dyDescent="0.2">
      <c r="A1814" s="1" t="s">
        <v>38</v>
      </c>
      <c r="B1814" s="1" t="s">
        <v>1751</v>
      </c>
      <c r="C1814" s="1" t="s">
        <v>2000</v>
      </c>
      <c r="D1814" s="1">
        <v>33500</v>
      </c>
      <c r="E1814" s="1" t="s">
        <v>211</v>
      </c>
      <c r="F1814" s="1">
        <v>52801.972110000002</v>
      </c>
      <c r="G1814" s="1" t="s">
        <v>3149</v>
      </c>
      <c r="H1814" s="1" t="s">
        <v>4092</v>
      </c>
      <c r="I1814" s="1" t="s">
        <v>922</v>
      </c>
      <c r="J1814" s="1" t="str">
        <f>VLOOKUP(I1814,tblCountries6[],2,FALSE)</f>
        <v>UK</v>
      </c>
      <c r="K1814" s="1" t="s">
        <v>5350</v>
      </c>
      <c r="L1814" s="1">
        <v>7</v>
      </c>
      <c r="M1814" s="2" t="str">
        <f t="shared" si="85"/>
        <v>uk</v>
      </c>
      <c r="N1814" s="2" t="str">
        <f>VLOOKUP(M1814,ClearingKeys!$A$2:$B$104,2,FALSE)</f>
        <v>EUROPE</v>
      </c>
      <c r="O1814" s="2">
        <f t="shared" si="84"/>
        <v>7</v>
      </c>
      <c r="P1814" t="str">
        <f t="shared" si="86"/>
        <v>UK</v>
      </c>
    </row>
    <row r="1815" spans="1:16" ht="51" x14ac:dyDescent="0.2">
      <c r="A1815" s="1" t="s">
        <v>40</v>
      </c>
      <c r="B1815" s="1" t="s">
        <v>1713</v>
      </c>
      <c r="C1815" s="1">
        <v>29000</v>
      </c>
      <c r="D1815" s="1">
        <v>29000</v>
      </c>
      <c r="E1815" s="1" t="s">
        <v>2902</v>
      </c>
      <c r="F1815" s="1">
        <v>29000</v>
      </c>
      <c r="G1815" s="1" t="s">
        <v>1566</v>
      </c>
      <c r="H1815" s="1" t="s">
        <v>4092</v>
      </c>
      <c r="I1815" s="1" t="s">
        <v>2895</v>
      </c>
      <c r="J1815" s="1" t="str">
        <f>VLOOKUP(I1815,tblCountries6[],2,FALSE)</f>
        <v>USA</v>
      </c>
      <c r="K1815" s="1" t="s">
        <v>2431</v>
      </c>
      <c r="L1815" s="1">
        <v>1</v>
      </c>
      <c r="M1815" s="2" t="str">
        <f t="shared" si="85"/>
        <v>usa</v>
      </c>
      <c r="N1815" s="2" t="str">
        <f>VLOOKUP(M1815,ClearingKeys!$A$2:$B$104,2,FALSE)</f>
        <v>NA</v>
      </c>
      <c r="O1815" s="2">
        <f t="shared" si="84"/>
        <v>1</v>
      </c>
      <c r="P1815" t="str">
        <f t="shared" si="86"/>
        <v>USA</v>
      </c>
    </row>
    <row r="1816" spans="1:16" ht="38.25" x14ac:dyDescent="0.2">
      <c r="A1816" s="1" t="s">
        <v>41</v>
      </c>
      <c r="B1816" s="1" t="s">
        <v>6487</v>
      </c>
      <c r="C1816" s="1">
        <v>48000</v>
      </c>
      <c r="D1816" s="1">
        <v>48000</v>
      </c>
      <c r="E1816" s="1" t="s">
        <v>2902</v>
      </c>
      <c r="F1816" s="1">
        <v>48000</v>
      </c>
      <c r="G1816" s="1" t="s">
        <v>519</v>
      </c>
      <c r="H1816" s="1" t="s">
        <v>519</v>
      </c>
      <c r="I1816" s="1" t="s">
        <v>2895</v>
      </c>
      <c r="J1816" s="1" t="str">
        <f>VLOOKUP(I1816,tblCountries6[],2,FALSE)</f>
        <v>USA</v>
      </c>
      <c r="K1816" s="1" t="s">
        <v>1240</v>
      </c>
      <c r="L1816" s="1">
        <v>1</v>
      </c>
      <c r="M1816" s="2" t="str">
        <f t="shared" si="85"/>
        <v>usa</v>
      </c>
      <c r="N1816" s="2" t="str">
        <f>VLOOKUP(M1816,ClearingKeys!$A$2:$B$104,2,FALSE)</f>
        <v>NA</v>
      </c>
      <c r="O1816" s="2">
        <f t="shared" si="84"/>
        <v>1</v>
      </c>
      <c r="P1816" t="str">
        <f t="shared" si="86"/>
        <v>USA</v>
      </c>
    </row>
    <row r="1817" spans="1:16" ht="38.25" x14ac:dyDescent="0.2">
      <c r="A1817" s="1" t="s">
        <v>42</v>
      </c>
      <c r="B1817" s="1" t="s">
        <v>901</v>
      </c>
      <c r="C1817" s="1">
        <v>48000</v>
      </c>
      <c r="D1817" s="1">
        <v>48000</v>
      </c>
      <c r="E1817" s="1" t="s">
        <v>2902</v>
      </c>
      <c r="F1817" s="1">
        <v>48000</v>
      </c>
      <c r="G1817" s="1" t="s">
        <v>519</v>
      </c>
      <c r="H1817" s="1" t="s">
        <v>519</v>
      </c>
      <c r="I1817" s="1" t="s">
        <v>2895</v>
      </c>
      <c r="J1817" s="1" t="str">
        <f>VLOOKUP(I1817,tblCountries6[],2,FALSE)</f>
        <v>USA</v>
      </c>
      <c r="K1817" s="1" t="s">
        <v>1240</v>
      </c>
      <c r="L1817" s="1">
        <v>1</v>
      </c>
      <c r="M1817" s="2" t="str">
        <f t="shared" si="85"/>
        <v>usa</v>
      </c>
      <c r="N1817" s="2" t="str">
        <f>VLOOKUP(M1817,ClearingKeys!$A$2:$B$104,2,FALSE)</f>
        <v>NA</v>
      </c>
      <c r="O1817" s="2">
        <f t="shared" si="84"/>
        <v>1</v>
      </c>
      <c r="P1817" t="str">
        <f t="shared" si="86"/>
        <v>USA</v>
      </c>
    </row>
    <row r="1818" spans="1:16" ht="51" x14ac:dyDescent="0.2">
      <c r="A1818" s="1" t="s">
        <v>43</v>
      </c>
      <c r="B1818" s="1" t="s">
        <v>1154</v>
      </c>
      <c r="C1818" s="1">
        <v>700</v>
      </c>
      <c r="D1818" s="1">
        <v>8400</v>
      </c>
      <c r="E1818" s="1" t="s">
        <v>2902</v>
      </c>
      <c r="F1818" s="1">
        <v>8400</v>
      </c>
      <c r="G1818" s="1" t="s">
        <v>6511</v>
      </c>
      <c r="H1818" s="1" t="s">
        <v>6511</v>
      </c>
      <c r="I1818" s="1" t="s">
        <v>1301</v>
      </c>
      <c r="J1818" s="1" t="str">
        <f>VLOOKUP(I1818,tblCountries6[],2,FALSE)</f>
        <v>Baltic</v>
      </c>
      <c r="K1818" s="1" t="s">
        <v>2431</v>
      </c>
      <c r="L1818" s="1">
        <v>0.3</v>
      </c>
      <c r="M1818" s="2" t="str">
        <f t="shared" si="85"/>
        <v>baltic</v>
      </c>
      <c r="N1818" s="2" t="str">
        <f>VLOOKUP(M1818,ClearingKeys!$A$2:$B$104,2,FALSE)</f>
        <v>EUROPE</v>
      </c>
      <c r="O1818" s="2">
        <f t="shared" si="84"/>
        <v>0.3</v>
      </c>
      <c r="P1818" t="str">
        <f t="shared" si="86"/>
        <v>Baltic</v>
      </c>
    </row>
    <row r="1819" spans="1:16" ht="38.25" x14ac:dyDescent="0.2">
      <c r="A1819" s="1" t="s">
        <v>54</v>
      </c>
      <c r="B1819" s="1" t="s">
        <v>572</v>
      </c>
      <c r="C1819" s="1">
        <v>270000</v>
      </c>
      <c r="D1819" s="1">
        <v>270000</v>
      </c>
      <c r="E1819" s="1" t="s">
        <v>718</v>
      </c>
      <c r="F1819" s="1">
        <v>4808.137506</v>
      </c>
      <c r="G1819" s="1" t="s">
        <v>2188</v>
      </c>
      <c r="H1819" s="1" t="s">
        <v>3027</v>
      </c>
      <c r="I1819" s="1" t="s">
        <v>1241</v>
      </c>
      <c r="J1819" s="1" t="str">
        <f>VLOOKUP(I1819,tblCountries6[],2,FALSE)</f>
        <v>India</v>
      </c>
      <c r="K1819" s="1" t="s">
        <v>5350</v>
      </c>
      <c r="L1819" s="1">
        <v>5</v>
      </c>
      <c r="M1819" s="2" t="str">
        <f t="shared" si="85"/>
        <v>india</v>
      </c>
      <c r="N1819" s="2" t="str">
        <f>VLOOKUP(M1819,ClearingKeys!$A$2:$B$104,2,FALSE)</f>
        <v>ASIA</v>
      </c>
      <c r="O1819" s="2">
        <f t="shared" si="84"/>
        <v>5</v>
      </c>
      <c r="P1819" t="str">
        <f t="shared" si="86"/>
        <v>India</v>
      </c>
    </row>
    <row r="1820" spans="1:16" ht="38.25" x14ac:dyDescent="0.2">
      <c r="A1820" s="1" t="s">
        <v>53</v>
      </c>
      <c r="B1820" s="1" t="s">
        <v>3225</v>
      </c>
      <c r="C1820" s="1">
        <v>1400000</v>
      </c>
      <c r="D1820" s="1">
        <v>1400000</v>
      </c>
      <c r="E1820" s="1" t="s">
        <v>718</v>
      </c>
      <c r="F1820" s="1">
        <v>24931.083360000001</v>
      </c>
      <c r="G1820" s="1" t="s">
        <v>2931</v>
      </c>
      <c r="H1820" s="1" t="s">
        <v>3027</v>
      </c>
      <c r="I1820" s="1" t="s">
        <v>1241</v>
      </c>
      <c r="J1820" s="1" t="str">
        <f>VLOOKUP(I1820,tblCountries6[],2,FALSE)</f>
        <v>India</v>
      </c>
      <c r="K1820" s="1" t="s">
        <v>1240</v>
      </c>
      <c r="L1820" s="1">
        <v>10</v>
      </c>
      <c r="M1820" s="2" t="str">
        <f t="shared" si="85"/>
        <v>india</v>
      </c>
      <c r="N1820" s="2" t="str">
        <f>VLOOKUP(M1820,ClearingKeys!$A$2:$B$104,2,FALSE)</f>
        <v>ASIA</v>
      </c>
      <c r="O1820" s="2">
        <f t="shared" si="84"/>
        <v>10</v>
      </c>
      <c r="P1820" t="str">
        <f t="shared" si="86"/>
        <v>India</v>
      </c>
    </row>
    <row r="1821" spans="1:16" ht="38.25" x14ac:dyDescent="0.2">
      <c r="A1821" s="1" t="s">
        <v>57</v>
      </c>
      <c r="B1821" s="1" t="s">
        <v>5488</v>
      </c>
      <c r="C1821" s="1" t="s">
        <v>78</v>
      </c>
      <c r="D1821" s="1">
        <v>700000</v>
      </c>
      <c r="E1821" s="1" t="s">
        <v>718</v>
      </c>
      <c r="F1821" s="1">
        <v>12465.54168</v>
      </c>
      <c r="G1821" s="1" t="s">
        <v>5214</v>
      </c>
      <c r="H1821" s="1" t="s">
        <v>6511</v>
      </c>
      <c r="I1821" s="1" t="s">
        <v>1241</v>
      </c>
      <c r="J1821" s="1" t="str">
        <f>VLOOKUP(I1821,tblCountries6[],2,FALSE)</f>
        <v>India</v>
      </c>
      <c r="K1821" s="1" t="s">
        <v>5350</v>
      </c>
      <c r="L1821" s="1">
        <v>4</v>
      </c>
      <c r="M1821" s="2" t="str">
        <f t="shared" si="85"/>
        <v>india</v>
      </c>
      <c r="N1821" s="2" t="str">
        <f>VLOOKUP(M1821,ClearingKeys!$A$2:$B$104,2,FALSE)</f>
        <v>ASIA</v>
      </c>
      <c r="O1821" s="2">
        <f t="shared" si="84"/>
        <v>4</v>
      </c>
      <c r="P1821" t="str">
        <f t="shared" si="86"/>
        <v>India</v>
      </c>
    </row>
    <row r="1822" spans="1:16" ht="38.25" x14ac:dyDescent="0.2">
      <c r="A1822" s="1" t="s">
        <v>55</v>
      </c>
      <c r="B1822" s="1" t="s">
        <v>1097</v>
      </c>
      <c r="C1822" s="1">
        <v>20000</v>
      </c>
      <c r="D1822" s="1">
        <v>20000</v>
      </c>
      <c r="E1822" s="1" t="s">
        <v>211</v>
      </c>
      <c r="F1822" s="1">
        <v>31523.565439999998</v>
      </c>
      <c r="G1822" s="1" t="s">
        <v>519</v>
      </c>
      <c r="H1822" s="1" t="s">
        <v>519</v>
      </c>
      <c r="I1822" s="1" t="s">
        <v>922</v>
      </c>
      <c r="J1822" s="1" t="str">
        <f>VLOOKUP(I1822,tblCountries6[],2,FALSE)</f>
        <v>UK</v>
      </c>
      <c r="K1822" s="1" t="s">
        <v>5350</v>
      </c>
      <c r="L1822" s="1">
        <v>10</v>
      </c>
      <c r="M1822" s="2" t="str">
        <f t="shared" si="85"/>
        <v>uk</v>
      </c>
      <c r="N1822" s="2" t="str">
        <f>VLOOKUP(M1822,ClearingKeys!$A$2:$B$104,2,FALSE)</f>
        <v>EUROPE</v>
      </c>
      <c r="O1822" s="2">
        <f t="shared" si="84"/>
        <v>10</v>
      </c>
      <c r="P1822" t="str">
        <f t="shared" si="86"/>
        <v>UK</v>
      </c>
    </row>
    <row r="1823" spans="1:16" ht="51" x14ac:dyDescent="0.2">
      <c r="A1823" s="1" t="s">
        <v>22</v>
      </c>
      <c r="B1823" s="1" t="s">
        <v>1354</v>
      </c>
      <c r="C1823" s="1" t="s">
        <v>657</v>
      </c>
      <c r="D1823" s="1">
        <v>1000000</v>
      </c>
      <c r="E1823" s="1" t="s">
        <v>718</v>
      </c>
      <c r="F1823" s="1">
        <v>17807.916689999998</v>
      </c>
      <c r="G1823" s="1" t="s">
        <v>5229</v>
      </c>
      <c r="H1823" s="1" t="s">
        <v>3027</v>
      </c>
      <c r="I1823" s="1" t="s">
        <v>1241</v>
      </c>
      <c r="J1823" s="1" t="str">
        <f>VLOOKUP(I1823,tblCountries6[],2,FALSE)</f>
        <v>India</v>
      </c>
      <c r="K1823" s="1" t="s">
        <v>2431</v>
      </c>
      <c r="L1823" s="1">
        <v>10</v>
      </c>
      <c r="M1823" s="2" t="str">
        <f t="shared" si="85"/>
        <v>india</v>
      </c>
      <c r="N1823" s="2" t="str">
        <f>VLOOKUP(M1823,ClearingKeys!$A$2:$B$104,2,FALSE)</f>
        <v>ASIA</v>
      </c>
      <c r="O1823" s="2">
        <f t="shared" si="84"/>
        <v>10</v>
      </c>
      <c r="P1823" t="str">
        <f t="shared" si="86"/>
        <v>India</v>
      </c>
    </row>
    <row r="1824" spans="1:16" ht="38.25" x14ac:dyDescent="0.2">
      <c r="A1824" s="1" t="s">
        <v>23</v>
      </c>
      <c r="B1824" s="1" t="s">
        <v>4524</v>
      </c>
      <c r="C1824" s="1">
        <v>112000</v>
      </c>
      <c r="D1824" s="1">
        <v>112000</v>
      </c>
      <c r="E1824" s="1" t="s">
        <v>2902</v>
      </c>
      <c r="F1824" s="1">
        <v>112000</v>
      </c>
      <c r="G1824" s="1" t="s">
        <v>3575</v>
      </c>
      <c r="H1824" s="1" t="s">
        <v>3027</v>
      </c>
      <c r="I1824" s="1" t="s">
        <v>2895</v>
      </c>
      <c r="J1824" s="1" t="str">
        <f>VLOOKUP(I1824,tblCountries6[],2,FALSE)</f>
        <v>USA</v>
      </c>
      <c r="K1824" s="1" t="s">
        <v>5350</v>
      </c>
      <c r="L1824" s="1">
        <v>8</v>
      </c>
      <c r="M1824" s="2" t="str">
        <f t="shared" si="85"/>
        <v>usa</v>
      </c>
      <c r="N1824" s="2" t="str">
        <f>VLOOKUP(M1824,ClearingKeys!$A$2:$B$104,2,FALSE)</f>
        <v>NA</v>
      </c>
      <c r="O1824" s="2">
        <f t="shared" si="84"/>
        <v>8</v>
      </c>
      <c r="P1824" t="str">
        <f t="shared" si="86"/>
        <v>USA</v>
      </c>
    </row>
    <row r="1825" spans="1:16" ht="51" x14ac:dyDescent="0.2">
      <c r="A1825" s="1" t="s">
        <v>20</v>
      </c>
      <c r="B1825" s="1" t="s">
        <v>993</v>
      </c>
      <c r="C1825" s="1">
        <v>11000</v>
      </c>
      <c r="D1825" s="1">
        <v>11000</v>
      </c>
      <c r="E1825" s="1" t="s">
        <v>2902</v>
      </c>
      <c r="F1825" s="1">
        <v>11000</v>
      </c>
      <c r="G1825" s="1" t="s">
        <v>754</v>
      </c>
      <c r="H1825" s="1" t="s">
        <v>3027</v>
      </c>
      <c r="I1825" s="1" t="s">
        <v>1241</v>
      </c>
      <c r="J1825" s="1" t="str">
        <f>VLOOKUP(I1825,tblCountries6[],2,FALSE)</f>
        <v>India</v>
      </c>
      <c r="K1825" s="1" t="s">
        <v>2431</v>
      </c>
      <c r="L1825" s="1">
        <v>8</v>
      </c>
      <c r="M1825" s="2" t="str">
        <f t="shared" si="85"/>
        <v>india</v>
      </c>
      <c r="N1825" s="2" t="str">
        <f>VLOOKUP(M1825,ClearingKeys!$A$2:$B$104,2,FALSE)</f>
        <v>ASIA</v>
      </c>
      <c r="O1825" s="2">
        <f t="shared" si="84"/>
        <v>8</v>
      </c>
      <c r="P1825" t="str">
        <f t="shared" si="86"/>
        <v>India</v>
      </c>
    </row>
    <row r="1826" spans="1:16" ht="51" x14ac:dyDescent="0.2">
      <c r="A1826" s="1" t="s">
        <v>21</v>
      </c>
      <c r="B1826" s="1" t="s">
        <v>5412</v>
      </c>
      <c r="C1826" s="1" t="s">
        <v>2108</v>
      </c>
      <c r="D1826" s="1">
        <v>90000</v>
      </c>
      <c r="E1826" s="1" t="s">
        <v>2896</v>
      </c>
      <c r="F1826" s="1">
        <v>114335.9495</v>
      </c>
      <c r="G1826" s="1" t="s">
        <v>2089</v>
      </c>
      <c r="H1826" s="1" t="s">
        <v>2089</v>
      </c>
      <c r="I1826" s="1" t="s">
        <v>3112</v>
      </c>
      <c r="J1826" s="1" t="str">
        <f>VLOOKUP(I1826,tblCountries6[],2,FALSE)</f>
        <v>Europe</v>
      </c>
      <c r="K1826" s="1" t="s">
        <v>5350</v>
      </c>
      <c r="L1826" s="1">
        <v>20</v>
      </c>
      <c r="M1826" s="2" t="str">
        <f t="shared" si="85"/>
        <v>europe</v>
      </c>
      <c r="N1826" s="2" t="str">
        <f>VLOOKUP(M1826,ClearingKeys!$A$2:$B$104,2,FALSE)</f>
        <v>EUROPE</v>
      </c>
      <c r="O1826" s="2">
        <f t="shared" si="84"/>
        <v>20</v>
      </c>
      <c r="P1826" t="str">
        <f t="shared" si="86"/>
        <v>Europe</v>
      </c>
    </row>
    <row r="1827" spans="1:16" ht="51" x14ac:dyDescent="0.2">
      <c r="A1827" s="1" t="s">
        <v>17</v>
      </c>
      <c r="B1827" s="1" t="s">
        <v>1631</v>
      </c>
      <c r="C1827" s="1" t="s">
        <v>1924</v>
      </c>
      <c r="D1827" s="1">
        <v>16110</v>
      </c>
      <c r="E1827" s="1" t="s">
        <v>2902</v>
      </c>
      <c r="F1827" s="1">
        <v>16110</v>
      </c>
      <c r="G1827" s="1" t="s">
        <v>194</v>
      </c>
      <c r="H1827" s="1" t="s">
        <v>6511</v>
      </c>
      <c r="I1827" s="1" t="s">
        <v>2365</v>
      </c>
      <c r="J1827" s="1" t="str">
        <f>VLOOKUP(I1827,tblCountries6[],2,FALSE)</f>
        <v>Colombia</v>
      </c>
      <c r="K1827" s="1" t="s">
        <v>2431</v>
      </c>
      <c r="L1827" s="1">
        <v>10</v>
      </c>
      <c r="M1827" s="2" t="str">
        <f t="shared" si="85"/>
        <v>colombia</v>
      </c>
      <c r="N1827" s="2" t="str">
        <f>VLOOKUP(M1827,ClearingKeys!$A$2:$B$104,2,FALSE)</f>
        <v>SA</v>
      </c>
      <c r="O1827" s="2">
        <f t="shared" si="84"/>
        <v>10</v>
      </c>
      <c r="P1827" t="str">
        <f t="shared" si="86"/>
        <v>Colombia</v>
      </c>
    </row>
    <row r="1828" spans="1:16" ht="38.25" x14ac:dyDescent="0.2">
      <c r="A1828" s="1" t="s">
        <v>19</v>
      </c>
      <c r="B1828" s="1" t="s">
        <v>1832</v>
      </c>
      <c r="C1828" s="1">
        <v>72000</v>
      </c>
      <c r="D1828" s="1">
        <v>72000</v>
      </c>
      <c r="E1828" s="1" t="s">
        <v>2902</v>
      </c>
      <c r="F1828" s="1">
        <v>72000</v>
      </c>
      <c r="G1828" s="1" t="s">
        <v>6283</v>
      </c>
      <c r="H1828" s="1" t="s">
        <v>3027</v>
      </c>
      <c r="I1828" s="1" t="s">
        <v>2895</v>
      </c>
      <c r="J1828" s="1" t="str">
        <f>VLOOKUP(I1828,tblCountries6[],2,FALSE)</f>
        <v>USA</v>
      </c>
      <c r="K1828" s="1" t="s">
        <v>1240</v>
      </c>
      <c r="L1828" s="1">
        <v>10</v>
      </c>
      <c r="M1828" s="2" t="str">
        <f t="shared" si="85"/>
        <v>usa</v>
      </c>
      <c r="N1828" s="2" t="str">
        <f>VLOOKUP(M1828,ClearingKeys!$A$2:$B$104,2,FALSE)</f>
        <v>NA</v>
      </c>
      <c r="O1828" s="2">
        <f t="shared" si="84"/>
        <v>10</v>
      </c>
      <c r="P1828" t="str">
        <f t="shared" si="86"/>
        <v>USA</v>
      </c>
    </row>
    <row r="1829" spans="1:16" ht="51" x14ac:dyDescent="0.2">
      <c r="A1829" s="1" t="s">
        <v>36</v>
      </c>
      <c r="B1829" s="1" t="s">
        <v>4924</v>
      </c>
      <c r="C1829" s="1">
        <v>60000</v>
      </c>
      <c r="D1829" s="1">
        <v>60000</v>
      </c>
      <c r="E1829" s="1" t="s">
        <v>2902</v>
      </c>
      <c r="F1829" s="1">
        <v>60000</v>
      </c>
      <c r="G1829" s="1" t="s">
        <v>3291</v>
      </c>
      <c r="H1829" s="1" t="s">
        <v>6511</v>
      </c>
      <c r="I1829" s="1" t="s">
        <v>2895</v>
      </c>
      <c r="J1829" s="1" t="str">
        <f>VLOOKUP(I1829,tblCountries6[],2,FALSE)</f>
        <v>USA</v>
      </c>
      <c r="K1829" s="1" t="s">
        <v>2431</v>
      </c>
      <c r="L1829" s="1">
        <v>10</v>
      </c>
      <c r="M1829" s="2" t="str">
        <f t="shared" si="85"/>
        <v>usa</v>
      </c>
      <c r="N1829" s="2" t="str">
        <f>VLOOKUP(M1829,ClearingKeys!$A$2:$B$104,2,FALSE)</f>
        <v>NA</v>
      </c>
      <c r="O1829" s="2">
        <f t="shared" si="84"/>
        <v>10</v>
      </c>
      <c r="P1829" t="str">
        <f t="shared" si="86"/>
        <v>USA</v>
      </c>
    </row>
    <row r="1830" spans="1:16" ht="51" x14ac:dyDescent="0.2">
      <c r="A1830" s="1" t="s">
        <v>35</v>
      </c>
      <c r="B1830" s="1" t="s">
        <v>5275</v>
      </c>
      <c r="C1830" s="1">
        <v>67000</v>
      </c>
      <c r="D1830" s="1">
        <v>67000</v>
      </c>
      <c r="E1830" s="1" t="s">
        <v>2902</v>
      </c>
      <c r="F1830" s="1">
        <v>67000</v>
      </c>
      <c r="G1830" s="1" t="s">
        <v>6273</v>
      </c>
      <c r="H1830" s="1" t="s">
        <v>6511</v>
      </c>
      <c r="I1830" s="1" t="s">
        <v>2895</v>
      </c>
      <c r="J1830" s="1" t="str">
        <f>VLOOKUP(I1830,tblCountries6[],2,FALSE)</f>
        <v>USA</v>
      </c>
      <c r="K1830" s="1" t="s">
        <v>1240</v>
      </c>
      <c r="L1830" s="1">
        <v>6</v>
      </c>
      <c r="M1830" s="2" t="str">
        <f t="shared" si="85"/>
        <v>usa</v>
      </c>
      <c r="N1830" s="2" t="str">
        <f>VLOOKUP(M1830,ClearingKeys!$A$2:$B$104,2,FALSE)</f>
        <v>NA</v>
      </c>
      <c r="O1830" s="2">
        <f t="shared" si="84"/>
        <v>6</v>
      </c>
      <c r="P1830" t="str">
        <f t="shared" si="86"/>
        <v>USA</v>
      </c>
    </row>
    <row r="1831" spans="1:16" ht="38.25" x14ac:dyDescent="0.2">
      <c r="A1831" s="1" t="s">
        <v>34</v>
      </c>
      <c r="B1831" s="1" t="s">
        <v>493</v>
      </c>
      <c r="C1831" s="1">
        <v>54000</v>
      </c>
      <c r="D1831" s="1">
        <v>54000</v>
      </c>
      <c r="E1831" s="1" t="s">
        <v>2902</v>
      </c>
      <c r="F1831" s="1">
        <v>54000</v>
      </c>
      <c r="G1831" s="1" t="s">
        <v>8</v>
      </c>
      <c r="H1831" s="1" t="s">
        <v>6511</v>
      </c>
      <c r="I1831" s="1" t="s">
        <v>2895</v>
      </c>
      <c r="J1831" s="1" t="str">
        <f>VLOOKUP(I1831,tblCountries6[],2,FALSE)</f>
        <v>USA</v>
      </c>
      <c r="K1831" s="1" t="s">
        <v>1240</v>
      </c>
      <c r="L1831" s="1">
        <v>18</v>
      </c>
      <c r="M1831" s="2" t="str">
        <f t="shared" si="85"/>
        <v>usa</v>
      </c>
      <c r="N1831" s="2" t="str">
        <f>VLOOKUP(M1831,ClearingKeys!$A$2:$B$104,2,FALSE)</f>
        <v>NA</v>
      </c>
      <c r="O1831" s="2">
        <f t="shared" si="84"/>
        <v>18</v>
      </c>
      <c r="P1831" t="str">
        <f t="shared" si="86"/>
        <v>USA</v>
      </c>
    </row>
    <row r="1832" spans="1:16" ht="51" x14ac:dyDescent="0.2">
      <c r="A1832" s="1" t="s">
        <v>32</v>
      </c>
      <c r="B1832" s="1" t="s">
        <v>1299</v>
      </c>
      <c r="C1832" s="1">
        <v>38666</v>
      </c>
      <c r="D1832" s="1">
        <v>38666</v>
      </c>
      <c r="E1832" s="1" t="s">
        <v>2902</v>
      </c>
      <c r="F1832" s="1">
        <v>38666</v>
      </c>
      <c r="G1832" s="1" t="s">
        <v>2538</v>
      </c>
      <c r="H1832" s="1" t="s">
        <v>1409</v>
      </c>
      <c r="I1832" s="1" t="s">
        <v>6301</v>
      </c>
      <c r="J1832" s="1" t="str">
        <f>VLOOKUP(I1832,tblCountries6[],2,FALSE)</f>
        <v>South Africa</v>
      </c>
      <c r="K1832" s="1" t="s">
        <v>2431</v>
      </c>
      <c r="L1832" s="1">
        <v>10</v>
      </c>
      <c r="M1832" s="2" t="str">
        <f t="shared" si="85"/>
        <v>south africa</v>
      </c>
      <c r="N1832" s="2" t="str">
        <f>VLOOKUP(M1832,ClearingKeys!$A$2:$B$104,2,FALSE)</f>
        <v>AFRICA</v>
      </c>
      <c r="O1832" s="2">
        <f t="shared" si="84"/>
        <v>10</v>
      </c>
      <c r="P1832" t="str">
        <f t="shared" si="86"/>
        <v>South Africa</v>
      </c>
    </row>
    <row r="1833" spans="1:16" ht="38.25" x14ac:dyDescent="0.2">
      <c r="A1833" s="1" t="s">
        <v>31</v>
      </c>
      <c r="B1833" s="1" t="s">
        <v>1390</v>
      </c>
      <c r="C1833" s="1">
        <v>63000</v>
      </c>
      <c r="D1833" s="1">
        <v>63000</v>
      </c>
      <c r="E1833" s="1" t="s">
        <v>2902</v>
      </c>
      <c r="F1833" s="1">
        <v>63000</v>
      </c>
      <c r="G1833" s="1" t="s">
        <v>2440</v>
      </c>
      <c r="H1833" s="1" t="s">
        <v>6511</v>
      </c>
      <c r="I1833" s="1" t="s">
        <v>2895</v>
      </c>
      <c r="J1833" s="1" t="str">
        <f>VLOOKUP(I1833,tblCountries6[],2,FALSE)</f>
        <v>USA</v>
      </c>
      <c r="K1833" s="1" t="s">
        <v>1240</v>
      </c>
      <c r="L1833" s="1">
        <v>6</v>
      </c>
      <c r="M1833" s="2" t="str">
        <f t="shared" si="85"/>
        <v>usa</v>
      </c>
      <c r="N1833" s="2" t="str">
        <f>VLOOKUP(M1833,ClearingKeys!$A$2:$B$104,2,FALSE)</f>
        <v>NA</v>
      </c>
      <c r="O1833" s="2">
        <f t="shared" si="84"/>
        <v>6</v>
      </c>
      <c r="P1833" t="str">
        <f t="shared" si="86"/>
        <v>USA</v>
      </c>
    </row>
    <row r="1834" spans="1:16" ht="51" x14ac:dyDescent="0.2">
      <c r="A1834" s="1" t="s">
        <v>2</v>
      </c>
      <c r="B1834" s="1" t="s">
        <v>5014</v>
      </c>
      <c r="C1834" s="1" t="s">
        <v>6185</v>
      </c>
      <c r="D1834" s="1">
        <v>63000</v>
      </c>
      <c r="E1834" s="1" t="s">
        <v>2902</v>
      </c>
      <c r="F1834" s="1">
        <v>63000</v>
      </c>
      <c r="G1834" s="1" t="s">
        <v>2972</v>
      </c>
      <c r="H1834" s="1" t="s">
        <v>6511</v>
      </c>
      <c r="I1834" s="1" t="s">
        <v>2895</v>
      </c>
      <c r="J1834" s="1" t="str">
        <f>VLOOKUP(I1834,tblCountries6[],2,FALSE)</f>
        <v>USA</v>
      </c>
      <c r="K1834" s="1" t="s">
        <v>2431</v>
      </c>
      <c r="L1834" s="1">
        <v>1</v>
      </c>
      <c r="M1834" s="2" t="str">
        <f t="shared" si="85"/>
        <v>usa</v>
      </c>
      <c r="N1834" s="2" t="str">
        <f>VLOOKUP(M1834,ClearingKeys!$A$2:$B$104,2,FALSE)</f>
        <v>NA</v>
      </c>
      <c r="O1834" s="2">
        <f t="shared" si="84"/>
        <v>1</v>
      </c>
      <c r="P1834" t="str">
        <f t="shared" si="86"/>
        <v>USA</v>
      </c>
    </row>
    <row r="1835" spans="1:16" ht="51" x14ac:dyDescent="0.2">
      <c r="A1835" s="1" t="s">
        <v>3</v>
      </c>
      <c r="B1835" s="1" t="s">
        <v>2679</v>
      </c>
      <c r="C1835" s="1" t="s">
        <v>5287</v>
      </c>
      <c r="D1835" s="1">
        <v>360000</v>
      </c>
      <c r="E1835" s="1" t="s">
        <v>718</v>
      </c>
      <c r="F1835" s="1">
        <v>6410.850007</v>
      </c>
      <c r="G1835" s="1" t="s">
        <v>6511</v>
      </c>
      <c r="H1835" s="1" t="s">
        <v>6511</v>
      </c>
      <c r="I1835" s="1" t="s">
        <v>1241</v>
      </c>
      <c r="J1835" s="1" t="str">
        <f>VLOOKUP(I1835,tblCountries6[],2,FALSE)</f>
        <v>India</v>
      </c>
      <c r="K1835" s="1" t="s">
        <v>2431</v>
      </c>
      <c r="L1835" s="1">
        <v>2</v>
      </c>
      <c r="M1835" s="2" t="str">
        <f t="shared" si="85"/>
        <v>india</v>
      </c>
      <c r="N1835" s="2" t="str">
        <f>VLOOKUP(M1835,ClearingKeys!$A$2:$B$104,2,FALSE)</f>
        <v>ASIA</v>
      </c>
      <c r="O1835" s="2">
        <f t="shared" si="84"/>
        <v>2</v>
      </c>
      <c r="P1835" t="str">
        <f t="shared" si="86"/>
        <v>India</v>
      </c>
    </row>
    <row r="1836" spans="1:16" ht="38.25" x14ac:dyDescent="0.2">
      <c r="A1836" s="1" t="s">
        <v>4</v>
      </c>
      <c r="B1836" s="1" t="s">
        <v>2928</v>
      </c>
      <c r="C1836" s="1" t="s">
        <v>2820</v>
      </c>
      <c r="D1836" s="1">
        <v>600000</v>
      </c>
      <c r="E1836" s="1" t="s">
        <v>718</v>
      </c>
      <c r="F1836" s="1">
        <v>10684.75001</v>
      </c>
      <c r="G1836" s="1" t="s">
        <v>24</v>
      </c>
      <c r="H1836" s="1" t="s">
        <v>3027</v>
      </c>
      <c r="I1836" s="1" t="s">
        <v>1241</v>
      </c>
      <c r="J1836" s="1" t="str">
        <f>VLOOKUP(I1836,tblCountries6[],2,FALSE)</f>
        <v>India</v>
      </c>
      <c r="K1836" s="1" t="s">
        <v>1240</v>
      </c>
      <c r="L1836" s="1">
        <v>12</v>
      </c>
      <c r="M1836" s="2" t="str">
        <f t="shared" si="85"/>
        <v>india</v>
      </c>
      <c r="N1836" s="2" t="str">
        <f>VLOOKUP(M1836,ClearingKeys!$A$2:$B$104,2,FALSE)</f>
        <v>ASIA</v>
      </c>
      <c r="O1836" s="2">
        <f t="shared" si="84"/>
        <v>12</v>
      </c>
      <c r="P1836" t="str">
        <f t="shared" si="86"/>
        <v>India</v>
      </c>
    </row>
    <row r="1837" spans="1:16" ht="38.25" x14ac:dyDescent="0.2">
      <c r="A1837" s="1" t="s">
        <v>5</v>
      </c>
      <c r="B1837" s="1" t="s">
        <v>4717</v>
      </c>
      <c r="C1837" s="1">
        <v>40000</v>
      </c>
      <c r="D1837" s="1">
        <v>40000</v>
      </c>
      <c r="E1837" s="1" t="s">
        <v>2902</v>
      </c>
      <c r="F1837" s="1">
        <v>40000</v>
      </c>
      <c r="G1837" s="1" t="s">
        <v>2626</v>
      </c>
      <c r="H1837" s="1" t="s">
        <v>3027</v>
      </c>
      <c r="I1837" s="1" t="s">
        <v>1241</v>
      </c>
      <c r="J1837" s="1" t="str">
        <f>VLOOKUP(I1837,tblCountries6[],2,FALSE)</f>
        <v>India</v>
      </c>
      <c r="K1837" s="1" t="s">
        <v>1240</v>
      </c>
      <c r="L1837" s="1">
        <v>5</v>
      </c>
      <c r="M1837" s="2" t="str">
        <f t="shared" si="85"/>
        <v>india</v>
      </c>
      <c r="N1837" s="2" t="str">
        <f>VLOOKUP(M1837,ClearingKeys!$A$2:$B$104,2,FALSE)</f>
        <v>ASIA</v>
      </c>
      <c r="O1837" s="2">
        <f t="shared" si="84"/>
        <v>5</v>
      </c>
      <c r="P1837" t="str">
        <f t="shared" si="86"/>
        <v>India</v>
      </c>
    </row>
    <row r="1838" spans="1:16" ht="38.25" x14ac:dyDescent="0.2">
      <c r="A1838" s="1" t="s">
        <v>1</v>
      </c>
      <c r="B1838" s="1" t="s">
        <v>5329</v>
      </c>
      <c r="C1838" s="1" t="s">
        <v>4710</v>
      </c>
      <c r="D1838" s="1">
        <v>350000</v>
      </c>
      <c r="E1838" s="1" t="s">
        <v>718</v>
      </c>
      <c r="F1838" s="1">
        <v>6232.7708409999996</v>
      </c>
      <c r="G1838" s="1" t="s">
        <v>6511</v>
      </c>
      <c r="H1838" s="1" t="s">
        <v>6511</v>
      </c>
      <c r="I1838" s="1" t="s">
        <v>1241</v>
      </c>
      <c r="J1838" s="1" t="str">
        <f>VLOOKUP(I1838,tblCountries6[],2,FALSE)</f>
        <v>India</v>
      </c>
      <c r="K1838" s="1" t="s">
        <v>1240</v>
      </c>
      <c r="L1838" s="1">
        <v>6</v>
      </c>
      <c r="M1838" s="2" t="str">
        <f t="shared" si="85"/>
        <v>india</v>
      </c>
      <c r="N1838" s="2" t="str">
        <f>VLOOKUP(M1838,ClearingKeys!$A$2:$B$104,2,FALSE)</f>
        <v>ASIA</v>
      </c>
      <c r="O1838" s="2">
        <f t="shared" si="84"/>
        <v>6</v>
      </c>
      <c r="P1838" t="str">
        <f t="shared" si="86"/>
        <v>India</v>
      </c>
    </row>
    <row r="1839" spans="1:16" ht="38.25" x14ac:dyDescent="0.2">
      <c r="A1839" s="1" t="s">
        <v>16</v>
      </c>
      <c r="B1839" s="1" t="s">
        <v>6017</v>
      </c>
      <c r="C1839" s="1">
        <v>2342342</v>
      </c>
      <c r="D1839" s="1">
        <v>2342342</v>
      </c>
      <c r="E1839" s="1" t="s">
        <v>718</v>
      </c>
      <c r="F1839" s="1">
        <v>41712.231189999999</v>
      </c>
      <c r="G1839" s="1" t="s">
        <v>299</v>
      </c>
      <c r="H1839" s="1" t="s">
        <v>6513</v>
      </c>
      <c r="I1839" s="1" t="s">
        <v>1241</v>
      </c>
      <c r="J1839" s="1" t="str">
        <f>VLOOKUP(I1839,tblCountries6[],2,FALSE)</f>
        <v>India</v>
      </c>
      <c r="K1839" s="1" t="s">
        <v>5350</v>
      </c>
      <c r="L1839" s="1">
        <v>12</v>
      </c>
      <c r="M1839" s="2" t="str">
        <f t="shared" si="85"/>
        <v>india</v>
      </c>
      <c r="N1839" s="2" t="str">
        <f>VLOOKUP(M1839,ClearingKeys!$A$2:$B$104,2,FALSE)</f>
        <v>ASIA</v>
      </c>
      <c r="O1839" s="2">
        <f t="shared" si="84"/>
        <v>12</v>
      </c>
      <c r="P1839" t="str">
        <f t="shared" si="86"/>
        <v>India</v>
      </c>
    </row>
    <row r="1840" spans="1:16" ht="38.25" x14ac:dyDescent="0.2">
      <c r="A1840" s="1" t="s">
        <v>15</v>
      </c>
      <c r="B1840" s="1" t="s">
        <v>356</v>
      </c>
      <c r="C1840" s="1">
        <v>700000</v>
      </c>
      <c r="D1840" s="1">
        <v>700000</v>
      </c>
      <c r="E1840" s="1" t="s">
        <v>718</v>
      </c>
      <c r="F1840" s="1">
        <v>12465.54168</v>
      </c>
      <c r="G1840" s="1" t="s">
        <v>1091</v>
      </c>
      <c r="H1840" s="1" t="s">
        <v>3027</v>
      </c>
      <c r="I1840" s="1" t="s">
        <v>1241</v>
      </c>
      <c r="J1840" s="1" t="str">
        <f>VLOOKUP(I1840,tblCountries6[],2,FALSE)</f>
        <v>India</v>
      </c>
      <c r="K1840" s="1" t="s">
        <v>5350</v>
      </c>
      <c r="L1840" s="1">
        <v>9</v>
      </c>
      <c r="M1840" s="2" t="str">
        <f t="shared" si="85"/>
        <v>india</v>
      </c>
      <c r="N1840" s="2" t="str">
        <f>VLOOKUP(M1840,ClearingKeys!$A$2:$B$104,2,FALSE)</f>
        <v>ASIA</v>
      </c>
      <c r="O1840" s="2">
        <f t="shared" si="84"/>
        <v>9</v>
      </c>
      <c r="P1840" t="str">
        <f t="shared" si="86"/>
        <v>India</v>
      </c>
    </row>
    <row r="1841" spans="1:16" ht="38.25" x14ac:dyDescent="0.2">
      <c r="A1841" s="1" t="s">
        <v>11</v>
      </c>
      <c r="B1841" s="1" t="s">
        <v>3132</v>
      </c>
      <c r="C1841" s="1">
        <v>20500</v>
      </c>
      <c r="D1841" s="1">
        <v>20500</v>
      </c>
      <c r="E1841" s="1" t="s">
        <v>211</v>
      </c>
      <c r="F1841" s="1">
        <v>32311.654579999999</v>
      </c>
      <c r="G1841" s="1" t="s">
        <v>202</v>
      </c>
      <c r="H1841" s="1" t="s">
        <v>6511</v>
      </c>
      <c r="I1841" s="1" t="s">
        <v>922</v>
      </c>
      <c r="J1841" s="1" t="str">
        <f>VLOOKUP(I1841,tblCountries6[],2,FALSE)</f>
        <v>UK</v>
      </c>
      <c r="K1841" s="1" t="s">
        <v>1240</v>
      </c>
      <c r="L1841" s="1">
        <v>20</v>
      </c>
      <c r="M1841" s="2" t="str">
        <f t="shared" si="85"/>
        <v>uk</v>
      </c>
      <c r="N1841" s="2" t="str">
        <f>VLOOKUP(M1841,ClearingKeys!$A$2:$B$104,2,FALSE)</f>
        <v>EUROPE</v>
      </c>
      <c r="O1841" s="2">
        <f t="shared" si="84"/>
        <v>20</v>
      </c>
      <c r="P1841" t="str">
        <f t="shared" si="86"/>
        <v>UK</v>
      </c>
    </row>
    <row r="1842" spans="1:16" ht="38.25" x14ac:dyDescent="0.2">
      <c r="A1842" s="1" t="s">
        <v>9</v>
      </c>
      <c r="B1842" s="1" t="s">
        <v>477</v>
      </c>
      <c r="C1842" s="1" t="s">
        <v>6247</v>
      </c>
      <c r="D1842" s="1">
        <v>400000</v>
      </c>
      <c r="E1842" s="1" t="s">
        <v>718</v>
      </c>
      <c r="F1842" s="1">
        <v>7123.1666750000004</v>
      </c>
      <c r="G1842" s="1" t="s">
        <v>3866</v>
      </c>
      <c r="H1842" s="1" t="s">
        <v>6511</v>
      </c>
      <c r="I1842" s="1" t="s">
        <v>1241</v>
      </c>
      <c r="J1842" s="1" t="str">
        <f>VLOOKUP(I1842,tblCountries6[],2,FALSE)</f>
        <v>India</v>
      </c>
      <c r="K1842" s="1" t="s">
        <v>5881</v>
      </c>
      <c r="L1842" s="1">
        <v>2</v>
      </c>
      <c r="M1842" s="2" t="str">
        <f t="shared" si="85"/>
        <v>india</v>
      </c>
      <c r="N1842" s="2" t="str">
        <f>VLOOKUP(M1842,ClearingKeys!$A$2:$B$104,2,FALSE)</f>
        <v>ASIA</v>
      </c>
      <c r="O1842" s="2">
        <f t="shared" si="84"/>
        <v>2</v>
      </c>
      <c r="P1842" t="str">
        <f t="shared" si="86"/>
        <v>India</v>
      </c>
    </row>
    <row r="1843" spans="1:16" ht="51" x14ac:dyDescent="0.2">
      <c r="A1843" s="1" t="s">
        <v>14</v>
      </c>
      <c r="B1843" s="1" t="s">
        <v>1591</v>
      </c>
      <c r="C1843" s="1" t="s">
        <v>622</v>
      </c>
      <c r="D1843" s="1">
        <v>100000</v>
      </c>
      <c r="E1843" s="1" t="s">
        <v>2902</v>
      </c>
      <c r="F1843" s="1">
        <v>100000</v>
      </c>
      <c r="G1843" s="1" t="s">
        <v>944</v>
      </c>
      <c r="H1843" s="1" t="s">
        <v>3027</v>
      </c>
      <c r="I1843" s="1" t="s">
        <v>1551</v>
      </c>
      <c r="J1843" s="1" t="str">
        <f>VLOOKUP(I1843,tblCountries6[],2,FALSE)</f>
        <v>UAE</v>
      </c>
      <c r="K1843" s="1" t="s">
        <v>2431</v>
      </c>
      <c r="L1843" s="1">
        <v>15</v>
      </c>
      <c r="M1843" s="2" t="str">
        <f t="shared" si="85"/>
        <v>uae</v>
      </c>
      <c r="N1843" s="2" t="str">
        <f>VLOOKUP(M1843,ClearingKeys!$A$2:$B$104,2,FALSE)</f>
        <v>ASIA</v>
      </c>
      <c r="O1843" s="2">
        <f t="shared" si="84"/>
        <v>15</v>
      </c>
      <c r="P1843" t="str">
        <f t="shared" si="86"/>
        <v>Uae</v>
      </c>
    </row>
    <row r="1844" spans="1:16" ht="51" x14ac:dyDescent="0.2">
      <c r="A1844" s="1" t="s">
        <v>12</v>
      </c>
      <c r="B1844" s="1" t="s">
        <v>2808</v>
      </c>
      <c r="C1844" s="1">
        <v>75000</v>
      </c>
      <c r="D1844" s="1">
        <v>75000</v>
      </c>
      <c r="E1844" s="1" t="s">
        <v>6501</v>
      </c>
      <c r="F1844" s="1">
        <v>59819.107020000003</v>
      </c>
      <c r="G1844" s="1" t="s">
        <v>1147</v>
      </c>
      <c r="H1844" s="1" t="s">
        <v>519</v>
      </c>
      <c r="I1844" s="1" t="s">
        <v>2013</v>
      </c>
      <c r="J1844" s="1" t="str">
        <f>VLOOKUP(I1844,tblCountries6[],2,FALSE)</f>
        <v>New Zealand</v>
      </c>
      <c r="K1844" s="1" t="s">
        <v>1240</v>
      </c>
      <c r="L1844" s="1">
        <v>4</v>
      </c>
      <c r="M1844" s="2" t="str">
        <f t="shared" si="85"/>
        <v>new zealand</v>
      </c>
      <c r="N1844" s="2" t="str">
        <f>VLOOKUP(M1844,ClearingKeys!$A$2:$B$104,2,FALSE)</f>
        <v>OCEANIA</v>
      </c>
      <c r="O1844" s="2">
        <f t="shared" si="84"/>
        <v>4</v>
      </c>
      <c r="P1844" t="str">
        <f t="shared" si="86"/>
        <v>New Zealand</v>
      </c>
    </row>
    <row r="1845" spans="1:16" ht="51" x14ac:dyDescent="0.2">
      <c r="A1845" s="1" t="s">
        <v>240</v>
      </c>
      <c r="B1845" s="1" t="s">
        <v>1316</v>
      </c>
      <c r="C1845" s="1">
        <v>25000</v>
      </c>
      <c r="D1845" s="1">
        <v>25000</v>
      </c>
      <c r="E1845" s="1" t="s">
        <v>2902</v>
      </c>
      <c r="F1845" s="1">
        <v>25000</v>
      </c>
      <c r="G1845" s="1" t="s">
        <v>5916</v>
      </c>
      <c r="H1845" s="1" t="s">
        <v>6511</v>
      </c>
      <c r="I1845" s="1" t="s">
        <v>1241</v>
      </c>
      <c r="J1845" s="1" t="str">
        <f>VLOOKUP(I1845,tblCountries6[],2,FALSE)</f>
        <v>India</v>
      </c>
      <c r="K1845" s="1" t="s">
        <v>2431</v>
      </c>
      <c r="L1845" s="1">
        <v>1.5</v>
      </c>
      <c r="M1845" s="2" t="str">
        <f t="shared" si="85"/>
        <v>india</v>
      </c>
      <c r="N1845" s="2" t="str">
        <f>VLOOKUP(M1845,ClearingKeys!$A$2:$B$104,2,FALSE)</f>
        <v>ASIA</v>
      </c>
      <c r="O1845" s="2">
        <f t="shared" si="84"/>
        <v>1.5</v>
      </c>
      <c r="P1845" t="str">
        <f t="shared" si="86"/>
        <v>India</v>
      </c>
    </row>
    <row r="1846" spans="1:16" ht="38.25" x14ac:dyDescent="0.2">
      <c r="A1846" s="1" t="s">
        <v>238</v>
      </c>
      <c r="B1846" s="1" t="s">
        <v>1242</v>
      </c>
      <c r="C1846" s="1">
        <v>5000</v>
      </c>
      <c r="D1846" s="1">
        <v>5000</v>
      </c>
      <c r="E1846" s="1" t="s">
        <v>2902</v>
      </c>
      <c r="F1846" s="1">
        <v>5000</v>
      </c>
      <c r="G1846" s="1" t="s">
        <v>5216</v>
      </c>
      <c r="H1846" s="1" t="s">
        <v>6511</v>
      </c>
      <c r="I1846" s="1" t="s">
        <v>1241</v>
      </c>
      <c r="J1846" s="1" t="str">
        <f>VLOOKUP(I1846,tblCountries6[],2,FALSE)</f>
        <v>India</v>
      </c>
      <c r="K1846" s="1" t="s">
        <v>5350</v>
      </c>
      <c r="L1846" s="1">
        <v>10</v>
      </c>
      <c r="M1846" s="2" t="str">
        <f t="shared" si="85"/>
        <v>india</v>
      </c>
      <c r="N1846" s="2" t="str">
        <f>VLOOKUP(M1846,ClearingKeys!$A$2:$B$104,2,FALSE)</f>
        <v>ASIA</v>
      </c>
      <c r="O1846" s="2">
        <f t="shared" si="84"/>
        <v>10</v>
      </c>
      <c r="P1846" t="str">
        <f t="shared" si="86"/>
        <v>India</v>
      </c>
    </row>
    <row r="1847" spans="1:16" ht="51" x14ac:dyDescent="0.2">
      <c r="A1847" s="1" t="s">
        <v>243</v>
      </c>
      <c r="B1847" s="1" t="s">
        <v>6328</v>
      </c>
      <c r="C1847" s="1" t="s">
        <v>2220</v>
      </c>
      <c r="D1847" s="1">
        <v>63000</v>
      </c>
      <c r="E1847" s="1" t="s">
        <v>4998</v>
      </c>
      <c r="F1847" s="1">
        <v>64254.308349999999</v>
      </c>
      <c r="G1847" s="1" t="s">
        <v>4363</v>
      </c>
      <c r="H1847" s="1" t="s">
        <v>519</v>
      </c>
      <c r="I1847" s="1" t="s">
        <v>2553</v>
      </c>
      <c r="J1847" s="1" t="str">
        <f>VLOOKUP(I1847,tblCountries6[],2,FALSE)</f>
        <v>Australia</v>
      </c>
      <c r="K1847" s="1" t="s">
        <v>2431</v>
      </c>
      <c r="L1847" s="1">
        <v>3</v>
      </c>
      <c r="M1847" s="2" t="str">
        <f t="shared" si="85"/>
        <v>australia</v>
      </c>
      <c r="N1847" s="2" t="str">
        <f>VLOOKUP(M1847,ClearingKeys!$A$2:$B$104,2,FALSE)</f>
        <v>OCEANIA</v>
      </c>
      <c r="O1847" s="2">
        <f t="shared" si="84"/>
        <v>3</v>
      </c>
      <c r="P1847" t="str">
        <f t="shared" si="86"/>
        <v>Australia</v>
      </c>
    </row>
    <row r="1848" spans="1:16" ht="38.25" x14ac:dyDescent="0.2">
      <c r="A1848" s="1" t="s">
        <v>242</v>
      </c>
      <c r="B1848" s="1" t="s">
        <v>4375</v>
      </c>
      <c r="C1848" s="1">
        <v>60000</v>
      </c>
      <c r="D1848" s="1">
        <v>60000</v>
      </c>
      <c r="E1848" s="1" t="s">
        <v>2896</v>
      </c>
      <c r="F1848" s="1">
        <v>76223.966339999999</v>
      </c>
      <c r="G1848" s="1" t="s">
        <v>1213</v>
      </c>
      <c r="H1848" s="1" t="s">
        <v>3027</v>
      </c>
      <c r="I1848" s="1" t="s">
        <v>1939</v>
      </c>
      <c r="J1848" s="1" t="str">
        <f>VLOOKUP(I1848,tblCountries6[],2,FALSE)</f>
        <v>Germany</v>
      </c>
      <c r="K1848" s="1" t="s">
        <v>1240</v>
      </c>
      <c r="L1848" s="1">
        <v>6</v>
      </c>
      <c r="M1848" s="2" t="str">
        <f t="shared" si="85"/>
        <v>germany</v>
      </c>
      <c r="N1848" s="2" t="str">
        <f>VLOOKUP(M1848,ClearingKeys!$A$2:$B$104,2,FALSE)</f>
        <v>EUROPE</v>
      </c>
      <c r="O1848" s="2">
        <f t="shared" si="84"/>
        <v>6</v>
      </c>
      <c r="P1848" t="str">
        <f t="shared" si="86"/>
        <v>Germany</v>
      </c>
    </row>
    <row r="1849" spans="1:16" ht="38.25" x14ac:dyDescent="0.2">
      <c r="A1849" s="1" t="s">
        <v>224</v>
      </c>
      <c r="B1849" s="1" t="s">
        <v>4440</v>
      </c>
      <c r="C1849" s="1">
        <v>600000</v>
      </c>
      <c r="D1849" s="1">
        <v>600000</v>
      </c>
      <c r="E1849" s="1" t="s">
        <v>2335</v>
      </c>
      <c r="F1849" s="1">
        <v>102542.5423</v>
      </c>
      <c r="G1849" s="1" t="s">
        <v>4092</v>
      </c>
      <c r="H1849" s="1" t="s">
        <v>4092</v>
      </c>
      <c r="I1849" s="1" t="s">
        <v>702</v>
      </c>
      <c r="J1849" s="1" t="str">
        <f>VLOOKUP(I1849,tblCountries6[],2,FALSE)</f>
        <v>Denmark</v>
      </c>
      <c r="K1849" s="1" t="s">
        <v>5350</v>
      </c>
      <c r="L1849" s="1">
        <v>20</v>
      </c>
      <c r="M1849" s="2" t="str">
        <f t="shared" si="85"/>
        <v>denmark</v>
      </c>
      <c r="N1849" s="2" t="str">
        <f>VLOOKUP(M1849,ClearingKeys!$A$2:$B$104,2,FALSE)</f>
        <v>EUROPE</v>
      </c>
      <c r="O1849" s="2">
        <f t="shared" si="84"/>
        <v>20</v>
      </c>
      <c r="P1849" t="str">
        <f t="shared" si="86"/>
        <v>Denmark</v>
      </c>
    </row>
    <row r="1850" spans="1:16" ht="51" x14ac:dyDescent="0.2">
      <c r="A1850" s="1" t="s">
        <v>225</v>
      </c>
      <c r="B1850" s="1" t="s">
        <v>3919</v>
      </c>
      <c r="C1850" s="1">
        <v>46000</v>
      </c>
      <c r="D1850" s="1">
        <v>46000</v>
      </c>
      <c r="E1850" s="1" t="s">
        <v>2902</v>
      </c>
      <c r="F1850" s="1">
        <v>46000</v>
      </c>
      <c r="G1850" s="1" t="s">
        <v>1698</v>
      </c>
      <c r="H1850" s="1" t="s">
        <v>6511</v>
      </c>
      <c r="I1850" s="1" t="s">
        <v>2895</v>
      </c>
      <c r="J1850" s="1" t="str">
        <f>VLOOKUP(I1850,tblCountries6[],2,FALSE)</f>
        <v>USA</v>
      </c>
      <c r="K1850" s="1" t="s">
        <v>2431</v>
      </c>
      <c r="L1850" s="1">
        <v>1</v>
      </c>
      <c r="M1850" s="2" t="str">
        <f t="shared" si="85"/>
        <v>usa</v>
      </c>
      <c r="N1850" s="2" t="str">
        <f>VLOOKUP(M1850,ClearingKeys!$A$2:$B$104,2,FALSE)</f>
        <v>NA</v>
      </c>
      <c r="O1850" s="2">
        <f t="shared" si="84"/>
        <v>1</v>
      </c>
      <c r="P1850" t="str">
        <f t="shared" si="86"/>
        <v>USA</v>
      </c>
    </row>
    <row r="1851" spans="1:16" ht="51" x14ac:dyDescent="0.2">
      <c r="A1851" s="1" t="s">
        <v>226</v>
      </c>
      <c r="B1851" s="1" t="s">
        <v>106</v>
      </c>
      <c r="C1851" s="1">
        <v>5000</v>
      </c>
      <c r="D1851" s="1">
        <v>5000</v>
      </c>
      <c r="E1851" s="1" t="s">
        <v>2902</v>
      </c>
      <c r="F1851" s="1">
        <v>5000</v>
      </c>
      <c r="G1851" s="1" t="s">
        <v>202</v>
      </c>
      <c r="H1851" s="1" t="s">
        <v>6511</v>
      </c>
      <c r="I1851" s="1" t="s">
        <v>1241</v>
      </c>
      <c r="J1851" s="1" t="str">
        <f>VLOOKUP(I1851,tblCountries6[],2,FALSE)</f>
        <v>India</v>
      </c>
      <c r="K1851" s="1" t="s">
        <v>2431</v>
      </c>
      <c r="L1851" s="1">
        <v>2</v>
      </c>
      <c r="M1851" s="2" t="str">
        <f t="shared" si="85"/>
        <v>india</v>
      </c>
      <c r="N1851" s="2" t="str">
        <f>VLOOKUP(M1851,ClearingKeys!$A$2:$B$104,2,FALSE)</f>
        <v>ASIA</v>
      </c>
      <c r="O1851" s="2">
        <f t="shared" si="84"/>
        <v>2</v>
      </c>
      <c r="P1851" t="str">
        <f t="shared" si="86"/>
        <v>India</v>
      </c>
    </row>
    <row r="1852" spans="1:16" ht="51" x14ac:dyDescent="0.2">
      <c r="A1852" s="1" t="s">
        <v>227</v>
      </c>
      <c r="B1852" s="1" t="s">
        <v>6180</v>
      </c>
      <c r="C1852" s="1" t="s">
        <v>6217</v>
      </c>
      <c r="D1852" s="1">
        <v>76300</v>
      </c>
      <c r="E1852" s="1" t="s">
        <v>4998</v>
      </c>
      <c r="F1852" s="1">
        <v>77819.106780000002</v>
      </c>
      <c r="G1852" s="1" t="s">
        <v>506</v>
      </c>
      <c r="H1852" s="1" t="s">
        <v>6511</v>
      </c>
      <c r="I1852" s="1" t="s">
        <v>2553</v>
      </c>
      <c r="J1852" s="1" t="str">
        <f>VLOOKUP(I1852,tblCountries6[],2,FALSE)</f>
        <v>Australia</v>
      </c>
      <c r="K1852" s="1" t="s">
        <v>2431</v>
      </c>
      <c r="L1852" s="1">
        <v>3</v>
      </c>
      <c r="M1852" s="2" t="str">
        <f t="shared" si="85"/>
        <v>australia</v>
      </c>
      <c r="N1852" s="2" t="str">
        <f>VLOOKUP(M1852,ClearingKeys!$A$2:$B$104,2,FALSE)</f>
        <v>OCEANIA</v>
      </c>
      <c r="O1852" s="2">
        <f t="shared" si="84"/>
        <v>3</v>
      </c>
      <c r="P1852" t="str">
        <f t="shared" si="86"/>
        <v>Australia</v>
      </c>
    </row>
    <row r="1853" spans="1:16" ht="38.25" x14ac:dyDescent="0.2">
      <c r="A1853" s="1" t="s">
        <v>228</v>
      </c>
      <c r="B1853" s="1" t="s">
        <v>5887</v>
      </c>
      <c r="C1853" s="1">
        <v>350000</v>
      </c>
      <c r="D1853" s="1">
        <v>350000</v>
      </c>
      <c r="E1853" s="1" t="s">
        <v>718</v>
      </c>
      <c r="F1853" s="1">
        <v>6232.7708409999996</v>
      </c>
      <c r="G1853" s="1" t="s">
        <v>2562</v>
      </c>
      <c r="H1853" s="1" t="s">
        <v>3027</v>
      </c>
      <c r="I1853" s="1" t="s">
        <v>1241</v>
      </c>
      <c r="J1853" s="1" t="str">
        <f>VLOOKUP(I1853,tblCountries6[],2,FALSE)</f>
        <v>India</v>
      </c>
      <c r="K1853" s="1" t="s">
        <v>5350</v>
      </c>
      <c r="L1853" s="1">
        <v>27</v>
      </c>
      <c r="M1853" s="2" t="str">
        <f t="shared" si="85"/>
        <v>india</v>
      </c>
      <c r="N1853" s="2" t="str">
        <f>VLOOKUP(M1853,ClearingKeys!$A$2:$B$104,2,FALSE)</f>
        <v>ASIA</v>
      </c>
      <c r="O1853" s="2">
        <f t="shared" si="84"/>
        <v>27</v>
      </c>
      <c r="P1853" t="str">
        <f t="shared" si="86"/>
        <v>India</v>
      </c>
    </row>
    <row r="1854" spans="1:16" ht="51" x14ac:dyDescent="0.2">
      <c r="A1854" s="1" t="s">
        <v>229</v>
      </c>
      <c r="B1854" s="1" t="s">
        <v>426</v>
      </c>
      <c r="C1854" s="1" t="s">
        <v>6312</v>
      </c>
      <c r="D1854" s="1">
        <v>35000</v>
      </c>
      <c r="E1854" s="1" t="s">
        <v>211</v>
      </c>
      <c r="F1854" s="1">
        <v>55166.239520000003</v>
      </c>
      <c r="G1854" s="1" t="s">
        <v>729</v>
      </c>
      <c r="H1854" s="1" t="s">
        <v>6511</v>
      </c>
      <c r="I1854" s="1" t="s">
        <v>922</v>
      </c>
      <c r="J1854" s="1" t="str">
        <f>VLOOKUP(I1854,tblCountries6[],2,FALSE)</f>
        <v>UK</v>
      </c>
      <c r="K1854" s="1" t="s">
        <v>2431</v>
      </c>
      <c r="L1854" s="1">
        <v>34</v>
      </c>
      <c r="M1854" s="2" t="str">
        <f t="shared" si="85"/>
        <v>uk</v>
      </c>
      <c r="N1854" s="2" t="str">
        <f>VLOOKUP(M1854,ClearingKeys!$A$2:$B$104,2,FALSE)</f>
        <v>EUROPE</v>
      </c>
      <c r="O1854" s="2">
        <f t="shared" si="84"/>
        <v>34</v>
      </c>
      <c r="P1854" t="str">
        <f t="shared" si="86"/>
        <v>UK</v>
      </c>
    </row>
    <row r="1855" spans="1:16" ht="38.25" x14ac:dyDescent="0.2">
      <c r="A1855" s="1" t="s">
        <v>230</v>
      </c>
      <c r="B1855" s="1" t="s">
        <v>5337</v>
      </c>
      <c r="C1855" s="1">
        <v>45000</v>
      </c>
      <c r="D1855" s="1">
        <v>45000</v>
      </c>
      <c r="E1855" s="1" t="s">
        <v>2902</v>
      </c>
      <c r="F1855" s="1">
        <v>45000</v>
      </c>
      <c r="G1855" s="1" t="s">
        <v>5500</v>
      </c>
      <c r="H1855" s="1" t="s">
        <v>519</v>
      </c>
      <c r="I1855" s="1" t="s">
        <v>2895</v>
      </c>
      <c r="J1855" s="1" t="str">
        <f>VLOOKUP(I1855,tblCountries6[],2,FALSE)</f>
        <v>USA</v>
      </c>
      <c r="K1855" s="1" t="s">
        <v>5350</v>
      </c>
      <c r="L1855" s="1">
        <v>5</v>
      </c>
      <c r="M1855" s="2" t="str">
        <f t="shared" si="85"/>
        <v>usa</v>
      </c>
      <c r="N1855" s="2" t="str">
        <f>VLOOKUP(M1855,ClearingKeys!$A$2:$B$104,2,FALSE)</f>
        <v>NA</v>
      </c>
      <c r="O1855" s="2">
        <f t="shared" si="84"/>
        <v>5</v>
      </c>
      <c r="P1855" t="str">
        <f t="shared" si="86"/>
        <v>USA</v>
      </c>
    </row>
    <row r="1856" spans="1:16" ht="38.25" x14ac:dyDescent="0.2">
      <c r="A1856" s="1" t="s">
        <v>222</v>
      </c>
      <c r="B1856" s="1" t="s">
        <v>287</v>
      </c>
      <c r="C1856" s="1" t="s">
        <v>1529</v>
      </c>
      <c r="D1856" s="1">
        <v>60000</v>
      </c>
      <c r="E1856" s="1" t="s">
        <v>2902</v>
      </c>
      <c r="F1856" s="1">
        <v>60000</v>
      </c>
      <c r="G1856" s="1" t="s">
        <v>3581</v>
      </c>
      <c r="H1856" s="1" t="s">
        <v>3027</v>
      </c>
      <c r="I1856" s="1" t="s">
        <v>2732</v>
      </c>
      <c r="J1856" s="1" t="str">
        <f>VLOOKUP(I1856,tblCountries6[],2,FALSE)</f>
        <v>Canada</v>
      </c>
      <c r="K1856" s="1" t="s">
        <v>5350</v>
      </c>
      <c r="L1856" s="1">
        <v>10</v>
      </c>
      <c r="M1856" s="2" t="str">
        <f t="shared" si="85"/>
        <v>canada</v>
      </c>
      <c r="N1856" s="2" t="str">
        <f>VLOOKUP(M1856,ClearingKeys!$A$2:$B$104,2,FALSE)</f>
        <v>NA</v>
      </c>
      <c r="O1856" s="2">
        <f t="shared" si="84"/>
        <v>10</v>
      </c>
      <c r="P1856" t="str">
        <f t="shared" si="86"/>
        <v>Canada</v>
      </c>
    </row>
    <row r="1857" spans="1:16" ht="63.75" x14ac:dyDescent="0.2">
      <c r="A1857" s="1" t="s">
        <v>221</v>
      </c>
      <c r="B1857" s="1" t="s">
        <v>3390</v>
      </c>
      <c r="C1857" s="1">
        <v>43000</v>
      </c>
      <c r="D1857" s="1">
        <v>43000</v>
      </c>
      <c r="E1857" s="1" t="s">
        <v>2902</v>
      </c>
      <c r="F1857" s="1">
        <v>43000</v>
      </c>
      <c r="G1857" s="1" t="s">
        <v>2552</v>
      </c>
      <c r="H1857" s="1" t="s">
        <v>6511</v>
      </c>
      <c r="I1857" s="1" t="s">
        <v>2895</v>
      </c>
      <c r="J1857" s="1" t="str">
        <f>VLOOKUP(I1857,tblCountries6[],2,FALSE)</f>
        <v>USA</v>
      </c>
      <c r="K1857" s="1" t="s">
        <v>1240</v>
      </c>
      <c r="L1857" s="1">
        <v>5</v>
      </c>
      <c r="M1857" s="2" t="str">
        <f t="shared" si="85"/>
        <v>usa</v>
      </c>
      <c r="N1857" s="2" t="str">
        <f>VLOOKUP(M1857,ClearingKeys!$A$2:$B$104,2,FALSE)</f>
        <v>NA</v>
      </c>
      <c r="O1857" s="2">
        <f t="shared" si="84"/>
        <v>5</v>
      </c>
      <c r="P1857" t="str">
        <f t="shared" si="86"/>
        <v>USA</v>
      </c>
    </row>
    <row r="1858" spans="1:16" ht="38.25" x14ac:dyDescent="0.2">
      <c r="A1858" s="1" t="s">
        <v>220</v>
      </c>
      <c r="B1858" s="1" t="s">
        <v>1194</v>
      </c>
      <c r="C1858" s="1">
        <v>28000</v>
      </c>
      <c r="D1858" s="1">
        <v>28000</v>
      </c>
      <c r="E1858" s="1" t="s">
        <v>2896</v>
      </c>
      <c r="F1858" s="1">
        <v>35571.184289999997</v>
      </c>
      <c r="G1858" s="1" t="s">
        <v>517</v>
      </c>
      <c r="H1858" s="1" t="s">
        <v>2089</v>
      </c>
      <c r="I1858" s="1" t="s">
        <v>3676</v>
      </c>
      <c r="J1858" s="1" t="str">
        <f>VLOOKUP(I1858,tblCountries6[],2,FALSE)</f>
        <v>Spain</v>
      </c>
      <c r="K1858" s="1" t="s">
        <v>1240</v>
      </c>
      <c r="L1858" s="1">
        <v>8</v>
      </c>
      <c r="M1858" s="2" t="str">
        <f t="shared" si="85"/>
        <v>spain</v>
      </c>
      <c r="N1858" s="2" t="str">
        <f>VLOOKUP(M1858,ClearingKeys!$A$2:$B$104,2,FALSE)</f>
        <v>EUROPE</v>
      </c>
      <c r="O1858" s="2">
        <f t="shared" si="84"/>
        <v>8</v>
      </c>
      <c r="P1858" t="str">
        <f t="shared" si="86"/>
        <v>Spain</v>
      </c>
    </row>
    <row r="1859" spans="1:16" ht="38.25" x14ac:dyDescent="0.2">
      <c r="A1859" s="1" t="s">
        <v>645</v>
      </c>
      <c r="B1859" s="1" t="s">
        <v>3558</v>
      </c>
      <c r="C1859" s="1">
        <v>48000</v>
      </c>
      <c r="D1859" s="1">
        <v>48000</v>
      </c>
      <c r="E1859" s="1" t="s">
        <v>2902</v>
      </c>
      <c r="F1859" s="1">
        <v>48000</v>
      </c>
      <c r="G1859" s="1" t="s">
        <v>3455</v>
      </c>
      <c r="H1859" s="1" t="s">
        <v>6511</v>
      </c>
      <c r="I1859" s="1" t="s">
        <v>2895</v>
      </c>
      <c r="J1859" s="1" t="str">
        <f>VLOOKUP(I1859,tblCountries6[],2,FALSE)</f>
        <v>USA</v>
      </c>
      <c r="K1859" s="1" t="s">
        <v>1240</v>
      </c>
      <c r="L1859" s="1">
        <v>12</v>
      </c>
      <c r="M1859" s="2" t="str">
        <f t="shared" si="85"/>
        <v>usa</v>
      </c>
      <c r="N1859" s="2" t="str">
        <f>VLOOKUP(M1859,ClearingKeys!$A$2:$B$104,2,FALSE)</f>
        <v>NA</v>
      </c>
      <c r="O1859" s="2">
        <f t="shared" si="84"/>
        <v>12</v>
      </c>
      <c r="P1859" t="str">
        <f t="shared" si="86"/>
        <v>USA</v>
      </c>
    </row>
    <row r="1860" spans="1:16" ht="38.25" x14ac:dyDescent="0.2">
      <c r="A1860" s="1" t="s">
        <v>646</v>
      </c>
      <c r="B1860" s="1" t="s">
        <v>1104</v>
      </c>
      <c r="C1860" s="1">
        <v>120000</v>
      </c>
      <c r="D1860" s="1">
        <v>120000</v>
      </c>
      <c r="E1860" s="1" t="s">
        <v>4998</v>
      </c>
      <c r="F1860" s="1">
        <v>122389.1588</v>
      </c>
      <c r="G1860" s="1" t="s">
        <v>3027</v>
      </c>
      <c r="H1860" s="1" t="s">
        <v>3027</v>
      </c>
      <c r="I1860" s="1" t="s">
        <v>2553</v>
      </c>
      <c r="J1860" s="1" t="str">
        <f>VLOOKUP(I1860,tblCountries6[],2,FALSE)</f>
        <v>Australia</v>
      </c>
      <c r="K1860" s="1" t="s">
        <v>5881</v>
      </c>
      <c r="L1860" s="1">
        <v>8</v>
      </c>
      <c r="M1860" s="2" t="str">
        <f t="shared" si="85"/>
        <v>australia</v>
      </c>
      <c r="N1860" s="2" t="str">
        <f>VLOOKUP(M1860,ClearingKeys!$A$2:$B$104,2,FALSE)</f>
        <v>OCEANIA</v>
      </c>
      <c r="O1860" s="2">
        <f t="shared" si="84"/>
        <v>8</v>
      </c>
      <c r="P1860" t="str">
        <f t="shared" si="86"/>
        <v>Australia</v>
      </c>
    </row>
    <row r="1861" spans="1:16" ht="38.25" x14ac:dyDescent="0.2">
      <c r="A1861" s="1" t="s">
        <v>647</v>
      </c>
      <c r="B1861" s="1" t="s">
        <v>252</v>
      </c>
      <c r="C1861" s="1">
        <v>4000</v>
      </c>
      <c r="D1861" s="1">
        <v>4000</v>
      </c>
      <c r="E1861" s="1" t="s">
        <v>2902</v>
      </c>
      <c r="F1861" s="1">
        <v>4000</v>
      </c>
      <c r="G1861" s="1" t="s">
        <v>1142</v>
      </c>
      <c r="H1861" s="1" t="s">
        <v>6511</v>
      </c>
      <c r="I1861" s="1" t="s">
        <v>1241</v>
      </c>
      <c r="J1861" s="1" t="str">
        <f>VLOOKUP(I1861,tblCountries6[],2,FALSE)</f>
        <v>India</v>
      </c>
      <c r="K1861" s="1" t="s">
        <v>5350</v>
      </c>
      <c r="L1861" s="1">
        <v>4</v>
      </c>
      <c r="M1861" s="2" t="str">
        <f t="shared" si="85"/>
        <v>india</v>
      </c>
      <c r="N1861" s="2" t="str">
        <f>VLOOKUP(M1861,ClearingKeys!$A$2:$B$104,2,FALSE)</f>
        <v>ASIA</v>
      </c>
      <c r="O1861" s="2">
        <f t="shared" si="84"/>
        <v>4</v>
      </c>
      <c r="P1861" t="str">
        <f t="shared" si="86"/>
        <v>India</v>
      </c>
    </row>
    <row r="1862" spans="1:16" ht="38.25" x14ac:dyDescent="0.2">
      <c r="A1862" s="1" t="s">
        <v>648</v>
      </c>
      <c r="B1862" s="1" t="s">
        <v>6192</v>
      </c>
      <c r="C1862" s="1">
        <v>250000</v>
      </c>
      <c r="D1862" s="1">
        <v>250000</v>
      </c>
      <c r="E1862" s="1" t="s">
        <v>718</v>
      </c>
      <c r="F1862" s="1">
        <v>4451.9791720000003</v>
      </c>
      <c r="G1862" s="1" t="s">
        <v>986</v>
      </c>
      <c r="H1862" s="1" t="s">
        <v>381</v>
      </c>
      <c r="I1862" s="1" t="s">
        <v>1241</v>
      </c>
      <c r="J1862" s="1" t="str">
        <f>VLOOKUP(I1862,tblCountries6[],2,FALSE)</f>
        <v>India</v>
      </c>
      <c r="K1862" s="1" t="s">
        <v>1240</v>
      </c>
      <c r="L1862" s="1">
        <v>3</v>
      </c>
      <c r="M1862" s="2" t="str">
        <f t="shared" si="85"/>
        <v>india</v>
      </c>
      <c r="N1862" s="2" t="str">
        <f>VLOOKUP(M1862,ClearingKeys!$A$2:$B$104,2,FALSE)</f>
        <v>ASIA</v>
      </c>
      <c r="O1862" s="2">
        <f t="shared" ref="O1862:O1888" si="87">IF(ISBLANK(L1862),"na",L1862)</f>
        <v>3</v>
      </c>
      <c r="P1862" t="str">
        <f t="shared" si="86"/>
        <v>India</v>
      </c>
    </row>
    <row r="1863" spans="1:16" ht="63.75" x14ac:dyDescent="0.2">
      <c r="A1863" s="1" t="s">
        <v>649</v>
      </c>
      <c r="B1863" s="1" t="s">
        <v>5238</v>
      </c>
      <c r="C1863" s="1" t="s">
        <v>6252</v>
      </c>
      <c r="D1863" s="1">
        <v>52224</v>
      </c>
      <c r="E1863" s="1" t="s">
        <v>2922</v>
      </c>
      <c r="F1863" s="1">
        <v>2953.8461539999998</v>
      </c>
      <c r="G1863" s="1" t="s">
        <v>3008</v>
      </c>
      <c r="H1863" s="1" t="s">
        <v>381</v>
      </c>
      <c r="I1863" s="1" t="s">
        <v>4922</v>
      </c>
      <c r="J1863" s="1" t="str">
        <f>VLOOKUP(I1863,tblCountries6[],2,FALSE)</f>
        <v>Ethiopia</v>
      </c>
      <c r="K1863" s="1" t="s">
        <v>1240</v>
      </c>
      <c r="L1863" s="1">
        <v>3</v>
      </c>
      <c r="M1863" s="2" t="str">
        <f t="shared" ref="M1863:M1888" si="88">TRIM(LOWER(J1863))</f>
        <v>ethiopia</v>
      </c>
      <c r="N1863" s="2" t="str">
        <f>VLOOKUP(M1863,ClearingKeys!$A$2:$B$104,2,FALSE)</f>
        <v>AFRICA</v>
      </c>
      <c r="O1863" s="2">
        <f t="shared" si="87"/>
        <v>3</v>
      </c>
      <c r="P1863" t="str">
        <f t="shared" ref="P1863:P1888" si="89">IF(M1863="usa","USA",IF(M1863="UK","UK",PROPER(M1863)))</f>
        <v>Ethiopia</v>
      </c>
    </row>
    <row r="1864" spans="1:16" ht="38.25" x14ac:dyDescent="0.2">
      <c r="A1864" s="1" t="s">
        <v>638</v>
      </c>
      <c r="B1864" s="1" t="s">
        <v>2361</v>
      </c>
      <c r="C1864" s="1">
        <v>25000</v>
      </c>
      <c r="D1864" s="1">
        <v>25000</v>
      </c>
      <c r="E1864" s="1" t="s">
        <v>211</v>
      </c>
      <c r="F1864" s="1">
        <v>39404.4568</v>
      </c>
      <c r="G1864" s="1" t="s">
        <v>5916</v>
      </c>
      <c r="H1864" s="1" t="s">
        <v>6511</v>
      </c>
      <c r="I1864" s="1" t="s">
        <v>922</v>
      </c>
      <c r="J1864" s="1" t="str">
        <f>VLOOKUP(I1864,tblCountries6[],2,FALSE)</f>
        <v>UK</v>
      </c>
      <c r="K1864" s="1" t="s">
        <v>1240</v>
      </c>
      <c r="L1864" s="1">
        <v>3</v>
      </c>
      <c r="M1864" s="2" t="str">
        <f t="shared" si="88"/>
        <v>uk</v>
      </c>
      <c r="N1864" s="2" t="str">
        <f>VLOOKUP(M1864,ClearingKeys!$A$2:$B$104,2,FALSE)</f>
        <v>EUROPE</v>
      </c>
      <c r="O1864" s="2">
        <f t="shared" si="87"/>
        <v>3</v>
      </c>
      <c r="P1864" t="str">
        <f t="shared" si="89"/>
        <v>UK</v>
      </c>
    </row>
    <row r="1865" spans="1:16" ht="38.25" x14ac:dyDescent="0.2">
      <c r="A1865" s="1" t="s">
        <v>640</v>
      </c>
      <c r="B1865" s="1" t="s">
        <v>1048</v>
      </c>
      <c r="C1865" s="1">
        <v>74000</v>
      </c>
      <c r="D1865" s="1">
        <v>74000</v>
      </c>
      <c r="E1865" s="1" t="s">
        <v>4998</v>
      </c>
      <c r="F1865" s="1">
        <v>75473.314570000002</v>
      </c>
      <c r="G1865" s="1" t="s">
        <v>4179</v>
      </c>
      <c r="H1865" s="1" t="s">
        <v>6511</v>
      </c>
      <c r="I1865" s="1" t="s">
        <v>2553</v>
      </c>
      <c r="J1865" s="1" t="str">
        <f>VLOOKUP(I1865,tblCountries6[],2,FALSE)</f>
        <v>Australia</v>
      </c>
      <c r="K1865" s="1" t="s">
        <v>1240</v>
      </c>
      <c r="L1865" s="1">
        <v>8</v>
      </c>
      <c r="M1865" s="2" t="str">
        <f t="shared" si="88"/>
        <v>australia</v>
      </c>
      <c r="N1865" s="2" t="str">
        <f>VLOOKUP(M1865,ClearingKeys!$A$2:$B$104,2,FALSE)</f>
        <v>OCEANIA</v>
      </c>
      <c r="O1865" s="2">
        <f t="shared" si="87"/>
        <v>8</v>
      </c>
      <c r="P1865" t="str">
        <f t="shared" si="89"/>
        <v>Australia</v>
      </c>
    </row>
    <row r="1866" spans="1:16" ht="38.25" x14ac:dyDescent="0.2">
      <c r="A1866" s="1" t="s">
        <v>641</v>
      </c>
      <c r="B1866" s="1" t="s">
        <v>3487</v>
      </c>
      <c r="C1866" s="1">
        <v>750000</v>
      </c>
      <c r="D1866" s="1">
        <v>750000</v>
      </c>
      <c r="E1866" s="1" t="s">
        <v>718</v>
      </c>
      <c r="F1866" s="1">
        <v>13355.937519999999</v>
      </c>
      <c r="G1866" s="1" t="s">
        <v>6511</v>
      </c>
      <c r="H1866" s="1" t="s">
        <v>6511</v>
      </c>
      <c r="I1866" s="1" t="s">
        <v>1241</v>
      </c>
      <c r="J1866" s="1" t="str">
        <f>VLOOKUP(I1866,tblCountries6[],2,FALSE)</f>
        <v>India</v>
      </c>
      <c r="K1866" s="1" t="s">
        <v>1240</v>
      </c>
      <c r="L1866" s="1">
        <v>5</v>
      </c>
      <c r="M1866" s="2" t="str">
        <f t="shared" si="88"/>
        <v>india</v>
      </c>
      <c r="N1866" s="2" t="str">
        <f>VLOOKUP(M1866,ClearingKeys!$A$2:$B$104,2,FALSE)</f>
        <v>ASIA</v>
      </c>
      <c r="O1866" s="2">
        <f t="shared" si="87"/>
        <v>5</v>
      </c>
      <c r="P1866" t="str">
        <f t="shared" si="89"/>
        <v>India</v>
      </c>
    </row>
    <row r="1867" spans="1:16" ht="38.25" x14ac:dyDescent="0.2">
      <c r="A1867" s="1" t="s">
        <v>642</v>
      </c>
      <c r="B1867" s="1" t="s">
        <v>3650</v>
      </c>
      <c r="C1867" s="1">
        <v>25000</v>
      </c>
      <c r="D1867" s="1">
        <v>25000</v>
      </c>
      <c r="E1867" s="1" t="s">
        <v>2902</v>
      </c>
      <c r="F1867" s="1">
        <v>25000</v>
      </c>
      <c r="G1867" s="1" t="s">
        <v>2188</v>
      </c>
      <c r="H1867" s="1" t="s">
        <v>3027</v>
      </c>
      <c r="I1867" s="1" t="s">
        <v>1241</v>
      </c>
      <c r="J1867" s="1" t="str">
        <f>VLOOKUP(I1867,tblCountries6[],2,FALSE)</f>
        <v>India</v>
      </c>
      <c r="K1867" s="1" t="s">
        <v>1240</v>
      </c>
      <c r="L1867" s="1">
        <v>10</v>
      </c>
      <c r="M1867" s="2" t="str">
        <f t="shared" si="88"/>
        <v>india</v>
      </c>
      <c r="N1867" s="2" t="str">
        <f>VLOOKUP(M1867,ClearingKeys!$A$2:$B$104,2,FALSE)</f>
        <v>ASIA</v>
      </c>
      <c r="O1867" s="2">
        <f t="shared" si="87"/>
        <v>10</v>
      </c>
      <c r="P1867" t="str">
        <f t="shared" si="89"/>
        <v>India</v>
      </c>
    </row>
    <row r="1868" spans="1:16" ht="38.25" x14ac:dyDescent="0.2">
      <c r="A1868" s="1" t="s">
        <v>643</v>
      </c>
      <c r="B1868" s="1" t="s">
        <v>2618</v>
      </c>
      <c r="C1868" s="1">
        <v>420000</v>
      </c>
      <c r="D1868" s="1">
        <v>420000</v>
      </c>
      <c r="E1868" s="1" t="s">
        <v>718</v>
      </c>
      <c r="F1868" s="1">
        <v>7479.3250090000001</v>
      </c>
      <c r="G1868" s="1" t="s">
        <v>6511</v>
      </c>
      <c r="H1868" s="1" t="s">
        <v>6511</v>
      </c>
      <c r="I1868" s="1" t="s">
        <v>1241</v>
      </c>
      <c r="J1868" s="1" t="str">
        <f>VLOOKUP(I1868,tblCountries6[],2,FALSE)</f>
        <v>India</v>
      </c>
      <c r="K1868" s="1" t="s">
        <v>1240</v>
      </c>
      <c r="L1868" s="1">
        <v>2</v>
      </c>
      <c r="M1868" s="2" t="str">
        <f t="shared" si="88"/>
        <v>india</v>
      </c>
      <c r="N1868" s="2" t="str">
        <f>VLOOKUP(M1868,ClearingKeys!$A$2:$B$104,2,FALSE)</f>
        <v>ASIA</v>
      </c>
      <c r="O1868" s="2">
        <f t="shared" si="87"/>
        <v>2</v>
      </c>
      <c r="P1868" t="str">
        <f t="shared" si="89"/>
        <v>India</v>
      </c>
    </row>
    <row r="1869" spans="1:16" ht="38.25" x14ac:dyDescent="0.2">
      <c r="A1869" s="1" t="s">
        <v>660</v>
      </c>
      <c r="B1869" s="1" t="s">
        <v>1914</v>
      </c>
      <c r="C1869" s="1">
        <v>62000</v>
      </c>
      <c r="D1869" s="1">
        <v>62000</v>
      </c>
      <c r="E1869" s="1" t="s">
        <v>2902</v>
      </c>
      <c r="F1869" s="1">
        <v>62000</v>
      </c>
      <c r="G1869" s="1" t="s">
        <v>6511</v>
      </c>
      <c r="H1869" s="1" t="s">
        <v>6511</v>
      </c>
      <c r="I1869" s="1" t="s">
        <v>2895</v>
      </c>
      <c r="J1869" s="1" t="str">
        <f>VLOOKUP(I1869,tblCountries6[],2,FALSE)</f>
        <v>USA</v>
      </c>
      <c r="K1869" s="1" t="s">
        <v>1240</v>
      </c>
      <c r="L1869" s="1">
        <v>4</v>
      </c>
      <c r="M1869" s="2" t="str">
        <f t="shared" si="88"/>
        <v>usa</v>
      </c>
      <c r="N1869" s="2" t="str">
        <f>VLOOKUP(M1869,ClearingKeys!$A$2:$B$104,2,FALSE)</f>
        <v>NA</v>
      </c>
      <c r="O1869" s="2">
        <f t="shared" si="87"/>
        <v>4</v>
      </c>
      <c r="P1869" t="str">
        <f t="shared" si="89"/>
        <v>USA</v>
      </c>
    </row>
    <row r="1870" spans="1:16" ht="38.25" x14ac:dyDescent="0.2">
      <c r="A1870" s="1" t="s">
        <v>661</v>
      </c>
      <c r="B1870" s="1" t="s">
        <v>3411</v>
      </c>
      <c r="C1870" s="1">
        <v>48000</v>
      </c>
      <c r="D1870" s="1">
        <v>48000</v>
      </c>
      <c r="E1870" s="1" t="s">
        <v>2902</v>
      </c>
      <c r="F1870" s="1">
        <v>48000</v>
      </c>
      <c r="G1870" s="1" t="s">
        <v>3826</v>
      </c>
      <c r="H1870" s="1" t="s">
        <v>6511</v>
      </c>
      <c r="I1870" s="1" t="s">
        <v>2895</v>
      </c>
      <c r="J1870" s="1" t="str">
        <f>VLOOKUP(I1870,tblCountries6[],2,FALSE)</f>
        <v>USA</v>
      </c>
      <c r="K1870" s="1" t="s">
        <v>1240</v>
      </c>
      <c r="L1870" s="1">
        <v>1</v>
      </c>
      <c r="M1870" s="2" t="str">
        <f t="shared" si="88"/>
        <v>usa</v>
      </c>
      <c r="N1870" s="2" t="str">
        <f>VLOOKUP(M1870,ClearingKeys!$A$2:$B$104,2,FALSE)</f>
        <v>NA</v>
      </c>
      <c r="O1870" s="2">
        <f t="shared" si="87"/>
        <v>1</v>
      </c>
      <c r="P1870" t="str">
        <f t="shared" si="89"/>
        <v>USA</v>
      </c>
    </row>
    <row r="1871" spans="1:16" ht="38.25" x14ac:dyDescent="0.2">
      <c r="A1871" s="1" t="s">
        <v>664</v>
      </c>
      <c r="B1871" s="1" t="s">
        <v>3535</v>
      </c>
      <c r="C1871" s="1">
        <v>5000</v>
      </c>
      <c r="D1871" s="1">
        <v>5000</v>
      </c>
      <c r="E1871" s="1" t="s">
        <v>2902</v>
      </c>
      <c r="F1871" s="1">
        <v>5000</v>
      </c>
      <c r="G1871" s="1" t="s">
        <v>4534</v>
      </c>
      <c r="H1871" s="1" t="s">
        <v>6513</v>
      </c>
      <c r="I1871" s="1" t="s">
        <v>1241</v>
      </c>
      <c r="J1871" s="1" t="str">
        <f>VLOOKUP(I1871,tblCountries6[],2,FALSE)</f>
        <v>India</v>
      </c>
      <c r="K1871" s="1" t="s">
        <v>1240</v>
      </c>
      <c r="L1871" s="1">
        <v>3</v>
      </c>
      <c r="M1871" s="2" t="str">
        <f t="shared" si="88"/>
        <v>india</v>
      </c>
      <c r="N1871" s="2" t="str">
        <f>VLOOKUP(M1871,ClearingKeys!$A$2:$B$104,2,FALSE)</f>
        <v>ASIA</v>
      </c>
      <c r="O1871" s="2">
        <f t="shared" si="87"/>
        <v>3</v>
      </c>
      <c r="P1871" t="str">
        <f t="shared" si="89"/>
        <v>India</v>
      </c>
    </row>
    <row r="1872" spans="1:16" ht="51" x14ac:dyDescent="0.2">
      <c r="A1872" s="1" t="s">
        <v>662</v>
      </c>
      <c r="B1872" s="1" t="s">
        <v>6</v>
      </c>
      <c r="C1872" s="1" t="s">
        <v>428</v>
      </c>
      <c r="D1872" s="1">
        <v>276000</v>
      </c>
      <c r="E1872" s="1" t="s">
        <v>718</v>
      </c>
      <c r="F1872" s="1">
        <v>4914.9850059999999</v>
      </c>
      <c r="G1872" s="1" t="s">
        <v>2338</v>
      </c>
      <c r="H1872" s="1" t="s">
        <v>381</v>
      </c>
      <c r="I1872" s="1" t="s">
        <v>1241</v>
      </c>
      <c r="J1872" s="1" t="str">
        <f>VLOOKUP(I1872,tblCountries6[],2,FALSE)</f>
        <v>India</v>
      </c>
      <c r="K1872" s="1" t="s">
        <v>2431</v>
      </c>
      <c r="L1872" s="1">
        <v>6</v>
      </c>
      <c r="M1872" s="2" t="str">
        <f t="shared" si="88"/>
        <v>india</v>
      </c>
      <c r="N1872" s="2" t="str">
        <f>VLOOKUP(M1872,ClearingKeys!$A$2:$B$104,2,FALSE)</f>
        <v>ASIA</v>
      </c>
      <c r="O1872" s="2">
        <f t="shared" si="87"/>
        <v>6</v>
      </c>
      <c r="P1872" t="str">
        <f t="shared" si="89"/>
        <v>India</v>
      </c>
    </row>
    <row r="1873" spans="1:16" ht="38.25" x14ac:dyDescent="0.2">
      <c r="A1873" s="1" t="s">
        <v>663</v>
      </c>
      <c r="B1873" s="1" t="s">
        <v>5615</v>
      </c>
      <c r="C1873" s="1">
        <v>75000</v>
      </c>
      <c r="D1873" s="1">
        <v>75000</v>
      </c>
      <c r="E1873" s="1" t="s">
        <v>2902</v>
      </c>
      <c r="F1873" s="1">
        <v>75000</v>
      </c>
      <c r="G1873" s="1" t="s">
        <v>5916</v>
      </c>
      <c r="H1873" s="1" t="s">
        <v>6511</v>
      </c>
      <c r="I1873" s="1" t="s">
        <v>2895</v>
      </c>
      <c r="J1873" s="1" t="str">
        <f>VLOOKUP(I1873,tblCountries6[],2,FALSE)</f>
        <v>USA</v>
      </c>
      <c r="K1873" s="1" t="s">
        <v>5881</v>
      </c>
      <c r="L1873" s="1">
        <v>3</v>
      </c>
      <c r="M1873" s="2" t="str">
        <f t="shared" si="88"/>
        <v>usa</v>
      </c>
      <c r="N1873" s="2" t="str">
        <f>VLOOKUP(M1873,ClearingKeys!$A$2:$B$104,2,FALSE)</f>
        <v>NA</v>
      </c>
      <c r="O1873" s="2">
        <f t="shared" si="87"/>
        <v>3</v>
      </c>
      <c r="P1873" t="str">
        <f t="shared" si="89"/>
        <v>USA</v>
      </c>
    </row>
    <row r="1874" spans="1:16" ht="38.25" hidden="1" x14ac:dyDescent="0.2">
      <c r="A1874" s="1" t="s">
        <v>655</v>
      </c>
      <c r="B1874" s="1" t="s">
        <v>1714</v>
      </c>
      <c r="C1874" s="1">
        <v>250000</v>
      </c>
      <c r="D1874" s="1">
        <v>250000</v>
      </c>
      <c r="E1874" s="1" t="s">
        <v>718</v>
      </c>
      <c r="F1874" s="1">
        <v>4451.9791720000003</v>
      </c>
      <c r="G1874" s="1" t="s">
        <v>231</v>
      </c>
      <c r="H1874" s="1" t="s">
        <v>6511</v>
      </c>
      <c r="I1874" s="1" t="s">
        <v>1241</v>
      </c>
      <c r="J1874" s="1" t="str">
        <f>VLOOKUP(I1874,tblCountries6[],2,FALSE)</f>
        <v>India</v>
      </c>
      <c r="K1874" s="1" t="s">
        <v>422</v>
      </c>
      <c r="L1874" s="1">
        <v>1.6</v>
      </c>
      <c r="M1874" s="2" t="str">
        <f t="shared" si="88"/>
        <v>india</v>
      </c>
      <c r="N1874" s="2" t="str">
        <f>VLOOKUP(M1874,ClearingKeys!$A$2:$B$104,2,FALSE)</f>
        <v>ASIA</v>
      </c>
      <c r="O1874" s="2">
        <f t="shared" si="87"/>
        <v>1.6</v>
      </c>
      <c r="P1874" t="str">
        <f t="shared" si="89"/>
        <v>India</v>
      </c>
    </row>
    <row r="1875" spans="1:16" ht="51" x14ac:dyDescent="0.2">
      <c r="A1875" s="1" t="s">
        <v>656</v>
      </c>
      <c r="B1875" s="1" t="s">
        <v>2795</v>
      </c>
      <c r="C1875" s="1">
        <v>700</v>
      </c>
      <c r="D1875" s="1">
        <v>8400</v>
      </c>
      <c r="E1875" s="1" t="s">
        <v>2902</v>
      </c>
      <c r="F1875" s="1">
        <v>8400</v>
      </c>
      <c r="G1875" s="1" t="s">
        <v>71</v>
      </c>
      <c r="H1875" s="1" t="s">
        <v>381</v>
      </c>
      <c r="I1875" s="1" t="s">
        <v>1241</v>
      </c>
      <c r="J1875" s="1" t="str">
        <f>VLOOKUP(I1875,tblCountries6[],2,FALSE)</f>
        <v>India</v>
      </c>
      <c r="K1875" s="1" t="s">
        <v>2431</v>
      </c>
      <c r="L1875" s="1">
        <v>6</v>
      </c>
      <c r="M1875" s="2" t="str">
        <f t="shared" si="88"/>
        <v>india</v>
      </c>
      <c r="N1875" s="2" t="str">
        <f>VLOOKUP(M1875,ClearingKeys!$A$2:$B$104,2,FALSE)</f>
        <v>ASIA</v>
      </c>
      <c r="O1875" s="2">
        <f t="shared" si="87"/>
        <v>6</v>
      </c>
      <c r="P1875" t="str">
        <f t="shared" si="89"/>
        <v>India</v>
      </c>
    </row>
    <row r="1876" spans="1:16" ht="51" x14ac:dyDescent="0.2">
      <c r="A1876" s="1" t="s">
        <v>653</v>
      </c>
      <c r="B1876" s="1" t="s">
        <v>5763</v>
      </c>
      <c r="C1876" s="1">
        <v>20000</v>
      </c>
      <c r="D1876" s="1">
        <v>20000</v>
      </c>
      <c r="E1876" s="1" t="s">
        <v>2902</v>
      </c>
      <c r="F1876" s="1">
        <v>20000</v>
      </c>
      <c r="G1876" s="1" t="s">
        <v>3922</v>
      </c>
      <c r="H1876" s="1" t="s">
        <v>3027</v>
      </c>
      <c r="I1876" s="1" t="s">
        <v>1241</v>
      </c>
      <c r="J1876" s="1" t="str">
        <f>VLOOKUP(I1876,tblCountries6[],2,FALSE)</f>
        <v>India</v>
      </c>
      <c r="K1876" s="1" t="s">
        <v>5350</v>
      </c>
      <c r="L1876" s="1">
        <v>5</v>
      </c>
      <c r="M1876" s="2" t="str">
        <f t="shared" si="88"/>
        <v>india</v>
      </c>
      <c r="N1876" s="2" t="str">
        <f>VLOOKUP(M1876,ClearingKeys!$A$2:$B$104,2,FALSE)</f>
        <v>ASIA</v>
      </c>
      <c r="O1876" s="2">
        <f t="shared" si="87"/>
        <v>5</v>
      </c>
      <c r="P1876" t="str">
        <f t="shared" si="89"/>
        <v>India</v>
      </c>
    </row>
    <row r="1877" spans="1:16" ht="38.25" x14ac:dyDescent="0.2">
      <c r="A1877" s="1" t="s">
        <v>654</v>
      </c>
      <c r="B1877" s="1" t="s">
        <v>684</v>
      </c>
      <c r="C1877" s="1">
        <v>110000</v>
      </c>
      <c r="D1877" s="1">
        <v>110000</v>
      </c>
      <c r="E1877" s="1" t="s">
        <v>2902</v>
      </c>
      <c r="F1877" s="1">
        <v>110000</v>
      </c>
      <c r="G1877" s="1" t="s">
        <v>473</v>
      </c>
      <c r="H1877" s="1" t="s">
        <v>2893</v>
      </c>
      <c r="I1877" s="1" t="s">
        <v>2895</v>
      </c>
      <c r="J1877" s="1" t="str">
        <f>VLOOKUP(I1877,tblCountries6[],2,FALSE)</f>
        <v>USA</v>
      </c>
      <c r="K1877" s="1" t="s">
        <v>1240</v>
      </c>
      <c r="L1877" s="1">
        <v>10</v>
      </c>
      <c r="M1877" s="2" t="str">
        <f t="shared" si="88"/>
        <v>usa</v>
      </c>
      <c r="N1877" s="2" t="str">
        <f>VLOOKUP(M1877,ClearingKeys!$A$2:$B$104,2,FALSE)</f>
        <v>NA</v>
      </c>
      <c r="O1877" s="2">
        <f t="shared" si="87"/>
        <v>10</v>
      </c>
      <c r="P1877" t="str">
        <f t="shared" si="89"/>
        <v>USA</v>
      </c>
    </row>
    <row r="1878" spans="1:16" ht="51" x14ac:dyDescent="0.2">
      <c r="A1878" s="1" t="s">
        <v>433</v>
      </c>
      <c r="B1878" s="1" t="s">
        <v>5400</v>
      </c>
      <c r="C1878" s="1">
        <v>50000</v>
      </c>
      <c r="D1878" s="1">
        <v>50000</v>
      </c>
      <c r="E1878" s="1" t="s">
        <v>2902</v>
      </c>
      <c r="F1878" s="1">
        <v>50000</v>
      </c>
      <c r="G1878" s="1" t="s">
        <v>506</v>
      </c>
      <c r="H1878" s="1" t="s">
        <v>6511</v>
      </c>
      <c r="I1878" s="1" t="s">
        <v>2895</v>
      </c>
      <c r="J1878" s="1" t="str">
        <f>VLOOKUP(I1878,tblCountries6[],2,FALSE)</f>
        <v>USA</v>
      </c>
      <c r="K1878" s="1" t="s">
        <v>2431</v>
      </c>
      <c r="L1878" s="1">
        <v>3.5</v>
      </c>
      <c r="M1878" s="2" t="str">
        <f t="shared" si="88"/>
        <v>usa</v>
      </c>
      <c r="N1878" s="2" t="str">
        <f>VLOOKUP(M1878,ClearingKeys!$A$2:$B$104,2,FALSE)</f>
        <v>NA</v>
      </c>
      <c r="O1878" s="2">
        <f t="shared" si="87"/>
        <v>3.5</v>
      </c>
      <c r="P1878" t="str">
        <f t="shared" si="89"/>
        <v>USA</v>
      </c>
    </row>
    <row r="1879" spans="1:16" ht="38.25" x14ac:dyDescent="0.2">
      <c r="A1879" s="1" t="s">
        <v>432</v>
      </c>
      <c r="B1879" s="1" t="s">
        <v>644</v>
      </c>
      <c r="C1879" s="1">
        <v>46000</v>
      </c>
      <c r="D1879" s="1">
        <v>46000</v>
      </c>
      <c r="E1879" s="1" t="s">
        <v>2902</v>
      </c>
      <c r="F1879" s="1">
        <v>46000</v>
      </c>
      <c r="G1879" s="1" t="s">
        <v>531</v>
      </c>
      <c r="H1879" s="1" t="s">
        <v>6511</v>
      </c>
      <c r="I1879" s="1" t="s">
        <v>2895</v>
      </c>
      <c r="J1879" s="1" t="str">
        <f>VLOOKUP(I1879,tblCountries6[],2,FALSE)</f>
        <v>USA</v>
      </c>
      <c r="K1879" s="1" t="s">
        <v>1240</v>
      </c>
      <c r="L1879" s="1">
        <v>8</v>
      </c>
      <c r="M1879" s="2" t="str">
        <f t="shared" si="88"/>
        <v>usa</v>
      </c>
      <c r="N1879" s="2" t="str">
        <f>VLOOKUP(M1879,ClearingKeys!$A$2:$B$104,2,FALSE)</f>
        <v>NA</v>
      </c>
      <c r="O1879" s="2">
        <f t="shared" si="87"/>
        <v>8</v>
      </c>
      <c r="P1879" t="str">
        <f t="shared" si="89"/>
        <v>USA</v>
      </c>
    </row>
    <row r="1880" spans="1:16" ht="51" x14ac:dyDescent="0.2">
      <c r="A1880" s="1" t="s">
        <v>429</v>
      </c>
      <c r="B1880" s="1" t="s">
        <v>872</v>
      </c>
      <c r="C1880" s="1">
        <v>115000</v>
      </c>
      <c r="D1880" s="1">
        <v>115000</v>
      </c>
      <c r="E1880" s="1" t="s">
        <v>2902</v>
      </c>
      <c r="F1880" s="1">
        <v>115000</v>
      </c>
      <c r="G1880" s="1" t="s">
        <v>1604</v>
      </c>
      <c r="H1880" s="1" t="s">
        <v>6511</v>
      </c>
      <c r="I1880" s="1" t="s">
        <v>2895</v>
      </c>
      <c r="J1880" s="1" t="str">
        <f>VLOOKUP(I1880,tblCountries6[],2,FALSE)</f>
        <v>USA</v>
      </c>
      <c r="K1880" s="1" t="s">
        <v>2431</v>
      </c>
      <c r="L1880" s="1">
        <v>15</v>
      </c>
      <c r="M1880" s="2" t="str">
        <f t="shared" si="88"/>
        <v>usa</v>
      </c>
      <c r="N1880" s="2" t="str">
        <f>VLOOKUP(M1880,ClearingKeys!$A$2:$B$104,2,FALSE)</f>
        <v>NA</v>
      </c>
      <c r="O1880" s="2">
        <f t="shared" si="87"/>
        <v>15</v>
      </c>
      <c r="P1880" t="str">
        <f t="shared" si="89"/>
        <v>USA</v>
      </c>
    </row>
    <row r="1881" spans="1:16" ht="38.25" x14ac:dyDescent="0.2">
      <c r="A1881" s="1" t="s">
        <v>436</v>
      </c>
      <c r="B1881" s="1" t="s">
        <v>1590</v>
      </c>
      <c r="C1881" s="1">
        <v>180000</v>
      </c>
      <c r="D1881" s="1">
        <v>180000</v>
      </c>
      <c r="E1881" s="1" t="s">
        <v>718</v>
      </c>
      <c r="F1881" s="1">
        <v>3205.4250040000002</v>
      </c>
      <c r="G1881" s="1" t="s">
        <v>600</v>
      </c>
      <c r="H1881" s="1" t="s">
        <v>6511</v>
      </c>
      <c r="I1881" s="1" t="s">
        <v>1241</v>
      </c>
      <c r="J1881" s="1" t="str">
        <f>VLOOKUP(I1881,tblCountries6[],2,FALSE)</f>
        <v>India</v>
      </c>
      <c r="K1881" s="1" t="s">
        <v>1240</v>
      </c>
      <c r="L1881" s="1">
        <v>3</v>
      </c>
      <c r="M1881" s="2" t="str">
        <f t="shared" si="88"/>
        <v>india</v>
      </c>
      <c r="N1881" s="2" t="str">
        <f>VLOOKUP(M1881,ClearingKeys!$A$2:$B$104,2,FALSE)</f>
        <v>ASIA</v>
      </c>
      <c r="O1881" s="2">
        <f t="shared" si="87"/>
        <v>3</v>
      </c>
      <c r="P1881" t="str">
        <f t="shared" si="89"/>
        <v>India</v>
      </c>
    </row>
    <row r="1882" spans="1:16" ht="38.25" x14ac:dyDescent="0.2">
      <c r="A1882" s="1" t="s">
        <v>435</v>
      </c>
      <c r="B1882" s="1" t="s">
        <v>3226</v>
      </c>
      <c r="C1882" s="1" t="s">
        <v>4767</v>
      </c>
      <c r="D1882" s="1">
        <v>60000</v>
      </c>
      <c r="E1882" s="1" t="s">
        <v>2896</v>
      </c>
      <c r="F1882" s="1">
        <v>76223.966339999999</v>
      </c>
      <c r="G1882" s="1" t="s">
        <v>2307</v>
      </c>
      <c r="H1882" s="1" t="s">
        <v>3027</v>
      </c>
      <c r="I1882" s="1" t="s">
        <v>1453</v>
      </c>
      <c r="J1882" s="1" t="str">
        <f>VLOOKUP(I1882,tblCountries6[],2,FALSE)</f>
        <v>Europe</v>
      </c>
      <c r="K1882" s="1" t="s">
        <v>5350</v>
      </c>
      <c r="L1882" s="1">
        <v>20</v>
      </c>
      <c r="M1882" s="2" t="str">
        <f t="shared" si="88"/>
        <v>europe</v>
      </c>
      <c r="N1882" s="2" t="str">
        <f>VLOOKUP(M1882,ClearingKeys!$A$2:$B$104,2,FALSE)</f>
        <v>EUROPE</v>
      </c>
      <c r="O1882" s="2">
        <f t="shared" si="87"/>
        <v>20</v>
      </c>
      <c r="P1882" t="str">
        <f t="shared" si="89"/>
        <v>Europe</v>
      </c>
    </row>
    <row r="1883" spans="1:16" ht="38.25" x14ac:dyDescent="0.2">
      <c r="A1883" s="1" t="s">
        <v>441</v>
      </c>
      <c r="B1883" s="1" t="s">
        <v>4989</v>
      </c>
      <c r="C1883" s="1">
        <v>52500</v>
      </c>
      <c r="D1883" s="1">
        <v>52500</v>
      </c>
      <c r="E1883" s="1" t="s">
        <v>2902</v>
      </c>
      <c r="F1883" s="1">
        <v>52500</v>
      </c>
      <c r="G1883" s="1" t="s">
        <v>2422</v>
      </c>
      <c r="H1883" s="1" t="s">
        <v>6511</v>
      </c>
      <c r="I1883" s="1" t="s">
        <v>2694</v>
      </c>
      <c r="J1883" s="1" t="str">
        <f>VLOOKUP(I1883,tblCountries6[],2,FALSE)</f>
        <v>South Africa</v>
      </c>
      <c r="K1883" s="1" t="s">
        <v>1240</v>
      </c>
      <c r="L1883" s="1">
        <v>21</v>
      </c>
      <c r="M1883" s="2" t="str">
        <f t="shared" si="88"/>
        <v>south africa</v>
      </c>
      <c r="N1883" s="2" t="str">
        <f>VLOOKUP(M1883,ClearingKeys!$A$2:$B$104,2,FALSE)</f>
        <v>AFRICA</v>
      </c>
      <c r="O1883" s="2">
        <f t="shared" si="87"/>
        <v>21</v>
      </c>
      <c r="P1883" t="str">
        <f t="shared" si="89"/>
        <v>South Africa</v>
      </c>
    </row>
    <row r="1884" spans="1:16" ht="38.25" x14ac:dyDescent="0.2">
      <c r="A1884" s="1" t="s">
        <v>440</v>
      </c>
      <c r="B1884" s="1" t="s">
        <v>1942</v>
      </c>
      <c r="C1884" s="1">
        <v>8400</v>
      </c>
      <c r="D1884" s="1">
        <v>100800</v>
      </c>
      <c r="E1884" s="1" t="s">
        <v>2902</v>
      </c>
      <c r="F1884" s="1">
        <v>100800</v>
      </c>
      <c r="G1884" s="1" t="s">
        <v>5002</v>
      </c>
      <c r="H1884" s="1" t="s">
        <v>2893</v>
      </c>
      <c r="I1884" s="1" t="s">
        <v>2846</v>
      </c>
      <c r="J1884" s="1" t="str">
        <f>VLOOKUP(I1884,tblCountries6[],2,FALSE)</f>
        <v>Oman</v>
      </c>
      <c r="K1884" s="1" t="s">
        <v>1240</v>
      </c>
      <c r="L1884" s="1">
        <v>4</v>
      </c>
      <c r="M1884" s="2" t="str">
        <f t="shared" si="88"/>
        <v>oman</v>
      </c>
      <c r="N1884" s="2" t="str">
        <f>VLOOKUP(M1884,ClearingKeys!$A$2:$B$104,2,FALSE)</f>
        <v>ASIA</v>
      </c>
      <c r="O1884" s="2">
        <f t="shared" si="87"/>
        <v>4</v>
      </c>
      <c r="P1884" t="str">
        <f t="shared" si="89"/>
        <v>Oman</v>
      </c>
    </row>
    <row r="1885" spans="1:16" ht="51" x14ac:dyDescent="0.2">
      <c r="A1885" s="1" t="s">
        <v>438</v>
      </c>
      <c r="B1885" s="1" t="s">
        <v>904</v>
      </c>
      <c r="C1885" s="1">
        <v>21000</v>
      </c>
      <c r="D1885" s="1">
        <v>21000</v>
      </c>
      <c r="E1885" s="1" t="s">
        <v>2902</v>
      </c>
      <c r="F1885" s="1">
        <v>21000</v>
      </c>
      <c r="G1885" s="1" t="s">
        <v>6184</v>
      </c>
      <c r="H1885" s="1" t="s">
        <v>6513</v>
      </c>
      <c r="I1885" s="1" t="s">
        <v>1241</v>
      </c>
      <c r="J1885" s="1" t="str">
        <f>VLOOKUP(I1885,tblCountries6[],2,FALSE)</f>
        <v>India</v>
      </c>
      <c r="K1885" s="1" t="s">
        <v>2431</v>
      </c>
      <c r="L1885" s="1">
        <v>5</v>
      </c>
      <c r="M1885" s="2" t="str">
        <f t="shared" si="88"/>
        <v>india</v>
      </c>
      <c r="N1885" s="2" t="str">
        <f>VLOOKUP(M1885,ClearingKeys!$A$2:$B$104,2,FALSE)</f>
        <v>ASIA</v>
      </c>
      <c r="O1885" s="2">
        <f t="shared" si="87"/>
        <v>5</v>
      </c>
      <c r="P1885" t="str">
        <f t="shared" si="89"/>
        <v>India</v>
      </c>
    </row>
    <row r="1886" spans="1:16" ht="38.25" x14ac:dyDescent="0.2">
      <c r="A1886" s="1" t="s">
        <v>424</v>
      </c>
      <c r="B1886" s="1" t="s">
        <v>2366</v>
      </c>
      <c r="C1886" s="1">
        <v>40000</v>
      </c>
      <c r="D1886" s="1">
        <v>40000</v>
      </c>
      <c r="E1886" s="1" t="s">
        <v>2902</v>
      </c>
      <c r="F1886" s="1">
        <v>40000</v>
      </c>
      <c r="G1886" s="1" t="s">
        <v>2539</v>
      </c>
      <c r="H1886" s="1" t="s">
        <v>6511</v>
      </c>
      <c r="I1886" s="1" t="s">
        <v>2895</v>
      </c>
      <c r="J1886" s="1" t="str">
        <f>VLOOKUP(I1886,tblCountries6[],2,FALSE)</f>
        <v>USA</v>
      </c>
      <c r="K1886" s="1" t="s">
        <v>5881</v>
      </c>
      <c r="L1886" s="1">
        <v>3</v>
      </c>
      <c r="M1886" s="2" t="str">
        <f t="shared" si="88"/>
        <v>usa</v>
      </c>
      <c r="N1886" s="2" t="str">
        <f>VLOOKUP(M1886,ClearingKeys!$A$2:$B$104,2,FALSE)</f>
        <v>NA</v>
      </c>
      <c r="O1886" s="2">
        <f t="shared" si="87"/>
        <v>3</v>
      </c>
      <c r="P1886" t="str">
        <f t="shared" si="89"/>
        <v>USA</v>
      </c>
    </row>
    <row r="1887" spans="1:16" ht="51" x14ac:dyDescent="0.2">
      <c r="A1887" s="1" t="s">
        <v>423</v>
      </c>
      <c r="B1887" s="1" t="s">
        <v>3001</v>
      </c>
      <c r="C1887" s="1">
        <v>46359</v>
      </c>
      <c r="D1887" s="1">
        <v>46359</v>
      </c>
      <c r="E1887" s="1" t="s">
        <v>2902</v>
      </c>
      <c r="F1887" s="1">
        <v>46359</v>
      </c>
      <c r="G1887" s="1" t="s">
        <v>5916</v>
      </c>
      <c r="H1887" s="1" t="s">
        <v>6511</v>
      </c>
      <c r="I1887" s="1" t="s">
        <v>2895</v>
      </c>
      <c r="J1887" s="1" t="str">
        <f>VLOOKUP(I1887,tblCountries6[],2,FALSE)</f>
        <v>USA</v>
      </c>
      <c r="K1887" s="1" t="s">
        <v>2431</v>
      </c>
      <c r="L1887" s="1">
        <v>5</v>
      </c>
      <c r="M1887" s="2" t="str">
        <f t="shared" si="88"/>
        <v>usa</v>
      </c>
      <c r="N1887" s="2" t="str">
        <f>VLOOKUP(M1887,ClearingKeys!$A$2:$B$104,2,FALSE)</f>
        <v>NA</v>
      </c>
      <c r="O1887" s="2">
        <f t="shared" si="87"/>
        <v>5</v>
      </c>
      <c r="P1887" t="str">
        <f t="shared" si="89"/>
        <v>USA</v>
      </c>
    </row>
    <row r="1888" spans="1:16" ht="51" x14ac:dyDescent="0.2">
      <c r="A1888" s="1" t="s">
        <v>425</v>
      </c>
      <c r="B1888" s="1" t="s">
        <v>1310</v>
      </c>
      <c r="C1888" s="1">
        <v>70000</v>
      </c>
      <c r="D1888" s="1">
        <v>70000</v>
      </c>
      <c r="E1888" s="1" t="s">
        <v>2902</v>
      </c>
      <c r="F1888" s="1">
        <v>70000</v>
      </c>
      <c r="G1888" s="1" t="s">
        <v>5843</v>
      </c>
      <c r="H1888" s="1" t="s">
        <v>6511</v>
      </c>
      <c r="I1888" s="1" t="s">
        <v>2895</v>
      </c>
      <c r="J1888" s="1" t="str">
        <f>VLOOKUP(I1888,tblCountries6[],2,FALSE)</f>
        <v>USA</v>
      </c>
      <c r="K1888" s="1" t="s">
        <v>1240</v>
      </c>
      <c r="L1888" s="1">
        <v>10</v>
      </c>
      <c r="M1888" s="2" t="str">
        <f t="shared" si="88"/>
        <v>usa</v>
      </c>
      <c r="N1888" s="2" t="str">
        <f>VLOOKUP(M1888,ClearingKeys!$A$2:$B$104,2,FALSE)</f>
        <v>NA</v>
      </c>
      <c r="O1888" s="2">
        <f t="shared" si="87"/>
        <v>10</v>
      </c>
      <c r="P1888" t="str">
        <f t="shared" si="89"/>
        <v>USA</v>
      </c>
    </row>
  </sheetData>
  <autoFilter ref="A5:P1888">
    <filterColumn colId="10">
      <filters>
        <filter val="1 or 2 hours a day"/>
        <filter val="2 to 3 hours per day"/>
        <filter val="4 to 6 hours a day"/>
        <filter val="All the 8 hours baby, all the 8!"/>
      </filters>
    </filterColumn>
  </autoFilter>
  <pageMargins left="0.75" right="0.75" top="1" bottom="1" header="0.5" footer="0.5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"/>
  <sheetViews>
    <sheetView workbookViewId="0">
      <selection activeCell="N19" sqref="N19"/>
    </sheetView>
  </sheetViews>
  <sheetFormatPr defaultRowHeight="12.75" x14ac:dyDescent="0.2"/>
  <cols>
    <col min="1" max="1" width="18.7109375" bestFit="1" customWidth="1"/>
    <col min="6" max="6" width="13.5703125" bestFit="1" customWidth="1"/>
  </cols>
  <sheetData>
    <row r="1" spans="1:9" x14ac:dyDescent="0.2">
      <c r="A1" t="s">
        <v>6762</v>
      </c>
    </row>
    <row r="2" spans="1:9" ht="13.5" thickBot="1" x14ac:dyDescent="0.25"/>
    <row r="3" spans="1:9" x14ac:dyDescent="0.2">
      <c r="A3" s="63" t="s">
        <v>6763</v>
      </c>
      <c r="B3" s="63"/>
    </row>
    <row r="4" spans="1:9" x14ac:dyDescent="0.2">
      <c r="A4" s="60" t="s">
        <v>6764</v>
      </c>
      <c r="B4" s="60">
        <v>0.37013317661548434</v>
      </c>
    </row>
    <row r="5" spans="1:9" x14ac:dyDescent="0.2">
      <c r="A5" s="60" t="s">
        <v>6765</v>
      </c>
      <c r="B5" s="60">
        <v>0.13699856843146932</v>
      </c>
    </row>
    <row r="6" spans="1:9" x14ac:dyDescent="0.2">
      <c r="A6" s="60" t="s">
        <v>6766</v>
      </c>
      <c r="B6" s="60">
        <v>0.1363511555045612</v>
      </c>
    </row>
    <row r="7" spans="1:9" x14ac:dyDescent="0.2">
      <c r="A7" s="60" t="s">
        <v>6767</v>
      </c>
      <c r="B7" s="60">
        <v>37869.165684770349</v>
      </c>
    </row>
    <row r="8" spans="1:9" ht="13.5" thickBot="1" x14ac:dyDescent="0.25">
      <c r="A8" s="61" t="s">
        <v>6768</v>
      </c>
      <c r="B8" s="61">
        <v>1335</v>
      </c>
    </row>
    <row r="10" spans="1:9" ht="13.5" thickBot="1" x14ac:dyDescent="0.25">
      <c r="A10" t="s">
        <v>6769</v>
      </c>
    </row>
    <row r="11" spans="1:9" x14ac:dyDescent="0.2">
      <c r="A11" s="62"/>
      <c r="B11" s="62" t="s">
        <v>6774</v>
      </c>
      <c r="C11" s="62" t="s">
        <v>6775</v>
      </c>
      <c r="D11" s="62" t="s">
        <v>6776</v>
      </c>
      <c r="E11" s="62" t="s">
        <v>6777</v>
      </c>
      <c r="F11" s="62" t="s">
        <v>6778</v>
      </c>
    </row>
    <row r="12" spans="1:9" x14ac:dyDescent="0.2">
      <c r="A12" s="60" t="s">
        <v>6770</v>
      </c>
      <c r="B12" s="60">
        <v>1</v>
      </c>
      <c r="C12" s="60">
        <v>303463272176.19458</v>
      </c>
      <c r="D12" s="60">
        <v>303463272176.19458</v>
      </c>
      <c r="E12" s="60">
        <v>211.60925699420102</v>
      </c>
      <c r="F12" s="74">
        <v>1.3204907014745953E-44</v>
      </c>
    </row>
    <row r="13" spans="1:9" x14ac:dyDescent="0.2">
      <c r="A13" s="60" t="s">
        <v>6771</v>
      </c>
      <c r="B13" s="60">
        <v>1333</v>
      </c>
      <c r="C13" s="60">
        <v>1911620254977.5637</v>
      </c>
      <c r="D13" s="60">
        <v>1434073709.660588</v>
      </c>
      <c r="E13" s="60"/>
      <c r="F13" s="60"/>
    </row>
    <row r="14" spans="1:9" ht="13.5" thickBot="1" x14ac:dyDescent="0.25">
      <c r="A14" s="61" t="s">
        <v>6772</v>
      </c>
      <c r="B14" s="61">
        <v>1334</v>
      </c>
      <c r="C14" s="61">
        <v>2215083527153.7583</v>
      </c>
      <c r="D14" s="61"/>
      <c r="E14" s="61"/>
      <c r="F14" s="61"/>
    </row>
    <row r="15" spans="1:9" ht="13.5" thickBot="1" x14ac:dyDescent="0.25"/>
    <row r="16" spans="1:9" x14ac:dyDescent="0.2">
      <c r="A16" s="62"/>
      <c r="B16" s="62" t="s">
        <v>6779</v>
      </c>
      <c r="C16" s="62" t="s">
        <v>6767</v>
      </c>
      <c r="D16" s="62" t="s">
        <v>6780</v>
      </c>
      <c r="E16" s="62" t="s">
        <v>6781</v>
      </c>
      <c r="F16" s="62" t="s">
        <v>6782</v>
      </c>
      <c r="G16" s="62" t="s">
        <v>6783</v>
      </c>
      <c r="H16" s="62" t="s">
        <v>6784</v>
      </c>
      <c r="I16" s="62" t="s">
        <v>6785</v>
      </c>
    </row>
    <row r="17" spans="1:9" x14ac:dyDescent="0.2">
      <c r="A17" s="60" t="s">
        <v>6773</v>
      </c>
      <c r="B17" s="60">
        <v>25653.965744078123</v>
      </c>
      <c r="C17" s="60">
        <v>1682.3941574101091</v>
      </c>
      <c r="D17" s="60">
        <v>15.248487181844498</v>
      </c>
      <c r="E17" s="60">
        <v>1.6281601723412539E-48</v>
      </c>
      <c r="F17" s="60">
        <v>22353.537043578377</v>
      </c>
      <c r="G17" s="60">
        <v>28954.394444577869</v>
      </c>
      <c r="H17" s="60">
        <v>22353.537043578377</v>
      </c>
      <c r="I17" s="60">
        <v>28954.394444577869</v>
      </c>
    </row>
    <row r="18" spans="1:9" ht="13.5" thickBot="1" x14ac:dyDescent="0.25">
      <c r="A18" s="61" t="s">
        <v>6786</v>
      </c>
      <c r="B18" s="61">
        <v>2226.948371777999</v>
      </c>
      <c r="C18" s="61">
        <v>153.08858806807271</v>
      </c>
      <c r="D18" s="61">
        <v>14.546795420098585</v>
      </c>
      <c r="E18" s="61">
        <v>1.3204907014745017E-44</v>
      </c>
      <c r="F18" s="61">
        <v>1926.627565530878</v>
      </c>
      <c r="G18" s="61">
        <v>2527.2691780251198</v>
      </c>
      <c r="H18" s="61">
        <v>1926.627565530878</v>
      </c>
      <c r="I18" s="61">
        <v>2527.2691780251198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M138"/>
  <sheetViews>
    <sheetView showGridLines="0" workbookViewId="0">
      <selection activeCell="O30" sqref="O30"/>
    </sheetView>
  </sheetViews>
  <sheetFormatPr defaultRowHeight="15" x14ac:dyDescent="0.25"/>
  <cols>
    <col min="1" max="1" width="4" style="12" customWidth="1"/>
    <col min="2" max="2" width="20.28515625" style="12" customWidth="1"/>
    <col min="3" max="6" width="9.140625" style="12"/>
    <col min="7" max="7" width="26" style="12" bestFit="1" customWidth="1"/>
    <col min="8" max="8" width="14.28515625" style="12" customWidth="1"/>
    <col min="9" max="11" width="9.140625" style="12"/>
    <col min="12" max="13" width="27.140625" style="12" bestFit="1" customWidth="1"/>
    <col min="14" max="16384" width="9.140625" style="12"/>
  </cols>
  <sheetData>
    <row r="1" spans="2:13" ht="23.25" x14ac:dyDescent="0.35">
      <c r="B1" s="99" t="s">
        <v>6692</v>
      </c>
      <c r="C1" s="99"/>
      <c r="G1" s="16" t="s">
        <v>6691</v>
      </c>
      <c r="H1" s="16" t="s">
        <v>6690</v>
      </c>
    </row>
    <row r="2" spans="2:13" x14ac:dyDescent="0.25">
      <c r="B2" s="15" t="s">
        <v>6689</v>
      </c>
      <c r="C2" s="15"/>
      <c r="L2" s="15" t="s">
        <v>6688</v>
      </c>
      <c r="M2" s="15"/>
    </row>
    <row r="3" spans="2:13" x14ac:dyDescent="0.25">
      <c r="B3" s="12" t="s">
        <v>6474</v>
      </c>
      <c r="C3" s="12" t="s">
        <v>6687</v>
      </c>
      <c r="G3" s="14" t="s">
        <v>6686</v>
      </c>
      <c r="H3" s="14"/>
      <c r="I3" s="14"/>
      <c r="L3" s="12" t="s">
        <v>6685</v>
      </c>
      <c r="M3" s="12" t="s">
        <v>6684</v>
      </c>
    </row>
    <row r="4" spans="2:13" x14ac:dyDescent="0.25">
      <c r="B4" s="12" t="s">
        <v>2902</v>
      </c>
      <c r="C4" s="12">
        <v>1</v>
      </c>
      <c r="G4" s="13" t="s">
        <v>6683</v>
      </c>
      <c r="H4" s="13">
        <v>4.4927299999999999</v>
      </c>
      <c r="I4" s="13" t="s">
        <v>6682</v>
      </c>
      <c r="L4" s="12" t="s">
        <v>1922</v>
      </c>
      <c r="M4" s="12" t="s">
        <v>1922</v>
      </c>
    </row>
    <row r="5" spans="2:13" x14ac:dyDescent="0.25">
      <c r="B5" s="12" t="s">
        <v>2896</v>
      </c>
      <c r="C5" s="12">
        <f>1/INDEX($H$4:$H$64,MATCH(tblXrate4[[#This Row],[Currency]],$I$4:$I$64,0))</f>
        <v>1.2703994389916078</v>
      </c>
      <c r="G5" s="13" t="s">
        <v>6681</v>
      </c>
      <c r="H5" s="13">
        <v>0.98047899999999999</v>
      </c>
      <c r="I5" s="13" t="s">
        <v>4998</v>
      </c>
      <c r="L5" s="12" t="s">
        <v>2092</v>
      </c>
      <c r="M5" s="12" t="s">
        <v>2092</v>
      </c>
    </row>
    <row r="6" spans="2:13" x14ac:dyDescent="0.25">
      <c r="B6" s="12" t="s">
        <v>3460</v>
      </c>
      <c r="C6" s="12">
        <f>1/INDEX($H$4:$H$64,MATCH(tblXrate4[[#This Row],[Currency]],$I$4:$I$64,0))</f>
        <v>1.0614088716799131E-2</v>
      </c>
      <c r="G6" s="13" t="s">
        <v>6680</v>
      </c>
      <c r="H6" s="13">
        <v>7.6569700000000003</v>
      </c>
      <c r="I6" s="13" t="s">
        <v>6679</v>
      </c>
      <c r="L6" s="12" t="s">
        <v>4858</v>
      </c>
      <c r="M6" s="12" t="s">
        <v>4858</v>
      </c>
    </row>
    <row r="7" spans="2:13" x14ac:dyDescent="0.25">
      <c r="B7" s="12" t="s">
        <v>718</v>
      </c>
      <c r="C7" s="12">
        <f>1/INDEX($H$4:$H$64,MATCH(tblXrate4[[#This Row],[Currency]],$I$4:$I$64,0))</f>
        <v>1.7807916687442568E-2</v>
      </c>
      <c r="G7" s="13" t="s">
        <v>6678</v>
      </c>
      <c r="H7" s="13">
        <v>2.0231400000000002</v>
      </c>
      <c r="I7" s="13" t="s">
        <v>1782</v>
      </c>
      <c r="L7" s="12" t="s">
        <v>2616</v>
      </c>
      <c r="M7" s="12" t="s">
        <v>2616</v>
      </c>
    </row>
    <row r="8" spans="2:13" x14ac:dyDescent="0.25">
      <c r="B8" s="12" t="s">
        <v>211</v>
      </c>
      <c r="C8" s="12">
        <f>1/INDEX($H$4:$H$64,MATCH(tblXrate4[[#This Row],[Currency]],$I$4:$I$64,0))</f>
        <v>1.5761782720672841</v>
      </c>
      <c r="G8" s="13" t="s">
        <v>6677</v>
      </c>
      <c r="H8" s="13">
        <v>0.63444599999999995</v>
      </c>
      <c r="I8" s="13" t="s">
        <v>211</v>
      </c>
      <c r="L8" s="12" t="s">
        <v>5877</v>
      </c>
      <c r="M8" s="12" t="s">
        <v>5877</v>
      </c>
    </row>
    <row r="9" spans="2:13" x14ac:dyDescent="0.25">
      <c r="B9" s="12" t="s">
        <v>4998</v>
      </c>
      <c r="C9" s="12">
        <f>1/INDEX($H$4:$H$64,MATCH(tblXrate4[[#This Row],[Currency]],$I$4:$I$64,0))</f>
        <v>1.0199096564026358</v>
      </c>
      <c r="G9" s="13" t="s">
        <v>6676</v>
      </c>
      <c r="H9" s="13">
        <v>1.2686999999999999</v>
      </c>
      <c r="I9" s="13" t="s">
        <v>6675</v>
      </c>
      <c r="L9" s="12" t="s">
        <v>316</v>
      </c>
      <c r="M9" s="12" t="s">
        <v>316</v>
      </c>
    </row>
    <row r="10" spans="2:13" x14ac:dyDescent="0.25">
      <c r="B10" s="12" t="s">
        <v>1537</v>
      </c>
      <c r="C10" s="12">
        <f>1/INDEX($H$4:$H$64,MATCH(tblXrate4[[#This Row],[Currency]],$I$4:$I$64,0))</f>
        <v>0.98336152303032687</v>
      </c>
      <c r="G10" s="13" t="s">
        <v>6674</v>
      </c>
      <c r="H10" s="13">
        <v>1.53952</v>
      </c>
      <c r="I10" s="13" t="s">
        <v>6673</v>
      </c>
      <c r="L10" s="12" t="s">
        <v>2553</v>
      </c>
      <c r="M10" s="12" t="s">
        <v>2553</v>
      </c>
    </row>
    <row r="11" spans="2:13" x14ac:dyDescent="0.25">
      <c r="B11" s="12" t="s">
        <v>3424</v>
      </c>
      <c r="C11" s="12">
        <f>1/INDEX($H$4:$H$64,MATCH(tblXrate4[[#This Row],[Currency]],$I$4:$I$64,0))</f>
        <v>2.3705052257787702E-2</v>
      </c>
      <c r="G11" s="13" t="s">
        <v>6672</v>
      </c>
      <c r="H11" s="13">
        <v>1.01692</v>
      </c>
      <c r="I11" s="13" t="s">
        <v>1537</v>
      </c>
      <c r="L11" s="12" t="s">
        <v>341</v>
      </c>
      <c r="M11" s="12" t="s">
        <v>341</v>
      </c>
    </row>
    <row r="12" spans="2:13" x14ac:dyDescent="0.25">
      <c r="B12" s="12" t="s">
        <v>5236</v>
      </c>
      <c r="C12" s="12">
        <f>1/INDEX($H$4:$H$64,MATCH(tblXrate4[[#This Row],[Currency]],$I$4:$I$64,0))</f>
        <v>0.27221921268759308</v>
      </c>
      <c r="G12" s="13" t="s">
        <v>6671</v>
      </c>
      <c r="H12" s="13">
        <v>497.26799999999997</v>
      </c>
      <c r="I12" s="13" t="s">
        <v>6670</v>
      </c>
      <c r="L12" s="12" t="s">
        <v>2314</v>
      </c>
      <c r="M12" s="12" t="s">
        <v>2314</v>
      </c>
    </row>
    <row r="13" spans="2:13" x14ac:dyDescent="0.25">
      <c r="B13" s="12" t="s">
        <v>6224</v>
      </c>
      <c r="C13" s="12">
        <f>1/INDEX($H$4:$H$64,MATCH(tblXrate4[[#This Row],[Currency]],$I$4:$I$64,0))</f>
        <v>7.3046552567951561E-2</v>
      </c>
      <c r="G13" s="13" t="s">
        <v>6669</v>
      </c>
      <c r="H13" s="13">
        <v>6.3609099999999996</v>
      </c>
      <c r="I13" s="13" t="s">
        <v>2056</v>
      </c>
      <c r="L13" s="12" t="s">
        <v>1301</v>
      </c>
      <c r="M13" s="12" t="s">
        <v>1301</v>
      </c>
    </row>
    <row r="14" spans="2:13" x14ac:dyDescent="0.25">
      <c r="B14" s="12" t="s">
        <v>2034</v>
      </c>
      <c r="C14" s="12">
        <f>1/INDEX($H$4:$H$64,MATCH(tblXrate4[[#This Row],[Currency]],$I$4:$I$64,0))</f>
        <v>0.14365525038391866</v>
      </c>
      <c r="G14" s="13" t="s">
        <v>6668</v>
      </c>
      <c r="H14" s="13">
        <v>1769.79</v>
      </c>
      <c r="I14" s="13" t="s">
        <v>6667</v>
      </c>
      <c r="L14" s="12" t="s">
        <v>6191</v>
      </c>
      <c r="M14" s="12" t="s">
        <v>6191</v>
      </c>
    </row>
    <row r="15" spans="2:13" x14ac:dyDescent="0.25">
      <c r="B15" s="12" t="s">
        <v>1575</v>
      </c>
      <c r="C15" s="12">
        <f>1/INDEX($H$4:$H$64,MATCH(tblXrate4[[#This Row],[Currency]],$I$4:$I$64,0))</f>
        <v>1.2220845340313881E-2</v>
      </c>
      <c r="G15" s="13" t="s">
        <v>6666</v>
      </c>
      <c r="H15" s="13">
        <v>5.9367099999999997</v>
      </c>
      <c r="I15" s="13" t="s">
        <v>6665</v>
      </c>
      <c r="L15" s="12" t="s">
        <v>1020</v>
      </c>
      <c r="M15" s="12" t="s">
        <v>1020</v>
      </c>
    </row>
    <row r="16" spans="2:13" x14ac:dyDescent="0.25">
      <c r="B16" s="12" t="s">
        <v>869</v>
      </c>
      <c r="C16" s="12">
        <f>1/INDEX($H$4:$H$64,MATCH(tblXrate4[[#This Row],[Currency]],$I$4:$I$64,0))</f>
        <v>2.0078305391024996E-3</v>
      </c>
      <c r="G16" s="13" t="s">
        <v>6664</v>
      </c>
      <c r="H16" s="13">
        <v>5.8512300000000002</v>
      </c>
      <c r="I16" s="13" t="s">
        <v>2335</v>
      </c>
      <c r="L16" s="12" t="s">
        <v>1057</v>
      </c>
      <c r="M16" s="12" t="s">
        <v>1057</v>
      </c>
    </row>
    <row r="17" spans="2:13" x14ac:dyDescent="0.25">
      <c r="B17" s="12" t="s">
        <v>1200</v>
      </c>
      <c r="C17" s="12">
        <f>1/INDEX($H$4:$H$64,MATCH(tblXrate4[[#This Row],[Currency]],$I$4:$I$64,0))</f>
        <v>0.12192177986291114</v>
      </c>
      <c r="G17" s="13" t="s">
        <v>6663</v>
      </c>
      <c r="H17" s="13">
        <v>0.78715400000000002</v>
      </c>
      <c r="I17" s="13" t="s">
        <v>2896</v>
      </c>
      <c r="L17" s="12" t="s">
        <v>3859</v>
      </c>
      <c r="M17" s="12" t="s">
        <v>3859</v>
      </c>
    </row>
    <row r="18" spans="2:13" x14ac:dyDescent="0.25">
      <c r="B18" s="12" t="s">
        <v>6501</v>
      </c>
      <c r="C18" s="12">
        <f>1/INDEX($H$4:$H$64,MATCH(tblXrate4[[#This Row],[Currency]],$I$4:$I$64,0))</f>
        <v>0.79758809360493876</v>
      </c>
      <c r="G18" s="13" t="s">
        <v>6662</v>
      </c>
      <c r="H18" s="13">
        <v>7.7588900000000001</v>
      </c>
      <c r="I18" s="13" t="s">
        <v>6661</v>
      </c>
      <c r="L18" s="12" t="s">
        <v>5844</v>
      </c>
      <c r="M18" s="12" t="s">
        <v>5844</v>
      </c>
    </row>
    <row r="19" spans="2:13" x14ac:dyDescent="0.25">
      <c r="B19" s="12" t="s">
        <v>2056</v>
      </c>
      <c r="C19" s="12">
        <f>1/INDEX($H$4:$H$64,MATCH(tblXrate4[[#This Row],[Currency]],$I$4:$I$64,0))</f>
        <v>0.15721021048875083</v>
      </c>
      <c r="G19" s="13" t="s">
        <v>6660</v>
      </c>
      <c r="H19" s="13">
        <v>225.874</v>
      </c>
      <c r="I19" s="13" t="s">
        <v>6659</v>
      </c>
      <c r="L19" s="12" t="s">
        <v>1790</v>
      </c>
      <c r="M19" s="12" t="s">
        <v>146</v>
      </c>
    </row>
    <row r="20" spans="2:13" x14ac:dyDescent="0.25">
      <c r="B20" s="12" t="s">
        <v>1260</v>
      </c>
      <c r="C20" s="12">
        <f>1/INDEX($H$4:$H$64,MATCH(tblXrate4[[#This Row],[Currency]],$I$4:$I$64,0))</f>
        <v>0.16526194017517765</v>
      </c>
      <c r="G20" s="13" t="s">
        <v>6658</v>
      </c>
      <c r="H20" s="13">
        <v>124.697</v>
      </c>
      <c r="I20" s="13" t="s">
        <v>6657</v>
      </c>
      <c r="L20" s="12" t="s">
        <v>146</v>
      </c>
      <c r="M20" s="12" t="s">
        <v>146</v>
      </c>
    </row>
    <row r="21" spans="2:13" x14ac:dyDescent="0.25">
      <c r="B21" s="12" t="s">
        <v>2654</v>
      </c>
      <c r="C21" s="12">
        <f>1/INDEX($H$4:$H$64,MATCH(tblXrate4[[#This Row],[Currency]],$I$4:$I$64,0))</f>
        <v>6.1633281972265025E-3</v>
      </c>
      <c r="G21" s="13" t="s">
        <v>6656</v>
      </c>
      <c r="H21" s="13">
        <v>56.154800000000002</v>
      </c>
      <c r="I21" s="13" t="s">
        <v>718</v>
      </c>
      <c r="L21" s="12" t="s">
        <v>2543</v>
      </c>
      <c r="M21" s="12" t="s">
        <v>146</v>
      </c>
    </row>
    <row r="22" spans="2:13" x14ac:dyDescent="0.25">
      <c r="B22" s="12" t="s">
        <v>5236</v>
      </c>
      <c r="C22" s="12">
        <f>1/INDEX($H$4:$H$64,MATCH(tblXrate4[[#This Row],[Currency]],$I$4:$I$64,0))</f>
        <v>0.27221921268759308</v>
      </c>
      <c r="G22" s="13" t="s">
        <v>6655</v>
      </c>
      <c r="H22" s="13">
        <v>9443.81</v>
      </c>
      <c r="I22" s="13" t="s">
        <v>794</v>
      </c>
      <c r="L22" s="12" t="s">
        <v>5506</v>
      </c>
      <c r="M22" s="12" t="s">
        <v>5506</v>
      </c>
    </row>
    <row r="23" spans="2:13" x14ac:dyDescent="0.25">
      <c r="B23" s="12" t="s">
        <v>1782</v>
      </c>
      <c r="C23" s="12">
        <f>1/INDEX($H$4:$H$64,MATCH(tblXrate4[[#This Row],[Currency]],$I$4:$I$64,0))</f>
        <v>0.49428116689897877</v>
      </c>
      <c r="G23" s="13" t="s">
        <v>6654</v>
      </c>
      <c r="H23" s="13">
        <v>3.86721</v>
      </c>
      <c r="I23" s="13" t="s">
        <v>6653</v>
      </c>
      <c r="L23" s="12" t="s">
        <v>4805</v>
      </c>
      <c r="M23" s="12" t="s">
        <v>4805</v>
      </c>
    </row>
    <row r="24" spans="2:13" x14ac:dyDescent="0.25">
      <c r="B24" s="12" t="s">
        <v>4411</v>
      </c>
      <c r="C24" s="12">
        <f>1/INDEX($H$4:$H$64,MATCH(tblXrate4[[#This Row],[Currency]],$I$4:$I$64,0))</f>
        <v>0.28461323906942854</v>
      </c>
      <c r="G24" s="13" t="s">
        <v>6652</v>
      </c>
      <c r="H24" s="13">
        <v>78.904300000000006</v>
      </c>
      <c r="I24" s="13" t="s">
        <v>1107</v>
      </c>
      <c r="L24" s="12" t="s">
        <v>6195</v>
      </c>
      <c r="M24" s="12" t="s">
        <v>2732</v>
      </c>
    </row>
    <row r="25" spans="2:13" x14ac:dyDescent="0.25">
      <c r="B25" s="12" t="s">
        <v>2902</v>
      </c>
      <c r="C25" s="12">
        <v>1</v>
      </c>
      <c r="G25" s="13" t="s">
        <v>6651</v>
      </c>
      <c r="H25" s="13">
        <v>148.88</v>
      </c>
      <c r="I25" s="13" t="s">
        <v>6650</v>
      </c>
      <c r="L25" s="12" t="s">
        <v>2732</v>
      </c>
      <c r="M25" s="12" t="s">
        <v>2732</v>
      </c>
    </row>
    <row r="26" spans="2:13" x14ac:dyDescent="0.25">
      <c r="B26" s="12" t="s">
        <v>6243</v>
      </c>
      <c r="C26" s="12">
        <f>1/INDEX($H$4:$H$64,MATCH(tblXrate4[[#This Row],[Currency]],$I$4:$I$64,0))</f>
        <v>0.31680056770661735</v>
      </c>
      <c r="G26" s="13" t="s">
        <v>6649</v>
      </c>
      <c r="H26" s="13">
        <v>0.27939999999999998</v>
      </c>
      <c r="I26" s="13" t="s">
        <v>6648</v>
      </c>
      <c r="L26" s="12" t="s">
        <v>2513</v>
      </c>
      <c r="M26" s="12" t="s">
        <v>2513</v>
      </c>
    </row>
    <row r="27" spans="2:13" x14ac:dyDescent="0.25">
      <c r="B27" s="12" t="s">
        <v>5620</v>
      </c>
      <c r="C27" s="12">
        <f>1/INDEX($H$4:$H$64,MATCH(tblXrate4[[#This Row],[Currency]],$I$4:$I$64,0))</f>
        <v>7.5240581760178168E-3</v>
      </c>
      <c r="G27" s="13" t="s">
        <v>6647</v>
      </c>
      <c r="H27" s="13">
        <v>0.548489</v>
      </c>
      <c r="I27" s="13" t="s">
        <v>6646</v>
      </c>
      <c r="L27" s="12" t="s">
        <v>1615</v>
      </c>
      <c r="M27" s="12" t="s">
        <v>4261</v>
      </c>
    </row>
    <row r="28" spans="2:13" x14ac:dyDescent="0.25">
      <c r="B28" s="12" t="s">
        <v>2040</v>
      </c>
      <c r="C28" s="12">
        <f>1/INDEX($H$4:$H$64,MATCH(tblXrate4[[#This Row],[Currency]],$I$4:$I$64,0))</f>
        <v>0.78882394238429931</v>
      </c>
      <c r="G28" s="13" t="s">
        <v>6645</v>
      </c>
      <c r="H28" s="13">
        <v>1.9323999999999999</v>
      </c>
      <c r="I28" s="13" t="s">
        <v>6644</v>
      </c>
      <c r="L28" s="12" t="s">
        <v>1044</v>
      </c>
      <c r="M28" s="12" t="s">
        <v>1044</v>
      </c>
    </row>
    <row r="29" spans="2:13" x14ac:dyDescent="0.25">
      <c r="B29" s="12" t="s">
        <v>211</v>
      </c>
      <c r="C29" s="12">
        <f>1/INDEX($H$4:$H$64,MATCH(tblXrate4[[#This Row],[Currency]],$I$4:$I$64,0))</f>
        <v>1.5761782720672841</v>
      </c>
      <c r="G29" s="13" t="s">
        <v>6643</v>
      </c>
      <c r="H29" s="13">
        <v>2.7178800000000001</v>
      </c>
      <c r="I29" s="13" t="s">
        <v>6642</v>
      </c>
      <c r="L29" s="12" t="s">
        <v>3474</v>
      </c>
      <c r="M29" s="12" t="s">
        <v>1044</v>
      </c>
    </row>
    <row r="30" spans="2:13" x14ac:dyDescent="0.25">
      <c r="B30" s="12" t="s">
        <v>2541</v>
      </c>
      <c r="C30" s="12">
        <f>1/INDEX($H$4:$H$64,MATCH(tblXrate4[[#This Row],[Currency]],$I$4:$I$64,0))</f>
        <v>2.5673940949935813E-2</v>
      </c>
      <c r="G30" s="13" t="s">
        <v>6641</v>
      </c>
      <c r="H30" s="13">
        <v>3.1565599999999998</v>
      </c>
      <c r="I30" s="13" t="s">
        <v>6243</v>
      </c>
      <c r="L30" s="12" t="s">
        <v>2673</v>
      </c>
      <c r="M30" s="12" t="s">
        <v>2673</v>
      </c>
    </row>
    <row r="31" spans="2:13" x14ac:dyDescent="0.25">
      <c r="B31" s="12" t="s">
        <v>3560</v>
      </c>
      <c r="C31" s="12">
        <f>1/INDEX($H$4:$H$64,MATCH(tblXrate4[[#This Row],[Currency]],$I$4:$I$64,0))</f>
        <v>0.30031472983686902</v>
      </c>
      <c r="G31" s="13" t="s">
        <v>6640</v>
      </c>
      <c r="H31" s="13">
        <v>30.715900000000001</v>
      </c>
      <c r="I31" s="13" t="s">
        <v>6092</v>
      </c>
      <c r="L31" s="12" t="s">
        <v>443</v>
      </c>
      <c r="M31" s="12" t="s">
        <v>443</v>
      </c>
    </row>
    <row r="32" spans="2:13" x14ac:dyDescent="0.25">
      <c r="B32" s="12" t="s">
        <v>3611</v>
      </c>
      <c r="C32" s="12">
        <f>1/INDEX($H$4:$H$64,MATCH(tblXrate4[[#This Row],[Currency]],$I$4:$I$64,0))</f>
        <v>1.1976047904191617E-2</v>
      </c>
      <c r="G32" s="13" t="s">
        <v>6639</v>
      </c>
      <c r="H32" s="13">
        <v>13.6899</v>
      </c>
      <c r="I32" s="13" t="s">
        <v>6224</v>
      </c>
      <c r="L32" s="12" t="s">
        <v>3015</v>
      </c>
      <c r="M32" s="12" t="s">
        <v>443</v>
      </c>
    </row>
    <row r="33" spans="2:13" x14ac:dyDescent="0.25">
      <c r="B33" s="12" t="s">
        <v>2335</v>
      </c>
      <c r="C33" s="12">
        <f>1/INDEX($H$4:$H$64,MATCH(tblXrate4[[#This Row],[Currency]],$I$4:$I$64,0))</f>
        <v>0.17090423722875361</v>
      </c>
      <c r="G33" s="13" t="s">
        <v>6638</v>
      </c>
      <c r="H33" s="13">
        <v>89.65</v>
      </c>
      <c r="I33" s="13" t="s">
        <v>6637</v>
      </c>
      <c r="L33" s="12" t="s">
        <v>6485</v>
      </c>
      <c r="M33" s="12" t="s">
        <v>6485</v>
      </c>
    </row>
    <row r="34" spans="2:13" x14ac:dyDescent="0.25">
      <c r="B34" s="12" t="s">
        <v>794</v>
      </c>
      <c r="C34" s="12">
        <f>1/INDEX($H$4:$H$64,MATCH(tblXrate4[[#This Row],[Currency]],$I$4:$I$64,0))</f>
        <v>1.0588946622178973E-4</v>
      </c>
      <c r="G34" s="13" t="s">
        <v>6636</v>
      </c>
      <c r="H34" s="13">
        <v>1.2537799999999999</v>
      </c>
      <c r="I34" s="13" t="s">
        <v>6501</v>
      </c>
      <c r="L34" s="12" t="s">
        <v>4223</v>
      </c>
      <c r="M34" s="12" t="s">
        <v>4223</v>
      </c>
    </row>
    <row r="35" spans="2:13" x14ac:dyDescent="0.25">
      <c r="B35" s="12" t="s">
        <v>764</v>
      </c>
      <c r="C35" s="12">
        <f>1/INDEX($H$4:$H$64,MATCH(tblXrate4[[#This Row],[Currency]],$I$4:$I$64,0))</f>
        <v>7.5642965204236008E-4</v>
      </c>
      <c r="G35" s="13" t="s">
        <v>6635</v>
      </c>
      <c r="H35" s="13">
        <v>5.9083800000000002</v>
      </c>
      <c r="I35" s="13" t="s">
        <v>6355</v>
      </c>
      <c r="L35" s="12" t="s">
        <v>702</v>
      </c>
      <c r="M35" s="12" t="s">
        <v>4223</v>
      </c>
    </row>
    <row r="36" spans="2:13" x14ac:dyDescent="0.25">
      <c r="B36" s="12" t="s">
        <v>1107</v>
      </c>
      <c r="C36" s="12">
        <f>1/INDEX($H$4:$H$64,MATCH(tblXrate4[[#This Row],[Currency]],$I$4:$I$64,0))</f>
        <v>1.2673580527296991E-2</v>
      </c>
      <c r="G36" s="13" t="s">
        <v>6634</v>
      </c>
      <c r="H36" s="13">
        <v>0.38450000000000001</v>
      </c>
      <c r="I36" s="13" t="s">
        <v>6633</v>
      </c>
      <c r="L36" s="12" t="s">
        <v>5852</v>
      </c>
      <c r="M36" s="12" t="s">
        <v>5852</v>
      </c>
    </row>
    <row r="37" spans="2:13" x14ac:dyDescent="0.25">
      <c r="B37" s="12" t="s">
        <v>4715</v>
      </c>
      <c r="C37" s="12">
        <f>1/INDEX($H$4:$H$64,MATCH(tblXrate4[[#This Row],[Currency]],$I$4:$I$64,0))</f>
        <v>0.26666666666666666</v>
      </c>
      <c r="G37" s="13" t="s">
        <v>6632</v>
      </c>
      <c r="H37" s="13">
        <v>94.214399999999998</v>
      </c>
      <c r="I37" s="13" t="s">
        <v>3460</v>
      </c>
      <c r="L37" s="12" t="s">
        <v>5154</v>
      </c>
      <c r="M37" s="12" t="s">
        <v>5852</v>
      </c>
    </row>
    <row r="38" spans="2:13" x14ac:dyDescent="0.25">
      <c r="B38" s="12" t="s">
        <v>5932</v>
      </c>
      <c r="C38" s="12">
        <f>1/INDEX($H$4:$H$64,MATCH(tblXrate4[[#This Row],[Currency]],$I$4:$I$64,0))</f>
        <v>0.11454753722794959</v>
      </c>
      <c r="G38" s="13" t="s">
        <v>6631</v>
      </c>
      <c r="H38" s="13">
        <v>42.185099999999998</v>
      </c>
      <c r="I38" s="13" t="s">
        <v>3424</v>
      </c>
      <c r="L38" s="12" t="s">
        <v>5607</v>
      </c>
      <c r="M38" s="12" t="s">
        <v>5607</v>
      </c>
    </row>
    <row r="39" spans="2:13" x14ac:dyDescent="0.25">
      <c r="B39" s="12" t="s">
        <v>6092</v>
      </c>
      <c r="C39" s="12">
        <f>1/INDEX($H$4:$H$64,MATCH(tblXrate4[[#This Row],[Currency]],$I$4:$I$64,0))</f>
        <v>3.2556428429575561E-2</v>
      </c>
      <c r="G39" s="13" t="s">
        <v>6630</v>
      </c>
      <c r="H39" s="13">
        <v>3.64</v>
      </c>
      <c r="I39" s="13" t="s">
        <v>6629</v>
      </c>
      <c r="L39" s="12" t="s">
        <v>4247</v>
      </c>
      <c r="M39" s="12" t="s">
        <v>4247</v>
      </c>
    </row>
    <row r="40" spans="2:13" x14ac:dyDescent="0.25">
      <c r="B40" s="12" t="s">
        <v>6355</v>
      </c>
      <c r="C40" s="12">
        <f>1/INDEX($H$4:$H$64,MATCH(tblXrate4[[#This Row],[Currency]],$I$4:$I$64,0))</f>
        <v>0.16925113144381371</v>
      </c>
      <c r="G40" s="13" t="s">
        <v>6628</v>
      </c>
      <c r="H40" s="13">
        <v>3.5135399999999999</v>
      </c>
      <c r="I40" s="13" t="s">
        <v>4411</v>
      </c>
      <c r="L40" s="12" t="s">
        <v>4922</v>
      </c>
      <c r="M40" s="12" t="s">
        <v>4922</v>
      </c>
    </row>
    <row r="41" spans="2:13" x14ac:dyDescent="0.25">
      <c r="B41" s="12" t="s">
        <v>2037</v>
      </c>
      <c r="C41" s="12">
        <f>1/INDEX($H$4:$H$64,MATCH(tblXrate4[[#This Row],[Currency]],$I$4:$I$64,0))</f>
        <v>1.0578730615798488</v>
      </c>
      <c r="G41" s="13" t="s">
        <v>6627</v>
      </c>
      <c r="H41" s="13">
        <v>32.5458</v>
      </c>
      <c r="I41" s="13" t="s">
        <v>6626</v>
      </c>
      <c r="L41" s="12" t="s">
        <v>2010</v>
      </c>
      <c r="M41" s="12" t="s">
        <v>1453</v>
      </c>
    </row>
    <row r="42" spans="2:13" x14ac:dyDescent="0.25">
      <c r="B42" s="12" t="s">
        <v>2922</v>
      </c>
      <c r="C42" s="12">
        <f>1/INDEX($H$4:$H$64,MATCH(tblXrate4[[#This Row],[Currency]],$I$4:$I$64,0))</f>
        <v>5.6561085972850679E-2</v>
      </c>
      <c r="G42" s="13" t="s">
        <v>6625</v>
      </c>
      <c r="H42" s="13">
        <v>3.75</v>
      </c>
      <c r="I42" s="13" t="s">
        <v>4715</v>
      </c>
      <c r="L42" s="12" t="s">
        <v>5032</v>
      </c>
      <c r="M42" s="12" t="s">
        <v>1453</v>
      </c>
    </row>
    <row r="43" spans="2:13" x14ac:dyDescent="0.25">
      <c r="G43" s="13" t="s">
        <v>6624</v>
      </c>
      <c r="H43" s="13">
        <v>1.2677099999999999</v>
      </c>
      <c r="I43" s="13" t="s">
        <v>2040</v>
      </c>
      <c r="L43" s="12" t="s">
        <v>711</v>
      </c>
      <c r="M43" s="12" t="s">
        <v>1453</v>
      </c>
    </row>
    <row r="44" spans="2:13" x14ac:dyDescent="0.25">
      <c r="G44" s="13" t="s">
        <v>6623</v>
      </c>
      <c r="H44" s="13">
        <v>8.2019800000000007</v>
      </c>
      <c r="I44" s="13" t="s">
        <v>1200</v>
      </c>
      <c r="L44" s="12" t="s">
        <v>1453</v>
      </c>
      <c r="M44" s="12" t="s">
        <v>1453</v>
      </c>
    </row>
    <row r="45" spans="2:13" x14ac:dyDescent="0.25">
      <c r="G45" s="13" t="s">
        <v>6622</v>
      </c>
      <c r="H45" s="13">
        <v>1151.0899999999999</v>
      </c>
      <c r="I45" s="13" t="s">
        <v>6621</v>
      </c>
      <c r="L45" s="12" t="s">
        <v>3112</v>
      </c>
      <c r="M45" s="12" t="s">
        <v>1453</v>
      </c>
    </row>
    <row r="46" spans="2:13" x14ac:dyDescent="0.25">
      <c r="G46" s="13" t="s">
        <v>6620</v>
      </c>
      <c r="H46" s="13">
        <v>132.90700000000001</v>
      </c>
      <c r="I46" s="13" t="s">
        <v>5620</v>
      </c>
      <c r="L46" s="12" t="s">
        <v>1769</v>
      </c>
      <c r="M46" s="12" t="s">
        <v>1769</v>
      </c>
    </row>
    <row r="47" spans="2:13" x14ac:dyDescent="0.25">
      <c r="G47" s="13" t="s">
        <v>6619</v>
      </c>
      <c r="H47" s="13">
        <v>6.9611099999999997</v>
      </c>
      <c r="I47" s="13" t="s">
        <v>2034</v>
      </c>
      <c r="L47" s="12" t="s">
        <v>716</v>
      </c>
      <c r="M47" s="12" t="s">
        <v>3721</v>
      </c>
    </row>
    <row r="48" spans="2:13" x14ac:dyDescent="0.25">
      <c r="G48" s="13" t="s">
        <v>6618</v>
      </c>
      <c r="H48" s="13">
        <v>0.94529300000000005</v>
      </c>
      <c r="I48" s="13" t="s">
        <v>2037</v>
      </c>
      <c r="L48" s="12" t="s">
        <v>3721</v>
      </c>
      <c r="M48" s="12" t="s">
        <v>3721</v>
      </c>
    </row>
    <row r="49" spans="7:13" x14ac:dyDescent="0.25">
      <c r="G49" s="13" t="s">
        <v>6617</v>
      </c>
      <c r="H49" s="13">
        <v>29.859400000000001</v>
      </c>
      <c r="I49" s="13" t="s">
        <v>6616</v>
      </c>
      <c r="L49" s="12" t="s">
        <v>1939</v>
      </c>
      <c r="M49" s="12" t="s">
        <v>1939</v>
      </c>
    </row>
    <row r="50" spans="7:13" x14ac:dyDescent="0.25">
      <c r="G50" s="13" t="s">
        <v>6615</v>
      </c>
      <c r="H50" s="13">
        <v>31.500299999999999</v>
      </c>
      <c r="I50" s="13" t="s">
        <v>6614</v>
      </c>
      <c r="L50" s="12" t="s">
        <v>3759</v>
      </c>
      <c r="M50" s="12" t="s">
        <v>3759</v>
      </c>
    </row>
    <row r="51" spans="7:13" x14ac:dyDescent="0.25">
      <c r="G51" s="13" t="s">
        <v>6613</v>
      </c>
      <c r="H51" s="13">
        <v>6.3912199999999997</v>
      </c>
      <c r="I51" s="13" t="s">
        <v>6612</v>
      </c>
      <c r="L51" s="12" t="s">
        <v>2017</v>
      </c>
      <c r="M51" s="12" t="s">
        <v>2017</v>
      </c>
    </row>
    <row r="52" spans="7:13" x14ac:dyDescent="0.25">
      <c r="G52" s="13" t="s">
        <v>6610</v>
      </c>
      <c r="H52" s="13">
        <v>1.79447</v>
      </c>
      <c r="I52" s="13" t="s">
        <v>6609</v>
      </c>
      <c r="L52" s="12" t="s">
        <v>4966</v>
      </c>
      <c r="M52" s="12" t="s">
        <v>4966</v>
      </c>
    </row>
    <row r="53" spans="7:13" x14ac:dyDescent="0.25">
      <c r="G53" s="13" t="s">
        <v>6608</v>
      </c>
      <c r="H53" s="13">
        <v>4.2940199999999997</v>
      </c>
      <c r="I53" s="13" t="s">
        <v>6607</v>
      </c>
      <c r="L53" s="12" t="s">
        <v>4016</v>
      </c>
      <c r="M53" s="12" t="s">
        <v>4016</v>
      </c>
    </row>
    <row r="54" spans="7:13" x14ac:dyDescent="0.25">
      <c r="G54" s="13" t="s">
        <v>6606</v>
      </c>
      <c r="H54" s="13">
        <v>3.6735099999999998</v>
      </c>
      <c r="I54" s="13" t="s">
        <v>5236</v>
      </c>
      <c r="L54" s="12" t="s">
        <v>3837</v>
      </c>
      <c r="M54" s="12" t="s">
        <v>3837</v>
      </c>
    </row>
    <row r="55" spans="7:13" x14ac:dyDescent="0.25">
      <c r="G55" s="13" t="s">
        <v>6605</v>
      </c>
      <c r="H55" s="13">
        <v>81.827399999999997</v>
      </c>
      <c r="I55" s="13" t="s">
        <v>1575</v>
      </c>
      <c r="L55" s="12" t="s">
        <v>4703</v>
      </c>
      <c r="M55" s="12" t="s">
        <v>4703</v>
      </c>
    </row>
    <row r="56" spans="7:13" x14ac:dyDescent="0.25">
      <c r="G56" s="13" t="s">
        <v>6604</v>
      </c>
      <c r="H56" s="13">
        <v>498.05</v>
      </c>
      <c r="I56" s="13" t="s">
        <v>6603</v>
      </c>
      <c r="L56" s="12" t="s">
        <v>1241</v>
      </c>
      <c r="M56" s="12" t="s">
        <v>1241</v>
      </c>
    </row>
    <row r="57" spans="7:13" x14ac:dyDescent="0.25">
      <c r="G57" s="13" t="s">
        <v>6602</v>
      </c>
      <c r="H57" s="13">
        <v>6.0510000000000002</v>
      </c>
      <c r="I57" s="13" t="s">
        <v>5607</v>
      </c>
      <c r="L57" s="12" t="s">
        <v>4817</v>
      </c>
      <c r="M57" s="12" t="s">
        <v>4817</v>
      </c>
    </row>
    <row r="58" spans="7:13" x14ac:dyDescent="0.25">
      <c r="G58" s="13" t="s">
        <v>6601</v>
      </c>
      <c r="H58" s="13">
        <v>162.25</v>
      </c>
      <c r="I58" s="13" t="s">
        <v>2654</v>
      </c>
      <c r="L58" s="12" t="s">
        <v>1978</v>
      </c>
      <c r="M58" s="12" t="s">
        <v>4817</v>
      </c>
    </row>
    <row r="59" spans="7:13" x14ac:dyDescent="0.25">
      <c r="G59" s="13" t="s">
        <v>6600</v>
      </c>
      <c r="H59" s="13">
        <v>38.950000000000003</v>
      </c>
      <c r="I59" s="13" t="s">
        <v>2541</v>
      </c>
      <c r="L59" s="12" t="s">
        <v>532</v>
      </c>
      <c r="M59" s="12" t="s">
        <v>532</v>
      </c>
    </row>
    <row r="60" spans="7:13" x14ac:dyDescent="0.25">
      <c r="G60" s="13" t="s">
        <v>6598</v>
      </c>
      <c r="H60" s="13">
        <v>3.3298399999999999</v>
      </c>
      <c r="I60" s="13" t="s">
        <v>3560</v>
      </c>
      <c r="L60" s="12" t="s">
        <v>1514</v>
      </c>
      <c r="M60" s="12" t="s">
        <v>1514</v>
      </c>
    </row>
    <row r="61" spans="7:13" x14ac:dyDescent="0.25">
      <c r="G61" s="13" t="s">
        <v>6597</v>
      </c>
      <c r="H61" s="13">
        <v>83.5</v>
      </c>
      <c r="I61" s="13" t="s">
        <v>2798</v>
      </c>
      <c r="L61" s="12" t="s">
        <v>6145</v>
      </c>
      <c r="M61" s="12" t="s">
        <v>6145</v>
      </c>
    </row>
    <row r="62" spans="7:13" x14ac:dyDescent="0.25">
      <c r="G62" s="13" t="s">
        <v>6596</v>
      </c>
      <c r="H62" s="13">
        <v>1322</v>
      </c>
      <c r="I62" s="13" t="s">
        <v>6595</v>
      </c>
      <c r="L62" s="12" t="s">
        <v>3407</v>
      </c>
      <c r="M62" s="12" t="s">
        <v>3407</v>
      </c>
    </row>
    <row r="63" spans="7:13" x14ac:dyDescent="0.25">
      <c r="G63" s="13" t="s">
        <v>6594</v>
      </c>
      <c r="H63" s="13">
        <v>8.73</v>
      </c>
      <c r="I63" s="13" t="s">
        <v>5932</v>
      </c>
      <c r="L63" s="12" t="s">
        <v>2515</v>
      </c>
      <c r="M63" s="12" t="s">
        <v>2515</v>
      </c>
    </row>
    <row r="64" spans="7:13" x14ac:dyDescent="0.25">
      <c r="G64" s="13" t="s">
        <v>6593</v>
      </c>
      <c r="H64" s="13">
        <v>17.68</v>
      </c>
      <c r="I64" s="13" t="s">
        <v>2922</v>
      </c>
      <c r="L64" s="12" t="s">
        <v>2798</v>
      </c>
      <c r="M64" s="12" t="s">
        <v>2798</v>
      </c>
    </row>
    <row r="65" spans="12:13" x14ac:dyDescent="0.25">
      <c r="L65" s="12" t="s">
        <v>961</v>
      </c>
      <c r="M65" s="12" t="s">
        <v>961</v>
      </c>
    </row>
    <row r="66" spans="12:13" x14ac:dyDescent="0.25">
      <c r="L66" s="12" t="s">
        <v>233</v>
      </c>
      <c r="M66" s="12" t="s">
        <v>233</v>
      </c>
    </row>
    <row r="67" spans="12:13" x14ac:dyDescent="0.25">
      <c r="L67" s="12" t="s">
        <v>1053</v>
      </c>
      <c r="M67" s="12" t="s">
        <v>1053</v>
      </c>
    </row>
    <row r="68" spans="12:13" x14ac:dyDescent="0.25">
      <c r="L68" s="12" t="s">
        <v>556</v>
      </c>
      <c r="M68" s="12" t="s">
        <v>556</v>
      </c>
    </row>
    <row r="69" spans="12:13" x14ac:dyDescent="0.25">
      <c r="L69" s="12" t="s">
        <v>5512</v>
      </c>
      <c r="M69" s="12" t="s">
        <v>5512</v>
      </c>
    </row>
    <row r="70" spans="12:13" x14ac:dyDescent="0.25">
      <c r="L70" s="12" t="s">
        <v>2559</v>
      </c>
      <c r="M70" s="12" t="s">
        <v>2559</v>
      </c>
    </row>
    <row r="71" spans="12:13" x14ac:dyDescent="0.25">
      <c r="L71" s="12" t="s">
        <v>6319</v>
      </c>
      <c r="M71" s="12" t="s">
        <v>6319</v>
      </c>
    </row>
    <row r="72" spans="12:13" x14ac:dyDescent="0.25">
      <c r="L72" s="12" t="s">
        <v>6242</v>
      </c>
      <c r="M72" s="12" t="s">
        <v>6319</v>
      </c>
    </row>
    <row r="73" spans="12:13" x14ac:dyDescent="0.25">
      <c r="L73" s="12" t="s">
        <v>2124</v>
      </c>
      <c r="M73" s="12" t="s">
        <v>2124</v>
      </c>
    </row>
    <row r="74" spans="12:13" x14ac:dyDescent="0.25">
      <c r="L74" s="12" t="s">
        <v>6599</v>
      </c>
      <c r="M74" s="12" t="s">
        <v>260</v>
      </c>
    </row>
    <row r="75" spans="12:13" x14ac:dyDescent="0.25">
      <c r="L75" s="1" t="s">
        <v>5117</v>
      </c>
      <c r="M75" s="12" t="s">
        <v>260</v>
      </c>
    </row>
    <row r="76" spans="12:13" x14ac:dyDescent="0.25">
      <c r="L76" s="12" t="s">
        <v>260</v>
      </c>
      <c r="M76" s="12" t="s">
        <v>260</v>
      </c>
    </row>
    <row r="77" spans="12:13" x14ac:dyDescent="0.25">
      <c r="L77" s="12" t="s">
        <v>2351</v>
      </c>
      <c r="M77" s="12" t="s">
        <v>2351</v>
      </c>
    </row>
    <row r="78" spans="12:13" x14ac:dyDescent="0.25">
      <c r="L78" s="12" t="s">
        <v>4760</v>
      </c>
      <c r="M78" s="12" t="s">
        <v>4760</v>
      </c>
    </row>
    <row r="79" spans="12:13" x14ac:dyDescent="0.25">
      <c r="L79" s="12" t="s">
        <v>538</v>
      </c>
      <c r="M79" s="12" t="s">
        <v>538</v>
      </c>
    </row>
    <row r="80" spans="12:13" x14ac:dyDescent="0.25">
      <c r="L80" s="12" t="s">
        <v>628</v>
      </c>
      <c r="M80" s="12" t="s">
        <v>628</v>
      </c>
    </row>
    <row r="81" spans="12:13" x14ac:dyDescent="0.25">
      <c r="L81" s="12" t="s">
        <v>5354</v>
      </c>
      <c r="M81" s="12" t="s">
        <v>5354</v>
      </c>
    </row>
    <row r="82" spans="12:13" x14ac:dyDescent="0.25">
      <c r="L82" s="12" t="s">
        <v>2293</v>
      </c>
      <c r="M82" s="12" t="s">
        <v>5354</v>
      </c>
    </row>
    <row r="83" spans="12:13" x14ac:dyDescent="0.25">
      <c r="L83" s="12" t="s">
        <v>1766</v>
      </c>
      <c r="M83" s="12" t="s">
        <v>1766</v>
      </c>
    </row>
    <row r="84" spans="12:13" x14ac:dyDescent="0.25">
      <c r="L84" s="12" t="s">
        <v>817</v>
      </c>
      <c r="M84" s="12" t="s">
        <v>1766</v>
      </c>
    </row>
    <row r="85" spans="12:13" x14ac:dyDescent="0.25">
      <c r="L85" s="12" t="s">
        <v>914</v>
      </c>
      <c r="M85" s="12" t="s">
        <v>1766</v>
      </c>
    </row>
    <row r="86" spans="12:13" x14ac:dyDescent="0.25">
      <c r="L86" s="12" t="s">
        <v>1600</v>
      </c>
      <c r="M86" s="12" t="s">
        <v>2013</v>
      </c>
    </row>
    <row r="87" spans="12:13" x14ac:dyDescent="0.25">
      <c r="L87" s="12" t="s">
        <v>2013</v>
      </c>
      <c r="M87" s="12" t="s">
        <v>2013</v>
      </c>
    </row>
    <row r="88" spans="12:13" x14ac:dyDescent="0.25">
      <c r="L88" s="12" t="s">
        <v>5344</v>
      </c>
      <c r="M88" s="12" t="s">
        <v>2013</v>
      </c>
    </row>
    <row r="89" spans="12:13" x14ac:dyDescent="0.25">
      <c r="L89" s="12" t="s">
        <v>1201</v>
      </c>
      <c r="M89" s="12" t="s">
        <v>2013</v>
      </c>
    </row>
    <row r="90" spans="12:13" x14ac:dyDescent="0.25">
      <c r="L90" s="12" t="s">
        <v>758</v>
      </c>
      <c r="M90" s="12" t="s">
        <v>758</v>
      </c>
    </row>
    <row r="91" spans="12:13" x14ac:dyDescent="0.25">
      <c r="L91" s="12" t="s">
        <v>193</v>
      </c>
      <c r="M91" s="12" t="s">
        <v>193</v>
      </c>
    </row>
    <row r="92" spans="12:13" x14ac:dyDescent="0.25">
      <c r="L92" s="12" t="s">
        <v>2846</v>
      </c>
      <c r="M92" s="12" t="s">
        <v>2846</v>
      </c>
    </row>
    <row r="93" spans="12:13" x14ac:dyDescent="0.25">
      <c r="L93" s="12" t="s">
        <v>288</v>
      </c>
      <c r="M93" s="12" t="s">
        <v>288</v>
      </c>
    </row>
    <row r="94" spans="12:13" x14ac:dyDescent="0.25">
      <c r="L94" s="12" t="s">
        <v>4725</v>
      </c>
      <c r="M94" s="12" t="s">
        <v>288</v>
      </c>
    </row>
    <row r="95" spans="12:13" x14ac:dyDescent="0.25">
      <c r="L95" s="12" t="s">
        <v>2729</v>
      </c>
      <c r="M95" s="12" t="s">
        <v>2729</v>
      </c>
    </row>
    <row r="96" spans="12:13" x14ac:dyDescent="0.25">
      <c r="L96" s="12" t="s">
        <v>179</v>
      </c>
      <c r="M96" s="12" t="s">
        <v>179</v>
      </c>
    </row>
    <row r="97" spans="12:13" x14ac:dyDescent="0.25">
      <c r="L97" s="12" t="s">
        <v>5017</v>
      </c>
      <c r="M97" s="12" t="s">
        <v>5017</v>
      </c>
    </row>
    <row r="98" spans="12:13" x14ac:dyDescent="0.25">
      <c r="L98" s="12" t="s">
        <v>1275</v>
      </c>
      <c r="M98" s="12" t="s">
        <v>1275</v>
      </c>
    </row>
    <row r="99" spans="12:13" x14ac:dyDescent="0.25">
      <c r="L99" s="12" t="s">
        <v>1234</v>
      </c>
      <c r="M99" s="12" t="s">
        <v>1234</v>
      </c>
    </row>
    <row r="100" spans="12:13" x14ac:dyDescent="0.25">
      <c r="L100" s="12" t="s">
        <v>1487</v>
      </c>
      <c r="M100" s="12" t="s">
        <v>1487</v>
      </c>
    </row>
    <row r="101" spans="12:13" x14ac:dyDescent="0.25">
      <c r="L101" s="12" t="s">
        <v>6139</v>
      </c>
      <c r="M101" s="12" t="s">
        <v>6139</v>
      </c>
    </row>
    <row r="102" spans="12:13" x14ac:dyDescent="0.25">
      <c r="L102" s="12" t="s">
        <v>3521</v>
      </c>
      <c r="M102" s="12" t="s">
        <v>3521</v>
      </c>
    </row>
    <row r="103" spans="12:13" x14ac:dyDescent="0.25">
      <c r="L103" s="12" t="s">
        <v>1507</v>
      </c>
      <c r="M103" s="12" t="s">
        <v>1507</v>
      </c>
    </row>
    <row r="104" spans="12:13" x14ac:dyDescent="0.25">
      <c r="L104" s="12" t="s">
        <v>4732</v>
      </c>
      <c r="M104" s="12" t="s">
        <v>4732</v>
      </c>
    </row>
    <row r="105" spans="12:13" x14ac:dyDescent="0.25">
      <c r="L105" s="12" t="s">
        <v>2210</v>
      </c>
      <c r="M105" s="12" t="s">
        <v>4575</v>
      </c>
    </row>
    <row r="106" spans="12:13" x14ac:dyDescent="0.25">
      <c r="L106" s="12" t="s">
        <v>4157</v>
      </c>
      <c r="M106" s="12" t="s">
        <v>4575</v>
      </c>
    </row>
    <row r="107" spans="12:13" x14ac:dyDescent="0.25">
      <c r="L107" s="12" t="s">
        <v>4575</v>
      </c>
      <c r="M107" s="12" t="s">
        <v>4575</v>
      </c>
    </row>
    <row r="108" spans="12:13" x14ac:dyDescent="0.25">
      <c r="L108" s="12" t="s">
        <v>1359</v>
      </c>
      <c r="M108" s="12" t="s">
        <v>1359</v>
      </c>
    </row>
    <row r="109" spans="12:13" x14ac:dyDescent="0.25">
      <c r="L109" s="12" t="s">
        <v>5783</v>
      </c>
      <c r="M109" s="12" t="s">
        <v>5783</v>
      </c>
    </row>
    <row r="110" spans="12:13" x14ac:dyDescent="0.25">
      <c r="L110" s="12" t="s">
        <v>277</v>
      </c>
      <c r="M110" s="12" t="s">
        <v>277</v>
      </c>
    </row>
    <row r="111" spans="12:13" x14ac:dyDescent="0.25">
      <c r="L111" s="12" t="s">
        <v>2746</v>
      </c>
      <c r="M111" s="12" t="s">
        <v>2746</v>
      </c>
    </row>
    <row r="112" spans="12:13" x14ac:dyDescent="0.25">
      <c r="L112" s="12" t="s">
        <v>5119</v>
      </c>
      <c r="M112" s="12" t="s">
        <v>5119</v>
      </c>
    </row>
    <row r="113" spans="12:13" x14ac:dyDescent="0.25">
      <c r="L113" s="12" t="s">
        <v>4891</v>
      </c>
      <c r="M113" s="12" t="s">
        <v>6301</v>
      </c>
    </row>
    <row r="114" spans="12:13" x14ac:dyDescent="0.25">
      <c r="L114" s="12" t="s">
        <v>6301</v>
      </c>
      <c r="M114" s="12" t="s">
        <v>6301</v>
      </c>
    </row>
    <row r="115" spans="12:13" x14ac:dyDescent="0.25">
      <c r="L115" s="12" t="s">
        <v>1492</v>
      </c>
      <c r="M115" s="12" t="s">
        <v>6301</v>
      </c>
    </row>
    <row r="116" spans="12:13" x14ac:dyDescent="0.25">
      <c r="L116" s="12" t="s">
        <v>3676</v>
      </c>
      <c r="M116" s="12" t="s">
        <v>3676</v>
      </c>
    </row>
    <row r="117" spans="12:13" x14ac:dyDescent="0.25">
      <c r="L117" s="12" t="s">
        <v>6521</v>
      </c>
      <c r="M117" s="12" t="s">
        <v>6521</v>
      </c>
    </row>
    <row r="118" spans="12:13" x14ac:dyDescent="0.25">
      <c r="L118" s="12" t="s">
        <v>6119</v>
      </c>
      <c r="M118" s="12" t="s">
        <v>6521</v>
      </c>
    </row>
    <row r="119" spans="12:13" x14ac:dyDescent="0.25">
      <c r="L119" s="12" t="s">
        <v>755</v>
      </c>
      <c r="M119" s="12" t="s">
        <v>755</v>
      </c>
    </row>
    <row r="120" spans="12:13" x14ac:dyDescent="0.25">
      <c r="L120" s="12" t="s">
        <v>5737</v>
      </c>
      <c r="M120" s="12" t="s">
        <v>5737</v>
      </c>
    </row>
    <row r="121" spans="12:13" x14ac:dyDescent="0.25">
      <c r="L121" s="12" t="s">
        <v>5227</v>
      </c>
      <c r="M121" s="12" t="s">
        <v>3751</v>
      </c>
    </row>
    <row r="122" spans="12:13" x14ac:dyDescent="0.25">
      <c r="L122" s="12" t="s">
        <v>3751</v>
      </c>
      <c r="M122" s="12" t="s">
        <v>3751</v>
      </c>
    </row>
    <row r="123" spans="12:13" x14ac:dyDescent="0.25">
      <c r="L123" s="12" t="s">
        <v>6450</v>
      </c>
      <c r="M123" s="12" t="s">
        <v>6450</v>
      </c>
    </row>
    <row r="124" spans="12:13" x14ac:dyDescent="0.25">
      <c r="L124" s="12" t="s">
        <v>6284</v>
      </c>
      <c r="M124" s="12" t="s">
        <v>6284</v>
      </c>
    </row>
    <row r="125" spans="12:13" x14ac:dyDescent="0.25">
      <c r="L125" s="12" t="s">
        <v>5148</v>
      </c>
      <c r="M125" s="12" t="s">
        <v>1551</v>
      </c>
    </row>
    <row r="126" spans="12:13" x14ac:dyDescent="0.25">
      <c r="L126" s="12" t="s">
        <v>1551</v>
      </c>
      <c r="M126" s="12" t="s">
        <v>1551</v>
      </c>
    </row>
    <row r="127" spans="12:13" x14ac:dyDescent="0.25">
      <c r="L127" s="12" t="s">
        <v>4324</v>
      </c>
      <c r="M127" s="12" t="s">
        <v>1551</v>
      </c>
    </row>
    <row r="128" spans="12:13" x14ac:dyDescent="0.25">
      <c r="L128" s="12" t="s">
        <v>3342</v>
      </c>
      <c r="M128" s="12" t="s">
        <v>1551</v>
      </c>
    </row>
    <row r="129" spans="12:13" x14ac:dyDescent="0.25">
      <c r="L129" s="12" t="s">
        <v>2253</v>
      </c>
      <c r="M129" s="12" t="s">
        <v>2253</v>
      </c>
    </row>
    <row r="130" spans="12:13" x14ac:dyDescent="0.25">
      <c r="L130" s="12" t="s">
        <v>922</v>
      </c>
      <c r="M130" s="12" t="s">
        <v>922</v>
      </c>
    </row>
    <row r="131" spans="12:13" x14ac:dyDescent="0.25">
      <c r="L131" s="12" t="s">
        <v>5415</v>
      </c>
      <c r="M131" s="12" t="s">
        <v>5415</v>
      </c>
    </row>
    <row r="132" spans="12:13" x14ac:dyDescent="0.25">
      <c r="L132" s="12" t="s">
        <v>5911</v>
      </c>
      <c r="M132" s="12" t="s">
        <v>5911</v>
      </c>
    </row>
    <row r="133" spans="12:13" x14ac:dyDescent="0.25">
      <c r="L133" s="12" t="s">
        <v>6611</v>
      </c>
      <c r="M133" s="12" t="s">
        <v>2895</v>
      </c>
    </row>
    <row r="134" spans="12:13" x14ac:dyDescent="0.25">
      <c r="L134" s="12" t="s">
        <v>2895</v>
      </c>
      <c r="M134" s="12" t="s">
        <v>2895</v>
      </c>
    </row>
    <row r="135" spans="12:13" x14ac:dyDescent="0.25">
      <c r="L135" s="12" t="s">
        <v>2697</v>
      </c>
      <c r="M135" s="12" t="s">
        <v>1090</v>
      </c>
    </row>
    <row r="136" spans="12:13" x14ac:dyDescent="0.25">
      <c r="L136" s="12" t="s">
        <v>1090</v>
      </c>
      <c r="M136" s="12" t="s">
        <v>1090</v>
      </c>
    </row>
    <row r="137" spans="12:13" x14ac:dyDescent="0.25">
      <c r="L137" s="12" t="s">
        <v>5023</v>
      </c>
      <c r="M137" s="12" t="s">
        <v>5023</v>
      </c>
    </row>
    <row r="138" spans="12:13" x14ac:dyDescent="0.25">
      <c r="L138" s="12" t="s">
        <v>982</v>
      </c>
      <c r="M138" s="12" t="s">
        <v>982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7"/>
  <sheetViews>
    <sheetView zoomScale="85" zoomScaleNormal="85" workbookViewId="0">
      <selection activeCell="G19" sqref="G19"/>
    </sheetView>
  </sheetViews>
  <sheetFormatPr defaultRowHeight="12.75" x14ac:dyDescent="0.2"/>
  <cols>
    <col min="1" max="7" width="12.7109375" customWidth="1"/>
  </cols>
  <sheetData>
    <row r="1" spans="1:7" x14ac:dyDescent="0.2">
      <c r="G1">
        <f>CORREL(G3:G1337,C3:C1337)</f>
        <v>0.37013317661548506</v>
      </c>
    </row>
    <row r="2" spans="1:7" ht="51" x14ac:dyDescent="0.2">
      <c r="A2" s="1" t="s">
        <v>5340</v>
      </c>
      <c r="B2" s="1" t="s">
        <v>1707</v>
      </c>
      <c r="C2" s="1" t="s">
        <v>5292</v>
      </c>
      <c r="D2" s="1" t="s">
        <v>297</v>
      </c>
      <c r="E2" s="1" t="s">
        <v>3527</v>
      </c>
      <c r="F2" s="1" t="s">
        <v>283</v>
      </c>
      <c r="G2" s="1" t="s">
        <v>5464</v>
      </c>
    </row>
    <row r="3" spans="1:7" ht="38.25" x14ac:dyDescent="0.2">
      <c r="A3" s="1" t="s">
        <v>2426</v>
      </c>
      <c r="B3" s="1" t="s">
        <v>3801</v>
      </c>
      <c r="C3" s="1">
        <v>54000</v>
      </c>
      <c r="D3" s="1" t="s">
        <v>1409</v>
      </c>
      <c r="E3" s="1" t="s">
        <v>2431</v>
      </c>
      <c r="F3" s="2" t="s">
        <v>818</v>
      </c>
      <c r="G3" s="2">
        <v>5</v>
      </c>
    </row>
    <row r="4" spans="1:7" ht="25.5" x14ac:dyDescent="0.2">
      <c r="A4" s="1" t="s">
        <v>2425</v>
      </c>
      <c r="B4" s="1" t="s">
        <v>2540</v>
      </c>
      <c r="C4" s="1">
        <v>15600</v>
      </c>
      <c r="D4" s="1" t="s">
        <v>2089</v>
      </c>
      <c r="E4" s="1" t="s">
        <v>1240</v>
      </c>
      <c r="F4" s="2" t="s">
        <v>1025</v>
      </c>
      <c r="G4" s="2">
        <v>20</v>
      </c>
    </row>
    <row r="5" spans="1:7" ht="25.5" x14ac:dyDescent="0.2">
      <c r="A5" s="1" t="s">
        <v>2428</v>
      </c>
      <c r="B5" s="1" t="s">
        <v>639</v>
      </c>
      <c r="C5" s="1">
        <v>35000</v>
      </c>
      <c r="D5" s="1" t="s">
        <v>6511</v>
      </c>
      <c r="E5" s="1" t="s">
        <v>5881</v>
      </c>
      <c r="F5" s="2" t="s">
        <v>818</v>
      </c>
      <c r="G5" s="2">
        <v>7</v>
      </c>
    </row>
    <row r="6" spans="1:7" ht="25.5" x14ac:dyDescent="0.2">
      <c r="A6" s="1" t="s">
        <v>2427</v>
      </c>
      <c r="B6" s="1" t="s">
        <v>2031</v>
      </c>
      <c r="C6" s="1">
        <v>188000</v>
      </c>
      <c r="D6" s="1" t="s">
        <v>2893</v>
      </c>
      <c r="E6" s="1" t="s">
        <v>5881</v>
      </c>
      <c r="F6" s="2" t="s">
        <v>818</v>
      </c>
      <c r="G6" s="2">
        <v>20</v>
      </c>
    </row>
    <row r="7" spans="1:7" ht="38.25" x14ac:dyDescent="0.2">
      <c r="A7" s="1" t="s">
        <v>2433</v>
      </c>
      <c r="B7" s="1" t="s">
        <v>911</v>
      </c>
      <c r="C7" s="1">
        <v>27500</v>
      </c>
      <c r="D7" s="1" t="s">
        <v>6511</v>
      </c>
      <c r="E7" s="1" t="s">
        <v>2431</v>
      </c>
      <c r="F7" s="2" t="s">
        <v>818</v>
      </c>
      <c r="G7" s="2">
        <v>1</v>
      </c>
    </row>
    <row r="8" spans="1:7" ht="25.5" x14ac:dyDescent="0.2">
      <c r="A8" s="1" t="s">
        <v>2430</v>
      </c>
      <c r="B8" s="1" t="s">
        <v>4855</v>
      </c>
      <c r="C8" s="1">
        <v>140000</v>
      </c>
      <c r="D8" s="1" t="s">
        <v>2089</v>
      </c>
      <c r="E8" s="1" t="s">
        <v>5350</v>
      </c>
      <c r="F8" s="2" t="s">
        <v>818</v>
      </c>
      <c r="G8" s="2">
        <v>10</v>
      </c>
    </row>
    <row r="9" spans="1:7" ht="38.25" x14ac:dyDescent="0.2">
      <c r="A9" s="1" t="s">
        <v>2402</v>
      </c>
      <c r="B9" s="1" t="s">
        <v>2597</v>
      </c>
      <c r="C9" s="1">
        <v>69871.969140000001</v>
      </c>
      <c r="D9" s="1" t="s">
        <v>6511</v>
      </c>
      <c r="E9" s="1" t="s">
        <v>2431</v>
      </c>
      <c r="F9" s="2" t="s">
        <v>6303</v>
      </c>
      <c r="G9" s="2">
        <v>6</v>
      </c>
    </row>
    <row r="10" spans="1:7" ht="25.5" x14ac:dyDescent="0.2">
      <c r="A10" s="1" t="s">
        <v>2403</v>
      </c>
      <c r="B10" s="1" t="s">
        <v>4183</v>
      </c>
      <c r="C10" s="1">
        <v>45000</v>
      </c>
      <c r="D10" s="1" t="s">
        <v>6511</v>
      </c>
      <c r="E10" s="1" t="s">
        <v>1240</v>
      </c>
      <c r="F10" s="2" t="s">
        <v>818</v>
      </c>
      <c r="G10" s="2">
        <v>2</v>
      </c>
    </row>
    <row r="11" spans="1:7" ht="25.5" x14ac:dyDescent="0.2">
      <c r="A11" s="1" t="s">
        <v>2400</v>
      </c>
      <c r="B11" s="1" t="s">
        <v>2605</v>
      </c>
      <c r="C11" s="1">
        <v>95000</v>
      </c>
      <c r="D11" s="1" t="s">
        <v>6511</v>
      </c>
      <c r="E11" s="1" t="s">
        <v>5350</v>
      </c>
      <c r="F11" s="2" t="s">
        <v>2333</v>
      </c>
      <c r="G11" s="2">
        <v>11</v>
      </c>
    </row>
    <row r="12" spans="1:7" ht="25.5" x14ac:dyDescent="0.2">
      <c r="A12" s="1" t="s">
        <v>2401</v>
      </c>
      <c r="B12" s="1" t="s">
        <v>1494</v>
      </c>
      <c r="C12" s="1">
        <v>158085.99669999999</v>
      </c>
      <c r="D12" s="1" t="s">
        <v>3027</v>
      </c>
      <c r="E12" s="1" t="s">
        <v>1240</v>
      </c>
      <c r="F12" s="2" t="s">
        <v>2333</v>
      </c>
      <c r="G12" s="2">
        <v>20</v>
      </c>
    </row>
    <row r="13" spans="1:7" ht="25.5" x14ac:dyDescent="0.2">
      <c r="A13" s="1" t="s">
        <v>2410</v>
      </c>
      <c r="B13" s="1" t="s">
        <v>1494</v>
      </c>
      <c r="C13" s="1">
        <v>63807.047489999997</v>
      </c>
      <c r="D13" s="1" t="s">
        <v>6511</v>
      </c>
      <c r="E13" s="1" t="s">
        <v>1240</v>
      </c>
      <c r="F13" s="2" t="s">
        <v>2333</v>
      </c>
      <c r="G13" s="2">
        <v>23</v>
      </c>
    </row>
    <row r="14" spans="1:7" ht="38.25" x14ac:dyDescent="0.2">
      <c r="A14" s="1" t="s">
        <v>2408</v>
      </c>
      <c r="B14" s="1" t="s">
        <v>4954</v>
      </c>
      <c r="C14" s="1">
        <v>38000</v>
      </c>
      <c r="D14" s="1" t="s">
        <v>6511</v>
      </c>
      <c r="E14" s="1" t="s">
        <v>2431</v>
      </c>
      <c r="F14" s="2" t="s">
        <v>818</v>
      </c>
      <c r="G14" s="2">
        <v>11</v>
      </c>
    </row>
    <row r="15" spans="1:7" ht="25.5" x14ac:dyDescent="0.2">
      <c r="A15" s="1" t="s">
        <v>2414</v>
      </c>
      <c r="B15" s="1" t="s">
        <v>280</v>
      </c>
      <c r="C15" s="1">
        <v>90000</v>
      </c>
      <c r="D15" s="1" t="s">
        <v>3027</v>
      </c>
      <c r="E15" s="1" t="s">
        <v>1240</v>
      </c>
      <c r="F15" s="2" t="s">
        <v>818</v>
      </c>
      <c r="G15" s="2">
        <v>6</v>
      </c>
    </row>
    <row r="16" spans="1:7" ht="25.5" x14ac:dyDescent="0.2">
      <c r="A16" s="1" t="s">
        <v>2413</v>
      </c>
      <c r="B16" s="1" t="s">
        <v>5781</v>
      </c>
      <c r="C16" s="1">
        <v>45393.934240000002</v>
      </c>
      <c r="D16" s="1" t="s">
        <v>3027</v>
      </c>
      <c r="E16" s="1" t="s">
        <v>1240</v>
      </c>
      <c r="F16" s="2" t="s">
        <v>6303</v>
      </c>
      <c r="G16" s="2">
        <v>27</v>
      </c>
    </row>
    <row r="17" spans="1:7" ht="38.25" x14ac:dyDescent="0.2">
      <c r="A17" s="1" t="s">
        <v>2412</v>
      </c>
      <c r="B17" s="1" t="s">
        <v>1878</v>
      </c>
      <c r="C17" s="1">
        <v>33099.743710000002</v>
      </c>
      <c r="D17" s="1" t="s">
        <v>6511</v>
      </c>
      <c r="E17" s="1" t="s">
        <v>2431</v>
      </c>
      <c r="F17" s="2" t="s">
        <v>6303</v>
      </c>
      <c r="G17" s="2">
        <v>10</v>
      </c>
    </row>
    <row r="18" spans="1:7" ht="38.25" x14ac:dyDescent="0.2">
      <c r="A18" s="1" t="s">
        <v>2411</v>
      </c>
      <c r="B18" s="1" t="s">
        <v>6068</v>
      </c>
      <c r="C18" s="1">
        <v>4285</v>
      </c>
      <c r="D18" s="1" t="s">
        <v>6511</v>
      </c>
      <c r="E18" s="1" t="s">
        <v>2431</v>
      </c>
      <c r="F18" s="2" t="s">
        <v>2590</v>
      </c>
      <c r="G18" s="2">
        <v>6</v>
      </c>
    </row>
    <row r="19" spans="1:7" ht="25.5" x14ac:dyDescent="0.2">
      <c r="A19" s="1" t="s">
        <v>2385</v>
      </c>
      <c r="B19" s="1" t="s">
        <v>5113</v>
      </c>
      <c r="C19" s="1">
        <v>6000</v>
      </c>
      <c r="D19" s="1" t="s">
        <v>3027</v>
      </c>
      <c r="E19" s="1" t="s">
        <v>5881</v>
      </c>
      <c r="F19" s="2" t="s">
        <v>1025</v>
      </c>
      <c r="G19" s="2">
        <v>20</v>
      </c>
    </row>
    <row r="20" spans="1:7" ht="25.5" x14ac:dyDescent="0.2">
      <c r="A20" s="1" t="s">
        <v>2387</v>
      </c>
      <c r="B20" s="1" t="s">
        <v>882</v>
      </c>
      <c r="C20" s="1">
        <v>22438.012439999999</v>
      </c>
      <c r="D20" s="1" t="s">
        <v>6511</v>
      </c>
      <c r="E20" s="1" t="s">
        <v>1240</v>
      </c>
      <c r="F20" s="2" t="s">
        <v>2333</v>
      </c>
      <c r="G20" s="2">
        <v>8</v>
      </c>
    </row>
    <row r="21" spans="1:7" ht="25.5" x14ac:dyDescent="0.2">
      <c r="A21" s="1" t="s">
        <v>2388</v>
      </c>
      <c r="B21" s="1" t="s">
        <v>4461</v>
      </c>
      <c r="C21" s="1">
        <v>90000</v>
      </c>
      <c r="D21" s="1" t="s">
        <v>3027</v>
      </c>
      <c r="E21" s="1" t="s">
        <v>5350</v>
      </c>
      <c r="F21" s="2" t="s">
        <v>818</v>
      </c>
      <c r="G21" s="2">
        <v>15</v>
      </c>
    </row>
    <row r="22" spans="1:7" ht="25.5" x14ac:dyDescent="0.2">
      <c r="A22" s="1" t="s">
        <v>2396</v>
      </c>
      <c r="B22" s="1" t="s">
        <v>3340</v>
      </c>
      <c r="C22" s="1">
        <v>150000</v>
      </c>
      <c r="D22" s="1" t="s">
        <v>2893</v>
      </c>
      <c r="E22" s="1" t="s">
        <v>1240</v>
      </c>
      <c r="F22" s="2" t="s">
        <v>818</v>
      </c>
      <c r="G22" s="2">
        <v>22</v>
      </c>
    </row>
    <row r="23" spans="1:7" ht="25.5" x14ac:dyDescent="0.2">
      <c r="A23" s="1" t="s">
        <v>2395</v>
      </c>
      <c r="B23" s="1" t="s">
        <v>2591</v>
      </c>
      <c r="C23" s="1">
        <v>132588.25529999999</v>
      </c>
      <c r="D23" s="1" t="s">
        <v>519</v>
      </c>
      <c r="E23" s="1" t="s">
        <v>5350</v>
      </c>
      <c r="F23" s="2" t="s">
        <v>2333</v>
      </c>
      <c r="G23" s="2">
        <v>27</v>
      </c>
    </row>
    <row r="24" spans="1:7" ht="25.5" x14ac:dyDescent="0.2">
      <c r="A24" s="1" t="s">
        <v>2398</v>
      </c>
      <c r="B24" s="1" t="s">
        <v>4867</v>
      </c>
      <c r="C24" s="1">
        <v>45000</v>
      </c>
      <c r="D24" s="1" t="s">
        <v>6511</v>
      </c>
      <c r="E24" s="1" t="s">
        <v>1240</v>
      </c>
      <c r="F24" s="2" t="s">
        <v>818</v>
      </c>
      <c r="G24" s="2">
        <v>3</v>
      </c>
    </row>
    <row r="25" spans="1:7" ht="25.5" x14ac:dyDescent="0.2">
      <c r="A25" s="1" t="s">
        <v>2397</v>
      </c>
      <c r="B25" s="1" t="s">
        <v>4017</v>
      </c>
      <c r="C25" s="1">
        <v>50000</v>
      </c>
      <c r="D25" s="1" t="s">
        <v>1409</v>
      </c>
      <c r="E25" s="1" t="s">
        <v>5350</v>
      </c>
      <c r="F25" s="2" t="s">
        <v>818</v>
      </c>
      <c r="G25" s="2">
        <v>10</v>
      </c>
    </row>
    <row r="26" spans="1:7" ht="25.5" x14ac:dyDescent="0.2">
      <c r="A26" s="1" t="s">
        <v>2392</v>
      </c>
      <c r="B26" s="1" t="s">
        <v>4557</v>
      </c>
      <c r="C26" s="1">
        <v>300000</v>
      </c>
      <c r="D26" s="1" t="s">
        <v>2893</v>
      </c>
      <c r="E26" s="1" t="s">
        <v>5350</v>
      </c>
      <c r="F26" s="2" t="s">
        <v>818</v>
      </c>
      <c r="G26" s="2">
        <v>30</v>
      </c>
    </row>
    <row r="27" spans="1:7" ht="25.5" x14ac:dyDescent="0.2">
      <c r="A27" s="1" t="s">
        <v>2390</v>
      </c>
      <c r="B27" s="1" t="s">
        <v>3194</v>
      </c>
      <c r="C27" s="1">
        <v>104030.785</v>
      </c>
      <c r="D27" s="1" t="s">
        <v>3027</v>
      </c>
      <c r="E27" s="1" t="s">
        <v>5881</v>
      </c>
      <c r="F27" s="2" t="s">
        <v>2333</v>
      </c>
      <c r="G27" s="2">
        <v>10</v>
      </c>
    </row>
    <row r="28" spans="1:7" ht="25.5" x14ac:dyDescent="0.2">
      <c r="A28" s="1" t="s">
        <v>2394</v>
      </c>
      <c r="B28" s="1" t="s">
        <v>1296</v>
      </c>
      <c r="C28" s="1">
        <v>115000</v>
      </c>
      <c r="D28" s="1" t="s">
        <v>3027</v>
      </c>
      <c r="E28" s="1" t="s">
        <v>1240</v>
      </c>
      <c r="F28" s="2" t="s">
        <v>818</v>
      </c>
      <c r="G28" s="2">
        <v>15</v>
      </c>
    </row>
    <row r="29" spans="1:7" ht="25.5" x14ac:dyDescent="0.2">
      <c r="A29" s="1" t="s">
        <v>2393</v>
      </c>
      <c r="B29" s="1" t="s">
        <v>6446</v>
      </c>
      <c r="C29" s="1">
        <v>70000</v>
      </c>
      <c r="D29" s="1" t="s">
        <v>6511</v>
      </c>
      <c r="E29" s="1" t="s">
        <v>1240</v>
      </c>
      <c r="F29" s="2" t="s">
        <v>818</v>
      </c>
      <c r="G29" s="2">
        <v>3</v>
      </c>
    </row>
    <row r="30" spans="1:7" ht="25.5" x14ac:dyDescent="0.2">
      <c r="A30" s="1" t="s">
        <v>2367</v>
      </c>
      <c r="B30" s="1" t="s">
        <v>199</v>
      </c>
      <c r="C30" s="1">
        <v>108110.42359999999</v>
      </c>
      <c r="D30" s="1" t="s">
        <v>1409</v>
      </c>
      <c r="E30" s="1" t="s">
        <v>1240</v>
      </c>
      <c r="F30" s="2" t="s">
        <v>2333</v>
      </c>
      <c r="G30" s="2">
        <v>16</v>
      </c>
    </row>
    <row r="31" spans="1:7" ht="25.5" x14ac:dyDescent="0.2">
      <c r="A31" s="1" t="s">
        <v>2368</v>
      </c>
      <c r="B31" s="1" t="s">
        <v>3352</v>
      </c>
      <c r="C31" s="1">
        <v>75000</v>
      </c>
      <c r="D31" s="1" t="s">
        <v>6511</v>
      </c>
      <c r="E31" s="1" t="s">
        <v>5350</v>
      </c>
      <c r="F31" s="2" t="s">
        <v>818</v>
      </c>
      <c r="G31" s="2">
        <v>25</v>
      </c>
    </row>
    <row r="32" spans="1:7" ht="25.5" x14ac:dyDescent="0.2">
      <c r="A32" s="1" t="s">
        <v>2369</v>
      </c>
      <c r="B32" s="1" t="s">
        <v>1617</v>
      </c>
      <c r="C32" s="1">
        <v>40414</v>
      </c>
      <c r="D32" s="1" t="s">
        <v>6511</v>
      </c>
      <c r="E32" s="1" t="s">
        <v>1240</v>
      </c>
      <c r="F32" s="2" t="s">
        <v>818</v>
      </c>
      <c r="G32" s="2">
        <v>8</v>
      </c>
    </row>
    <row r="33" spans="1:7" ht="25.5" x14ac:dyDescent="0.2">
      <c r="A33" s="1" t="s">
        <v>2382</v>
      </c>
      <c r="B33" s="1" t="s">
        <v>1617</v>
      </c>
      <c r="C33" s="1">
        <v>65000</v>
      </c>
      <c r="D33" s="1" t="s">
        <v>6511</v>
      </c>
      <c r="E33" s="1" t="s">
        <v>1240</v>
      </c>
      <c r="F33" s="2" t="s">
        <v>818</v>
      </c>
      <c r="G33" s="2">
        <v>3</v>
      </c>
    </row>
    <row r="34" spans="1:7" ht="38.25" x14ac:dyDescent="0.2">
      <c r="A34" s="1" t="s">
        <v>2380</v>
      </c>
      <c r="B34" s="1" t="s">
        <v>4135</v>
      </c>
      <c r="C34" s="1">
        <v>120000</v>
      </c>
      <c r="D34" s="1" t="s">
        <v>6511</v>
      </c>
      <c r="E34" s="1" t="s">
        <v>2431</v>
      </c>
      <c r="F34" s="2" t="s">
        <v>818</v>
      </c>
      <c r="G34" s="2">
        <v>7</v>
      </c>
    </row>
    <row r="35" spans="1:7" ht="25.5" x14ac:dyDescent="0.2">
      <c r="A35" s="1" t="s">
        <v>2378</v>
      </c>
      <c r="B35" s="1" t="s">
        <v>1124</v>
      </c>
      <c r="C35" s="1">
        <v>15092.18021</v>
      </c>
      <c r="D35" s="1" t="s">
        <v>519</v>
      </c>
      <c r="E35" s="1" t="s">
        <v>1240</v>
      </c>
      <c r="F35" s="2" t="s">
        <v>2590</v>
      </c>
      <c r="G35" s="2">
        <v>10</v>
      </c>
    </row>
    <row r="36" spans="1:7" ht="38.25" x14ac:dyDescent="0.2">
      <c r="A36" s="1" t="s">
        <v>2377</v>
      </c>
      <c r="B36" s="1" t="s">
        <v>1111</v>
      </c>
      <c r="C36" s="1">
        <v>36000</v>
      </c>
      <c r="D36" s="1" t="s">
        <v>5482</v>
      </c>
      <c r="E36" s="1" t="s">
        <v>2431</v>
      </c>
      <c r="F36" s="2" t="s">
        <v>6303</v>
      </c>
      <c r="G36" s="2">
        <v>10</v>
      </c>
    </row>
    <row r="37" spans="1:7" ht="25.5" x14ac:dyDescent="0.2">
      <c r="A37" s="1" t="s">
        <v>2376</v>
      </c>
      <c r="B37" s="1" t="s">
        <v>339</v>
      </c>
      <c r="C37" s="1">
        <v>63519.971949999999</v>
      </c>
      <c r="D37" s="1" t="s">
        <v>6511</v>
      </c>
      <c r="E37" s="1" t="s">
        <v>5350</v>
      </c>
      <c r="F37" s="2" t="s">
        <v>6303</v>
      </c>
      <c r="G37" s="2">
        <v>4</v>
      </c>
    </row>
    <row r="38" spans="1:7" ht="25.5" x14ac:dyDescent="0.2">
      <c r="A38" s="1" t="s">
        <v>2375</v>
      </c>
      <c r="B38" s="1" t="s">
        <v>1383</v>
      </c>
      <c r="C38" s="1">
        <v>108000</v>
      </c>
      <c r="D38" s="1" t="s">
        <v>5482</v>
      </c>
      <c r="E38" s="1" t="s">
        <v>5350</v>
      </c>
      <c r="F38" s="2" t="s">
        <v>818</v>
      </c>
      <c r="G38" s="2">
        <v>7</v>
      </c>
    </row>
    <row r="39" spans="1:7" ht="25.5" x14ac:dyDescent="0.2">
      <c r="A39" s="1" t="s">
        <v>2374</v>
      </c>
      <c r="B39" s="1" t="s">
        <v>1342</v>
      </c>
      <c r="C39" s="1">
        <v>75000</v>
      </c>
      <c r="D39" s="1" t="s">
        <v>6511</v>
      </c>
      <c r="E39" s="1" t="s">
        <v>1240</v>
      </c>
      <c r="F39" s="2" t="s">
        <v>818</v>
      </c>
      <c r="G39" s="2">
        <v>5</v>
      </c>
    </row>
    <row r="40" spans="1:7" ht="25.5" x14ac:dyDescent="0.2">
      <c r="A40" s="1" t="s">
        <v>2371</v>
      </c>
      <c r="B40" s="1" t="s">
        <v>4201</v>
      </c>
      <c r="C40" s="1">
        <v>7123.1666750000004</v>
      </c>
      <c r="D40" s="1" t="s">
        <v>3027</v>
      </c>
      <c r="E40" s="1" t="s">
        <v>5881</v>
      </c>
      <c r="F40" s="2" t="s">
        <v>2590</v>
      </c>
      <c r="G40" s="2">
        <v>3</v>
      </c>
    </row>
    <row r="41" spans="1:7" ht="25.5" x14ac:dyDescent="0.2">
      <c r="A41" s="1" t="s">
        <v>2352</v>
      </c>
      <c r="B41" s="1" t="s">
        <v>3409</v>
      </c>
      <c r="C41" s="1">
        <v>50000</v>
      </c>
      <c r="D41" s="1" t="s">
        <v>3027</v>
      </c>
      <c r="E41" s="1" t="s">
        <v>5881</v>
      </c>
      <c r="F41" s="2" t="s">
        <v>2590</v>
      </c>
      <c r="G41" s="2">
        <v>25</v>
      </c>
    </row>
    <row r="42" spans="1:7" ht="25.5" x14ac:dyDescent="0.2">
      <c r="A42" s="1" t="s">
        <v>2911</v>
      </c>
      <c r="B42" s="1" t="s">
        <v>6236</v>
      </c>
      <c r="C42" s="1">
        <v>45000</v>
      </c>
      <c r="D42" s="1" t="s">
        <v>6511</v>
      </c>
      <c r="E42" s="1" t="s">
        <v>1240</v>
      </c>
      <c r="F42" s="2" t="s">
        <v>818</v>
      </c>
      <c r="G42" s="2">
        <v>15</v>
      </c>
    </row>
    <row r="43" spans="1:7" ht="25.5" x14ac:dyDescent="0.2">
      <c r="A43" s="1" t="s">
        <v>2912</v>
      </c>
      <c r="B43" s="1" t="s">
        <v>6236</v>
      </c>
      <c r="C43" s="1">
        <v>45000</v>
      </c>
      <c r="D43" s="1" t="s">
        <v>519</v>
      </c>
      <c r="E43" s="1" t="s">
        <v>1240</v>
      </c>
      <c r="F43" s="2" t="s">
        <v>818</v>
      </c>
      <c r="G43" s="2">
        <v>7</v>
      </c>
    </row>
    <row r="44" spans="1:7" ht="25.5" x14ac:dyDescent="0.2">
      <c r="A44" s="1" t="s">
        <v>2913</v>
      </c>
      <c r="B44" s="1" t="s">
        <v>1817</v>
      </c>
      <c r="C44" s="1">
        <v>90000</v>
      </c>
      <c r="D44" s="1" t="s">
        <v>3027</v>
      </c>
      <c r="E44" s="1" t="s">
        <v>5350</v>
      </c>
      <c r="F44" s="2" t="s">
        <v>818</v>
      </c>
      <c r="G44" s="2">
        <v>20</v>
      </c>
    </row>
    <row r="45" spans="1:7" ht="25.5" x14ac:dyDescent="0.2">
      <c r="A45" s="1" t="s">
        <v>2914</v>
      </c>
      <c r="B45" s="1" t="s">
        <v>6197</v>
      </c>
      <c r="C45" s="1">
        <v>4273.9000050000004</v>
      </c>
      <c r="D45" s="1" t="s">
        <v>6511</v>
      </c>
      <c r="E45" s="1" t="s">
        <v>5350</v>
      </c>
      <c r="F45" s="2" t="s">
        <v>2590</v>
      </c>
      <c r="G45" s="2">
        <v>5</v>
      </c>
    </row>
    <row r="46" spans="1:7" ht="25.5" x14ac:dyDescent="0.2">
      <c r="A46" s="1" t="s">
        <v>2915</v>
      </c>
      <c r="B46" s="1" t="s">
        <v>1314</v>
      </c>
      <c r="C46" s="1">
        <v>50000</v>
      </c>
      <c r="D46" s="1" t="s">
        <v>3027</v>
      </c>
      <c r="E46" s="1" t="s">
        <v>5881</v>
      </c>
      <c r="F46" s="2" t="s">
        <v>2590</v>
      </c>
      <c r="G46" s="2">
        <v>10</v>
      </c>
    </row>
    <row r="47" spans="1:7" ht="25.5" x14ac:dyDescent="0.2">
      <c r="A47" s="1" t="s">
        <v>2916</v>
      </c>
      <c r="B47" s="1" t="s">
        <v>1314</v>
      </c>
      <c r="C47" s="1">
        <v>65000</v>
      </c>
      <c r="D47" s="1" t="s">
        <v>6511</v>
      </c>
      <c r="E47" s="1" t="s">
        <v>5350</v>
      </c>
      <c r="F47" s="2" t="s">
        <v>818</v>
      </c>
      <c r="G47" s="2">
        <v>17</v>
      </c>
    </row>
    <row r="48" spans="1:7" ht="25.5" x14ac:dyDescent="0.2">
      <c r="A48" s="1" t="s">
        <v>2917</v>
      </c>
      <c r="B48" s="1" t="s">
        <v>5328</v>
      </c>
      <c r="C48" s="1">
        <v>70000</v>
      </c>
      <c r="D48" s="1" t="s">
        <v>6511</v>
      </c>
      <c r="E48" s="1" t="s">
        <v>5350</v>
      </c>
      <c r="F48" s="2" t="s">
        <v>818</v>
      </c>
      <c r="G48" s="2">
        <v>18</v>
      </c>
    </row>
    <row r="49" spans="1:7" ht="25.5" x14ac:dyDescent="0.2">
      <c r="A49" s="1" t="s">
        <v>2909</v>
      </c>
      <c r="B49" s="1" t="s">
        <v>2251</v>
      </c>
      <c r="C49" s="1">
        <v>160000</v>
      </c>
      <c r="D49" s="1" t="s">
        <v>6511</v>
      </c>
      <c r="E49" s="1" t="s">
        <v>1240</v>
      </c>
      <c r="F49" s="2" t="s">
        <v>818</v>
      </c>
      <c r="G49" s="2">
        <v>5</v>
      </c>
    </row>
    <row r="50" spans="1:7" ht="25.5" x14ac:dyDescent="0.2">
      <c r="A50" s="1" t="s">
        <v>2910</v>
      </c>
      <c r="B50" s="1" t="s">
        <v>1191</v>
      </c>
      <c r="C50" s="1">
        <v>101990.9656</v>
      </c>
      <c r="D50" s="1" t="s">
        <v>3027</v>
      </c>
      <c r="E50" s="1" t="s">
        <v>5350</v>
      </c>
      <c r="F50" s="2" t="s">
        <v>2333</v>
      </c>
      <c r="G50" s="2">
        <v>20</v>
      </c>
    </row>
    <row r="51" spans="1:7" ht="25.5" x14ac:dyDescent="0.2">
      <c r="A51" s="1" t="s">
        <v>2971</v>
      </c>
      <c r="B51" s="1" t="s">
        <v>5563</v>
      </c>
      <c r="C51" s="1">
        <v>6767.0083409999997</v>
      </c>
      <c r="D51" s="1" t="s">
        <v>3027</v>
      </c>
      <c r="E51" s="1" t="s">
        <v>1240</v>
      </c>
      <c r="F51" s="2" t="s">
        <v>2590</v>
      </c>
      <c r="G51" s="2">
        <v>10</v>
      </c>
    </row>
    <row r="52" spans="1:7" ht="25.5" x14ac:dyDescent="0.2">
      <c r="A52" s="1" t="s">
        <v>2968</v>
      </c>
      <c r="B52" s="1" t="s">
        <v>2451</v>
      </c>
      <c r="C52" s="1">
        <v>30000</v>
      </c>
      <c r="D52" s="1" t="s">
        <v>6511</v>
      </c>
      <c r="E52" s="1" t="s">
        <v>5350</v>
      </c>
      <c r="F52" s="2" t="s">
        <v>818</v>
      </c>
      <c r="G52" s="2">
        <v>8</v>
      </c>
    </row>
    <row r="53" spans="1:7" ht="25.5" x14ac:dyDescent="0.2">
      <c r="A53" s="1" t="s">
        <v>2970</v>
      </c>
      <c r="B53" s="1" t="s">
        <v>2841</v>
      </c>
      <c r="C53" s="1">
        <v>7479.3250090000001</v>
      </c>
      <c r="D53" s="1" t="s">
        <v>6511</v>
      </c>
      <c r="E53" s="1" t="s">
        <v>1240</v>
      </c>
      <c r="F53" s="2" t="s">
        <v>2590</v>
      </c>
      <c r="G53" s="2">
        <v>3</v>
      </c>
    </row>
    <row r="54" spans="1:7" ht="25.5" x14ac:dyDescent="0.2">
      <c r="A54" s="1" t="s">
        <v>2966</v>
      </c>
      <c r="B54" s="1" t="s">
        <v>6212</v>
      </c>
      <c r="C54" s="1">
        <v>61000</v>
      </c>
      <c r="D54" s="1" t="s">
        <v>3027</v>
      </c>
      <c r="E54" s="1" t="s">
        <v>1240</v>
      </c>
      <c r="F54" s="2" t="s">
        <v>818</v>
      </c>
      <c r="G54" s="2">
        <v>5</v>
      </c>
    </row>
    <row r="55" spans="1:7" ht="25.5" x14ac:dyDescent="0.2">
      <c r="A55" s="1" t="s">
        <v>2967</v>
      </c>
      <c r="B55" s="1" t="s">
        <v>301</v>
      </c>
      <c r="C55" s="1">
        <v>13800</v>
      </c>
      <c r="D55" s="1" t="s">
        <v>2089</v>
      </c>
      <c r="E55" s="1" t="s">
        <v>1240</v>
      </c>
      <c r="F55" s="2" t="s">
        <v>2590</v>
      </c>
      <c r="G55" s="2">
        <v>20</v>
      </c>
    </row>
    <row r="56" spans="1:7" ht="25.5" x14ac:dyDescent="0.2">
      <c r="A56" s="1" t="s">
        <v>2964</v>
      </c>
      <c r="B56" s="1" t="s">
        <v>3085</v>
      </c>
      <c r="C56" s="1">
        <v>15136.72918</v>
      </c>
      <c r="D56" s="1" t="s">
        <v>6511</v>
      </c>
      <c r="E56" s="1" t="s">
        <v>1240</v>
      </c>
      <c r="F56" s="2" t="s">
        <v>2590</v>
      </c>
      <c r="G56" s="2">
        <v>6</v>
      </c>
    </row>
    <row r="57" spans="1:7" ht="25.5" x14ac:dyDescent="0.2">
      <c r="A57" s="1" t="s">
        <v>2965</v>
      </c>
      <c r="B57" s="1" t="s">
        <v>1367</v>
      </c>
      <c r="C57" s="1">
        <v>32054.250039999999</v>
      </c>
      <c r="D57" s="1" t="s">
        <v>3027</v>
      </c>
      <c r="E57" s="1" t="s">
        <v>5350</v>
      </c>
      <c r="F57" s="2" t="s">
        <v>2590</v>
      </c>
      <c r="G57" s="2">
        <v>10</v>
      </c>
    </row>
    <row r="58" spans="1:7" ht="25.5" x14ac:dyDescent="0.2">
      <c r="A58" s="1" t="s">
        <v>2960</v>
      </c>
      <c r="B58" s="1" t="s">
        <v>2278</v>
      </c>
      <c r="C58" s="1">
        <v>80000</v>
      </c>
      <c r="D58" s="1" t="s">
        <v>2089</v>
      </c>
      <c r="E58" s="1" t="s">
        <v>1240</v>
      </c>
      <c r="F58" s="2" t="s">
        <v>818</v>
      </c>
      <c r="G58" s="2">
        <v>15</v>
      </c>
    </row>
    <row r="59" spans="1:7" ht="38.25" x14ac:dyDescent="0.2">
      <c r="A59" s="1" t="s">
        <v>2961</v>
      </c>
      <c r="B59" s="1" t="s">
        <v>1271</v>
      </c>
      <c r="C59" s="1">
        <v>21000</v>
      </c>
      <c r="D59" s="1" t="s">
        <v>3027</v>
      </c>
      <c r="E59" s="1" t="s">
        <v>2431</v>
      </c>
      <c r="F59" s="2" t="s">
        <v>2590</v>
      </c>
      <c r="G59" s="2">
        <v>23</v>
      </c>
    </row>
    <row r="60" spans="1:7" ht="25.5" x14ac:dyDescent="0.2">
      <c r="A60" s="1" t="s">
        <v>2955</v>
      </c>
      <c r="B60" s="1" t="s">
        <v>4654</v>
      </c>
      <c r="C60" s="1">
        <v>245840.38080000001</v>
      </c>
      <c r="D60" s="1" t="s">
        <v>6511</v>
      </c>
      <c r="E60" s="1" t="s">
        <v>1240</v>
      </c>
      <c r="F60" s="2" t="s">
        <v>818</v>
      </c>
      <c r="G60" s="2">
        <v>32</v>
      </c>
    </row>
    <row r="61" spans="1:7" ht="38.25" x14ac:dyDescent="0.2">
      <c r="A61" s="1" t="s">
        <v>2950</v>
      </c>
      <c r="B61" s="1" t="s">
        <v>4654</v>
      </c>
      <c r="C61" s="1">
        <v>2849.26667</v>
      </c>
      <c r="D61" s="1" t="s">
        <v>381</v>
      </c>
      <c r="E61" s="1" t="s">
        <v>2431</v>
      </c>
      <c r="F61" s="2" t="s">
        <v>2590</v>
      </c>
      <c r="G61" s="2">
        <v>3</v>
      </c>
    </row>
    <row r="62" spans="1:7" ht="38.25" x14ac:dyDescent="0.2">
      <c r="A62" s="1" t="s">
        <v>2951</v>
      </c>
      <c r="B62" s="1" t="s">
        <v>611</v>
      </c>
      <c r="C62" s="1">
        <v>8400</v>
      </c>
      <c r="D62" s="1" t="s">
        <v>3027</v>
      </c>
      <c r="E62" s="1" t="s">
        <v>2431</v>
      </c>
      <c r="F62" s="2" t="s">
        <v>2590</v>
      </c>
      <c r="G62" s="2">
        <v>26</v>
      </c>
    </row>
    <row r="63" spans="1:7" ht="25.5" x14ac:dyDescent="0.2">
      <c r="A63" s="1" t="s">
        <v>2952</v>
      </c>
      <c r="B63" s="1" t="s">
        <v>6580</v>
      </c>
      <c r="C63" s="1">
        <v>86692.320789999998</v>
      </c>
      <c r="D63" s="1" t="s">
        <v>5482</v>
      </c>
      <c r="E63" s="1" t="s">
        <v>5881</v>
      </c>
      <c r="F63" s="2" t="s">
        <v>2333</v>
      </c>
      <c r="G63" s="2">
        <v>20</v>
      </c>
    </row>
    <row r="64" spans="1:7" ht="25.5" x14ac:dyDescent="0.2">
      <c r="A64" s="1" t="s">
        <v>2954</v>
      </c>
      <c r="B64" s="1" t="s">
        <v>6580</v>
      </c>
      <c r="C64" s="1">
        <v>50000</v>
      </c>
      <c r="D64" s="1" t="s">
        <v>3027</v>
      </c>
      <c r="E64" s="1" t="s">
        <v>1240</v>
      </c>
      <c r="F64" s="2" t="s">
        <v>818</v>
      </c>
      <c r="G64" s="2">
        <v>20</v>
      </c>
    </row>
    <row r="65" spans="1:7" ht="38.25" x14ac:dyDescent="0.2">
      <c r="A65" s="1" t="s">
        <v>2946</v>
      </c>
      <c r="B65" s="1" t="s">
        <v>6580</v>
      </c>
      <c r="C65" s="1">
        <v>4000</v>
      </c>
      <c r="D65" s="1" t="s">
        <v>381</v>
      </c>
      <c r="E65" s="1" t="s">
        <v>2431</v>
      </c>
      <c r="F65" s="2" t="s">
        <v>2590</v>
      </c>
      <c r="G65" s="2">
        <v>6</v>
      </c>
    </row>
    <row r="66" spans="1:7" ht="38.25" x14ac:dyDescent="0.2">
      <c r="A66" s="1" t="s">
        <v>2947</v>
      </c>
      <c r="B66" s="1" t="s">
        <v>276</v>
      </c>
      <c r="C66" s="1">
        <v>101990.9656</v>
      </c>
      <c r="D66" s="1" t="s">
        <v>6511</v>
      </c>
      <c r="E66" s="1" t="s">
        <v>2431</v>
      </c>
      <c r="F66" s="2" t="s">
        <v>2333</v>
      </c>
      <c r="G66" s="2">
        <v>1</v>
      </c>
    </row>
    <row r="67" spans="1:7" ht="25.5" x14ac:dyDescent="0.2">
      <c r="A67" s="1" t="s">
        <v>2948</v>
      </c>
      <c r="B67" s="1" t="s">
        <v>276</v>
      </c>
      <c r="C67" s="1">
        <v>95000</v>
      </c>
      <c r="D67" s="1" t="s">
        <v>3027</v>
      </c>
      <c r="E67" s="1" t="s">
        <v>5881</v>
      </c>
      <c r="F67" s="2" t="s">
        <v>818</v>
      </c>
      <c r="G67" s="2">
        <v>10</v>
      </c>
    </row>
    <row r="68" spans="1:7" ht="25.5" x14ac:dyDescent="0.2">
      <c r="A68" s="1" t="s">
        <v>2949</v>
      </c>
      <c r="B68" s="1" t="s">
        <v>1175</v>
      </c>
      <c r="C68" s="1">
        <v>10000</v>
      </c>
      <c r="D68" s="1" t="s">
        <v>3027</v>
      </c>
      <c r="E68" s="1" t="s">
        <v>5350</v>
      </c>
      <c r="F68" s="2" t="s">
        <v>2590</v>
      </c>
      <c r="G68" s="2">
        <v>5</v>
      </c>
    </row>
    <row r="69" spans="1:7" ht="38.25" x14ac:dyDescent="0.2">
      <c r="A69" s="1" t="s">
        <v>2943</v>
      </c>
      <c r="B69" s="1" t="s">
        <v>4308</v>
      </c>
      <c r="C69" s="1">
        <v>4200</v>
      </c>
      <c r="D69" s="1" t="s">
        <v>381</v>
      </c>
      <c r="E69" s="1" t="s">
        <v>2431</v>
      </c>
      <c r="F69" s="2" t="s">
        <v>2590</v>
      </c>
      <c r="G69" s="2">
        <v>4</v>
      </c>
    </row>
    <row r="70" spans="1:7" ht="25.5" x14ac:dyDescent="0.2">
      <c r="A70" s="1" t="s">
        <v>2933</v>
      </c>
      <c r="B70" s="1" t="s">
        <v>5740</v>
      </c>
      <c r="C70" s="1">
        <v>12821.70001</v>
      </c>
      <c r="D70" s="1" t="s">
        <v>3027</v>
      </c>
      <c r="E70" s="1" t="s">
        <v>1240</v>
      </c>
      <c r="F70" s="2" t="s">
        <v>2590</v>
      </c>
      <c r="G70" s="2">
        <v>12</v>
      </c>
    </row>
    <row r="71" spans="1:7" ht="38.25" x14ac:dyDescent="0.2">
      <c r="A71" s="1" t="s">
        <v>2932</v>
      </c>
      <c r="B71" s="1" t="s">
        <v>5094</v>
      </c>
      <c r="C71" s="1">
        <v>39000</v>
      </c>
      <c r="D71" s="1" t="s">
        <v>6511</v>
      </c>
      <c r="E71" s="1" t="s">
        <v>2431</v>
      </c>
      <c r="F71" s="2" t="s">
        <v>818</v>
      </c>
      <c r="G71" s="2">
        <v>3</v>
      </c>
    </row>
    <row r="72" spans="1:7" ht="25.5" x14ac:dyDescent="0.2">
      <c r="A72" s="1" t="s">
        <v>2856</v>
      </c>
      <c r="B72" s="1" t="s">
        <v>5246</v>
      </c>
      <c r="C72" s="1">
        <v>60000</v>
      </c>
      <c r="D72" s="1" t="s">
        <v>6511</v>
      </c>
      <c r="E72" s="1" t="s">
        <v>1240</v>
      </c>
      <c r="F72" s="2" t="s">
        <v>818</v>
      </c>
      <c r="G72" s="2">
        <v>12</v>
      </c>
    </row>
    <row r="73" spans="1:7" ht="38.25" x14ac:dyDescent="0.2">
      <c r="A73" s="1" t="s">
        <v>2855</v>
      </c>
      <c r="B73" s="1" t="s">
        <v>5231</v>
      </c>
      <c r="C73" s="1">
        <v>173384.6416</v>
      </c>
      <c r="D73" s="1" t="s">
        <v>6511</v>
      </c>
      <c r="E73" s="1" t="s">
        <v>2431</v>
      </c>
      <c r="F73" s="2" t="s">
        <v>2333</v>
      </c>
      <c r="G73" s="2">
        <v>10</v>
      </c>
    </row>
    <row r="74" spans="1:7" ht="25.5" x14ac:dyDescent="0.2">
      <c r="A74" s="1" t="s">
        <v>2854</v>
      </c>
      <c r="B74" s="1" t="s">
        <v>1183</v>
      </c>
      <c r="C74" s="1">
        <v>125000</v>
      </c>
      <c r="D74" s="1" t="s">
        <v>6511</v>
      </c>
      <c r="E74" s="1" t="s">
        <v>5350</v>
      </c>
      <c r="F74" s="2" t="s">
        <v>818</v>
      </c>
      <c r="G74" s="2">
        <v>20</v>
      </c>
    </row>
    <row r="75" spans="1:7" ht="38.25" x14ac:dyDescent="0.2">
      <c r="A75" s="1" t="s">
        <v>2853</v>
      </c>
      <c r="B75" s="1" t="s">
        <v>1183</v>
      </c>
      <c r="C75" s="1">
        <v>79552.953200000004</v>
      </c>
      <c r="D75" s="1" t="s">
        <v>519</v>
      </c>
      <c r="E75" s="1" t="s">
        <v>2431</v>
      </c>
      <c r="F75" s="2" t="s">
        <v>2333</v>
      </c>
      <c r="G75" s="2">
        <v>4</v>
      </c>
    </row>
    <row r="76" spans="1:7" ht="25.5" x14ac:dyDescent="0.2">
      <c r="A76" s="1" t="s">
        <v>2861</v>
      </c>
      <c r="B76" s="1" t="s">
        <v>1943</v>
      </c>
      <c r="C76" s="1">
        <v>3561.583337</v>
      </c>
      <c r="D76" s="1" t="s">
        <v>519</v>
      </c>
      <c r="E76" s="1" t="s">
        <v>1240</v>
      </c>
      <c r="F76" s="2" t="s">
        <v>2590</v>
      </c>
      <c r="G76" s="2">
        <v>3</v>
      </c>
    </row>
    <row r="77" spans="1:7" ht="25.5" x14ac:dyDescent="0.2">
      <c r="A77" s="1" t="s">
        <v>2860</v>
      </c>
      <c r="B77" s="1" t="s">
        <v>2684</v>
      </c>
      <c r="C77" s="1">
        <v>80000</v>
      </c>
      <c r="D77" s="1" t="s">
        <v>3027</v>
      </c>
      <c r="E77" s="1" t="s">
        <v>1240</v>
      </c>
      <c r="F77" s="2" t="s">
        <v>818</v>
      </c>
      <c r="G77" s="2">
        <v>8</v>
      </c>
    </row>
    <row r="78" spans="1:7" ht="25.5" x14ac:dyDescent="0.2">
      <c r="A78" s="1" t="s">
        <v>2859</v>
      </c>
      <c r="B78" s="1" t="s">
        <v>2684</v>
      </c>
      <c r="C78" s="1">
        <v>10684.75001</v>
      </c>
      <c r="D78" s="1" t="s">
        <v>6511</v>
      </c>
      <c r="E78" s="1" t="s">
        <v>5350</v>
      </c>
      <c r="F78" s="2" t="s">
        <v>2590</v>
      </c>
      <c r="G78" s="2">
        <v>3</v>
      </c>
    </row>
    <row r="79" spans="1:7" ht="38.25" x14ac:dyDescent="0.2">
      <c r="A79" s="1" t="s">
        <v>2857</v>
      </c>
      <c r="B79" s="1" t="s">
        <v>2173</v>
      </c>
      <c r="C79" s="1">
        <v>5342.3750060000002</v>
      </c>
      <c r="D79" s="1" t="s">
        <v>4092</v>
      </c>
      <c r="E79" s="1" t="s">
        <v>2431</v>
      </c>
      <c r="F79" s="2" t="s">
        <v>2590</v>
      </c>
      <c r="G79" s="2">
        <v>2</v>
      </c>
    </row>
    <row r="80" spans="1:7" ht="25.5" x14ac:dyDescent="0.2">
      <c r="A80" s="1" t="s">
        <v>2852</v>
      </c>
      <c r="B80" s="1" t="s">
        <v>3329</v>
      </c>
      <c r="C80" s="1">
        <v>71231.666750000004</v>
      </c>
      <c r="D80" s="1" t="s">
        <v>3027</v>
      </c>
      <c r="E80" s="1" t="s">
        <v>1240</v>
      </c>
      <c r="F80" s="2" t="s">
        <v>2590</v>
      </c>
      <c r="G80" s="2">
        <v>1.5</v>
      </c>
    </row>
    <row r="81" spans="1:7" ht="25.5" x14ac:dyDescent="0.2">
      <c r="A81" s="1" t="s">
        <v>2848</v>
      </c>
      <c r="B81" s="1" t="s">
        <v>5302</v>
      </c>
      <c r="C81" s="1">
        <v>80135.625090000001</v>
      </c>
      <c r="D81" s="1" t="s">
        <v>2893</v>
      </c>
      <c r="E81" s="1" t="s">
        <v>5881</v>
      </c>
      <c r="F81" s="2" t="s">
        <v>2590</v>
      </c>
      <c r="G81" s="2">
        <v>6</v>
      </c>
    </row>
    <row r="82" spans="1:7" ht="25.5" x14ac:dyDescent="0.2">
      <c r="A82" s="1" t="s">
        <v>2850</v>
      </c>
      <c r="B82" s="1" t="s">
        <v>741</v>
      </c>
      <c r="C82" s="1">
        <v>54084.88377</v>
      </c>
      <c r="D82" s="1" t="s">
        <v>3027</v>
      </c>
      <c r="E82" s="1" t="s">
        <v>1240</v>
      </c>
      <c r="F82" s="2" t="s">
        <v>818</v>
      </c>
      <c r="G82" s="2">
        <v>5</v>
      </c>
    </row>
    <row r="83" spans="1:7" ht="25.5" x14ac:dyDescent="0.2">
      <c r="A83" s="1" t="s">
        <v>2832</v>
      </c>
      <c r="B83" s="1" t="s">
        <v>6263</v>
      </c>
      <c r="C83" s="1">
        <v>53000</v>
      </c>
      <c r="D83" s="1" t="s">
        <v>6511</v>
      </c>
      <c r="E83" s="1" t="s">
        <v>1240</v>
      </c>
      <c r="F83" s="2" t="s">
        <v>818</v>
      </c>
      <c r="G83" s="2">
        <v>30</v>
      </c>
    </row>
    <row r="84" spans="1:7" ht="25.5" x14ac:dyDescent="0.2">
      <c r="A84" s="1" t="s">
        <v>2831</v>
      </c>
      <c r="B84" s="1" t="s">
        <v>6263</v>
      </c>
      <c r="C84" s="1">
        <v>5342.3750060000002</v>
      </c>
      <c r="D84" s="1" t="s">
        <v>381</v>
      </c>
      <c r="E84" s="1" t="s">
        <v>1240</v>
      </c>
      <c r="F84" s="2" t="s">
        <v>2590</v>
      </c>
      <c r="G84" s="2">
        <v>1</v>
      </c>
    </row>
    <row r="85" spans="1:7" ht="25.5" x14ac:dyDescent="0.2">
      <c r="A85" s="1" t="s">
        <v>2836</v>
      </c>
      <c r="B85" s="1" t="s">
        <v>5922</v>
      </c>
      <c r="C85" s="1">
        <v>7123.1666750000004</v>
      </c>
      <c r="D85" s="1" t="s">
        <v>3027</v>
      </c>
      <c r="E85" s="1" t="s">
        <v>5881</v>
      </c>
      <c r="F85" s="2" t="s">
        <v>2590</v>
      </c>
      <c r="G85" s="2">
        <v>5</v>
      </c>
    </row>
    <row r="86" spans="1:7" ht="25.5" x14ac:dyDescent="0.2">
      <c r="A86" s="1" t="s">
        <v>2835</v>
      </c>
      <c r="B86" s="1" t="s">
        <v>5922</v>
      </c>
      <c r="C86" s="1">
        <v>10684.75001</v>
      </c>
      <c r="D86" s="1" t="s">
        <v>3027</v>
      </c>
      <c r="E86" s="1" t="s">
        <v>1240</v>
      </c>
      <c r="F86" s="2" t="s">
        <v>2590</v>
      </c>
      <c r="G86" s="2">
        <v>11</v>
      </c>
    </row>
    <row r="87" spans="1:7" ht="38.25" x14ac:dyDescent="0.2">
      <c r="A87" s="1" t="s">
        <v>2838</v>
      </c>
      <c r="B87" s="1" t="s">
        <v>2168</v>
      </c>
      <c r="C87" s="1">
        <v>4000</v>
      </c>
      <c r="D87" s="1" t="s">
        <v>381</v>
      </c>
      <c r="E87" s="1" t="s">
        <v>2431</v>
      </c>
      <c r="F87" s="2" t="s">
        <v>2590</v>
      </c>
      <c r="G87" s="2">
        <v>4</v>
      </c>
    </row>
    <row r="88" spans="1:7" ht="38.25" x14ac:dyDescent="0.2">
      <c r="A88" s="1" t="s">
        <v>2837</v>
      </c>
      <c r="B88" s="1" t="s">
        <v>6194</v>
      </c>
      <c r="C88" s="1">
        <v>8000</v>
      </c>
      <c r="D88" s="1" t="s">
        <v>3027</v>
      </c>
      <c r="E88" s="1" t="s">
        <v>2431</v>
      </c>
      <c r="F88" s="2" t="s">
        <v>2590</v>
      </c>
      <c r="G88" s="2">
        <v>1</v>
      </c>
    </row>
    <row r="89" spans="1:7" ht="25.5" x14ac:dyDescent="0.2">
      <c r="A89" s="1" t="s">
        <v>2839</v>
      </c>
      <c r="B89" s="1" t="s">
        <v>6275</v>
      </c>
      <c r="C89" s="1">
        <v>2671.1875030000001</v>
      </c>
      <c r="D89" s="1" t="s">
        <v>3027</v>
      </c>
      <c r="E89" s="1" t="s">
        <v>5350</v>
      </c>
      <c r="F89" s="2" t="s">
        <v>2590</v>
      </c>
      <c r="G89" s="2">
        <v>5</v>
      </c>
    </row>
    <row r="90" spans="1:7" ht="25.5" x14ac:dyDescent="0.2">
      <c r="A90" s="1" t="s">
        <v>2827</v>
      </c>
      <c r="B90" s="1" t="s">
        <v>1506</v>
      </c>
      <c r="C90" s="1">
        <v>14246.333350000001</v>
      </c>
      <c r="D90" s="1" t="s">
        <v>4092</v>
      </c>
      <c r="E90" s="1" t="s">
        <v>5350</v>
      </c>
      <c r="F90" s="2" t="s">
        <v>2590</v>
      </c>
      <c r="G90" s="2">
        <v>3</v>
      </c>
    </row>
    <row r="91" spans="1:7" ht="25.5" x14ac:dyDescent="0.2">
      <c r="A91" s="1" t="s">
        <v>2828</v>
      </c>
      <c r="B91" s="1" t="s">
        <v>1303</v>
      </c>
      <c r="C91" s="1">
        <v>8547.8000100000008</v>
      </c>
      <c r="D91" s="1" t="s">
        <v>381</v>
      </c>
      <c r="E91" s="1" t="s">
        <v>5881</v>
      </c>
      <c r="F91" s="2" t="s">
        <v>2590</v>
      </c>
      <c r="G91" s="2">
        <v>3</v>
      </c>
    </row>
    <row r="92" spans="1:7" ht="25.5" x14ac:dyDescent="0.2">
      <c r="A92" s="1" t="s">
        <v>2829</v>
      </c>
      <c r="B92" s="1" t="s">
        <v>5775</v>
      </c>
      <c r="C92" s="1">
        <v>7693.0200089999998</v>
      </c>
      <c r="D92" s="1" t="s">
        <v>3027</v>
      </c>
      <c r="E92" s="1" t="s">
        <v>5350</v>
      </c>
      <c r="F92" s="2" t="s">
        <v>2590</v>
      </c>
      <c r="G92" s="2">
        <v>5</v>
      </c>
    </row>
    <row r="93" spans="1:7" ht="38.25" x14ac:dyDescent="0.2">
      <c r="A93" s="1" t="s">
        <v>2830</v>
      </c>
      <c r="B93" s="1" t="s">
        <v>5775</v>
      </c>
      <c r="C93" s="1">
        <v>4000</v>
      </c>
      <c r="D93" s="1" t="s">
        <v>3027</v>
      </c>
      <c r="E93" s="1" t="s">
        <v>2431</v>
      </c>
      <c r="F93" s="2" t="s">
        <v>2590</v>
      </c>
      <c r="G93" s="2">
        <v>8</v>
      </c>
    </row>
    <row r="94" spans="1:7" ht="38.25" x14ac:dyDescent="0.2">
      <c r="A94" s="1" t="s">
        <v>2901</v>
      </c>
      <c r="B94" s="1" t="s">
        <v>5403</v>
      </c>
      <c r="C94" s="1">
        <v>5400</v>
      </c>
      <c r="D94" s="1" t="s">
        <v>3027</v>
      </c>
      <c r="E94" s="1" t="s">
        <v>2431</v>
      </c>
      <c r="F94" s="2" t="s">
        <v>2590</v>
      </c>
      <c r="G94" s="2">
        <v>3</v>
      </c>
    </row>
    <row r="95" spans="1:7" ht="25.5" x14ac:dyDescent="0.2">
      <c r="A95" s="1" t="s">
        <v>2900</v>
      </c>
      <c r="B95" s="1" t="s">
        <v>4784</v>
      </c>
      <c r="C95" s="1">
        <v>186983.12520000001</v>
      </c>
      <c r="D95" s="1" t="s">
        <v>3027</v>
      </c>
      <c r="E95" s="1" t="s">
        <v>5350</v>
      </c>
      <c r="F95" s="2" t="s">
        <v>2590</v>
      </c>
      <c r="G95" s="2">
        <v>10</v>
      </c>
    </row>
    <row r="96" spans="1:7" ht="25.5" x14ac:dyDescent="0.2">
      <c r="A96" s="1" t="s">
        <v>2899</v>
      </c>
      <c r="B96" s="1" t="s">
        <v>559</v>
      </c>
      <c r="C96" s="1">
        <v>21500</v>
      </c>
      <c r="D96" s="1" t="s">
        <v>6511</v>
      </c>
      <c r="E96" s="1" t="s">
        <v>1240</v>
      </c>
      <c r="F96" s="2" t="s">
        <v>2590</v>
      </c>
      <c r="G96" s="2">
        <v>9</v>
      </c>
    </row>
    <row r="97" spans="1:7" ht="38.25" x14ac:dyDescent="0.2">
      <c r="A97" s="1" t="s">
        <v>2898</v>
      </c>
      <c r="B97" s="1" t="s">
        <v>4478</v>
      </c>
      <c r="C97" s="1">
        <v>15000</v>
      </c>
      <c r="D97" s="1" t="s">
        <v>381</v>
      </c>
      <c r="E97" s="1" t="s">
        <v>2431</v>
      </c>
      <c r="F97" s="2" t="s">
        <v>2590</v>
      </c>
      <c r="G97" s="2">
        <v>2</v>
      </c>
    </row>
    <row r="98" spans="1:7" ht="25.5" x14ac:dyDescent="0.2">
      <c r="A98" s="1" t="s">
        <v>2894</v>
      </c>
      <c r="B98" s="1" t="s">
        <v>2617</v>
      </c>
      <c r="C98" s="1">
        <v>2122.8177430000001</v>
      </c>
      <c r="D98" s="1" t="s">
        <v>519</v>
      </c>
      <c r="E98" s="1" t="s">
        <v>5350</v>
      </c>
      <c r="F98" s="2" t="s">
        <v>2590</v>
      </c>
      <c r="G98" s="2">
        <v>2</v>
      </c>
    </row>
    <row r="99" spans="1:7" ht="25.5" x14ac:dyDescent="0.2">
      <c r="A99" s="1" t="s">
        <v>2892</v>
      </c>
      <c r="B99" s="1" t="s">
        <v>2296</v>
      </c>
      <c r="C99" s="1">
        <v>16917.520850000001</v>
      </c>
      <c r="D99" s="1" t="s">
        <v>3027</v>
      </c>
      <c r="E99" s="1" t="s">
        <v>1240</v>
      </c>
      <c r="F99" s="2" t="s">
        <v>2590</v>
      </c>
      <c r="G99" s="2">
        <v>3</v>
      </c>
    </row>
    <row r="100" spans="1:7" ht="38.25" x14ac:dyDescent="0.2">
      <c r="A100" s="1" t="s">
        <v>2890</v>
      </c>
      <c r="B100" s="1" t="s">
        <v>2296</v>
      </c>
      <c r="C100" s="1">
        <v>2938.3062530000002</v>
      </c>
      <c r="D100" s="1" t="s">
        <v>3027</v>
      </c>
      <c r="E100" s="1" t="s">
        <v>2431</v>
      </c>
      <c r="F100" s="2" t="s">
        <v>2590</v>
      </c>
      <c r="G100" s="2">
        <v>11</v>
      </c>
    </row>
    <row r="101" spans="1:7" ht="25.5" x14ac:dyDescent="0.2">
      <c r="A101" s="1" t="s">
        <v>2891</v>
      </c>
      <c r="B101" s="1" t="s">
        <v>365</v>
      </c>
      <c r="C101" s="1">
        <v>16800</v>
      </c>
      <c r="D101" s="1" t="s">
        <v>6511</v>
      </c>
      <c r="E101" s="1" t="s">
        <v>1240</v>
      </c>
      <c r="F101" s="2" t="s">
        <v>2590</v>
      </c>
      <c r="G101" s="2">
        <v>12</v>
      </c>
    </row>
    <row r="102" spans="1:7" ht="25.5" x14ac:dyDescent="0.2">
      <c r="A102" s="1" t="s">
        <v>2887</v>
      </c>
      <c r="B102" s="1" t="s">
        <v>5528</v>
      </c>
      <c r="C102" s="1">
        <v>37000</v>
      </c>
      <c r="D102" s="1" t="s">
        <v>4092</v>
      </c>
      <c r="E102" s="1" t="s">
        <v>1240</v>
      </c>
      <c r="F102" s="2" t="s">
        <v>2590</v>
      </c>
      <c r="G102" s="2">
        <v>10</v>
      </c>
    </row>
    <row r="103" spans="1:7" ht="25.5" x14ac:dyDescent="0.2">
      <c r="A103" s="1" t="s">
        <v>2888</v>
      </c>
      <c r="B103" s="1" t="s">
        <v>480</v>
      </c>
      <c r="C103" s="1">
        <v>5342.3750060000002</v>
      </c>
      <c r="D103" s="1" t="s">
        <v>6511</v>
      </c>
      <c r="E103" s="1" t="s">
        <v>1240</v>
      </c>
      <c r="F103" s="2" t="s">
        <v>2590</v>
      </c>
      <c r="G103" s="2">
        <v>4.5</v>
      </c>
    </row>
    <row r="104" spans="1:7" ht="38.25" x14ac:dyDescent="0.2">
      <c r="A104" s="1" t="s">
        <v>2880</v>
      </c>
      <c r="B104" s="1" t="s">
        <v>5801</v>
      </c>
      <c r="C104" s="1">
        <v>3561.583337</v>
      </c>
      <c r="D104" s="1" t="s">
        <v>381</v>
      </c>
      <c r="E104" s="1" t="s">
        <v>2431</v>
      </c>
      <c r="F104" s="2" t="s">
        <v>2590</v>
      </c>
      <c r="G104" s="2">
        <v>3</v>
      </c>
    </row>
    <row r="105" spans="1:7" ht="25.5" x14ac:dyDescent="0.2">
      <c r="A105" s="1" t="s">
        <v>2878</v>
      </c>
      <c r="B105" s="1" t="s">
        <v>1069</v>
      </c>
      <c r="C105" s="1">
        <v>8547.8000100000008</v>
      </c>
      <c r="D105" s="1" t="s">
        <v>3027</v>
      </c>
      <c r="E105" s="1" t="s">
        <v>5350</v>
      </c>
      <c r="F105" s="2" t="s">
        <v>2590</v>
      </c>
      <c r="G105" s="2">
        <v>8</v>
      </c>
    </row>
    <row r="106" spans="1:7" ht="38.25" x14ac:dyDescent="0.2">
      <c r="A106" s="1" t="s">
        <v>2882</v>
      </c>
      <c r="B106" s="1" t="s">
        <v>1839</v>
      </c>
      <c r="C106" s="1">
        <v>5800</v>
      </c>
      <c r="D106" s="1" t="s">
        <v>3027</v>
      </c>
      <c r="E106" s="1" t="s">
        <v>2431</v>
      </c>
      <c r="F106" s="2" t="s">
        <v>2590</v>
      </c>
      <c r="G106" s="2">
        <v>8</v>
      </c>
    </row>
    <row r="107" spans="1:7" ht="38.25" x14ac:dyDescent="0.2">
      <c r="A107" s="1" t="s">
        <v>2881</v>
      </c>
      <c r="B107" s="1" t="s">
        <v>2747</v>
      </c>
      <c r="C107" s="1">
        <v>4095.8208380000001</v>
      </c>
      <c r="D107" s="1" t="s">
        <v>381</v>
      </c>
      <c r="E107" s="1" t="s">
        <v>2431</v>
      </c>
      <c r="F107" s="2" t="s">
        <v>2590</v>
      </c>
      <c r="G107" s="2">
        <v>3</v>
      </c>
    </row>
    <row r="108" spans="1:7" ht="25.5" x14ac:dyDescent="0.2">
      <c r="A108" s="1" t="s">
        <v>2876</v>
      </c>
      <c r="B108" s="1" t="s">
        <v>5589</v>
      </c>
      <c r="C108" s="1">
        <v>4914.9850059999999</v>
      </c>
      <c r="D108" s="1" t="s">
        <v>3027</v>
      </c>
      <c r="E108" s="1" t="s">
        <v>5881</v>
      </c>
      <c r="F108" s="2" t="s">
        <v>2590</v>
      </c>
      <c r="G108" s="2">
        <v>3</v>
      </c>
    </row>
    <row r="109" spans="1:7" ht="25.5" x14ac:dyDescent="0.2">
      <c r="A109" s="1" t="s">
        <v>2873</v>
      </c>
      <c r="B109" s="1" t="s">
        <v>4906</v>
      </c>
      <c r="C109" s="1">
        <v>24000</v>
      </c>
      <c r="D109" s="1" t="s">
        <v>3027</v>
      </c>
      <c r="E109" s="1" t="s">
        <v>1240</v>
      </c>
      <c r="F109" s="2" t="s">
        <v>2590</v>
      </c>
      <c r="G109" s="2">
        <v>12</v>
      </c>
    </row>
    <row r="110" spans="1:7" ht="25.5" x14ac:dyDescent="0.2">
      <c r="A110" s="1" t="s">
        <v>2874</v>
      </c>
      <c r="B110" s="1" t="s">
        <v>4379</v>
      </c>
      <c r="C110" s="1">
        <v>24000</v>
      </c>
      <c r="D110" s="1" t="s">
        <v>519</v>
      </c>
      <c r="E110" s="1" t="s">
        <v>5350</v>
      </c>
      <c r="F110" s="2" t="s">
        <v>2590</v>
      </c>
      <c r="G110" s="2">
        <v>15</v>
      </c>
    </row>
    <row r="111" spans="1:7" ht="38.25" x14ac:dyDescent="0.2">
      <c r="A111" s="1" t="s">
        <v>2868</v>
      </c>
      <c r="B111" s="1" t="s">
        <v>3619</v>
      </c>
      <c r="C111" s="1">
        <v>8738</v>
      </c>
      <c r="D111" s="1" t="s">
        <v>3027</v>
      </c>
      <c r="E111" s="1" t="s">
        <v>2431</v>
      </c>
      <c r="F111" s="2" t="s">
        <v>2590</v>
      </c>
      <c r="G111" s="2">
        <v>7.3</v>
      </c>
    </row>
    <row r="112" spans="1:7" ht="25.5" x14ac:dyDescent="0.2">
      <c r="A112" s="1" t="s">
        <v>2870</v>
      </c>
      <c r="B112" s="1" t="s">
        <v>3619</v>
      </c>
      <c r="C112" s="1">
        <v>15000</v>
      </c>
      <c r="D112" s="1" t="s">
        <v>6511</v>
      </c>
      <c r="E112" s="1" t="s">
        <v>1240</v>
      </c>
      <c r="F112" s="2" t="s">
        <v>2590</v>
      </c>
      <c r="G112" s="2">
        <v>1</v>
      </c>
    </row>
    <row r="113" spans="1:7" ht="25.5" x14ac:dyDescent="0.2">
      <c r="A113" s="1" t="s">
        <v>2871</v>
      </c>
      <c r="B113" s="1" t="s">
        <v>1813</v>
      </c>
      <c r="C113" s="1">
        <v>56400</v>
      </c>
      <c r="D113" s="1" t="s">
        <v>3027</v>
      </c>
      <c r="E113" s="1" t="s">
        <v>5350</v>
      </c>
      <c r="F113" s="2" t="s">
        <v>2590</v>
      </c>
      <c r="G113" s="2">
        <v>6</v>
      </c>
    </row>
    <row r="114" spans="1:7" ht="25.5" x14ac:dyDescent="0.2">
      <c r="A114" s="1" t="s">
        <v>2872</v>
      </c>
      <c r="B114" s="1" t="s">
        <v>563</v>
      </c>
      <c r="C114" s="1">
        <v>10200</v>
      </c>
      <c r="D114" s="1" t="s">
        <v>6511</v>
      </c>
      <c r="E114" s="1" t="s">
        <v>1240</v>
      </c>
      <c r="F114" s="2" t="s">
        <v>2590</v>
      </c>
      <c r="G114" s="2">
        <v>4.5</v>
      </c>
    </row>
    <row r="115" spans="1:7" ht="38.25" x14ac:dyDescent="0.2">
      <c r="A115" s="1" t="s">
        <v>2779</v>
      </c>
      <c r="B115" s="1" t="s">
        <v>563</v>
      </c>
      <c r="C115" s="1">
        <v>5787.5729229999997</v>
      </c>
      <c r="D115" s="1" t="s">
        <v>381</v>
      </c>
      <c r="E115" s="1" t="s">
        <v>2431</v>
      </c>
      <c r="F115" s="2" t="s">
        <v>2590</v>
      </c>
      <c r="G115" s="2">
        <v>4.5</v>
      </c>
    </row>
    <row r="116" spans="1:7" ht="25.5" x14ac:dyDescent="0.2">
      <c r="A116" s="1" t="s">
        <v>2781</v>
      </c>
      <c r="B116" s="1" t="s">
        <v>963</v>
      </c>
      <c r="C116" s="1">
        <v>105000</v>
      </c>
      <c r="D116" s="1" t="s">
        <v>5482</v>
      </c>
      <c r="E116" s="1" t="s">
        <v>5350</v>
      </c>
      <c r="F116" s="2" t="s">
        <v>818</v>
      </c>
      <c r="G116" s="2">
        <v>15</v>
      </c>
    </row>
    <row r="117" spans="1:7" ht="25.5" x14ac:dyDescent="0.2">
      <c r="A117" s="1" t="s">
        <v>2782</v>
      </c>
      <c r="B117" s="1" t="s">
        <v>963</v>
      </c>
      <c r="C117" s="1">
        <v>4451.9791720000003</v>
      </c>
      <c r="D117" s="1" t="s">
        <v>3027</v>
      </c>
      <c r="E117" s="1" t="s">
        <v>5350</v>
      </c>
      <c r="F117" s="2" t="s">
        <v>2590</v>
      </c>
      <c r="G117" s="2">
        <v>5</v>
      </c>
    </row>
    <row r="118" spans="1:7" ht="38.25" x14ac:dyDescent="0.2">
      <c r="A118" s="1" t="s">
        <v>2783</v>
      </c>
      <c r="B118" s="1" t="s">
        <v>4716</v>
      </c>
      <c r="C118" s="1">
        <v>8369.7208429999991</v>
      </c>
      <c r="D118" s="1" t="s">
        <v>5482</v>
      </c>
      <c r="E118" s="1" t="s">
        <v>2431</v>
      </c>
      <c r="F118" s="2" t="s">
        <v>2590</v>
      </c>
      <c r="G118" s="2">
        <v>4</v>
      </c>
    </row>
    <row r="119" spans="1:7" ht="25.5" x14ac:dyDescent="0.2">
      <c r="A119" s="1" t="s">
        <v>2785</v>
      </c>
      <c r="B119" s="1" t="s">
        <v>4455</v>
      </c>
      <c r="C119" s="1">
        <v>17067.637630000001</v>
      </c>
      <c r="D119" s="1" t="s">
        <v>3027</v>
      </c>
      <c r="E119" s="1" t="s">
        <v>1240</v>
      </c>
      <c r="F119" s="2" t="s">
        <v>2590</v>
      </c>
      <c r="G119" s="2">
        <v>9</v>
      </c>
    </row>
    <row r="120" spans="1:7" ht="25.5" x14ac:dyDescent="0.2">
      <c r="A120" s="1" t="s">
        <v>2787</v>
      </c>
      <c r="B120" s="1" t="s">
        <v>4455</v>
      </c>
      <c r="C120" s="1">
        <v>101990.9656</v>
      </c>
      <c r="D120" s="1" t="s">
        <v>3027</v>
      </c>
      <c r="E120" s="1" t="s">
        <v>5881</v>
      </c>
      <c r="F120" s="2" t="s">
        <v>2333</v>
      </c>
      <c r="G120" s="2">
        <v>20</v>
      </c>
    </row>
    <row r="121" spans="1:7" ht="25.5" x14ac:dyDescent="0.2">
      <c r="A121" s="1" t="s">
        <v>2786</v>
      </c>
      <c r="B121" s="1" t="s">
        <v>4641</v>
      </c>
      <c r="C121" s="1">
        <v>3917.7416710000002</v>
      </c>
      <c r="D121" s="1" t="s">
        <v>6511</v>
      </c>
      <c r="E121" s="1" t="s">
        <v>5350</v>
      </c>
      <c r="F121" s="2" t="s">
        <v>2590</v>
      </c>
      <c r="G121" s="2">
        <v>3</v>
      </c>
    </row>
    <row r="122" spans="1:7" ht="25.5" x14ac:dyDescent="0.2">
      <c r="A122" s="1" t="s">
        <v>2789</v>
      </c>
      <c r="B122" s="1" t="s">
        <v>4541</v>
      </c>
      <c r="C122" s="1">
        <v>52000</v>
      </c>
      <c r="D122" s="1" t="s">
        <v>1409</v>
      </c>
      <c r="E122" s="1" t="s">
        <v>1240</v>
      </c>
      <c r="F122" s="2" t="s">
        <v>818</v>
      </c>
      <c r="G122" s="2">
        <v>18</v>
      </c>
    </row>
    <row r="123" spans="1:7" ht="25.5" x14ac:dyDescent="0.2">
      <c r="A123" s="1" t="s">
        <v>2788</v>
      </c>
      <c r="B123" s="1" t="s">
        <v>2023</v>
      </c>
      <c r="C123" s="1">
        <v>4630.0583390000002</v>
      </c>
      <c r="D123" s="1" t="s">
        <v>6511</v>
      </c>
      <c r="E123" s="1" t="s">
        <v>1240</v>
      </c>
      <c r="F123" s="2" t="s">
        <v>2590</v>
      </c>
      <c r="G123" s="2">
        <v>2</v>
      </c>
    </row>
    <row r="124" spans="1:7" ht="25.5" x14ac:dyDescent="0.2">
      <c r="A124" s="1" t="s">
        <v>2791</v>
      </c>
      <c r="B124" s="1" t="s">
        <v>173</v>
      </c>
      <c r="C124" s="1">
        <v>2136.950002</v>
      </c>
      <c r="D124" s="1" t="s">
        <v>6511</v>
      </c>
      <c r="E124" s="1" t="s">
        <v>5350</v>
      </c>
      <c r="F124" s="2" t="s">
        <v>2590</v>
      </c>
      <c r="G124" s="2">
        <v>3</v>
      </c>
    </row>
    <row r="125" spans="1:7" ht="25.5" x14ac:dyDescent="0.2">
      <c r="A125" s="1" t="s">
        <v>2790</v>
      </c>
      <c r="B125" s="1" t="s">
        <v>1536</v>
      </c>
      <c r="C125" s="1">
        <v>13000</v>
      </c>
      <c r="D125" s="1" t="s">
        <v>6511</v>
      </c>
      <c r="E125" s="1" t="s">
        <v>5881</v>
      </c>
      <c r="F125" s="2" t="s">
        <v>2590</v>
      </c>
      <c r="G125" s="2">
        <v>4</v>
      </c>
    </row>
    <row r="126" spans="1:7" ht="25.5" x14ac:dyDescent="0.2">
      <c r="A126" s="1" t="s">
        <v>2760</v>
      </c>
      <c r="B126" s="1" t="s">
        <v>3192</v>
      </c>
      <c r="C126" s="1">
        <v>2564.3400029999998</v>
      </c>
      <c r="D126" s="1" t="s">
        <v>3027</v>
      </c>
      <c r="E126" s="1" t="s">
        <v>5350</v>
      </c>
      <c r="F126" s="2" t="s">
        <v>2590</v>
      </c>
      <c r="G126" s="2">
        <v>7</v>
      </c>
    </row>
    <row r="127" spans="1:7" ht="25.5" x14ac:dyDescent="0.2">
      <c r="A127" s="1" t="s">
        <v>2761</v>
      </c>
      <c r="B127" s="1" t="s">
        <v>1443</v>
      </c>
      <c r="C127" s="1">
        <v>20479.104189999998</v>
      </c>
      <c r="D127" s="1" t="s">
        <v>3027</v>
      </c>
      <c r="E127" s="1" t="s">
        <v>5350</v>
      </c>
      <c r="F127" s="2" t="s">
        <v>2590</v>
      </c>
      <c r="G127" s="2">
        <v>7</v>
      </c>
    </row>
    <row r="128" spans="1:7" ht="25.5" x14ac:dyDescent="0.2">
      <c r="A128" s="1" t="s">
        <v>2759</v>
      </c>
      <c r="B128" s="1" t="s">
        <v>1443</v>
      </c>
      <c r="C128" s="1">
        <v>33500</v>
      </c>
      <c r="D128" s="1" t="s">
        <v>519</v>
      </c>
      <c r="E128" s="1" t="s">
        <v>5881</v>
      </c>
      <c r="F128" s="2" t="s">
        <v>2590</v>
      </c>
      <c r="G128" s="2">
        <v>10</v>
      </c>
    </row>
    <row r="129" spans="1:7" ht="25.5" x14ac:dyDescent="0.2">
      <c r="A129" s="1" t="s">
        <v>2768</v>
      </c>
      <c r="B129" s="1" t="s">
        <v>1994</v>
      </c>
      <c r="C129" s="1">
        <v>50000</v>
      </c>
      <c r="D129" s="1" t="s">
        <v>3027</v>
      </c>
      <c r="E129" s="1" t="s">
        <v>5350</v>
      </c>
      <c r="F129" s="2" t="s">
        <v>2590</v>
      </c>
      <c r="G129" s="2">
        <v>20</v>
      </c>
    </row>
    <row r="130" spans="1:7" ht="25.5" x14ac:dyDescent="0.2">
      <c r="A130" s="1" t="s">
        <v>2767</v>
      </c>
      <c r="B130" s="1" t="s">
        <v>5900</v>
      </c>
      <c r="C130" s="1">
        <v>5342.3750060000002</v>
      </c>
      <c r="D130" s="1" t="s">
        <v>3027</v>
      </c>
      <c r="E130" s="1" t="s">
        <v>5350</v>
      </c>
      <c r="F130" s="2" t="s">
        <v>2590</v>
      </c>
      <c r="G130" s="2">
        <v>3</v>
      </c>
    </row>
    <row r="131" spans="1:7" ht="38.25" x14ac:dyDescent="0.2">
      <c r="A131" s="1" t="s">
        <v>2765</v>
      </c>
      <c r="B131" s="1" t="s">
        <v>5018</v>
      </c>
      <c r="C131" s="1">
        <v>11539.53001</v>
      </c>
      <c r="D131" s="1" t="s">
        <v>6511</v>
      </c>
      <c r="E131" s="1" t="s">
        <v>2431</v>
      </c>
      <c r="F131" s="2" t="s">
        <v>2590</v>
      </c>
      <c r="G131" s="2">
        <v>2</v>
      </c>
    </row>
    <row r="132" spans="1:7" ht="25.5" x14ac:dyDescent="0.2">
      <c r="A132" s="1" t="s">
        <v>2764</v>
      </c>
      <c r="B132" s="1" t="s">
        <v>5018</v>
      </c>
      <c r="C132" s="1">
        <v>7000</v>
      </c>
      <c r="D132" s="1" t="s">
        <v>3027</v>
      </c>
      <c r="E132" s="1" t="s">
        <v>1240</v>
      </c>
      <c r="F132" s="2" t="s">
        <v>2590</v>
      </c>
      <c r="G132" s="2">
        <v>23</v>
      </c>
    </row>
    <row r="133" spans="1:7" ht="25.5" x14ac:dyDescent="0.2">
      <c r="A133" s="1" t="s">
        <v>2773</v>
      </c>
      <c r="B133" s="1" t="s">
        <v>5018</v>
      </c>
      <c r="C133" s="1">
        <v>6767.0083409999997</v>
      </c>
      <c r="D133" s="1" t="s">
        <v>381</v>
      </c>
      <c r="E133" s="1" t="s">
        <v>5350</v>
      </c>
      <c r="F133" s="2" t="s">
        <v>2590</v>
      </c>
      <c r="G133" s="2">
        <v>6</v>
      </c>
    </row>
    <row r="134" spans="1:7" ht="25.5" x14ac:dyDescent="0.2">
      <c r="A134" s="1" t="s">
        <v>2772</v>
      </c>
      <c r="B134" s="1" t="s">
        <v>1771</v>
      </c>
      <c r="C134" s="1">
        <v>3000</v>
      </c>
      <c r="D134" s="1" t="s">
        <v>5482</v>
      </c>
      <c r="E134" s="1" t="s">
        <v>5350</v>
      </c>
      <c r="F134" s="2" t="s">
        <v>2590</v>
      </c>
      <c r="G134" s="2">
        <v>2</v>
      </c>
    </row>
    <row r="135" spans="1:7" ht="38.25" x14ac:dyDescent="0.2">
      <c r="A135" s="1" t="s">
        <v>2771</v>
      </c>
      <c r="B135" s="1" t="s">
        <v>1771</v>
      </c>
      <c r="C135" s="1">
        <v>4451.9791720000003</v>
      </c>
      <c r="D135" s="1" t="s">
        <v>381</v>
      </c>
      <c r="E135" s="1" t="s">
        <v>2431</v>
      </c>
      <c r="F135" s="2" t="s">
        <v>2590</v>
      </c>
      <c r="G135" s="2">
        <v>4</v>
      </c>
    </row>
    <row r="136" spans="1:7" ht="25.5" x14ac:dyDescent="0.2">
      <c r="A136" s="1" t="s">
        <v>2769</v>
      </c>
      <c r="B136" s="1" t="s">
        <v>1690</v>
      </c>
      <c r="C136" s="1">
        <v>2671.1875030000001</v>
      </c>
      <c r="D136" s="1" t="s">
        <v>2893</v>
      </c>
      <c r="E136" s="1" t="s">
        <v>1240</v>
      </c>
      <c r="F136" s="2" t="s">
        <v>2590</v>
      </c>
      <c r="G136" s="2">
        <v>4.5</v>
      </c>
    </row>
    <row r="137" spans="1:7" ht="25.5" x14ac:dyDescent="0.2">
      <c r="A137" s="1" t="s">
        <v>2811</v>
      </c>
      <c r="B137" s="1" t="s">
        <v>6254</v>
      </c>
      <c r="C137" s="1">
        <v>4957.7240060000004</v>
      </c>
      <c r="D137" s="1" t="s">
        <v>3027</v>
      </c>
      <c r="E137" s="1" t="s">
        <v>1240</v>
      </c>
      <c r="F137" s="2" t="s">
        <v>2590</v>
      </c>
      <c r="G137" s="2">
        <v>5</v>
      </c>
    </row>
    <row r="138" spans="1:7" ht="25.5" x14ac:dyDescent="0.2">
      <c r="A138" s="1" t="s">
        <v>2814</v>
      </c>
      <c r="B138" s="1" t="s">
        <v>4953</v>
      </c>
      <c r="C138" s="1">
        <v>3205.4250040000002</v>
      </c>
      <c r="D138" s="1" t="s">
        <v>519</v>
      </c>
      <c r="E138" s="1" t="s">
        <v>5350</v>
      </c>
      <c r="F138" s="2" t="s">
        <v>2590</v>
      </c>
      <c r="G138" s="2">
        <v>14</v>
      </c>
    </row>
    <row r="139" spans="1:7" ht="25.5" x14ac:dyDescent="0.2">
      <c r="A139" s="1" t="s">
        <v>1470</v>
      </c>
      <c r="B139" s="1" t="s">
        <v>4953</v>
      </c>
      <c r="C139" s="1">
        <v>14246.333350000001</v>
      </c>
      <c r="D139" s="1" t="s">
        <v>3027</v>
      </c>
      <c r="E139" s="1" t="s">
        <v>1240</v>
      </c>
      <c r="F139" s="2" t="s">
        <v>2590</v>
      </c>
      <c r="G139" s="2">
        <v>7</v>
      </c>
    </row>
    <row r="140" spans="1:7" ht="38.25" x14ac:dyDescent="0.2">
      <c r="A140" s="1" t="s">
        <v>1469</v>
      </c>
      <c r="B140" s="1" t="s">
        <v>4378</v>
      </c>
      <c r="C140" s="1">
        <v>5342.3750060000002</v>
      </c>
      <c r="D140" s="1" t="s">
        <v>6511</v>
      </c>
      <c r="E140" s="1" t="s">
        <v>2431</v>
      </c>
      <c r="F140" s="2" t="s">
        <v>2590</v>
      </c>
      <c r="G140" s="2">
        <v>7</v>
      </c>
    </row>
    <row r="141" spans="1:7" ht="38.25" x14ac:dyDescent="0.2">
      <c r="A141" s="1" t="s">
        <v>1475</v>
      </c>
      <c r="B141" s="1" t="s">
        <v>1629</v>
      </c>
      <c r="C141" s="1">
        <v>6588.9291739999999</v>
      </c>
      <c r="D141" s="1" t="s">
        <v>6511</v>
      </c>
      <c r="E141" s="1" t="s">
        <v>2431</v>
      </c>
      <c r="F141" s="2" t="s">
        <v>2590</v>
      </c>
      <c r="G141" s="2">
        <v>2</v>
      </c>
    </row>
    <row r="142" spans="1:7" ht="38.25" x14ac:dyDescent="0.2">
      <c r="A142" s="1" t="s">
        <v>1474</v>
      </c>
      <c r="B142" s="1" t="s">
        <v>3162</v>
      </c>
      <c r="C142" s="1">
        <v>6588.9291739999999</v>
      </c>
      <c r="D142" s="1" t="s">
        <v>6511</v>
      </c>
      <c r="E142" s="1" t="s">
        <v>2431</v>
      </c>
      <c r="F142" s="2" t="s">
        <v>2590</v>
      </c>
      <c r="G142" s="2">
        <v>2</v>
      </c>
    </row>
    <row r="143" spans="1:7" ht="25.5" x14ac:dyDescent="0.2">
      <c r="A143" s="1" t="s">
        <v>1473</v>
      </c>
      <c r="B143" s="1" t="s">
        <v>234</v>
      </c>
      <c r="C143" s="1">
        <v>35000</v>
      </c>
      <c r="D143" s="1" t="s">
        <v>1409</v>
      </c>
      <c r="E143" s="1" t="s">
        <v>1240</v>
      </c>
      <c r="F143" s="2" t="s">
        <v>818</v>
      </c>
      <c r="G143" s="2">
        <v>10</v>
      </c>
    </row>
    <row r="144" spans="1:7" ht="25.5" x14ac:dyDescent="0.2">
      <c r="A144" s="1" t="s">
        <v>1472</v>
      </c>
      <c r="B144" s="1" t="s">
        <v>5490</v>
      </c>
      <c r="C144" s="1">
        <v>12821.70001</v>
      </c>
      <c r="D144" s="1" t="s">
        <v>519</v>
      </c>
      <c r="E144" s="1" t="s">
        <v>1240</v>
      </c>
      <c r="F144" s="2" t="s">
        <v>2590</v>
      </c>
      <c r="G144" s="2">
        <v>4</v>
      </c>
    </row>
    <row r="145" spans="1:7" ht="25.5" x14ac:dyDescent="0.2">
      <c r="A145" s="1" t="s">
        <v>1468</v>
      </c>
      <c r="B145" s="1" t="s">
        <v>4203</v>
      </c>
      <c r="C145" s="1">
        <v>10684.75001</v>
      </c>
      <c r="D145" s="1" t="s">
        <v>3027</v>
      </c>
      <c r="E145" s="1" t="s">
        <v>5881</v>
      </c>
      <c r="F145" s="2" t="s">
        <v>2590</v>
      </c>
      <c r="G145" s="2">
        <v>2</v>
      </c>
    </row>
    <row r="146" spans="1:7" ht="25.5" x14ac:dyDescent="0.2">
      <c r="A146" s="1" t="s">
        <v>1467</v>
      </c>
      <c r="B146" s="1" t="s">
        <v>4203</v>
      </c>
      <c r="C146" s="1">
        <v>10000</v>
      </c>
      <c r="D146" s="1" t="s">
        <v>3027</v>
      </c>
      <c r="E146" s="1" t="s">
        <v>1240</v>
      </c>
      <c r="F146" s="2" t="s">
        <v>2590</v>
      </c>
      <c r="G146" s="2">
        <v>2</v>
      </c>
    </row>
    <row r="147" spans="1:7" ht="25.5" x14ac:dyDescent="0.2">
      <c r="A147" s="1" t="s">
        <v>1466</v>
      </c>
      <c r="B147" s="1" t="s">
        <v>390</v>
      </c>
      <c r="C147" s="1">
        <v>2136.950002</v>
      </c>
      <c r="D147" s="1" t="s">
        <v>6511</v>
      </c>
      <c r="E147" s="1" t="s">
        <v>5881</v>
      </c>
      <c r="F147" s="2" t="s">
        <v>2590</v>
      </c>
      <c r="G147" s="2">
        <v>0</v>
      </c>
    </row>
    <row r="148" spans="1:7" ht="25.5" x14ac:dyDescent="0.2">
      <c r="A148" s="1" t="s">
        <v>1465</v>
      </c>
      <c r="B148" s="1" t="s">
        <v>2674</v>
      </c>
      <c r="C148" s="1">
        <v>8547.8000100000008</v>
      </c>
      <c r="D148" s="1" t="s">
        <v>6511</v>
      </c>
      <c r="E148" s="1" t="s">
        <v>1240</v>
      </c>
      <c r="F148" s="2" t="s">
        <v>2590</v>
      </c>
      <c r="G148" s="2">
        <v>4</v>
      </c>
    </row>
    <row r="149" spans="1:7" ht="38.25" x14ac:dyDescent="0.2">
      <c r="A149" s="1" t="s">
        <v>1697</v>
      </c>
      <c r="B149" s="1" t="s">
        <v>6379</v>
      </c>
      <c r="C149" s="1">
        <v>8013.5625090000003</v>
      </c>
      <c r="D149" s="1" t="s">
        <v>6511</v>
      </c>
      <c r="E149" s="1" t="s">
        <v>2431</v>
      </c>
      <c r="F149" s="2" t="s">
        <v>2590</v>
      </c>
      <c r="G149" s="2">
        <v>8</v>
      </c>
    </row>
    <row r="150" spans="1:7" ht="25.5" x14ac:dyDescent="0.2">
      <c r="A150" s="1" t="s">
        <v>1693</v>
      </c>
      <c r="B150" s="1" t="s">
        <v>3781</v>
      </c>
      <c r="C150" s="1">
        <v>7123.1666750000004</v>
      </c>
      <c r="D150" s="1" t="s">
        <v>5482</v>
      </c>
      <c r="E150" s="1" t="s">
        <v>1240</v>
      </c>
      <c r="F150" s="2" t="s">
        <v>2590</v>
      </c>
      <c r="G150" s="2">
        <v>0</v>
      </c>
    </row>
    <row r="151" spans="1:7" ht="38.25" x14ac:dyDescent="0.2">
      <c r="A151" s="1" t="s">
        <v>1694</v>
      </c>
      <c r="B151" s="1" t="s">
        <v>3271</v>
      </c>
      <c r="C151" s="1">
        <v>40958.208379999996</v>
      </c>
      <c r="D151" s="1" t="s">
        <v>6511</v>
      </c>
      <c r="E151" s="1" t="s">
        <v>2431</v>
      </c>
      <c r="F151" s="2" t="s">
        <v>2590</v>
      </c>
      <c r="G151" s="2">
        <v>5</v>
      </c>
    </row>
    <row r="152" spans="1:7" ht="25.5" x14ac:dyDescent="0.2">
      <c r="A152" s="1" t="s">
        <v>1701</v>
      </c>
      <c r="B152" s="1" t="s">
        <v>5317</v>
      </c>
      <c r="C152" s="1">
        <v>11325.835010000001</v>
      </c>
      <c r="D152" s="1" t="s">
        <v>3027</v>
      </c>
      <c r="E152" s="1" t="s">
        <v>1240</v>
      </c>
      <c r="F152" s="2" t="s">
        <v>2590</v>
      </c>
      <c r="G152" s="2">
        <v>2</v>
      </c>
    </row>
    <row r="153" spans="1:7" ht="25.5" x14ac:dyDescent="0.2">
      <c r="A153" s="1" t="s">
        <v>1702</v>
      </c>
      <c r="B153" s="1" t="s">
        <v>690</v>
      </c>
      <c r="C153" s="1">
        <v>15000</v>
      </c>
      <c r="D153" s="1" t="s">
        <v>519</v>
      </c>
      <c r="E153" s="1" t="s">
        <v>1240</v>
      </c>
      <c r="F153" s="2" t="s">
        <v>6303</v>
      </c>
      <c r="G153" s="2">
        <v>2</v>
      </c>
    </row>
    <row r="154" spans="1:7" ht="25.5" x14ac:dyDescent="0.2">
      <c r="A154" s="1" t="s">
        <v>1699</v>
      </c>
      <c r="B154" s="1" t="s">
        <v>1377</v>
      </c>
      <c r="C154" s="1">
        <v>12000</v>
      </c>
      <c r="D154" s="1" t="s">
        <v>6511</v>
      </c>
      <c r="E154" s="1" t="s">
        <v>1240</v>
      </c>
      <c r="F154" s="2" t="s">
        <v>2590</v>
      </c>
      <c r="G154" s="2">
        <v>12</v>
      </c>
    </row>
    <row r="155" spans="1:7" ht="25.5" x14ac:dyDescent="0.2">
      <c r="A155" s="1" t="s">
        <v>1700</v>
      </c>
      <c r="B155" s="1" t="s">
        <v>1064</v>
      </c>
      <c r="C155" s="1">
        <v>8903.9583440000006</v>
      </c>
      <c r="D155" s="1" t="s">
        <v>381</v>
      </c>
      <c r="E155" s="1" t="s">
        <v>5350</v>
      </c>
      <c r="F155" s="2" t="s">
        <v>2590</v>
      </c>
      <c r="G155" s="2">
        <v>1</v>
      </c>
    </row>
    <row r="156" spans="1:7" ht="38.25" x14ac:dyDescent="0.2">
      <c r="A156" s="1" t="s">
        <v>1704</v>
      </c>
      <c r="B156" s="1" t="s">
        <v>3003</v>
      </c>
      <c r="C156" s="1">
        <v>8903.9583440000006</v>
      </c>
      <c r="D156" s="1" t="s">
        <v>4092</v>
      </c>
      <c r="E156" s="1" t="s">
        <v>2431</v>
      </c>
      <c r="F156" s="2" t="s">
        <v>2590</v>
      </c>
      <c r="G156" s="2">
        <v>2</v>
      </c>
    </row>
    <row r="157" spans="1:7" ht="38.25" x14ac:dyDescent="0.2">
      <c r="A157" s="1" t="s">
        <v>1706</v>
      </c>
      <c r="B157" s="1" t="s">
        <v>2637</v>
      </c>
      <c r="C157" s="1">
        <v>12821.70001</v>
      </c>
      <c r="D157" s="1" t="s">
        <v>3027</v>
      </c>
      <c r="E157" s="1" t="s">
        <v>2431</v>
      </c>
      <c r="F157" s="2" t="s">
        <v>2590</v>
      </c>
      <c r="G157" s="2">
        <v>10</v>
      </c>
    </row>
    <row r="158" spans="1:7" ht="38.25" x14ac:dyDescent="0.2">
      <c r="A158" s="1" t="s">
        <v>1703</v>
      </c>
      <c r="B158" s="1" t="s">
        <v>2175</v>
      </c>
      <c r="C158" s="1">
        <v>3205.4250040000002</v>
      </c>
      <c r="D158" s="1" t="s">
        <v>3027</v>
      </c>
      <c r="E158" s="1" t="s">
        <v>2431</v>
      </c>
      <c r="F158" s="2" t="s">
        <v>2590</v>
      </c>
      <c r="G158" s="2">
        <v>7</v>
      </c>
    </row>
    <row r="159" spans="1:7" ht="25.5" x14ac:dyDescent="0.2">
      <c r="A159" s="1" t="s">
        <v>1674</v>
      </c>
      <c r="B159" s="1" t="s">
        <v>5060</v>
      </c>
      <c r="C159" s="1">
        <v>6677.968758</v>
      </c>
      <c r="D159" s="1" t="s">
        <v>3027</v>
      </c>
      <c r="E159" s="1" t="s">
        <v>5350</v>
      </c>
      <c r="F159" s="2" t="s">
        <v>2590</v>
      </c>
      <c r="G159" s="2">
        <v>6</v>
      </c>
    </row>
    <row r="160" spans="1:7" ht="25.5" x14ac:dyDescent="0.2">
      <c r="A160" s="1" t="s">
        <v>1675</v>
      </c>
      <c r="B160" s="1" t="s">
        <v>354</v>
      </c>
      <c r="C160" s="1">
        <v>67794.987959999999</v>
      </c>
      <c r="D160" s="1" t="s">
        <v>3027</v>
      </c>
      <c r="E160" s="1" t="s">
        <v>1240</v>
      </c>
      <c r="F160" s="2" t="s">
        <v>2333</v>
      </c>
      <c r="G160" s="2">
        <v>15</v>
      </c>
    </row>
    <row r="161" spans="1:7" ht="25.5" x14ac:dyDescent="0.2">
      <c r="A161" s="1" t="s">
        <v>1676</v>
      </c>
      <c r="B161" s="1" t="s">
        <v>2735</v>
      </c>
      <c r="C161" s="1">
        <v>31250</v>
      </c>
      <c r="D161" s="1" t="s">
        <v>3027</v>
      </c>
      <c r="E161" s="1" t="s">
        <v>5350</v>
      </c>
      <c r="F161" s="2" t="s">
        <v>2590</v>
      </c>
      <c r="G161" s="2">
        <v>6</v>
      </c>
    </row>
    <row r="162" spans="1:7" ht="38.25" x14ac:dyDescent="0.2">
      <c r="A162" s="1" t="s">
        <v>1677</v>
      </c>
      <c r="B162" s="1" t="s">
        <v>2735</v>
      </c>
      <c r="C162" s="1">
        <v>2165.2740979999999</v>
      </c>
      <c r="D162" s="1" t="s">
        <v>3027</v>
      </c>
      <c r="E162" s="1" t="s">
        <v>2431</v>
      </c>
      <c r="F162" s="2" t="s">
        <v>2590</v>
      </c>
      <c r="G162" s="2">
        <v>2</v>
      </c>
    </row>
    <row r="163" spans="1:7" ht="38.25" x14ac:dyDescent="0.2">
      <c r="A163" s="1" t="s">
        <v>1678</v>
      </c>
      <c r="B163" s="1" t="s">
        <v>262</v>
      </c>
      <c r="C163" s="1">
        <v>7123.1666750000004</v>
      </c>
      <c r="D163" s="1" t="s">
        <v>381</v>
      </c>
      <c r="E163" s="1" t="s">
        <v>2431</v>
      </c>
      <c r="F163" s="2" t="s">
        <v>2590</v>
      </c>
      <c r="G163" s="2">
        <v>4</v>
      </c>
    </row>
    <row r="164" spans="1:7" ht="25.5" x14ac:dyDescent="0.2">
      <c r="A164" s="1" t="s">
        <v>1680</v>
      </c>
      <c r="B164" s="1" t="s">
        <v>3757</v>
      </c>
      <c r="C164" s="1">
        <v>130000</v>
      </c>
      <c r="D164" s="1" t="s">
        <v>3027</v>
      </c>
      <c r="E164" s="1" t="s">
        <v>1240</v>
      </c>
      <c r="F164" s="2" t="s">
        <v>2333</v>
      </c>
      <c r="G164" s="2">
        <v>3</v>
      </c>
    </row>
    <row r="165" spans="1:7" ht="25.5" x14ac:dyDescent="0.2">
      <c r="A165" s="1" t="s">
        <v>1681</v>
      </c>
      <c r="B165" s="1" t="s">
        <v>3757</v>
      </c>
      <c r="C165" s="1">
        <v>4451.9791720000003</v>
      </c>
      <c r="D165" s="1" t="s">
        <v>3027</v>
      </c>
      <c r="E165" s="1" t="s">
        <v>1240</v>
      </c>
      <c r="F165" s="2" t="s">
        <v>2590</v>
      </c>
      <c r="G165" s="2">
        <v>6</v>
      </c>
    </row>
    <row r="166" spans="1:7" ht="25.5" x14ac:dyDescent="0.2">
      <c r="A166" s="1" t="s">
        <v>1682</v>
      </c>
      <c r="B166" s="1" t="s">
        <v>3290</v>
      </c>
      <c r="C166" s="1">
        <v>9600</v>
      </c>
      <c r="D166" s="1" t="s">
        <v>6511</v>
      </c>
      <c r="E166" s="1" t="s">
        <v>1240</v>
      </c>
      <c r="F166" s="2" t="s">
        <v>4976</v>
      </c>
      <c r="G166" s="2">
        <v>2</v>
      </c>
    </row>
    <row r="167" spans="1:7" ht="25.5" x14ac:dyDescent="0.2">
      <c r="A167" s="1" t="s">
        <v>1683</v>
      </c>
      <c r="B167" s="1" t="s">
        <v>5196</v>
      </c>
      <c r="C167" s="1">
        <v>6945.0875079999996</v>
      </c>
      <c r="D167" s="1" t="s">
        <v>6511</v>
      </c>
      <c r="E167" s="1" t="s">
        <v>1240</v>
      </c>
      <c r="F167" s="2" t="s">
        <v>2590</v>
      </c>
      <c r="G167" s="2">
        <v>1</v>
      </c>
    </row>
    <row r="168" spans="1:7" ht="38.25" x14ac:dyDescent="0.2">
      <c r="A168" s="1" t="s">
        <v>1684</v>
      </c>
      <c r="B168" s="1" t="s">
        <v>6226</v>
      </c>
      <c r="C168" s="1">
        <v>10684.75001</v>
      </c>
      <c r="D168" s="1" t="s">
        <v>519</v>
      </c>
      <c r="E168" s="1" t="s">
        <v>2431</v>
      </c>
      <c r="F168" s="2" t="s">
        <v>2590</v>
      </c>
      <c r="G168" s="2">
        <v>7</v>
      </c>
    </row>
    <row r="169" spans="1:7" ht="25.5" x14ac:dyDescent="0.2">
      <c r="A169" s="1" t="s">
        <v>1692</v>
      </c>
      <c r="B169" s="1" t="s">
        <v>5868</v>
      </c>
      <c r="C169" s="1">
        <v>8547.8000100000008</v>
      </c>
      <c r="D169" s="1" t="s">
        <v>6511</v>
      </c>
      <c r="E169" s="1" t="s">
        <v>5350</v>
      </c>
      <c r="F169" s="2" t="s">
        <v>2590</v>
      </c>
      <c r="G169" s="2">
        <v>3.5</v>
      </c>
    </row>
    <row r="170" spans="1:7" ht="25.5" x14ac:dyDescent="0.2">
      <c r="A170" s="1" t="s">
        <v>1665</v>
      </c>
      <c r="B170" s="1" t="s">
        <v>6407</v>
      </c>
      <c r="C170" s="1">
        <v>35000</v>
      </c>
      <c r="D170" s="1" t="s">
        <v>6511</v>
      </c>
      <c r="E170" s="1" t="s">
        <v>1240</v>
      </c>
      <c r="F170" s="2" t="s">
        <v>2590</v>
      </c>
      <c r="G170" s="2">
        <v>10</v>
      </c>
    </row>
    <row r="171" spans="1:7" ht="25.5" x14ac:dyDescent="0.2">
      <c r="A171" s="1" t="s">
        <v>1666</v>
      </c>
      <c r="B171" s="1" t="s">
        <v>5433</v>
      </c>
      <c r="C171" s="1">
        <v>17807.916689999998</v>
      </c>
      <c r="D171" s="1" t="s">
        <v>6511</v>
      </c>
      <c r="E171" s="1" t="s">
        <v>5350</v>
      </c>
      <c r="F171" s="2" t="s">
        <v>2590</v>
      </c>
      <c r="G171" s="2">
        <v>12</v>
      </c>
    </row>
    <row r="172" spans="1:7" ht="38.25" x14ac:dyDescent="0.2">
      <c r="A172" s="1" t="s">
        <v>1663</v>
      </c>
      <c r="B172" s="1" t="s">
        <v>308</v>
      </c>
      <c r="C172" s="1">
        <v>3205.4250040000002</v>
      </c>
      <c r="D172" s="1" t="s">
        <v>519</v>
      </c>
      <c r="E172" s="1" t="s">
        <v>2431</v>
      </c>
      <c r="F172" s="2" t="s">
        <v>2590</v>
      </c>
      <c r="G172" s="2">
        <v>4</v>
      </c>
    </row>
    <row r="173" spans="1:7" ht="25.5" x14ac:dyDescent="0.2">
      <c r="A173" s="1" t="s">
        <v>1664</v>
      </c>
      <c r="B173" s="1" t="s">
        <v>4480</v>
      </c>
      <c r="C173" s="1">
        <v>60000</v>
      </c>
      <c r="D173" s="1" t="s">
        <v>3027</v>
      </c>
      <c r="E173" s="1" t="s">
        <v>1240</v>
      </c>
      <c r="F173" s="2" t="s">
        <v>6303</v>
      </c>
      <c r="G173" s="2">
        <v>10</v>
      </c>
    </row>
    <row r="174" spans="1:7" ht="25.5" x14ac:dyDescent="0.2">
      <c r="A174" s="1" t="s">
        <v>1659</v>
      </c>
      <c r="B174" s="1" t="s">
        <v>4705</v>
      </c>
      <c r="C174" s="1">
        <v>14246.333350000001</v>
      </c>
      <c r="D174" s="1" t="s">
        <v>3027</v>
      </c>
      <c r="E174" s="1" t="s">
        <v>5350</v>
      </c>
      <c r="F174" s="2" t="s">
        <v>2590</v>
      </c>
      <c r="G174" s="2">
        <v>13</v>
      </c>
    </row>
    <row r="175" spans="1:7" ht="25.5" x14ac:dyDescent="0.2">
      <c r="A175" s="1" t="s">
        <v>1661</v>
      </c>
      <c r="B175" s="1" t="s">
        <v>4971</v>
      </c>
      <c r="C175" s="1">
        <v>10684.75001</v>
      </c>
      <c r="D175" s="1" t="s">
        <v>3027</v>
      </c>
      <c r="E175" s="1" t="s">
        <v>5350</v>
      </c>
      <c r="F175" s="2" t="s">
        <v>2590</v>
      </c>
      <c r="G175" s="2">
        <v>8</v>
      </c>
    </row>
    <row r="176" spans="1:7" ht="38.25" x14ac:dyDescent="0.2">
      <c r="A176" s="1" t="s">
        <v>1657</v>
      </c>
      <c r="B176" s="1" t="s">
        <v>2028</v>
      </c>
      <c r="C176" s="1">
        <v>40000</v>
      </c>
      <c r="D176" s="1" t="s">
        <v>3027</v>
      </c>
      <c r="E176" s="1" t="s">
        <v>2431</v>
      </c>
      <c r="F176" s="2" t="s">
        <v>2590</v>
      </c>
      <c r="G176" s="2">
        <v>15</v>
      </c>
    </row>
    <row r="177" spans="1:7" ht="25.5" x14ac:dyDescent="0.2">
      <c r="A177" s="1" t="s">
        <v>1658</v>
      </c>
      <c r="B177" s="1" t="s">
        <v>6266</v>
      </c>
      <c r="C177" s="1">
        <v>5022</v>
      </c>
      <c r="D177" s="1" t="s">
        <v>6511</v>
      </c>
      <c r="E177" s="1" t="s">
        <v>1240</v>
      </c>
      <c r="F177" s="2" t="s">
        <v>2590</v>
      </c>
      <c r="G177" s="2">
        <v>15</v>
      </c>
    </row>
    <row r="178" spans="1:7" ht="38.25" x14ac:dyDescent="0.2">
      <c r="A178" s="1" t="s">
        <v>1669</v>
      </c>
      <c r="B178" s="1" t="s">
        <v>1569</v>
      </c>
      <c r="C178" s="1">
        <v>7301.2458420000003</v>
      </c>
      <c r="D178" s="1" t="s">
        <v>6511</v>
      </c>
      <c r="E178" s="1" t="s">
        <v>2431</v>
      </c>
      <c r="F178" s="2" t="s">
        <v>2590</v>
      </c>
      <c r="G178" s="2">
        <v>5</v>
      </c>
    </row>
    <row r="179" spans="1:7" ht="38.25" x14ac:dyDescent="0.2">
      <c r="A179" s="1" t="s">
        <v>1671</v>
      </c>
      <c r="B179" s="1" t="s">
        <v>1262</v>
      </c>
      <c r="C179" s="1">
        <v>19831.432820000002</v>
      </c>
      <c r="D179" s="1" t="s">
        <v>6511</v>
      </c>
      <c r="E179" s="1" t="s">
        <v>2431</v>
      </c>
      <c r="F179" s="2" t="s">
        <v>4976</v>
      </c>
      <c r="G179" s="2">
        <v>5</v>
      </c>
    </row>
    <row r="180" spans="1:7" ht="25.5" x14ac:dyDescent="0.2">
      <c r="A180" s="1" t="s">
        <v>1670</v>
      </c>
      <c r="B180" s="1" t="s">
        <v>2406</v>
      </c>
      <c r="C180" s="1">
        <v>10684.75001</v>
      </c>
      <c r="D180" s="1" t="s">
        <v>3027</v>
      </c>
      <c r="E180" s="1" t="s">
        <v>1240</v>
      </c>
      <c r="F180" s="2" t="s">
        <v>2590</v>
      </c>
      <c r="G180" s="2">
        <v>5</v>
      </c>
    </row>
    <row r="181" spans="1:7" ht="25.5" x14ac:dyDescent="0.2">
      <c r="A181" s="1" t="s">
        <v>1645</v>
      </c>
      <c r="B181" s="1" t="s">
        <v>1399</v>
      </c>
      <c r="C181" s="1">
        <v>4800</v>
      </c>
      <c r="D181" s="1" t="s">
        <v>6511</v>
      </c>
      <c r="E181" s="1" t="s">
        <v>1240</v>
      </c>
      <c r="F181" s="2" t="s">
        <v>2590</v>
      </c>
      <c r="G181" s="2">
        <v>2</v>
      </c>
    </row>
    <row r="182" spans="1:7" ht="25.5" x14ac:dyDescent="0.2">
      <c r="A182" s="1" t="s">
        <v>1646</v>
      </c>
      <c r="B182" s="1" t="s">
        <v>5405</v>
      </c>
      <c r="C182" s="1">
        <v>83846.362970000002</v>
      </c>
      <c r="D182" s="1" t="s">
        <v>6511</v>
      </c>
      <c r="E182" s="1" t="s">
        <v>1240</v>
      </c>
      <c r="F182" s="2" t="s">
        <v>6303</v>
      </c>
      <c r="G182" s="2">
        <v>7</v>
      </c>
    </row>
    <row r="183" spans="1:7" ht="25.5" x14ac:dyDescent="0.2">
      <c r="A183" s="1" t="s">
        <v>1647</v>
      </c>
      <c r="B183" s="1" t="s">
        <v>4688</v>
      </c>
      <c r="C183" s="1">
        <v>15000</v>
      </c>
      <c r="D183" s="1" t="s">
        <v>2089</v>
      </c>
      <c r="E183" s="1" t="s">
        <v>5350</v>
      </c>
      <c r="F183" s="2" t="s">
        <v>2590</v>
      </c>
      <c r="G183" s="2">
        <v>2</v>
      </c>
    </row>
    <row r="184" spans="1:7" ht="25.5" x14ac:dyDescent="0.2">
      <c r="A184" s="1" t="s">
        <v>1648</v>
      </c>
      <c r="B184" s="1" t="s">
        <v>5751</v>
      </c>
      <c r="C184" s="1">
        <v>10000</v>
      </c>
      <c r="D184" s="1" t="s">
        <v>6511</v>
      </c>
      <c r="E184" s="1" t="s">
        <v>1240</v>
      </c>
      <c r="F184" s="2" t="s">
        <v>2590</v>
      </c>
      <c r="G184" s="2">
        <v>12</v>
      </c>
    </row>
    <row r="185" spans="1:7" ht="25.5" x14ac:dyDescent="0.2">
      <c r="A185" s="1" t="s">
        <v>1641</v>
      </c>
      <c r="B185" s="1" t="s">
        <v>246</v>
      </c>
      <c r="C185" s="1">
        <v>116637.1921</v>
      </c>
      <c r="D185" s="1" t="s">
        <v>3027</v>
      </c>
      <c r="E185" s="1" t="s">
        <v>1240</v>
      </c>
      <c r="F185" s="2" t="s">
        <v>6303</v>
      </c>
      <c r="G185" s="2">
        <v>5</v>
      </c>
    </row>
    <row r="186" spans="1:7" ht="38.25" x14ac:dyDescent="0.2">
      <c r="A186" s="1" t="s">
        <v>1642</v>
      </c>
      <c r="B186" s="1" t="s">
        <v>5386</v>
      </c>
      <c r="C186" s="1">
        <v>34357.533969999997</v>
      </c>
      <c r="D186" s="1" t="s">
        <v>6511</v>
      </c>
      <c r="E186" s="1" t="s">
        <v>2431</v>
      </c>
      <c r="F186" s="2" t="s">
        <v>6303</v>
      </c>
      <c r="G186" s="2">
        <v>1.5</v>
      </c>
    </row>
    <row r="187" spans="1:7" ht="25.5" x14ac:dyDescent="0.2">
      <c r="A187" s="1" t="s">
        <v>1643</v>
      </c>
      <c r="B187" s="1" t="s">
        <v>5862</v>
      </c>
      <c r="C187" s="1">
        <v>102451.5877</v>
      </c>
      <c r="D187" s="1" t="s">
        <v>3027</v>
      </c>
      <c r="E187" s="1" t="s">
        <v>1240</v>
      </c>
      <c r="F187" s="2" t="s">
        <v>6303</v>
      </c>
      <c r="G187" s="2">
        <v>15</v>
      </c>
    </row>
    <row r="188" spans="1:7" ht="25.5" x14ac:dyDescent="0.2">
      <c r="A188" s="1" t="s">
        <v>1644</v>
      </c>
      <c r="B188" s="1" t="s">
        <v>5511</v>
      </c>
      <c r="C188" s="1">
        <v>16000</v>
      </c>
      <c r="D188" s="1" t="s">
        <v>4092</v>
      </c>
      <c r="E188" s="1" t="s">
        <v>5350</v>
      </c>
      <c r="F188" s="2" t="s">
        <v>2590</v>
      </c>
      <c r="G188" s="2">
        <v>5</v>
      </c>
    </row>
    <row r="189" spans="1:7" ht="25.5" x14ac:dyDescent="0.2">
      <c r="A189" s="1" t="s">
        <v>1653</v>
      </c>
      <c r="B189" s="1" t="s">
        <v>1247</v>
      </c>
      <c r="C189" s="1">
        <v>6000</v>
      </c>
      <c r="D189" s="1" t="s">
        <v>3027</v>
      </c>
      <c r="E189" s="1" t="s">
        <v>5350</v>
      </c>
      <c r="F189" s="2" t="s">
        <v>2590</v>
      </c>
      <c r="G189" s="2">
        <v>6</v>
      </c>
    </row>
    <row r="190" spans="1:7" ht="38.25" x14ac:dyDescent="0.2">
      <c r="A190" s="1" t="s">
        <v>1655</v>
      </c>
      <c r="B190" s="1" t="s">
        <v>6264</v>
      </c>
      <c r="C190" s="1">
        <v>6410.850007</v>
      </c>
      <c r="D190" s="1" t="s">
        <v>3027</v>
      </c>
      <c r="E190" s="1" t="s">
        <v>2431</v>
      </c>
      <c r="F190" s="2" t="s">
        <v>2590</v>
      </c>
      <c r="G190" s="2">
        <v>6</v>
      </c>
    </row>
    <row r="191" spans="1:7" ht="25.5" x14ac:dyDescent="0.2">
      <c r="A191" s="1" t="s">
        <v>1654</v>
      </c>
      <c r="B191" s="1" t="s">
        <v>1203</v>
      </c>
      <c r="C191" s="1">
        <v>36000</v>
      </c>
      <c r="D191" s="1" t="s">
        <v>4092</v>
      </c>
      <c r="E191" s="1" t="s">
        <v>5881</v>
      </c>
      <c r="F191" s="2" t="s">
        <v>2590</v>
      </c>
      <c r="G191" s="2">
        <v>7</v>
      </c>
    </row>
    <row r="192" spans="1:7" ht="25.5" x14ac:dyDescent="0.2">
      <c r="A192" s="1" t="s">
        <v>1775</v>
      </c>
      <c r="B192" s="1" t="s">
        <v>1133</v>
      </c>
      <c r="C192" s="1">
        <v>20000</v>
      </c>
      <c r="D192" s="1" t="s">
        <v>4092</v>
      </c>
      <c r="E192" s="1" t="s">
        <v>5881</v>
      </c>
      <c r="F192" s="2" t="s">
        <v>2590</v>
      </c>
      <c r="G192" s="2">
        <v>7</v>
      </c>
    </row>
    <row r="193" spans="1:7" ht="25.5" x14ac:dyDescent="0.2">
      <c r="A193" s="1" t="s">
        <v>1774</v>
      </c>
      <c r="B193" s="1" t="s">
        <v>3457</v>
      </c>
      <c r="C193" s="1">
        <v>4273.9000050000004</v>
      </c>
      <c r="D193" s="1" t="s">
        <v>519</v>
      </c>
      <c r="E193" s="1" t="s">
        <v>1240</v>
      </c>
      <c r="F193" s="2" t="s">
        <v>2590</v>
      </c>
      <c r="G193" s="2">
        <v>8</v>
      </c>
    </row>
    <row r="194" spans="1:7" ht="38.25" x14ac:dyDescent="0.2">
      <c r="A194" s="1" t="s">
        <v>1773</v>
      </c>
      <c r="B194" s="1" t="s">
        <v>3457</v>
      </c>
      <c r="C194" s="1">
        <v>37828.278530000003</v>
      </c>
      <c r="D194" s="1" t="s">
        <v>1409</v>
      </c>
      <c r="E194" s="1" t="s">
        <v>2431</v>
      </c>
      <c r="F194" s="2" t="s">
        <v>6303</v>
      </c>
      <c r="G194" s="2">
        <v>8</v>
      </c>
    </row>
    <row r="195" spans="1:7" ht="38.25" x14ac:dyDescent="0.2">
      <c r="A195" s="1" t="s">
        <v>1770</v>
      </c>
      <c r="B195" s="1" t="s">
        <v>2601</v>
      </c>
      <c r="C195" s="1">
        <v>11000</v>
      </c>
      <c r="D195" s="1" t="s">
        <v>3027</v>
      </c>
      <c r="E195" s="1" t="s">
        <v>2431</v>
      </c>
      <c r="F195" s="2" t="s">
        <v>2590</v>
      </c>
      <c r="G195" s="2">
        <v>4.5</v>
      </c>
    </row>
    <row r="196" spans="1:7" ht="25.5" x14ac:dyDescent="0.2">
      <c r="A196" s="1" t="s">
        <v>1780</v>
      </c>
      <c r="B196" s="1" t="s">
        <v>2601</v>
      </c>
      <c r="C196" s="1">
        <v>8000</v>
      </c>
      <c r="D196" s="1" t="s">
        <v>6511</v>
      </c>
      <c r="E196" s="1" t="s">
        <v>5350</v>
      </c>
      <c r="F196" s="2" t="s">
        <v>2590</v>
      </c>
      <c r="G196" s="2">
        <v>6</v>
      </c>
    </row>
    <row r="197" spans="1:7" ht="38.25" x14ac:dyDescent="0.2">
      <c r="A197" s="1" t="s">
        <v>1778</v>
      </c>
      <c r="B197" s="1" t="s">
        <v>289</v>
      </c>
      <c r="C197" s="1">
        <v>4006.7812549999999</v>
      </c>
      <c r="D197" s="1" t="s">
        <v>381</v>
      </c>
      <c r="E197" s="1" t="s">
        <v>2431</v>
      </c>
      <c r="F197" s="2" t="s">
        <v>2590</v>
      </c>
      <c r="G197" s="2">
        <v>5.5</v>
      </c>
    </row>
    <row r="198" spans="1:7" ht="25.5" x14ac:dyDescent="0.2">
      <c r="A198" s="1" t="s">
        <v>1777</v>
      </c>
      <c r="B198" s="1" t="s">
        <v>5918</v>
      </c>
      <c r="C198" s="1">
        <v>9171.032357</v>
      </c>
      <c r="D198" s="1" t="s">
        <v>3027</v>
      </c>
      <c r="E198" s="1" t="s">
        <v>5350</v>
      </c>
      <c r="F198" s="2" t="s">
        <v>4976</v>
      </c>
      <c r="G198" s="2">
        <v>5</v>
      </c>
    </row>
    <row r="199" spans="1:7" ht="25.5" x14ac:dyDescent="0.2">
      <c r="A199" s="1" t="s">
        <v>1785</v>
      </c>
      <c r="B199" s="1" t="s">
        <v>5918</v>
      </c>
      <c r="C199" s="1">
        <v>4273.9000050000004</v>
      </c>
      <c r="D199" s="1" t="s">
        <v>6511</v>
      </c>
      <c r="E199" s="1" t="s">
        <v>5350</v>
      </c>
      <c r="F199" s="2" t="s">
        <v>2590</v>
      </c>
      <c r="G199" s="2">
        <v>20</v>
      </c>
    </row>
    <row r="200" spans="1:7" ht="38.25" x14ac:dyDescent="0.2">
      <c r="A200" s="1" t="s">
        <v>1786</v>
      </c>
      <c r="B200" s="1" t="s">
        <v>4745</v>
      </c>
      <c r="C200" s="1">
        <v>12465.54168</v>
      </c>
      <c r="D200" s="1" t="s">
        <v>6511</v>
      </c>
      <c r="E200" s="1" t="s">
        <v>2431</v>
      </c>
      <c r="F200" s="2" t="s">
        <v>2590</v>
      </c>
      <c r="G200" s="2">
        <v>5</v>
      </c>
    </row>
    <row r="201" spans="1:7" ht="25.5" x14ac:dyDescent="0.2">
      <c r="A201" s="1" t="s">
        <v>1783</v>
      </c>
      <c r="B201" s="1" t="s">
        <v>5061</v>
      </c>
      <c r="C201" s="1">
        <v>24000</v>
      </c>
      <c r="D201" s="1" t="s">
        <v>6511</v>
      </c>
      <c r="E201" s="1" t="s">
        <v>5350</v>
      </c>
      <c r="F201" s="2" t="s">
        <v>2590</v>
      </c>
      <c r="G201" s="2">
        <v>1</v>
      </c>
    </row>
    <row r="202" spans="1:7" ht="25.5" x14ac:dyDescent="0.2">
      <c r="A202" s="1" t="s">
        <v>1784</v>
      </c>
      <c r="B202" s="1" t="s">
        <v>4577</v>
      </c>
      <c r="C202" s="1">
        <v>20000</v>
      </c>
      <c r="D202" s="1" t="s">
        <v>5482</v>
      </c>
      <c r="E202" s="1" t="s">
        <v>5350</v>
      </c>
      <c r="F202" s="2" t="s">
        <v>6303</v>
      </c>
      <c r="G202" s="2">
        <v>15</v>
      </c>
    </row>
    <row r="203" spans="1:7" ht="25.5" x14ac:dyDescent="0.2">
      <c r="A203" s="1" t="s">
        <v>1753</v>
      </c>
      <c r="B203" s="1" t="s">
        <v>6102</v>
      </c>
      <c r="C203" s="1">
        <v>62000</v>
      </c>
      <c r="D203" s="1" t="s">
        <v>6511</v>
      </c>
      <c r="E203" s="1" t="s">
        <v>5350</v>
      </c>
      <c r="F203" s="2" t="s">
        <v>818</v>
      </c>
      <c r="G203" s="2">
        <v>20</v>
      </c>
    </row>
    <row r="204" spans="1:7" ht="38.25" x14ac:dyDescent="0.2">
      <c r="A204" s="1" t="s">
        <v>1752</v>
      </c>
      <c r="B204" s="1" t="s">
        <v>734</v>
      </c>
      <c r="C204" s="1">
        <v>14960</v>
      </c>
      <c r="D204" s="1" t="s">
        <v>2089</v>
      </c>
      <c r="E204" s="1" t="s">
        <v>2431</v>
      </c>
      <c r="F204" s="2" t="s">
        <v>2590</v>
      </c>
      <c r="G204" s="2">
        <v>2</v>
      </c>
    </row>
    <row r="205" spans="1:7" ht="25.5" x14ac:dyDescent="0.2">
      <c r="A205" s="1" t="s">
        <v>1756</v>
      </c>
      <c r="B205" s="1" t="s">
        <v>5450</v>
      </c>
      <c r="C205" s="1">
        <v>2136.950002</v>
      </c>
      <c r="D205" s="1" t="s">
        <v>519</v>
      </c>
      <c r="E205" s="1" t="s">
        <v>5350</v>
      </c>
      <c r="F205" s="2" t="s">
        <v>2590</v>
      </c>
      <c r="G205" s="2">
        <v>2</v>
      </c>
    </row>
    <row r="206" spans="1:7" ht="25.5" x14ac:dyDescent="0.2">
      <c r="A206" s="1" t="s">
        <v>1754</v>
      </c>
      <c r="B206" s="1" t="s">
        <v>387</v>
      </c>
      <c r="C206" s="1">
        <v>30232</v>
      </c>
      <c r="D206" s="1" t="s">
        <v>519</v>
      </c>
      <c r="E206" s="1" t="s">
        <v>5350</v>
      </c>
      <c r="F206" s="2" t="s">
        <v>818</v>
      </c>
      <c r="G206" s="2">
        <v>5</v>
      </c>
    </row>
    <row r="207" spans="1:7" ht="38.25" x14ac:dyDescent="0.2">
      <c r="A207" s="1" t="s">
        <v>1758</v>
      </c>
      <c r="B207" s="1" t="s">
        <v>387</v>
      </c>
      <c r="C207" s="1">
        <v>41000</v>
      </c>
      <c r="D207" s="1" t="s">
        <v>6511</v>
      </c>
      <c r="E207" s="1" t="s">
        <v>2431</v>
      </c>
      <c r="F207" s="2" t="s">
        <v>818</v>
      </c>
      <c r="G207" s="2">
        <v>4</v>
      </c>
    </row>
    <row r="208" spans="1:7" ht="25.5" x14ac:dyDescent="0.2">
      <c r="A208" s="1" t="s">
        <v>1757</v>
      </c>
      <c r="B208" s="1" t="s">
        <v>353</v>
      </c>
      <c r="C208" s="1">
        <v>96891.417360000007</v>
      </c>
      <c r="D208" s="1" t="s">
        <v>6511</v>
      </c>
      <c r="E208" s="1" t="s">
        <v>5350</v>
      </c>
      <c r="F208" s="2" t="s">
        <v>2333</v>
      </c>
      <c r="G208" s="2">
        <v>11</v>
      </c>
    </row>
    <row r="209" spans="1:7" ht="38.25" x14ac:dyDescent="0.2">
      <c r="A209" s="1" t="s">
        <v>1760</v>
      </c>
      <c r="B209" s="1" t="s">
        <v>727</v>
      </c>
      <c r="C209" s="1">
        <v>21369.500019999999</v>
      </c>
      <c r="D209" s="1" t="s">
        <v>3027</v>
      </c>
      <c r="E209" s="1" t="s">
        <v>2431</v>
      </c>
      <c r="F209" s="2" t="s">
        <v>2590</v>
      </c>
      <c r="G209" s="2">
        <v>14</v>
      </c>
    </row>
    <row r="210" spans="1:7" ht="38.25" x14ac:dyDescent="0.2">
      <c r="A210" s="1" t="s">
        <v>1761</v>
      </c>
      <c r="B210" s="1" t="s">
        <v>2550</v>
      </c>
      <c r="C210" s="1">
        <v>3650.6229210000001</v>
      </c>
      <c r="D210" s="1" t="s">
        <v>519</v>
      </c>
      <c r="E210" s="1" t="s">
        <v>2431</v>
      </c>
      <c r="F210" s="2" t="s">
        <v>2590</v>
      </c>
      <c r="G210" s="2">
        <v>10</v>
      </c>
    </row>
    <row r="211" spans="1:7" ht="38.25" x14ac:dyDescent="0.2">
      <c r="A211" s="1" t="s">
        <v>1762</v>
      </c>
      <c r="B211" s="1" t="s">
        <v>2550</v>
      </c>
      <c r="C211" s="1">
        <v>19068</v>
      </c>
      <c r="D211" s="1" t="s">
        <v>519</v>
      </c>
      <c r="E211" s="1" t="s">
        <v>2431</v>
      </c>
      <c r="F211" s="2" t="s">
        <v>2590</v>
      </c>
      <c r="G211" s="2">
        <v>20</v>
      </c>
    </row>
    <row r="212" spans="1:7" ht="38.25" x14ac:dyDescent="0.2">
      <c r="A212" s="1" t="s">
        <v>1763</v>
      </c>
      <c r="B212" s="1" t="s">
        <v>5334</v>
      </c>
      <c r="C212" s="1">
        <v>5342.3750060000002</v>
      </c>
      <c r="D212" s="1" t="s">
        <v>2089</v>
      </c>
      <c r="E212" s="1" t="s">
        <v>2431</v>
      </c>
      <c r="F212" s="2" t="s">
        <v>2590</v>
      </c>
      <c r="G212" s="2">
        <v>4</v>
      </c>
    </row>
    <row r="213" spans="1:7" ht="38.25" x14ac:dyDescent="0.2">
      <c r="A213" s="1" t="s">
        <v>1764</v>
      </c>
      <c r="B213" s="1" t="s">
        <v>1254</v>
      </c>
      <c r="C213" s="1">
        <v>48000</v>
      </c>
      <c r="D213" s="1" t="s">
        <v>5482</v>
      </c>
      <c r="E213" s="1" t="s">
        <v>2431</v>
      </c>
      <c r="F213" s="2" t="s">
        <v>2590</v>
      </c>
      <c r="G213" s="2">
        <v>3</v>
      </c>
    </row>
    <row r="214" spans="1:7" ht="25.5" x14ac:dyDescent="0.2">
      <c r="A214" s="1" t="s">
        <v>1737</v>
      </c>
      <c r="B214" s="1" t="s">
        <v>3276</v>
      </c>
      <c r="C214" s="1">
        <v>3917.7416710000002</v>
      </c>
      <c r="D214" s="1" t="s">
        <v>4092</v>
      </c>
      <c r="E214" s="1" t="s">
        <v>1240</v>
      </c>
      <c r="F214" s="2" t="s">
        <v>2590</v>
      </c>
      <c r="G214" s="2">
        <v>2</v>
      </c>
    </row>
    <row r="215" spans="1:7" ht="38.25" x14ac:dyDescent="0.2">
      <c r="A215" s="1" t="s">
        <v>1736</v>
      </c>
      <c r="B215" s="1" t="s">
        <v>1152</v>
      </c>
      <c r="C215" s="1">
        <v>13500</v>
      </c>
      <c r="D215" s="1" t="s">
        <v>381</v>
      </c>
      <c r="E215" s="1" t="s">
        <v>2431</v>
      </c>
      <c r="F215" s="2" t="s">
        <v>2590</v>
      </c>
      <c r="G215" s="2">
        <v>2.5</v>
      </c>
    </row>
    <row r="216" spans="1:7" ht="25.5" x14ac:dyDescent="0.2">
      <c r="A216" s="1" t="s">
        <v>1735</v>
      </c>
      <c r="B216" s="1" t="s">
        <v>2195</v>
      </c>
      <c r="C216" s="1">
        <v>45000</v>
      </c>
      <c r="D216" s="1" t="s">
        <v>3027</v>
      </c>
      <c r="E216" s="1" t="s">
        <v>5881</v>
      </c>
      <c r="F216" s="2" t="s">
        <v>2590</v>
      </c>
      <c r="G216" s="2">
        <v>15</v>
      </c>
    </row>
    <row r="217" spans="1:7" ht="25.5" x14ac:dyDescent="0.2">
      <c r="A217" s="1" t="s">
        <v>1734</v>
      </c>
      <c r="B217" s="1" t="s">
        <v>3229</v>
      </c>
      <c r="C217" s="1">
        <v>69871.969140000001</v>
      </c>
      <c r="D217" s="1" t="s">
        <v>2893</v>
      </c>
      <c r="E217" s="1" t="s">
        <v>5350</v>
      </c>
      <c r="F217" s="2" t="s">
        <v>6303</v>
      </c>
      <c r="G217" s="2">
        <v>18</v>
      </c>
    </row>
    <row r="218" spans="1:7" ht="25.5" x14ac:dyDescent="0.2">
      <c r="A218" s="1" t="s">
        <v>1733</v>
      </c>
      <c r="B218" s="1" t="s">
        <v>1347</v>
      </c>
      <c r="C218" s="1">
        <v>8547.8000100000008</v>
      </c>
      <c r="D218" s="1" t="s">
        <v>3027</v>
      </c>
      <c r="E218" s="1" t="s">
        <v>1240</v>
      </c>
      <c r="F218" s="2" t="s">
        <v>2590</v>
      </c>
      <c r="G218" s="2">
        <v>11</v>
      </c>
    </row>
    <row r="219" spans="1:7" ht="25.5" x14ac:dyDescent="0.2">
      <c r="A219" s="1" t="s">
        <v>1743</v>
      </c>
      <c r="B219" s="1" t="s">
        <v>5025</v>
      </c>
      <c r="C219" s="1">
        <v>9146.5655459999998</v>
      </c>
      <c r="D219" s="1" t="s">
        <v>519</v>
      </c>
      <c r="E219" s="1" t="s">
        <v>5881</v>
      </c>
      <c r="F219" s="2" t="s">
        <v>2590</v>
      </c>
      <c r="G219" s="2">
        <v>7</v>
      </c>
    </row>
    <row r="220" spans="1:7" ht="38.25" x14ac:dyDescent="0.2">
      <c r="A220" s="1" t="s">
        <v>1744</v>
      </c>
      <c r="B220" s="1" t="s">
        <v>2700</v>
      </c>
      <c r="C220" s="1">
        <v>10150.51251</v>
      </c>
      <c r="D220" s="1" t="s">
        <v>6511</v>
      </c>
      <c r="E220" s="1" t="s">
        <v>2431</v>
      </c>
      <c r="F220" s="2" t="s">
        <v>2590</v>
      </c>
      <c r="G220" s="2">
        <v>2.4</v>
      </c>
    </row>
    <row r="221" spans="1:7" ht="25.5" x14ac:dyDescent="0.2">
      <c r="A221" s="1" t="s">
        <v>1741</v>
      </c>
      <c r="B221" s="1" t="s">
        <v>4281</v>
      </c>
      <c r="C221" s="1">
        <v>11325.835010000001</v>
      </c>
      <c r="D221" s="1" t="s">
        <v>3027</v>
      </c>
      <c r="E221" s="1" t="s">
        <v>1240</v>
      </c>
      <c r="F221" s="2" t="s">
        <v>2590</v>
      </c>
      <c r="G221" s="2">
        <v>7</v>
      </c>
    </row>
    <row r="222" spans="1:7" ht="38.25" x14ac:dyDescent="0.2">
      <c r="A222" s="1" t="s">
        <v>1742</v>
      </c>
      <c r="B222" s="1" t="s">
        <v>896</v>
      </c>
      <c r="C222" s="1">
        <v>1910.535969</v>
      </c>
      <c r="D222" s="1" t="s">
        <v>381</v>
      </c>
      <c r="E222" s="1" t="s">
        <v>2431</v>
      </c>
      <c r="F222" s="2" t="s">
        <v>2590</v>
      </c>
      <c r="G222" s="2">
        <v>7</v>
      </c>
    </row>
    <row r="223" spans="1:7" ht="25.5" x14ac:dyDescent="0.2">
      <c r="A223" s="1" t="s">
        <v>1739</v>
      </c>
      <c r="B223" s="1" t="s">
        <v>5653</v>
      </c>
      <c r="C223" s="1">
        <v>36000</v>
      </c>
      <c r="D223" s="1" t="s">
        <v>3027</v>
      </c>
      <c r="E223" s="1" t="s">
        <v>5350</v>
      </c>
      <c r="F223" s="2" t="s">
        <v>2333</v>
      </c>
      <c r="G223" s="2">
        <v>12</v>
      </c>
    </row>
    <row r="224" spans="1:7" ht="25.5" x14ac:dyDescent="0.2">
      <c r="A224" s="1" t="s">
        <v>1740</v>
      </c>
      <c r="B224" s="1" t="s">
        <v>330</v>
      </c>
      <c r="C224" s="1">
        <v>40067.812550000002</v>
      </c>
      <c r="D224" s="1" t="s">
        <v>519</v>
      </c>
      <c r="E224" s="1" t="s">
        <v>5881</v>
      </c>
      <c r="F224" s="2" t="s">
        <v>2590</v>
      </c>
      <c r="G224" s="2">
        <v>5</v>
      </c>
    </row>
    <row r="225" spans="1:7" ht="38.25" x14ac:dyDescent="0.2">
      <c r="A225" s="1" t="s">
        <v>1718</v>
      </c>
      <c r="B225" s="1" t="s">
        <v>330</v>
      </c>
      <c r="C225" s="1">
        <v>16000</v>
      </c>
      <c r="D225" s="1" t="s">
        <v>381</v>
      </c>
      <c r="E225" s="1" t="s">
        <v>2431</v>
      </c>
      <c r="F225" s="2" t="s">
        <v>2590</v>
      </c>
      <c r="G225" s="2">
        <v>1</v>
      </c>
    </row>
    <row r="226" spans="1:7" ht="38.25" x14ac:dyDescent="0.2">
      <c r="A226" s="1" t="s">
        <v>1717</v>
      </c>
      <c r="B226" s="1" t="s">
        <v>5904</v>
      </c>
      <c r="C226" s="1">
        <v>4273.9000050000004</v>
      </c>
      <c r="D226" s="1" t="s">
        <v>6511</v>
      </c>
      <c r="E226" s="1" t="s">
        <v>2431</v>
      </c>
      <c r="F226" s="2" t="s">
        <v>2590</v>
      </c>
      <c r="G226" s="2">
        <v>4</v>
      </c>
    </row>
    <row r="227" spans="1:7" ht="25.5" x14ac:dyDescent="0.2">
      <c r="A227" s="1" t="s">
        <v>1720</v>
      </c>
      <c r="B227" s="1" t="s">
        <v>604</v>
      </c>
      <c r="C227" s="1">
        <v>7123.1666750000004</v>
      </c>
      <c r="D227" s="1" t="s">
        <v>3027</v>
      </c>
      <c r="E227" s="1" t="s">
        <v>1240</v>
      </c>
      <c r="F227" s="2" t="s">
        <v>2590</v>
      </c>
      <c r="G227" s="2">
        <v>7</v>
      </c>
    </row>
    <row r="228" spans="1:7" ht="25.5" x14ac:dyDescent="0.2">
      <c r="A228" s="1" t="s">
        <v>1719</v>
      </c>
      <c r="B228" s="1" t="s">
        <v>4733</v>
      </c>
      <c r="C228" s="1">
        <v>10000</v>
      </c>
      <c r="D228" s="1" t="s">
        <v>3027</v>
      </c>
      <c r="E228" s="1" t="s">
        <v>5881</v>
      </c>
      <c r="F228" s="2" t="s">
        <v>2590</v>
      </c>
      <c r="G228" s="2">
        <v>12</v>
      </c>
    </row>
    <row r="229" spans="1:7" ht="25.5" x14ac:dyDescent="0.2">
      <c r="A229" s="1" t="s">
        <v>1725</v>
      </c>
      <c r="B229" s="1" t="s">
        <v>3141</v>
      </c>
      <c r="C229" s="1">
        <v>64901.860520000002</v>
      </c>
      <c r="D229" s="1" t="s">
        <v>6511</v>
      </c>
      <c r="E229" s="1" t="s">
        <v>5350</v>
      </c>
      <c r="F229" s="2" t="s">
        <v>818</v>
      </c>
      <c r="G229" s="2">
        <v>20</v>
      </c>
    </row>
    <row r="230" spans="1:7" ht="25.5" x14ac:dyDescent="0.2">
      <c r="A230" s="1" t="s">
        <v>1726</v>
      </c>
      <c r="B230" s="1" t="s">
        <v>3696</v>
      </c>
      <c r="C230" s="1">
        <v>65000</v>
      </c>
      <c r="D230" s="1" t="s">
        <v>6511</v>
      </c>
      <c r="E230" s="1" t="s">
        <v>5350</v>
      </c>
      <c r="F230" s="2" t="s">
        <v>818</v>
      </c>
      <c r="G230" s="2">
        <v>10</v>
      </c>
    </row>
    <row r="231" spans="1:7" ht="38.25" x14ac:dyDescent="0.2">
      <c r="A231" s="1" t="s">
        <v>1728</v>
      </c>
      <c r="B231" s="1" t="s">
        <v>1518</v>
      </c>
      <c r="C231" s="1">
        <v>8013.5625090000003</v>
      </c>
      <c r="D231" s="1" t="s">
        <v>3027</v>
      </c>
      <c r="E231" s="1" t="s">
        <v>2431</v>
      </c>
      <c r="F231" s="2" t="s">
        <v>2590</v>
      </c>
      <c r="G231" s="2">
        <v>1.5</v>
      </c>
    </row>
    <row r="232" spans="1:7" ht="25.5" x14ac:dyDescent="0.2">
      <c r="A232" s="1" t="s">
        <v>1721</v>
      </c>
      <c r="B232" s="1" t="s">
        <v>5332</v>
      </c>
      <c r="C232" s="1">
        <v>98336.152300000002</v>
      </c>
      <c r="D232" s="1" t="s">
        <v>2893</v>
      </c>
      <c r="E232" s="1" t="s">
        <v>1240</v>
      </c>
      <c r="F232" s="2" t="s">
        <v>818</v>
      </c>
      <c r="G232" s="2">
        <v>5</v>
      </c>
    </row>
    <row r="233" spans="1:7" ht="25.5" x14ac:dyDescent="0.2">
      <c r="A233" s="1" t="s">
        <v>1722</v>
      </c>
      <c r="B233" s="1" t="s">
        <v>1538</v>
      </c>
      <c r="C233" s="1">
        <v>2671.1875030000001</v>
      </c>
      <c r="D233" s="1" t="s">
        <v>6511</v>
      </c>
      <c r="E233" s="1" t="s">
        <v>1240</v>
      </c>
      <c r="F233" s="2" t="s">
        <v>2590</v>
      </c>
      <c r="G233" s="2">
        <v>2</v>
      </c>
    </row>
    <row r="234" spans="1:7" ht="38.25" x14ac:dyDescent="0.2">
      <c r="A234" s="1" t="s">
        <v>1723</v>
      </c>
      <c r="B234" s="1" t="s">
        <v>1428</v>
      </c>
      <c r="C234" s="1">
        <v>96000</v>
      </c>
      <c r="D234" s="1" t="s">
        <v>381</v>
      </c>
      <c r="E234" s="1" t="s">
        <v>2431</v>
      </c>
      <c r="F234" s="2" t="s">
        <v>2590</v>
      </c>
      <c r="G234" s="2">
        <v>8</v>
      </c>
    </row>
    <row r="235" spans="1:7" ht="25.5" x14ac:dyDescent="0.2">
      <c r="A235" s="1" t="s">
        <v>1724</v>
      </c>
      <c r="B235" s="1" t="s">
        <v>1799</v>
      </c>
      <c r="C235" s="1">
        <v>20514.720020000001</v>
      </c>
      <c r="D235" s="1" t="s">
        <v>519</v>
      </c>
      <c r="E235" s="1" t="s">
        <v>1240</v>
      </c>
      <c r="F235" s="2" t="s">
        <v>2590</v>
      </c>
      <c r="G235" s="2">
        <v>6</v>
      </c>
    </row>
    <row r="236" spans="1:7" ht="25.5" x14ac:dyDescent="0.2">
      <c r="A236" s="1" t="s">
        <v>1593</v>
      </c>
      <c r="B236" s="1" t="s">
        <v>1799</v>
      </c>
      <c r="C236" s="1">
        <v>19055.991580000002</v>
      </c>
      <c r="D236" s="1" t="s">
        <v>6511</v>
      </c>
      <c r="E236" s="1" t="s">
        <v>5350</v>
      </c>
      <c r="F236" s="2" t="s">
        <v>6303</v>
      </c>
      <c r="G236" s="2">
        <v>10</v>
      </c>
    </row>
    <row r="237" spans="1:7" ht="38.25" x14ac:dyDescent="0.2">
      <c r="A237" s="1" t="s">
        <v>1594</v>
      </c>
      <c r="B237" s="1" t="s">
        <v>1917</v>
      </c>
      <c r="C237" s="1">
        <v>66294.127670000002</v>
      </c>
      <c r="D237" s="1" t="s">
        <v>6511</v>
      </c>
      <c r="E237" s="1" t="s">
        <v>2431</v>
      </c>
      <c r="F237" s="2" t="s">
        <v>2333</v>
      </c>
      <c r="G237" s="2">
        <v>10</v>
      </c>
    </row>
    <row r="238" spans="1:7" ht="25.5" x14ac:dyDescent="0.2">
      <c r="A238" s="1" t="s">
        <v>1595</v>
      </c>
      <c r="B238" s="1" t="s">
        <v>3279</v>
      </c>
      <c r="C238" s="1">
        <v>6713.5845909999998</v>
      </c>
      <c r="D238" s="1" t="s">
        <v>6511</v>
      </c>
      <c r="E238" s="1" t="s">
        <v>5881</v>
      </c>
      <c r="F238" s="2" t="s">
        <v>2590</v>
      </c>
      <c r="G238" s="2">
        <v>7</v>
      </c>
    </row>
    <row r="239" spans="1:7" ht="25.5" x14ac:dyDescent="0.2">
      <c r="A239" s="1" t="s">
        <v>1852</v>
      </c>
      <c r="B239" s="1" t="s">
        <v>2018</v>
      </c>
      <c r="C239" s="1">
        <v>45709.169889999997</v>
      </c>
      <c r="D239" s="1" t="s">
        <v>381</v>
      </c>
      <c r="E239" s="1" t="s">
        <v>5350</v>
      </c>
      <c r="F239" s="2" t="s">
        <v>6303</v>
      </c>
      <c r="G239" s="2">
        <v>15</v>
      </c>
    </row>
    <row r="240" spans="1:7" ht="25.5" x14ac:dyDescent="0.2">
      <c r="A240" s="1" t="s">
        <v>1851</v>
      </c>
      <c r="B240" s="1" t="s">
        <v>4540</v>
      </c>
      <c r="C240" s="1">
        <v>48500</v>
      </c>
      <c r="D240" s="1" t="s">
        <v>3027</v>
      </c>
      <c r="E240" s="1" t="s">
        <v>5350</v>
      </c>
      <c r="F240" s="2" t="s">
        <v>818</v>
      </c>
      <c r="G240" s="2">
        <v>10</v>
      </c>
    </row>
    <row r="241" spans="1:7" ht="38.25" x14ac:dyDescent="0.2">
      <c r="A241" s="1" t="s">
        <v>1850</v>
      </c>
      <c r="B241" s="1" t="s">
        <v>1530</v>
      </c>
      <c r="C241" s="1">
        <v>10684.75001</v>
      </c>
      <c r="D241" s="1" t="s">
        <v>6511</v>
      </c>
      <c r="E241" s="1" t="s">
        <v>2431</v>
      </c>
      <c r="F241" s="2" t="s">
        <v>2590</v>
      </c>
      <c r="G241" s="2">
        <v>4</v>
      </c>
    </row>
    <row r="242" spans="1:7" ht="25.5" x14ac:dyDescent="0.2">
      <c r="A242" s="1" t="s">
        <v>1849</v>
      </c>
      <c r="B242" s="1" t="s">
        <v>1530</v>
      </c>
      <c r="C242" s="1">
        <v>33900</v>
      </c>
      <c r="D242" s="1" t="s">
        <v>6511</v>
      </c>
      <c r="E242" s="1" t="s">
        <v>5350</v>
      </c>
      <c r="F242" s="2" t="s">
        <v>818</v>
      </c>
      <c r="G242" s="2">
        <v>10</v>
      </c>
    </row>
    <row r="243" spans="1:7" ht="38.25" x14ac:dyDescent="0.2">
      <c r="A243" s="1" t="s">
        <v>1846</v>
      </c>
      <c r="B243" s="1" t="s">
        <v>3862</v>
      </c>
      <c r="C243" s="1">
        <v>109729.60189999999</v>
      </c>
      <c r="D243" s="1" t="s">
        <v>6511</v>
      </c>
      <c r="E243" s="1" t="s">
        <v>2431</v>
      </c>
      <c r="F243" s="2" t="s">
        <v>4976</v>
      </c>
      <c r="G243" s="2">
        <v>40</v>
      </c>
    </row>
    <row r="244" spans="1:7" ht="25.5" x14ac:dyDescent="0.2">
      <c r="A244" s="1" t="s">
        <v>1858</v>
      </c>
      <c r="B244" s="1" t="s">
        <v>2641</v>
      </c>
      <c r="C244" s="1">
        <v>15136.72918</v>
      </c>
      <c r="D244" s="1" t="s">
        <v>6511</v>
      </c>
      <c r="E244" s="1" t="s">
        <v>1240</v>
      </c>
      <c r="F244" s="2" t="s">
        <v>2590</v>
      </c>
      <c r="G244" s="2">
        <v>2</v>
      </c>
    </row>
    <row r="245" spans="1:7" ht="25.5" x14ac:dyDescent="0.2">
      <c r="A245" s="1" t="s">
        <v>1857</v>
      </c>
      <c r="B245" s="1" t="s">
        <v>2641</v>
      </c>
      <c r="C245" s="1">
        <v>85000</v>
      </c>
      <c r="D245" s="1" t="s">
        <v>2893</v>
      </c>
      <c r="E245" s="1" t="s">
        <v>1240</v>
      </c>
      <c r="F245" s="2" t="s">
        <v>818</v>
      </c>
      <c r="G245" s="2">
        <v>15</v>
      </c>
    </row>
    <row r="246" spans="1:7" ht="25.5" x14ac:dyDescent="0.2">
      <c r="A246" s="1" t="s">
        <v>1856</v>
      </c>
      <c r="B246" s="1" t="s">
        <v>3014</v>
      </c>
      <c r="C246" s="1">
        <v>8013.5625090000003</v>
      </c>
      <c r="D246" s="1" t="s">
        <v>3027</v>
      </c>
      <c r="E246" s="1" t="s">
        <v>1240</v>
      </c>
      <c r="F246" s="2" t="s">
        <v>2590</v>
      </c>
      <c r="G246" s="2">
        <v>6</v>
      </c>
    </row>
    <row r="247" spans="1:7" ht="25.5" x14ac:dyDescent="0.2">
      <c r="A247" s="1" t="s">
        <v>1855</v>
      </c>
      <c r="B247" s="1" t="s">
        <v>4481</v>
      </c>
      <c r="C247" s="1">
        <v>48000</v>
      </c>
      <c r="D247" s="1" t="s">
        <v>3027</v>
      </c>
      <c r="E247" s="1" t="s">
        <v>5350</v>
      </c>
      <c r="F247" s="2" t="s">
        <v>818</v>
      </c>
      <c r="G247" s="2">
        <v>16</v>
      </c>
    </row>
    <row r="248" spans="1:7" ht="25.5" x14ac:dyDescent="0.2">
      <c r="A248" s="1" t="s">
        <v>1854</v>
      </c>
      <c r="B248" s="1" t="s">
        <v>1335</v>
      </c>
      <c r="C248" s="1">
        <v>3027.3458369999998</v>
      </c>
      <c r="D248" s="1" t="s">
        <v>381</v>
      </c>
      <c r="E248" s="1" t="s">
        <v>1240</v>
      </c>
      <c r="F248" s="2" t="s">
        <v>2590</v>
      </c>
      <c r="G248" s="2">
        <v>2</v>
      </c>
    </row>
    <row r="249" spans="1:7" ht="25.5" x14ac:dyDescent="0.2">
      <c r="A249" s="1" t="s">
        <v>1864</v>
      </c>
      <c r="B249" s="1" t="s">
        <v>1335</v>
      </c>
      <c r="C249" s="1">
        <v>13100</v>
      </c>
      <c r="D249" s="1" t="s">
        <v>519</v>
      </c>
      <c r="E249" s="1" t="s">
        <v>5350</v>
      </c>
      <c r="F249" s="2" t="s">
        <v>2590</v>
      </c>
      <c r="G249" s="2">
        <v>5</v>
      </c>
    </row>
    <row r="250" spans="1:7" ht="25.5" x14ac:dyDescent="0.2">
      <c r="A250" s="1" t="s">
        <v>1863</v>
      </c>
      <c r="B250" s="1" t="s">
        <v>5107</v>
      </c>
      <c r="C250" s="1">
        <v>60000</v>
      </c>
      <c r="D250" s="1" t="s">
        <v>3027</v>
      </c>
      <c r="E250" s="1" t="s">
        <v>5350</v>
      </c>
      <c r="F250" s="2" t="s">
        <v>2590</v>
      </c>
      <c r="G250" s="2">
        <v>15</v>
      </c>
    </row>
    <row r="251" spans="1:7" ht="25.5" x14ac:dyDescent="0.2">
      <c r="A251" s="1" t="s">
        <v>1867</v>
      </c>
      <c r="B251" s="1" t="s">
        <v>2519</v>
      </c>
      <c r="C251" s="1">
        <v>24000</v>
      </c>
      <c r="D251" s="1" t="s">
        <v>3027</v>
      </c>
      <c r="E251" s="1" t="s">
        <v>5350</v>
      </c>
      <c r="F251" s="2" t="s">
        <v>6303</v>
      </c>
      <c r="G251" s="2">
        <v>5</v>
      </c>
    </row>
    <row r="252" spans="1:7" ht="25.5" x14ac:dyDescent="0.2">
      <c r="A252" s="1" t="s">
        <v>1865</v>
      </c>
      <c r="B252" s="1" t="s">
        <v>5816</v>
      </c>
      <c r="C252" s="1">
        <v>4273.9000050000004</v>
      </c>
      <c r="D252" s="1" t="s">
        <v>3027</v>
      </c>
      <c r="E252" s="1" t="s">
        <v>5350</v>
      </c>
      <c r="F252" s="2" t="s">
        <v>2590</v>
      </c>
      <c r="G252" s="2">
        <v>3</v>
      </c>
    </row>
    <row r="253" spans="1:7" ht="25.5" x14ac:dyDescent="0.2">
      <c r="A253" s="1" t="s">
        <v>1869</v>
      </c>
      <c r="B253" s="1" t="s">
        <v>5680</v>
      </c>
      <c r="C253" s="1">
        <v>11575.145850000001</v>
      </c>
      <c r="D253" s="1" t="s">
        <v>3027</v>
      </c>
      <c r="E253" s="1" t="s">
        <v>5350</v>
      </c>
      <c r="F253" s="2" t="s">
        <v>2590</v>
      </c>
      <c r="G253" s="2">
        <v>5</v>
      </c>
    </row>
    <row r="254" spans="1:7" ht="25.5" x14ac:dyDescent="0.2">
      <c r="A254" s="1" t="s">
        <v>1868</v>
      </c>
      <c r="B254" s="1" t="s">
        <v>2818</v>
      </c>
      <c r="C254" s="1">
        <v>95000</v>
      </c>
      <c r="D254" s="1" t="s">
        <v>6511</v>
      </c>
      <c r="E254" s="1" t="s">
        <v>5350</v>
      </c>
      <c r="F254" s="2" t="s">
        <v>818</v>
      </c>
      <c r="G254" s="2">
        <v>13</v>
      </c>
    </row>
    <row r="255" spans="1:7" ht="25.5" x14ac:dyDescent="0.2">
      <c r="A255" s="1" t="s">
        <v>1872</v>
      </c>
      <c r="B255" s="1" t="s">
        <v>1560</v>
      </c>
      <c r="C255" s="1">
        <v>9188.8850110000003</v>
      </c>
      <c r="D255" s="1" t="s">
        <v>3027</v>
      </c>
      <c r="E255" s="1" t="s">
        <v>1240</v>
      </c>
      <c r="F255" s="2" t="s">
        <v>2590</v>
      </c>
      <c r="G255" s="2">
        <v>0</v>
      </c>
    </row>
    <row r="256" spans="1:7" ht="38.25" x14ac:dyDescent="0.2">
      <c r="A256" s="1" t="s">
        <v>1871</v>
      </c>
      <c r="B256" s="1" t="s">
        <v>183</v>
      </c>
      <c r="C256" s="1">
        <v>8975.1900100000003</v>
      </c>
      <c r="D256" s="1" t="s">
        <v>3027</v>
      </c>
      <c r="E256" s="1" t="s">
        <v>2431</v>
      </c>
      <c r="F256" s="2" t="s">
        <v>2590</v>
      </c>
      <c r="G256" s="2">
        <v>3</v>
      </c>
    </row>
    <row r="257" spans="1:7" ht="38.25" x14ac:dyDescent="0.2">
      <c r="A257" s="1" t="s">
        <v>1874</v>
      </c>
      <c r="B257" s="1" t="s">
        <v>183</v>
      </c>
      <c r="C257" s="1">
        <v>2564.3400029999998</v>
      </c>
      <c r="D257" s="1" t="s">
        <v>6511</v>
      </c>
      <c r="E257" s="1" t="s">
        <v>2431</v>
      </c>
      <c r="F257" s="2" t="s">
        <v>2590</v>
      </c>
      <c r="G257" s="2">
        <v>1</v>
      </c>
    </row>
    <row r="258" spans="1:7" ht="25.5" x14ac:dyDescent="0.2">
      <c r="A258" s="1" t="s">
        <v>1884</v>
      </c>
      <c r="B258" s="1" t="s">
        <v>819</v>
      </c>
      <c r="C258" s="1">
        <v>86689.804959999994</v>
      </c>
      <c r="D258" s="1" t="s">
        <v>2089</v>
      </c>
      <c r="E258" s="1" t="s">
        <v>1240</v>
      </c>
      <c r="F258" s="2" t="s">
        <v>6303</v>
      </c>
      <c r="G258" s="2">
        <v>12</v>
      </c>
    </row>
    <row r="259" spans="1:7" ht="25.5" x14ac:dyDescent="0.2">
      <c r="A259" s="1" t="s">
        <v>1883</v>
      </c>
      <c r="B259" s="1" t="s">
        <v>819</v>
      </c>
      <c r="C259" s="1">
        <v>15500</v>
      </c>
      <c r="D259" s="1" t="s">
        <v>4092</v>
      </c>
      <c r="E259" s="1" t="s">
        <v>5881</v>
      </c>
      <c r="F259" s="2" t="s">
        <v>2590</v>
      </c>
      <c r="G259" s="2">
        <v>3</v>
      </c>
    </row>
    <row r="260" spans="1:7" ht="38.25" x14ac:dyDescent="0.2">
      <c r="A260" s="1" t="s">
        <v>1882</v>
      </c>
      <c r="B260" s="1" t="s">
        <v>5294</v>
      </c>
      <c r="C260" s="1">
        <v>148284.35010000001</v>
      </c>
      <c r="D260" s="1" t="s">
        <v>6511</v>
      </c>
      <c r="E260" s="1" t="s">
        <v>2431</v>
      </c>
      <c r="F260" s="2" t="s">
        <v>1025</v>
      </c>
      <c r="G260" s="2">
        <v>3</v>
      </c>
    </row>
    <row r="261" spans="1:7" ht="38.25" x14ac:dyDescent="0.2">
      <c r="A261" s="1" t="s">
        <v>1890</v>
      </c>
      <c r="B261" s="1" t="s">
        <v>3734</v>
      </c>
      <c r="C261" s="1">
        <v>10684.75001</v>
      </c>
      <c r="D261" s="1" t="s">
        <v>6511</v>
      </c>
      <c r="E261" s="1" t="s">
        <v>2431</v>
      </c>
      <c r="F261" s="2" t="s">
        <v>2590</v>
      </c>
      <c r="G261" s="2">
        <v>5</v>
      </c>
    </row>
    <row r="262" spans="1:7" ht="25.5" x14ac:dyDescent="0.2">
      <c r="A262" s="1" t="s">
        <v>1888</v>
      </c>
      <c r="B262" s="1" t="s">
        <v>964</v>
      </c>
      <c r="C262" s="1">
        <v>75000</v>
      </c>
      <c r="D262" s="1" t="s">
        <v>6511</v>
      </c>
      <c r="E262" s="1" t="s">
        <v>5350</v>
      </c>
      <c r="F262" s="2" t="s">
        <v>818</v>
      </c>
      <c r="G262" s="2">
        <v>27</v>
      </c>
    </row>
    <row r="263" spans="1:7" ht="25.5" x14ac:dyDescent="0.2">
      <c r="A263" s="1" t="s">
        <v>1886</v>
      </c>
      <c r="B263" s="1" t="s">
        <v>2012</v>
      </c>
      <c r="C263" s="1">
        <v>12000</v>
      </c>
      <c r="D263" s="1" t="s">
        <v>3027</v>
      </c>
      <c r="E263" s="1" t="s">
        <v>1240</v>
      </c>
      <c r="F263" s="2" t="s">
        <v>6303</v>
      </c>
      <c r="G263" s="2">
        <v>5</v>
      </c>
    </row>
    <row r="264" spans="1:7" ht="38.25" x14ac:dyDescent="0.2">
      <c r="A264" s="1" t="s">
        <v>1885</v>
      </c>
      <c r="B264" s="1" t="s">
        <v>2011</v>
      </c>
      <c r="C264" s="1">
        <v>30273.45837</v>
      </c>
      <c r="D264" s="1" t="s">
        <v>3027</v>
      </c>
      <c r="E264" s="1" t="s">
        <v>2431</v>
      </c>
      <c r="F264" s="2" t="s">
        <v>2590</v>
      </c>
      <c r="G264" s="2">
        <v>1.1000000000000001</v>
      </c>
    </row>
    <row r="265" spans="1:7" ht="25.5" x14ac:dyDescent="0.2">
      <c r="A265" s="1" t="s">
        <v>1895</v>
      </c>
      <c r="B265" s="1" t="s">
        <v>6349</v>
      </c>
      <c r="C265" s="1">
        <v>30000</v>
      </c>
      <c r="D265" s="1" t="s">
        <v>2089</v>
      </c>
      <c r="E265" s="1" t="s">
        <v>1240</v>
      </c>
      <c r="F265" s="2" t="s">
        <v>2590</v>
      </c>
      <c r="G265" s="2">
        <v>7</v>
      </c>
    </row>
    <row r="266" spans="1:7" ht="38.25" x14ac:dyDescent="0.2">
      <c r="A266" s="1" t="s">
        <v>1894</v>
      </c>
      <c r="B266" s="1" t="s">
        <v>6349</v>
      </c>
      <c r="C266" s="1">
        <v>6410.850007</v>
      </c>
      <c r="D266" s="1" t="s">
        <v>6511</v>
      </c>
      <c r="E266" s="1" t="s">
        <v>2431</v>
      </c>
      <c r="F266" s="2" t="s">
        <v>2590</v>
      </c>
      <c r="G266" s="2">
        <v>4</v>
      </c>
    </row>
    <row r="267" spans="1:7" ht="25.5" x14ac:dyDescent="0.2">
      <c r="A267" s="1" t="s">
        <v>1892</v>
      </c>
      <c r="B267" s="1" t="s">
        <v>632</v>
      </c>
      <c r="C267" s="1">
        <v>100000</v>
      </c>
      <c r="D267" s="1" t="s">
        <v>2893</v>
      </c>
      <c r="E267" s="1" t="s">
        <v>1240</v>
      </c>
      <c r="F267" s="2" t="s">
        <v>818</v>
      </c>
      <c r="G267" s="2">
        <v>10</v>
      </c>
    </row>
    <row r="268" spans="1:7" ht="25.5" x14ac:dyDescent="0.2">
      <c r="A268" s="1" t="s">
        <v>2080</v>
      </c>
      <c r="B268" s="1" t="s">
        <v>632</v>
      </c>
      <c r="C268" s="1">
        <v>53356.776440000001</v>
      </c>
      <c r="D268" s="1" t="s">
        <v>4092</v>
      </c>
      <c r="E268" s="1" t="s">
        <v>1240</v>
      </c>
      <c r="F268" s="2" t="s">
        <v>6303</v>
      </c>
      <c r="G268" s="2">
        <v>2</v>
      </c>
    </row>
    <row r="269" spans="1:7" ht="25.5" x14ac:dyDescent="0.2">
      <c r="A269" s="1" t="s">
        <v>2081</v>
      </c>
      <c r="B269" s="1" t="s">
        <v>65</v>
      </c>
      <c r="C269" s="1">
        <v>40000</v>
      </c>
      <c r="D269" s="1" t="s">
        <v>3027</v>
      </c>
      <c r="E269" s="1" t="s">
        <v>5350</v>
      </c>
      <c r="F269" s="2" t="s">
        <v>818</v>
      </c>
      <c r="G269" s="2">
        <v>20</v>
      </c>
    </row>
    <row r="270" spans="1:7" ht="25.5" x14ac:dyDescent="0.2">
      <c r="A270" s="1" t="s">
        <v>2077</v>
      </c>
      <c r="B270" s="1" t="s">
        <v>3603</v>
      </c>
      <c r="C270" s="1">
        <v>9794.3541779999996</v>
      </c>
      <c r="D270" s="1" t="s">
        <v>6511</v>
      </c>
      <c r="E270" s="1" t="s">
        <v>1240</v>
      </c>
      <c r="F270" s="2" t="s">
        <v>2590</v>
      </c>
      <c r="G270" s="2">
        <v>1</v>
      </c>
    </row>
    <row r="271" spans="1:7" ht="25.5" x14ac:dyDescent="0.2">
      <c r="A271" s="1" t="s">
        <v>2078</v>
      </c>
      <c r="B271" s="1" t="s">
        <v>5190</v>
      </c>
      <c r="C271" s="1">
        <v>18499.860540000001</v>
      </c>
      <c r="D271" s="1" t="s">
        <v>1409</v>
      </c>
      <c r="E271" s="1" t="s">
        <v>1240</v>
      </c>
      <c r="F271" s="2" t="s">
        <v>6303</v>
      </c>
      <c r="G271" s="2">
        <v>6</v>
      </c>
    </row>
    <row r="272" spans="1:7" ht="25.5" x14ac:dyDescent="0.2">
      <c r="A272" s="1" t="s">
        <v>2085</v>
      </c>
      <c r="B272" s="1" t="s">
        <v>5356</v>
      </c>
      <c r="C272" s="1">
        <v>19818.231250000001</v>
      </c>
      <c r="D272" s="1" t="s">
        <v>2089</v>
      </c>
      <c r="E272" s="1" t="s">
        <v>1240</v>
      </c>
      <c r="F272" s="2" t="s">
        <v>6303</v>
      </c>
      <c r="G272" s="2">
        <v>5</v>
      </c>
    </row>
    <row r="273" spans="1:7" ht="38.25" x14ac:dyDescent="0.2">
      <c r="A273" s="1" t="s">
        <v>2088</v>
      </c>
      <c r="B273" s="1" t="s">
        <v>2727</v>
      </c>
      <c r="C273" s="1">
        <v>10684.75001</v>
      </c>
      <c r="D273" s="1" t="s">
        <v>3027</v>
      </c>
      <c r="E273" s="1" t="s">
        <v>2431</v>
      </c>
      <c r="F273" s="2" t="s">
        <v>2590</v>
      </c>
      <c r="G273" s="2">
        <v>20</v>
      </c>
    </row>
    <row r="274" spans="1:7" ht="25.5" x14ac:dyDescent="0.2">
      <c r="A274" s="1" t="s">
        <v>2083</v>
      </c>
      <c r="B274" s="1" t="s">
        <v>2177</v>
      </c>
      <c r="C274" s="1">
        <v>10684.75001</v>
      </c>
      <c r="D274" s="1" t="s">
        <v>3027</v>
      </c>
      <c r="E274" s="1" t="s">
        <v>5350</v>
      </c>
      <c r="F274" s="2" t="s">
        <v>2590</v>
      </c>
      <c r="G274" s="2">
        <v>18</v>
      </c>
    </row>
    <row r="275" spans="1:7" ht="25.5" x14ac:dyDescent="0.2">
      <c r="A275" s="1" t="s">
        <v>2084</v>
      </c>
      <c r="B275" s="1" t="s">
        <v>359</v>
      </c>
      <c r="C275" s="1">
        <v>17807.916689999998</v>
      </c>
      <c r="D275" s="1" t="s">
        <v>6511</v>
      </c>
      <c r="E275" s="1" t="s">
        <v>1240</v>
      </c>
      <c r="F275" s="2" t="s">
        <v>2590</v>
      </c>
      <c r="G275" s="2">
        <v>10</v>
      </c>
    </row>
    <row r="276" spans="1:7" ht="38.25" x14ac:dyDescent="0.2">
      <c r="A276" s="1" t="s">
        <v>2074</v>
      </c>
      <c r="B276" s="1" t="s">
        <v>6456</v>
      </c>
      <c r="C276" s="1">
        <v>13000</v>
      </c>
      <c r="D276" s="1" t="s">
        <v>6511</v>
      </c>
      <c r="E276" s="1" t="s">
        <v>2431</v>
      </c>
      <c r="F276" s="2" t="s">
        <v>2590</v>
      </c>
      <c r="G276" s="2">
        <v>6</v>
      </c>
    </row>
    <row r="277" spans="1:7" ht="25.5" x14ac:dyDescent="0.2">
      <c r="A277" s="1" t="s">
        <v>2075</v>
      </c>
      <c r="B277" s="1" t="s">
        <v>6325</v>
      </c>
      <c r="C277" s="1">
        <v>16027.125019999999</v>
      </c>
      <c r="D277" s="1" t="s">
        <v>3027</v>
      </c>
      <c r="E277" s="1" t="s">
        <v>5881</v>
      </c>
      <c r="F277" s="2" t="s">
        <v>2590</v>
      </c>
      <c r="G277" s="2">
        <v>9</v>
      </c>
    </row>
    <row r="278" spans="1:7" ht="38.25" x14ac:dyDescent="0.2">
      <c r="A278" s="1" t="s">
        <v>2090</v>
      </c>
      <c r="B278" s="1" t="s">
        <v>5086</v>
      </c>
      <c r="C278" s="1">
        <v>85000</v>
      </c>
      <c r="D278" s="1" t="s">
        <v>519</v>
      </c>
      <c r="E278" s="1" t="s">
        <v>2431</v>
      </c>
      <c r="F278" s="2" t="s">
        <v>818</v>
      </c>
      <c r="G278" s="2">
        <v>1</v>
      </c>
    </row>
    <row r="279" spans="1:7" ht="25.5" x14ac:dyDescent="0.2">
      <c r="A279" s="1" t="s">
        <v>2057</v>
      </c>
      <c r="B279" s="1" t="s">
        <v>4193</v>
      </c>
      <c r="C279" s="1">
        <v>6000</v>
      </c>
      <c r="D279" s="1" t="s">
        <v>6511</v>
      </c>
      <c r="E279" s="1" t="s">
        <v>5881</v>
      </c>
      <c r="F279" s="2" t="s">
        <v>1025</v>
      </c>
      <c r="G279" s="2">
        <v>10</v>
      </c>
    </row>
    <row r="280" spans="1:7" ht="25.5" x14ac:dyDescent="0.2">
      <c r="A280" s="1" t="s">
        <v>2058</v>
      </c>
      <c r="B280" s="1" t="s">
        <v>2792</v>
      </c>
      <c r="C280" s="1">
        <v>30000</v>
      </c>
      <c r="D280" s="1" t="s">
        <v>381</v>
      </c>
      <c r="E280" s="1" t="s">
        <v>1240</v>
      </c>
      <c r="F280" s="2" t="s">
        <v>2590</v>
      </c>
      <c r="G280" s="2">
        <v>2</v>
      </c>
    </row>
    <row r="281" spans="1:7" ht="25.5" x14ac:dyDescent="0.2">
      <c r="A281" s="1" t="s">
        <v>2059</v>
      </c>
      <c r="B281" s="1" t="s">
        <v>5849</v>
      </c>
      <c r="C281" s="1">
        <v>157617.8272</v>
      </c>
      <c r="D281" s="1" t="s">
        <v>2089</v>
      </c>
      <c r="E281" s="1" t="s">
        <v>5350</v>
      </c>
      <c r="F281" s="2" t="s">
        <v>6303</v>
      </c>
      <c r="G281" s="2">
        <v>20</v>
      </c>
    </row>
    <row r="282" spans="1:7" ht="25.5" x14ac:dyDescent="0.2">
      <c r="A282" s="1" t="s">
        <v>2061</v>
      </c>
      <c r="B282" s="1" t="s">
        <v>816</v>
      </c>
      <c r="C282" s="1">
        <v>21369.500019999999</v>
      </c>
      <c r="D282" s="1" t="s">
        <v>3027</v>
      </c>
      <c r="E282" s="1" t="s">
        <v>5881</v>
      </c>
      <c r="F282" s="2" t="s">
        <v>2590</v>
      </c>
      <c r="G282" s="2">
        <v>18</v>
      </c>
    </row>
    <row r="283" spans="1:7" ht="25.5" x14ac:dyDescent="0.2">
      <c r="A283" s="1" t="s">
        <v>2062</v>
      </c>
      <c r="B283" s="1" t="s">
        <v>1257</v>
      </c>
      <c r="C283" s="1">
        <v>3561.583337</v>
      </c>
      <c r="D283" s="1" t="s">
        <v>381</v>
      </c>
      <c r="E283" s="1" t="s">
        <v>1240</v>
      </c>
      <c r="F283" s="2" t="s">
        <v>2590</v>
      </c>
      <c r="G283" s="2">
        <v>1</v>
      </c>
    </row>
    <row r="284" spans="1:7" ht="25.5" x14ac:dyDescent="0.2">
      <c r="A284" s="1" t="s">
        <v>2063</v>
      </c>
      <c r="B284" s="1" t="s">
        <v>268</v>
      </c>
      <c r="C284" s="1">
        <v>5000</v>
      </c>
      <c r="D284" s="1" t="s">
        <v>3027</v>
      </c>
      <c r="E284" s="1" t="s">
        <v>1240</v>
      </c>
      <c r="F284" s="2" t="s">
        <v>2590</v>
      </c>
      <c r="G284" s="2">
        <v>1</v>
      </c>
    </row>
    <row r="285" spans="1:7" ht="25.5" x14ac:dyDescent="0.2">
      <c r="A285" s="1" t="s">
        <v>2065</v>
      </c>
      <c r="B285" s="1" t="s">
        <v>5972</v>
      </c>
      <c r="C285" s="1">
        <v>3561.583337</v>
      </c>
      <c r="D285" s="1" t="s">
        <v>6511</v>
      </c>
      <c r="E285" s="1" t="s">
        <v>1240</v>
      </c>
      <c r="F285" s="2" t="s">
        <v>2590</v>
      </c>
      <c r="G285" s="2">
        <v>2</v>
      </c>
    </row>
    <row r="286" spans="1:7" ht="38.25" x14ac:dyDescent="0.2">
      <c r="A286" s="1" t="s">
        <v>2055</v>
      </c>
      <c r="B286" s="1" t="s">
        <v>984</v>
      </c>
      <c r="C286" s="1">
        <v>38111.98317</v>
      </c>
      <c r="D286" s="1" t="s">
        <v>519</v>
      </c>
      <c r="E286" s="1" t="s">
        <v>2431</v>
      </c>
      <c r="F286" s="2" t="s">
        <v>6303</v>
      </c>
      <c r="G286" s="2">
        <v>8</v>
      </c>
    </row>
    <row r="287" spans="1:7" ht="25.5" x14ac:dyDescent="0.2">
      <c r="A287" s="1" t="s">
        <v>2070</v>
      </c>
      <c r="B287" s="1" t="s">
        <v>6104</v>
      </c>
      <c r="C287" s="1">
        <v>17807.916689999998</v>
      </c>
      <c r="D287" s="1" t="s">
        <v>6511</v>
      </c>
      <c r="E287" s="1" t="s">
        <v>1240</v>
      </c>
      <c r="F287" s="2" t="s">
        <v>2590</v>
      </c>
      <c r="G287" s="2">
        <v>6.5</v>
      </c>
    </row>
    <row r="288" spans="1:7" ht="38.25" x14ac:dyDescent="0.2">
      <c r="A288" s="1" t="s">
        <v>2068</v>
      </c>
      <c r="B288" s="1" t="s">
        <v>1972</v>
      </c>
      <c r="C288" s="1">
        <v>11575.145850000001</v>
      </c>
      <c r="D288" s="1" t="s">
        <v>6511</v>
      </c>
      <c r="E288" s="1" t="s">
        <v>2431</v>
      </c>
      <c r="F288" s="2" t="s">
        <v>2590</v>
      </c>
      <c r="G288" s="2">
        <v>3.5</v>
      </c>
    </row>
    <row r="289" spans="1:7" ht="25.5" x14ac:dyDescent="0.2">
      <c r="A289" s="1" t="s">
        <v>2118</v>
      </c>
      <c r="B289" s="1" t="s">
        <v>3746</v>
      </c>
      <c r="C289" s="1">
        <v>98336.152300000002</v>
      </c>
      <c r="D289" s="1" t="s">
        <v>3027</v>
      </c>
      <c r="E289" s="1" t="s">
        <v>5350</v>
      </c>
      <c r="F289" s="2" t="s">
        <v>818</v>
      </c>
      <c r="G289" s="2">
        <v>10</v>
      </c>
    </row>
    <row r="290" spans="1:7" ht="25.5" x14ac:dyDescent="0.2">
      <c r="A290" s="1" t="s">
        <v>2116</v>
      </c>
      <c r="B290" s="1" t="s">
        <v>4862</v>
      </c>
      <c r="C290" s="1">
        <v>92500</v>
      </c>
      <c r="D290" s="1" t="s">
        <v>6511</v>
      </c>
      <c r="E290" s="1" t="s">
        <v>5350</v>
      </c>
      <c r="F290" s="2" t="s">
        <v>818</v>
      </c>
      <c r="G290" s="2">
        <v>15</v>
      </c>
    </row>
    <row r="291" spans="1:7" ht="25.5" x14ac:dyDescent="0.2">
      <c r="A291" s="1" t="s">
        <v>2117</v>
      </c>
      <c r="B291" s="1" t="s">
        <v>973</v>
      </c>
      <c r="C291" s="1">
        <v>9794.3541779999996</v>
      </c>
      <c r="D291" s="1" t="s">
        <v>6511</v>
      </c>
      <c r="E291" s="1" t="s">
        <v>1240</v>
      </c>
      <c r="F291" s="2" t="s">
        <v>2590</v>
      </c>
      <c r="G291" s="2">
        <v>1</v>
      </c>
    </row>
    <row r="292" spans="1:7" ht="25.5" x14ac:dyDescent="0.2">
      <c r="A292" s="1" t="s">
        <v>2114</v>
      </c>
      <c r="B292" s="1" t="s">
        <v>6306</v>
      </c>
      <c r="C292" s="1">
        <v>32000</v>
      </c>
      <c r="D292" s="1" t="s">
        <v>3027</v>
      </c>
      <c r="E292" s="1" t="s">
        <v>1240</v>
      </c>
      <c r="F292" s="2" t="s">
        <v>818</v>
      </c>
      <c r="G292" s="2">
        <v>1</v>
      </c>
    </row>
    <row r="293" spans="1:7" ht="25.5" x14ac:dyDescent="0.2">
      <c r="A293" s="1" t="s">
        <v>2115</v>
      </c>
      <c r="B293" s="1" t="s">
        <v>2944</v>
      </c>
      <c r="C293" s="1">
        <v>55000</v>
      </c>
      <c r="D293" s="1" t="s">
        <v>6511</v>
      </c>
      <c r="E293" s="1" t="s">
        <v>1240</v>
      </c>
      <c r="F293" s="2" t="s">
        <v>818</v>
      </c>
      <c r="G293" s="2">
        <v>10</v>
      </c>
    </row>
    <row r="294" spans="1:7" ht="38.25" x14ac:dyDescent="0.2">
      <c r="A294" s="1" t="s">
        <v>2111</v>
      </c>
      <c r="B294" s="1" t="s">
        <v>2944</v>
      </c>
      <c r="C294" s="1">
        <v>40000</v>
      </c>
      <c r="D294" s="1" t="s">
        <v>6511</v>
      </c>
      <c r="E294" s="1" t="s">
        <v>2431</v>
      </c>
      <c r="F294" s="2" t="s">
        <v>818</v>
      </c>
      <c r="G294" s="2">
        <v>4</v>
      </c>
    </row>
    <row r="295" spans="1:7" ht="25.5" x14ac:dyDescent="0.2">
      <c r="A295" s="1" t="s">
        <v>2112</v>
      </c>
      <c r="B295" s="1" t="s">
        <v>4704</v>
      </c>
      <c r="C295" s="1">
        <v>3000</v>
      </c>
      <c r="D295" s="1" t="s">
        <v>6511</v>
      </c>
      <c r="E295" s="1" t="s">
        <v>5350</v>
      </c>
      <c r="F295" s="2" t="s">
        <v>2590</v>
      </c>
      <c r="G295" s="2">
        <v>2</v>
      </c>
    </row>
    <row r="296" spans="1:7" ht="25.5" x14ac:dyDescent="0.2">
      <c r="A296" s="1" t="s">
        <v>2121</v>
      </c>
      <c r="B296" s="1" t="s">
        <v>4704</v>
      </c>
      <c r="C296" s="1">
        <v>43600</v>
      </c>
      <c r="D296" s="1" t="s">
        <v>6511</v>
      </c>
      <c r="E296" s="1" t="s">
        <v>1240</v>
      </c>
      <c r="F296" s="2" t="s">
        <v>818</v>
      </c>
      <c r="G296" s="2">
        <v>5</v>
      </c>
    </row>
    <row r="297" spans="1:7" ht="38.25" x14ac:dyDescent="0.2">
      <c r="A297" s="1" t="s">
        <v>2120</v>
      </c>
      <c r="B297" s="1" t="s">
        <v>5470</v>
      </c>
      <c r="C297" s="1">
        <v>9616.2750109999997</v>
      </c>
      <c r="D297" s="1" t="s">
        <v>6511</v>
      </c>
      <c r="E297" s="1" t="s">
        <v>2431</v>
      </c>
      <c r="F297" s="2" t="s">
        <v>2590</v>
      </c>
      <c r="G297" s="2">
        <v>8</v>
      </c>
    </row>
    <row r="298" spans="1:7" ht="38.25" x14ac:dyDescent="0.2">
      <c r="A298" s="1" t="s">
        <v>2119</v>
      </c>
      <c r="B298" s="1" t="s">
        <v>1616</v>
      </c>
      <c r="C298" s="1">
        <v>35000</v>
      </c>
      <c r="D298" s="1" t="s">
        <v>3027</v>
      </c>
      <c r="E298" s="1" t="s">
        <v>2431</v>
      </c>
      <c r="F298" s="2" t="s">
        <v>1025</v>
      </c>
      <c r="G298" s="2">
        <v>10</v>
      </c>
    </row>
    <row r="299" spans="1:7" ht="25.5" x14ac:dyDescent="0.2">
      <c r="A299" s="1" t="s">
        <v>2099</v>
      </c>
      <c r="B299" s="1" t="s">
        <v>2336</v>
      </c>
      <c r="C299" s="1">
        <v>12000</v>
      </c>
      <c r="D299" s="1" t="s">
        <v>5482</v>
      </c>
      <c r="E299" s="1" t="s">
        <v>5350</v>
      </c>
      <c r="F299" s="2" t="s">
        <v>6303</v>
      </c>
      <c r="G299" s="2">
        <v>15</v>
      </c>
    </row>
    <row r="300" spans="1:7" ht="25.5" x14ac:dyDescent="0.2">
      <c r="A300" s="1" t="s">
        <v>2100</v>
      </c>
      <c r="B300" s="1" t="s">
        <v>537</v>
      </c>
      <c r="C300" s="1">
        <v>5000</v>
      </c>
      <c r="D300" s="1" t="s">
        <v>5482</v>
      </c>
      <c r="E300" s="1" t="s">
        <v>5881</v>
      </c>
      <c r="F300" s="2" t="s">
        <v>818</v>
      </c>
      <c r="G300" s="2">
        <v>13</v>
      </c>
    </row>
    <row r="301" spans="1:7" ht="25.5" x14ac:dyDescent="0.2">
      <c r="A301" s="1" t="s">
        <v>2102</v>
      </c>
      <c r="B301" s="1" t="s">
        <v>886</v>
      </c>
      <c r="C301" s="1">
        <v>16337.5185</v>
      </c>
      <c r="D301" s="1" t="s">
        <v>6511</v>
      </c>
      <c r="E301" s="1" t="s">
        <v>1240</v>
      </c>
      <c r="F301" s="2" t="s">
        <v>4976</v>
      </c>
      <c r="G301" s="2">
        <v>2</v>
      </c>
    </row>
    <row r="302" spans="1:7" ht="25.5" x14ac:dyDescent="0.2">
      <c r="A302" s="1" t="s">
        <v>2103</v>
      </c>
      <c r="B302" s="1" t="s">
        <v>3334</v>
      </c>
      <c r="C302" s="1">
        <v>65000</v>
      </c>
      <c r="D302" s="1" t="s">
        <v>6511</v>
      </c>
      <c r="E302" s="1" t="s">
        <v>5881</v>
      </c>
      <c r="F302" s="2" t="s">
        <v>818</v>
      </c>
      <c r="G302" s="2">
        <v>8</v>
      </c>
    </row>
    <row r="303" spans="1:7" ht="38.25" x14ac:dyDescent="0.2">
      <c r="A303" s="1" t="s">
        <v>2094</v>
      </c>
      <c r="B303" s="1" t="s">
        <v>1463</v>
      </c>
      <c r="C303" s="1">
        <v>40000</v>
      </c>
      <c r="D303" s="1" t="s">
        <v>6511</v>
      </c>
      <c r="E303" s="1" t="s">
        <v>2431</v>
      </c>
      <c r="F303" s="2" t="s">
        <v>818</v>
      </c>
      <c r="G303" s="2">
        <v>2</v>
      </c>
    </row>
    <row r="304" spans="1:7" ht="25.5" x14ac:dyDescent="0.2">
      <c r="A304" s="1" t="s">
        <v>2096</v>
      </c>
      <c r="B304" s="1" t="s">
        <v>2448</v>
      </c>
      <c r="C304" s="1">
        <v>98000</v>
      </c>
      <c r="D304" s="1" t="s">
        <v>3027</v>
      </c>
      <c r="E304" s="1" t="s">
        <v>5350</v>
      </c>
      <c r="F304" s="2" t="s">
        <v>2590</v>
      </c>
      <c r="G304" s="2">
        <v>14</v>
      </c>
    </row>
    <row r="305" spans="1:7" ht="38.25" x14ac:dyDescent="0.2">
      <c r="A305" s="1" t="s">
        <v>2098</v>
      </c>
      <c r="B305" s="1" t="s">
        <v>2448</v>
      </c>
      <c r="C305" s="1">
        <v>50000</v>
      </c>
      <c r="D305" s="1" t="s">
        <v>2893</v>
      </c>
      <c r="E305" s="1" t="s">
        <v>2431</v>
      </c>
      <c r="F305" s="2" t="s">
        <v>818</v>
      </c>
      <c r="G305" s="2">
        <v>15</v>
      </c>
    </row>
    <row r="306" spans="1:7" ht="25.5" x14ac:dyDescent="0.2">
      <c r="A306" s="1" t="s">
        <v>2105</v>
      </c>
      <c r="B306" s="1" t="s">
        <v>4986</v>
      </c>
      <c r="C306" s="1">
        <v>135000</v>
      </c>
      <c r="D306" s="1" t="s">
        <v>2893</v>
      </c>
      <c r="E306" s="1" t="s">
        <v>1240</v>
      </c>
      <c r="F306" s="2" t="s">
        <v>818</v>
      </c>
      <c r="G306" s="2">
        <v>25</v>
      </c>
    </row>
    <row r="307" spans="1:7" ht="25.5" x14ac:dyDescent="0.2">
      <c r="A307" s="1" t="s">
        <v>2104</v>
      </c>
      <c r="B307" s="1" t="s">
        <v>5831</v>
      </c>
      <c r="C307" s="1">
        <v>125000</v>
      </c>
      <c r="D307" s="1" t="s">
        <v>3027</v>
      </c>
      <c r="E307" s="1" t="s">
        <v>1240</v>
      </c>
      <c r="F307" s="2" t="s">
        <v>6303</v>
      </c>
      <c r="G307" s="2">
        <v>6</v>
      </c>
    </row>
    <row r="308" spans="1:7" ht="25.5" x14ac:dyDescent="0.2">
      <c r="A308" s="1" t="s">
        <v>2107</v>
      </c>
      <c r="B308" s="1" t="s">
        <v>4485</v>
      </c>
      <c r="C308" s="1">
        <v>4500</v>
      </c>
      <c r="D308" s="1" t="s">
        <v>6511</v>
      </c>
      <c r="E308" s="1" t="s">
        <v>5350</v>
      </c>
      <c r="F308" s="2" t="s">
        <v>2590</v>
      </c>
      <c r="G308" s="2">
        <v>4</v>
      </c>
    </row>
    <row r="309" spans="1:7" ht="25.5" x14ac:dyDescent="0.2">
      <c r="A309" s="1" t="s">
        <v>2106</v>
      </c>
      <c r="B309" s="1" t="s">
        <v>3309</v>
      </c>
      <c r="C309" s="1">
        <v>115000</v>
      </c>
      <c r="D309" s="1" t="s">
        <v>6511</v>
      </c>
      <c r="E309" s="1" t="s">
        <v>1240</v>
      </c>
      <c r="F309" s="2" t="s">
        <v>818</v>
      </c>
      <c r="G309" s="2">
        <v>10</v>
      </c>
    </row>
    <row r="310" spans="1:7" ht="38.25" x14ac:dyDescent="0.2">
      <c r="A310" s="1" t="s">
        <v>2151</v>
      </c>
      <c r="B310" s="1" t="s">
        <v>3752</v>
      </c>
      <c r="C310" s="1">
        <v>70000</v>
      </c>
      <c r="D310" s="1" t="s">
        <v>6511</v>
      </c>
      <c r="E310" s="1" t="s">
        <v>2431</v>
      </c>
      <c r="F310" s="2" t="s">
        <v>818</v>
      </c>
      <c r="G310" s="2">
        <v>15</v>
      </c>
    </row>
    <row r="311" spans="1:7" ht="25.5" x14ac:dyDescent="0.2">
      <c r="A311" s="1" t="s">
        <v>2150</v>
      </c>
      <c r="B311" s="1" t="s">
        <v>3695</v>
      </c>
      <c r="C311" s="1">
        <v>60000</v>
      </c>
      <c r="D311" s="1" t="s">
        <v>6511</v>
      </c>
      <c r="E311" s="1" t="s">
        <v>5350</v>
      </c>
      <c r="F311" s="2" t="s">
        <v>818</v>
      </c>
      <c r="G311" s="2">
        <v>8</v>
      </c>
    </row>
    <row r="312" spans="1:7" ht="25.5" x14ac:dyDescent="0.2">
      <c r="A312" s="1" t="s">
        <v>2149</v>
      </c>
      <c r="B312" s="1" t="s">
        <v>504</v>
      </c>
      <c r="C312" s="1">
        <v>87456</v>
      </c>
      <c r="D312" s="1" t="s">
        <v>3027</v>
      </c>
      <c r="E312" s="1" t="s">
        <v>5350</v>
      </c>
      <c r="F312" s="2" t="s">
        <v>818</v>
      </c>
      <c r="G312" s="2">
        <v>12</v>
      </c>
    </row>
    <row r="313" spans="1:7" ht="38.25" x14ac:dyDescent="0.2">
      <c r="A313" s="1" t="s">
        <v>2147</v>
      </c>
      <c r="B313" s="1" t="s">
        <v>5895</v>
      </c>
      <c r="C313" s="1">
        <v>26400</v>
      </c>
      <c r="D313" s="1" t="s">
        <v>6511</v>
      </c>
      <c r="E313" s="1" t="s">
        <v>2431</v>
      </c>
      <c r="F313" s="2" t="s">
        <v>2590</v>
      </c>
      <c r="G313" s="2">
        <v>6</v>
      </c>
    </row>
    <row r="314" spans="1:7" ht="38.25" x14ac:dyDescent="0.2">
      <c r="A314" s="1" t="s">
        <v>2154</v>
      </c>
      <c r="B314" s="1" t="s">
        <v>893</v>
      </c>
      <c r="C314" s="1">
        <v>12000</v>
      </c>
      <c r="D314" s="1" t="s">
        <v>3027</v>
      </c>
      <c r="E314" s="1" t="s">
        <v>2431</v>
      </c>
      <c r="F314" s="2" t="s">
        <v>2590</v>
      </c>
      <c r="G314" s="2">
        <v>18</v>
      </c>
    </row>
    <row r="315" spans="1:7" ht="25.5" x14ac:dyDescent="0.2">
      <c r="A315" s="1" t="s">
        <v>2153</v>
      </c>
      <c r="B315" s="1" t="s">
        <v>6361</v>
      </c>
      <c r="C315" s="1">
        <v>2564.3400029999998</v>
      </c>
      <c r="D315" s="1" t="s">
        <v>6511</v>
      </c>
      <c r="E315" s="1" t="s">
        <v>1240</v>
      </c>
      <c r="F315" s="2" t="s">
        <v>2590</v>
      </c>
      <c r="G315" s="2">
        <v>1</v>
      </c>
    </row>
    <row r="316" spans="1:7" ht="38.25" x14ac:dyDescent="0.2">
      <c r="A316" s="1" t="s">
        <v>2160</v>
      </c>
      <c r="B316" s="1" t="s">
        <v>6289</v>
      </c>
      <c r="C316" s="1">
        <v>62000</v>
      </c>
      <c r="D316" s="1" t="s">
        <v>3027</v>
      </c>
      <c r="E316" s="1" t="s">
        <v>2431</v>
      </c>
      <c r="F316" s="2" t="s">
        <v>2590</v>
      </c>
      <c r="G316" s="2">
        <v>11</v>
      </c>
    </row>
    <row r="317" spans="1:7" ht="25.5" x14ac:dyDescent="0.2">
      <c r="A317" s="1" t="s">
        <v>2165</v>
      </c>
      <c r="B317" s="1" t="s">
        <v>165</v>
      </c>
      <c r="C317" s="1">
        <v>5342.3750060000002</v>
      </c>
      <c r="D317" s="1" t="s">
        <v>6511</v>
      </c>
      <c r="E317" s="1" t="s">
        <v>5881</v>
      </c>
      <c r="F317" s="2" t="s">
        <v>2590</v>
      </c>
      <c r="G317" s="2">
        <v>10</v>
      </c>
    </row>
    <row r="318" spans="1:7" ht="25.5" x14ac:dyDescent="0.2">
      <c r="A318" s="1" t="s">
        <v>2166</v>
      </c>
      <c r="B318" s="1" t="s">
        <v>2826</v>
      </c>
      <c r="C318" s="1">
        <v>50815.977559999999</v>
      </c>
      <c r="D318" s="1" t="s">
        <v>6511</v>
      </c>
      <c r="E318" s="1" t="s">
        <v>1240</v>
      </c>
      <c r="F318" s="2" t="s">
        <v>6303</v>
      </c>
      <c r="G318" s="2">
        <v>4</v>
      </c>
    </row>
    <row r="319" spans="1:7" ht="25.5" x14ac:dyDescent="0.2">
      <c r="A319" s="1" t="s">
        <v>2163</v>
      </c>
      <c r="B319" s="1" t="s">
        <v>4996</v>
      </c>
      <c r="C319" s="1">
        <v>25560</v>
      </c>
      <c r="D319" s="1" t="s">
        <v>3027</v>
      </c>
      <c r="E319" s="1" t="s">
        <v>1240</v>
      </c>
      <c r="F319" s="2" t="s">
        <v>2590</v>
      </c>
      <c r="G319" s="2">
        <v>3</v>
      </c>
    </row>
    <row r="320" spans="1:7" ht="25.5" x14ac:dyDescent="0.2">
      <c r="A320" s="1" t="s">
        <v>2164</v>
      </c>
      <c r="B320" s="1" t="s">
        <v>3984</v>
      </c>
      <c r="C320" s="1">
        <v>12821.70001</v>
      </c>
      <c r="D320" s="1" t="s">
        <v>519</v>
      </c>
      <c r="E320" s="1" t="s">
        <v>1240</v>
      </c>
      <c r="F320" s="2" t="s">
        <v>2590</v>
      </c>
      <c r="G320" s="2">
        <v>3</v>
      </c>
    </row>
    <row r="321" spans="1:7" ht="38.25" x14ac:dyDescent="0.2">
      <c r="A321" s="1" t="s">
        <v>2131</v>
      </c>
      <c r="B321" s="1" t="s">
        <v>5863</v>
      </c>
      <c r="C321" s="1">
        <v>10684.75001</v>
      </c>
      <c r="D321" s="1" t="s">
        <v>3027</v>
      </c>
      <c r="E321" s="1" t="s">
        <v>2431</v>
      </c>
      <c r="F321" s="2" t="s">
        <v>2590</v>
      </c>
      <c r="G321" s="2">
        <v>5</v>
      </c>
    </row>
    <row r="322" spans="1:7" ht="38.25" x14ac:dyDescent="0.2">
      <c r="A322" s="1" t="s">
        <v>2129</v>
      </c>
      <c r="B322" s="1" t="s">
        <v>500</v>
      </c>
      <c r="C322" s="1">
        <v>4457.9172609999996</v>
      </c>
      <c r="D322" s="1" t="s">
        <v>3027</v>
      </c>
      <c r="E322" s="1" t="s">
        <v>2431</v>
      </c>
      <c r="F322" s="2" t="s">
        <v>2590</v>
      </c>
      <c r="G322" s="2">
        <v>4</v>
      </c>
    </row>
    <row r="323" spans="1:7" ht="25.5" x14ac:dyDescent="0.2">
      <c r="A323" s="1" t="s">
        <v>2133</v>
      </c>
      <c r="B323" s="1" t="s">
        <v>6232</v>
      </c>
      <c r="C323" s="1">
        <v>125000</v>
      </c>
      <c r="D323" s="1" t="s">
        <v>2893</v>
      </c>
      <c r="E323" s="1" t="s">
        <v>1240</v>
      </c>
      <c r="F323" s="2" t="s">
        <v>4976</v>
      </c>
      <c r="G323" s="2">
        <v>20</v>
      </c>
    </row>
    <row r="324" spans="1:7" ht="25.5" x14ac:dyDescent="0.2">
      <c r="A324" s="1" t="s">
        <v>2132</v>
      </c>
      <c r="B324" s="1" t="s">
        <v>1388</v>
      </c>
      <c r="C324" s="1">
        <v>43000</v>
      </c>
      <c r="D324" s="1" t="s">
        <v>6511</v>
      </c>
      <c r="E324" s="1" t="s">
        <v>1240</v>
      </c>
      <c r="F324" s="2" t="s">
        <v>818</v>
      </c>
      <c r="G324" s="2">
        <v>1</v>
      </c>
    </row>
    <row r="325" spans="1:7" ht="25.5" x14ac:dyDescent="0.2">
      <c r="A325" s="1" t="s">
        <v>2134</v>
      </c>
      <c r="B325" s="1" t="s">
        <v>5908</v>
      </c>
      <c r="C325" s="1">
        <v>7123.1666750000004</v>
      </c>
      <c r="D325" s="1" t="s">
        <v>4092</v>
      </c>
      <c r="E325" s="1" t="s">
        <v>5350</v>
      </c>
      <c r="F325" s="2" t="s">
        <v>2590</v>
      </c>
      <c r="G325" s="2">
        <v>6</v>
      </c>
    </row>
    <row r="326" spans="1:7" ht="25.5" x14ac:dyDescent="0.2">
      <c r="A326" s="1" t="s">
        <v>2140</v>
      </c>
      <c r="B326" s="1" t="s">
        <v>5908</v>
      </c>
      <c r="C326" s="1">
        <v>10000</v>
      </c>
      <c r="D326" s="1" t="s">
        <v>519</v>
      </c>
      <c r="E326" s="1" t="s">
        <v>1240</v>
      </c>
      <c r="F326" s="2" t="s">
        <v>2590</v>
      </c>
      <c r="G326" s="2">
        <v>4</v>
      </c>
    </row>
    <row r="327" spans="1:7" ht="25.5" x14ac:dyDescent="0.2">
      <c r="A327" s="1" t="s">
        <v>2141</v>
      </c>
      <c r="B327" s="1" t="s">
        <v>5936</v>
      </c>
      <c r="C327" s="1">
        <v>8903.9583440000006</v>
      </c>
      <c r="D327" s="1" t="s">
        <v>3027</v>
      </c>
      <c r="E327" s="1" t="s">
        <v>5881</v>
      </c>
      <c r="F327" s="2" t="s">
        <v>2590</v>
      </c>
      <c r="G327" s="2">
        <v>5</v>
      </c>
    </row>
    <row r="328" spans="1:7" ht="25.5" x14ac:dyDescent="0.2">
      <c r="A328" s="1" t="s">
        <v>2142</v>
      </c>
      <c r="B328" s="1" t="s">
        <v>1313</v>
      </c>
      <c r="C328" s="1">
        <v>36500</v>
      </c>
      <c r="D328" s="1" t="s">
        <v>519</v>
      </c>
      <c r="E328" s="1" t="s">
        <v>1240</v>
      </c>
      <c r="F328" s="2" t="s">
        <v>2590</v>
      </c>
      <c r="G328" s="2">
        <v>15</v>
      </c>
    </row>
    <row r="329" spans="1:7" ht="38.25" x14ac:dyDescent="0.2">
      <c r="A329" s="1" t="s">
        <v>2144</v>
      </c>
      <c r="B329" s="1" t="s">
        <v>2025</v>
      </c>
      <c r="C329" s="1">
        <v>100000</v>
      </c>
      <c r="D329" s="1" t="s">
        <v>2893</v>
      </c>
      <c r="E329" s="1" t="s">
        <v>2431</v>
      </c>
      <c r="F329" s="2" t="s">
        <v>818</v>
      </c>
      <c r="G329" s="2">
        <v>10</v>
      </c>
    </row>
    <row r="330" spans="1:7" ht="25.5" x14ac:dyDescent="0.2">
      <c r="A330" s="1" t="s">
        <v>2145</v>
      </c>
      <c r="B330" s="1" t="s">
        <v>6152</v>
      </c>
      <c r="C330" s="1">
        <v>7123.1666750000004</v>
      </c>
      <c r="D330" s="1" t="s">
        <v>519</v>
      </c>
      <c r="E330" s="1" t="s">
        <v>5350</v>
      </c>
      <c r="F330" s="2" t="s">
        <v>2590</v>
      </c>
      <c r="G330" s="2">
        <v>8</v>
      </c>
    </row>
    <row r="331" spans="1:7" ht="25.5" x14ac:dyDescent="0.2">
      <c r="A331" s="1" t="s">
        <v>2146</v>
      </c>
      <c r="B331" s="1" t="s">
        <v>4227</v>
      </c>
      <c r="C331" s="1">
        <v>40958.208379999996</v>
      </c>
      <c r="D331" s="1" t="s">
        <v>3027</v>
      </c>
      <c r="E331" s="1" t="s">
        <v>5350</v>
      </c>
      <c r="F331" s="2" t="s">
        <v>2590</v>
      </c>
      <c r="G331" s="2">
        <v>8</v>
      </c>
    </row>
    <row r="332" spans="1:7" ht="25.5" x14ac:dyDescent="0.2">
      <c r="A332" s="1" t="s">
        <v>2185</v>
      </c>
      <c r="B332" s="1" t="s">
        <v>104</v>
      </c>
      <c r="C332" s="1">
        <v>21369.500019999999</v>
      </c>
      <c r="D332" s="1" t="s">
        <v>2893</v>
      </c>
      <c r="E332" s="1" t="s">
        <v>1240</v>
      </c>
      <c r="F332" s="2" t="s">
        <v>2590</v>
      </c>
      <c r="G332" s="2">
        <v>17</v>
      </c>
    </row>
    <row r="333" spans="1:7" ht="25.5" x14ac:dyDescent="0.2">
      <c r="A333" s="1" t="s">
        <v>2184</v>
      </c>
      <c r="B333" s="1" t="s">
        <v>4002</v>
      </c>
      <c r="C333" s="1">
        <v>2136.950002</v>
      </c>
      <c r="D333" s="1" t="s">
        <v>3027</v>
      </c>
      <c r="E333" s="1" t="s">
        <v>1240</v>
      </c>
      <c r="F333" s="2" t="s">
        <v>2590</v>
      </c>
      <c r="G333" s="2">
        <v>5</v>
      </c>
    </row>
    <row r="334" spans="1:7" ht="25.5" x14ac:dyDescent="0.2">
      <c r="A334" s="1" t="s">
        <v>2183</v>
      </c>
      <c r="B334" s="1" t="s">
        <v>3210</v>
      </c>
      <c r="C334" s="1">
        <v>8903.9583440000006</v>
      </c>
      <c r="D334" s="1" t="s">
        <v>4092</v>
      </c>
      <c r="E334" s="1" t="s">
        <v>5350</v>
      </c>
      <c r="F334" s="2" t="s">
        <v>2590</v>
      </c>
      <c r="G334" s="2">
        <v>3</v>
      </c>
    </row>
    <row r="335" spans="1:7" ht="25.5" x14ac:dyDescent="0.2">
      <c r="A335" s="1" t="s">
        <v>2181</v>
      </c>
      <c r="B335" s="1" t="s">
        <v>2817</v>
      </c>
      <c r="C335" s="1">
        <v>17807.916689999998</v>
      </c>
      <c r="D335" s="1" t="s">
        <v>3027</v>
      </c>
      <c r="E335" s="1" t="s">
        <v>1240</v>
      </c>
      <c r="F335" s="2" t="s">
        <v>2590</v>
      </c>
      <c r="G335" s="2">
        <v>5</v>
      </c>
    </row>
    <row r="336" spans="1:7" ht="25.5" x14ac:dyDescent="0.2">
      <c r="A336" s="1" t="s">
        <v>867</v>
      </c>
      <c r="B336" s="1" t="s">
        <v>5000</v>
      </c>
      <c r="C336" s="1">
        <v>15136.72918</v>
      </c>
      <c r="D336" s="1" t="s">
        <v>3027</v>
      </c>
      <c r="E336" s="1" t="s">
        <v>5350</v>
      </c>
      <c r="F336" s="2" t="s">
        <v>2590</v>
      </c>
      <c r="G336" s="2">
        <v>3</v>
      </c>
    </row>
    <row r="337" spans="1:7" ht="25.5" x14ac:dyDescent="0.2">
      <c r="A337" s="1" t="s">
        <v>866</v>
      </c>
      <c r="B337" s="1" t="s">
        <v>5409</v>
      </c>
      <c r="C337" s="1">
        <v>3982.4487789999998</v>
      </c>
      <c r="D337" s="1" t="s">
        <v>6511</v>
      </c>
      <c r="E337" s="1" t="s">
        <v>1240</v>
      </c>
      <c r="F337" s="2" t="s">
        <v>2590</v>
      </c>
      <c r="G337" s="2">
        <v>10</v>
      </c>
    </row>
    <row r="338" spans="1:7" ht="25.5" x14ac:dyDescent="0.2">
      <c r="A338" s="1" t="s">
        <v>864</v>
      </c>
      <c r="B338" s="1" t="s">
        <v>3785</v>
      </c>
      <c r="C338" s="1">
        <v>15600</v>
      </c>
      <c r="D338" s="1" t="s">
        <v>2089</v>
      </c>
      <c r="E338" s="1" t="s">
        <v>1240</v>
      </c>
      <c r="F338" s="2" t="s">
        <v>2590</v>
      </c>
      <c r="G338" s="2">
        <v>13</v>
      </c>
    </row>
    <row r="339" spans="1:7" ht="25.5" x14ac:dyDescent="0.2">
      <c r="A339" s="1" t="s">
        <v>873</v>
      </c>
      <c r="B339" s="1" t="s">
        <v>3265</v>
      </c>
      <c r="C339" s="1">
        <v>3205.4250040000002</v>
      </c>
      <c r="D339" s="1" t="s">
        <v>6511</v>
      </c>
      <c r="E339" s="1" t="s">
        <v>5350</v>
      </c>
      <c r="F339" s="2" t="s">
        <v>2590</v>
      </c>
      <c r="G339" s="2">
        <v>3.5</v>
      </c>
    </row>
    <row r="340" spans="1:7" ht="25.5" x14ac:dyDescent="0.2">
      <c r="A340" s="1" t="s">
        <v>871</v>
      </c>
      <c r="B340" s="1" t="s">
        <v>369</v>
      </c>
      <c r="C340" s="1">
        <v>10000</v>
      </c>
      <c r="D340" s="1" t="s">
        <v>3027</v>
      </c>
      <c r="E340" s="1" t="s">
        <v>1240</v>
      </c>
      <c r="F340" s="2" t="s">
        <v>2590</v>
      </c>
      <c r="G340" s="2">
        <v>6</v>
      </c>
    </row>
    <row r="341" spans="1:7" ht="25.5" x14ac:dyDescent="0.2">
      <c r="A341" s="1" t="s">
        <v>870</v>
      </c>
      <c r="B341" s="1" t="s">
        <v>1138</v>
      </c>
      <c r="C341" s="1">
        <v>75010</v>
      </c>
      <c r="D341" s="1" t="s">
        <v>6511</v>
      </c>
      <c r="E341" s="1" t="s">
        <v>5350</v>
      </c>
      <c r="F341" s="2" t="s">
        <v>818</v>
      </c>
      <c r="G341" s="2">
        <v>6</v>
      </c>
    </row>
    <row r="342" spans="1:7" ht="38.25" x14ac:dyDescent="0.2">
      <c r="A342" s="1" t="s">
        <v>868</v>
      </c>
      <c r="B342" s="1" t="s">
        <v>1138</v>
      </c>
      <c r="C342" s="1">
        <v>10684.75001</v>
      </c>
      <c r="D342" s="1" t="s">
        <v>3027</v>
      </c>
      <c r="E342" s="1" t="s">
        <v>2431</v>
      </c>
      <c r="F342" s="2" t="s">
        <v>2590</v>
      </c>
      <c r="G342" s="2">
        <v>9</v>
      </c>
    </row>
    <row r="343" spans="1:7" ht="25.5" x14ac:dyDescent="0.2">
      <c r="A343" s="1" t="s">
        <v>878</v>
      </c>
      <c r="B343" s="1" t="s">
        <v>467</v>
      </c>
      <c r="C343" s="1">
        <v>16350</v>
      </c>
      <c r="D343" s="1" t="s">
        <v>3027</v>
      </c>
      <c r="E343" s="1" t="s">
        <v>1240</v>
      </c>
      <c r="F343" s="2" t="s">
        <v>2590</v>
      </c>
      <c r="G343" s="2">
        <v>5</v>
      </c>
    </row>
    <row r="344" spans="1:7" ht="25.5" x14ac:dyDescent="0.2">
      <c r="A344" s="1" t="s">
        <v>876</v>
      </c>
      <c r="B344" s="1" t="s">
        <v>4209</v>
      </c>
      <c r="C344" s="1">
        <v>126094.26179999999</v>
      </c>
      <c r="D344" s="1" t="s">
        <v>519</v>
      </c>
      <c r="E344" s="1" t="s">
        <v>1240</v>
      </c>
      <c r="F344" s="2" t="s">
        <v>6303</v>
      </c>
      <c r="G344" s="2">
        <v>10</v>
      </c>
    </row>
    <row r="345" spans="1:7" ht="38.25" x14ac:dyDescent="0.2">
      <c r="A345" s="1" t="s">
        <v>851</v>
      </c>
      <c r="B345" s="1" t="s">
        <v>4209</v>
      </c>
      <c r="C345" s="1">
        <v>60000</v>
      </c>
      <c r="D345" s="1" t="s">
        <v>519</v>
      </c>
      <c r="E345" s="1" t="s">
        <v>2431</v>
      </c>
      <c r="F345" s="2" t="s">
        <v>2590</v>
      </c>
      <c r="G345" s="2">
        <v>10</v>
      </c>
    </row>
    <row r="346" spans="1:7" ht="25.5" x14ac:dyDescent="0.2">
      <c r="A346" s="1" t="s">
        <v>842</v>
      </c>
      <c r="B346" s="1" t="s">
        <v>1923</v>
      </c>
      <c r="C346" s="1">
        <v>23150.291689999998</v>
      </c>
      <c r="D346" s="1" t="s">
        <v>3027</v>
      </c>
      <c r="E346" s="1" t="s">
        <v>5881</v>
      </c>
      <c r="F346" s="2" t="s">
        <v>2590</v>
      </c>
      <c r="G346" s="2">
        <v>3</v>
      </c>
    </row>
    <row r="347" spans="1:7" ht="25.5" x14ac:dyDescent="0.2">
      <c r="A347" s="1" t="s">
        <v>844</v>
      </c>
      <c r="B347" s="1" t="s">
        <v>364</v>
      </c>
      <c r="C347" s="1">
        <v>13801.13543</v>
      </c>
      <c r="D347" s="1" t="s">
        <v>6511</v>
      </c>
      <c r="E347" s="1" t="s">
        <v>1240</v>
      </c>
      <c r="F347" s="2" t="s">
        <v>2590</v>
      </c>
      <c r="G347" s="2">
        <v>2</v>
      </c>
    </row>
    <row r="348" spans="1:7" ht="38.25" x14ac:dyDescent="0.2">
      <c r="A348" s="1" t="s">
        <v>845</v>
      </c>
      <c r="B348" s="1" t="s">
        <v>6121</v>
      </c>
      <c r="C348" s="1">
        <v>18698.312519999999</v>
      </c>
      <c r="D348" s="1" t="s">
        <v>3027</v>
      </c>
      <c r="E348" s="1" t="s">
        <v>2431</v>
      </c>
      <c r="F348" s="2" t="s">
        <v>2590</v>
      </c>
      <c r="G348" s="2">
        <v>5</v>
      </c>
    </row>
    <row r="349" spans="1:7" ht="25.5" x14ac:dyDescent="0.2">
      <c r="A349" s="1" t="s">
        <v>848</v>
      </c>
      <c r="B349" s="1" t="s">
        <v>3852</v>
      </c>
      <c r="C349" s="1">
        <v>36000</v>
      </c>
      <c r="D349" s="1" t="s">
        <v>2089</v>
      </c>
      <c r="E349" s="1" t="s">
        <v>5350</v>
      </c>
      <c r="F349" s="2" t="s">
        <v>6303</v>
      </c>
      <c r="G349" s="2">
        <v>9</v>
      </c>
    </row>
    <row r="350" spans="1:7" ht="38.25" x14ac:dyDescent="0.2">
      <c r="A350" s="1" t="s">
        <v>837</v>
      </c>
      <c r="B350" s="1" t="s">
        <v>3327</v>
      </c>
      <c r="C350" s="1">
        <v>8654.6475100000007</v>
      </c>
      <c r="D350" s="1" t="s">
        <v>3027</v>
      </c>
      <c r="E350" s="1" t="s">
        <v>2431</v>
      </c>
      <c r="F350" s="2" t="s">
        <v>2590</v>
      </c>
      <c r="G350" s="2">
        <v>6</v>
      </c>
    </row>
    <row r="351" spans="1:7" ht="25.5" x14ac:dyDescent="0.2">
      <c r="A351" s="1" t="s">
        <v>838</v>
      </c>
      <c r="B351" s="1" t="s">
        <v>3256</v>
      </c>
      <c r="C351" s="1">
        <v>102451.5877</v>
      </c>
      <c r="D351" s="1" t="s">
        <v>3027</v>
      </c>
      <c r="E351" s="1" t="s">
        <v>5881</v>
      </c>
      <c r="F351" s="2" t="s">
        <v>6303</v>
      </c>
      <c r="G351" s="2">
        <v>15</v>
      </c>
    </row>
    <row r="352" spans="1:7" ht="25.5" x14ac:dyDescent="0.2">
      <c r="A352" s="1" t="s">
        <v>840</v>
      </c>
      <c r="B352" s="1" t="s">
        <v>2719</v>
      </c>
      <c r="C352" s="1">
        <v>36400</v>
      </c>
      <c r="D352" s="1" t="s">
        <v>6511</v>
      </c>
      <c r="E352" s="1" t="s">
        <v>1240</v>
      </c>
      <c r="F352" s="2" t="s">
        <v>4976</v>
      </c>
      <c r="G352" s="2">
        <v>20</v>
      </c>
    </row>
    <row r="353" spans="1:7" ht="25.5" x14ac:dyDescent="0.2">
      <c r="A353" s="1" t="s">
        <v>841</v>
      </c>
      <c r="B353" s="1" t="s">
        <v>1266</v>
      </c>
      <c r="C353" s="1">
        <v>101206.4068</v>
      </c>
      <c r="D353" s="1" t="s">
        <v>5482</v>
      </c>
      <c r="E353" s="1" t="s">
        <v>1240</v>
      </c>
      <c r="F353" s="2" t="s">
        <v>6303</v>
      </c>
      <c r="G353" s="2">
        <v>16</v>
      </c>
    </row>
    <row r="354" spans="1:7" ht="25.5" x14ac:dyDescent="0.2">
      <c r="A354" s="1" t="s">
        <v>836</v>
      </c>
      <c r="B354" s="1" t="s">
        <v>4312</v>
      </c>
      <c r="C354" s="1">
        <v>5342.3750060000002</v>
      </c>
      <c r="D354" s="1" t="s">
        <v>6511</v>
      </c>
      <c r="E354" s="1" t="s">
        <v>1240</v>
      </c>
      <c r="F354" s="2" t="s">
        <v>2590</v>
      </c>
      <c r="G354" s="2">
        <v>0.5</v>
      </c>
    </row>
    <row r="355" spans="1:7" ht="25.5" x14ac:dyDescent="0.2">
      <c r="A355" s="1" t="s">
        <v>829</v>
      </c>
      <c r="B355" s="1" t="s">
        <v>2544</v>
      </c>
      <c r="C355" s="1">
        <v>28310.798119999999</v>
      </c>
      <c r="D355" s="1" t="s">
        <v>6511</v>
      </c>
      <c r="E355" s="1" t="s">
        <v>1240</v>
      </c>
      <c r="F355" s="2" t="s">
        <v>2590</v>
      </c>
      <c r="G355" s="2">
        <v>11</v>
      </c>
    </row>
    <row r="356" spans="1:7" ht="25.5" x14ac:dyDescent="0.2">
      <c r="A356" s="1" t="s">
        <v>830</v>
      </c>
      <c r="B356" s="1" t="s">
        <v>4072</v>
      </c>
      <c r="C356" s="1">
        <v>26043.1885</v>
      </c>
      <c r="D356" s="1" t="s">
        <v>3027</v>
      </c>
      <c r="E356" s="1" t="s">
        <v>1240</v>
      </c>
      <c r="F356" s="2" t="s">
        <v>6303</v>
      </c>
      <c r="G356" s="2">
        <v>8</v>
      </c>
    </row>
    <row r="357" spans="1:7" ht="25.5" x14ac:dyDescent="0.2">
      <c r="A357" s="1" t="s">
        <v>826</v>
      </c>
      <c r="B357" s="1" t="s">
        <v>943</v>
      </c>
      <c r="C357" s="1">
        <v>96891.417360000007</v>
      </c>
      <c r="D357" s="1" t="s">
        <v>6511</v>
      </c>
      <c r="E357" s="1" t="s">
        <v>5881</v>
      </c>
      <c r="F357" s="2" t="s">
        <v>2333</v>
      </c>
      <c r="G357" s="2">
        <v>7</v>
      </c>
    </row>
    <row r="358" spans="1:7" ht="25.5" x14ac:dyDescent="0.2">
      <c r="A358" s="1" t="s">
        <v>828</v>
      </c>
      <c r="B358" s="1" t="s">
        <v>5865</v>
      </c>
      <c r="C358" s="1">
        <v>2564.3400029999998</v>
      </c>
      <c r="D358" s="1" t="s">
        <v>2089</v>
      </c>
      <c r="E358" s="1" t="s">
        <v>1240</v>
      </c>
      <c r="F358" s="2" t="s">
        <v>2590</v>
      </c>
      <c r="G358" s="2">
        <v>4</v>
      </c>
    </row>
    <row r="359" spans="1:7" ht="38.25" x14ac:dyDescent="0.2">
      <c r="A359" s="1" t="s">
        <v>824</v>
      </c>
      <c r="B359" s="1" t="s">
        <v>5788</v>
      </c>
      <c r="C359" s="1">
        <v>3205.4250040000002</v>
      </c>
      <c r="D359" s="1" t="s">
        <v>381</v>
      </c>
      <c r="E359" s="1" t="s">
        <v>2431</v>
      </c>
      <c r="F359" s="2" t="s">
        <v>2590</v>
      </c>
      <c r="G359" s="2">
        <v>8</v>
      </c>
    </row>
    <row r="360" spans="1:7" ht="38.25" x14ac:dyDescent="0.2">
      <c r="A360" s="1" t="s">
        <v>825</v>
      </c>
      <c r="B360" s="1" t="s">
        <v>1230</v>
      </c>
      <c r="C360" s="1">
        <v>10684.75001</v>
      </c>
      <c r="D360" s="1" t="s">
        <v>6511</v>
      </c>
      <c r="E360" s="1" t="s">
        <v>2431</v>
      </c>
      <c r="F360" s="2" t="s">
        <v>2590</v>
      </c>
      <c r="G360" s="2">
        <v>8</v>
      </c>
    </row>
    <row r="361" spans="1:7" ht="25.5" x14ac:dyDescent="0.2">
      <c r="A361" s="1" t="s">
        <v>823</v>
      </c>
      <c r="B361" s="1" t="s">
        <v>1830</v>
      </c>
      <c r="C361" s="1">
        <v>150000</v>
      </c>
      <c r="D361" s="1" t="s">
        <v>2089</v>
      </c>
      <c r="E361" s="1" t="s">
        <v>1240</v>
      </c>
      <c r="F361" s="2" t="s">
        <v>818</v>
      </c>
      <c r="G361" s="2">
        <v>25</v>
      </c>
    </row>
    <row r="362" spans="1:7" ht="25.5" x14ac:dyDescent="0.2">
      <c r="A362" s="1" t="s">
        <v>821</v>
      </c>
      <c r="B362" s="1" t="s">
        <v>4806</v>
      </c>
      <c r="C362" s="1">
        <v>12465.54168</v>
      </c>
      <c r="D362" s="1" t="s">
        <v>3027</v>
      </c>
      <c r="E362" s="1" t="s">
        <v>1240</v>
      </c>
      <c r="F362" s="2" t="s">
        <v>2590</v>
      </c>
      <c r="G362" s="2">
        <v>3</v>
      </c>
    </row>
    <row r="363" spans="1:7" ht="25.5" x14ac:dyDescent="0.2">
      <c r="A363" s="1" t="s">
        <v>822</v>
      </c>
      <c r="B363" s="1" t="s">
        <v>3171</v>
      </c>
      <c r="C363" s="1">
        <v>19055.991580000002</v>
      </c>
      <c r="D363" s="1" t="s">
        <v>6511</v>
      </c>
      <c r="E363" s="1" t="s">
        <v>1240</v>
      </c>
      <c r="F363" s="2" t="s">
        <v>6303</v>
      </c>
      <c r="G363" s="2">
        <v>4</v>
      </c>
    </row>
    <row r="364" spans="1:7" ht="25.5" x14ac:dyDescent="0.2">
      <c r="A364" s="1" t="s">
        <v>802</v>
      </c>
      <c r="B364" s="1" t="s">
        <v>3321</v>
      </c>
      <c r="C364" s="1">
        <v>105000</v>
      </c>
      <c r="D364" s="1" t="s">
        <v>6511</v>
      </c>
      <c r="E364" s="1" t="s">
        <v>1240</v>
      </c>
      <c r="F364" s="2" t="s">
        <v>818</v>
      </c>
      <c r="G364" s="2">
        <v>20</v>
      </c>
    </row>
    <row r="365" spans="1:7" ht="25.5" x14ac:dyDescent="0.2">
      <c r="A365" s="1" t="s">
        <v>803</v>
      </c>
      <c r="B365" s="1" t="s">
        <v>762</v>
      </c>
      <c r="C365" s="1">
        <v>24000</v>
      </c>
      <c r="D365" s="1" t="s">
        <v>6511</v>
      </c>
      <c r="E365" s="1" t="s">
        <v>1240</v>
      </c>
      <c r="F365" s="2" t="s">
        <v>2590</v>
      </c>
      <c r="G365" s="2">
        <v>3</v>
      </c>
    </row>
    <row r="366" spans="1:7" ht="38.25" x14ac:dyDescent="0.2">
      <c r="A366" s="1" t="s">
        <v>805</v>
      </c>
      <c r="B366" s="1" t="s">
        <v>1798</v>
      </c>
      <c r="C366" s="1">
        <v>78808.9136</v>
      </c>
      <c r="D366" s="1" t="s">
        <v>6511</v>
      </c>
      <c r="E366" s="1" t="s">
        <v>2431</v>
      </c>
      <c r="F366" s="2" t="s">
        <v>6303</v>
      </c>
      <c r="G366" s="2">
        <v>10</v>
      </c>
    </row>
    <row r="367" spans="1:7" ht="38.25" x14ac:dyDescent="0.2">
      <c r="A367" s="1" t="s">
        <v>809</v>
      </c>
      <c r="B367" s="1" t="s">
        <v>4398</v>
      </c>
      <c r="C367" s="1">
        <v>42000</v>
      </c>
      <c r="D367" s="1" t="s">
        <v>2089</v>
      </c>
      <c r="E367" s="1" t="s">
        <v>2431</v>
      </c>
      <c r="F367" s="2" t="s">
        <v>2590</v>
      </c>
      <c r="G367" s="2">
        <v>15</v>
      </c>
    </row>
    <row r="368" spans="1:7" ht="38.25" x14ac:dyDescent="0.2">
      <c r="A368" s="1" t="s">
        <v>810</v>
      </c>
      <c r="B368" s="1" t="s">
        <v>1300</v>
      </c>
      <c r="C368" s="1">
        <v>9490.1984040000007</v>
      </c>
      <c r="D368" s="1" t="s">
        <v>6511</v>
      </c>
      <c r="E368" s="1" t="s">
        <v>2431</v>
      </c>
      <c r="F368" s="2" t="s">
        <v>1025</v>
      </c>
      <c r="G368" s="2">
        <v>8</v>
      </c>
    </row>
    <row r="369" spans="1:7" ht="25.5" x14ac:dyDescent="0.2">
      <c r="A369" s="1" t="s">
        <v>811</v>
      </c>
      <c r="B369" s="1" t="s">
        <v>1326</v>
      </c>
      <c r="C369" s="1">
        <v>60000</v>
      </c>
      <c r="D369" s="1" t="s">
        <v>5482</v>
      </c>
      <c r="E369" s="1" t="s">
        <v>1240</v>
      </c>
      <c r="F369" s="2" t="s">
        <v>2590</v>
      </c>
      <c r="G369" s="2">
        <v>5</v>
      </c>
    </row>
    <row r="370" spans="1:7" ht="38.25" x14ac:dyDescent="0.2">
      <c r="A370" s="1" t="s">
        <v>812</v>
      </c>
      <c r="B370" s="1" t="s">
        <v>3336</v>
      </c>
      <c r="C370" s="1">
        <v>17807.916689999998</v>
      </c>
      <c r="D370" s="1" t="s">
        <v>3027</v>
      </c>
      <c r="E370" s="1" t="s">
        <v>2431</v>
      </c>
      <c r="F370" s="2" t="s">
        <v>2590</v>
      </c>
      <c r="G370" s="2">
        <v>8</v>
      </c>
    </row>
    <row r="371" spans="1:7" ht="38.25" x14ac:dyDescent="0.2">
      <c r="A371" s="1" t="s">
        <v>797</v>
      </c>
      <c r="B371" s="1" t="s">
        <v>2632</v>
      </c>
      <c r="C371" s="1">
        <v>12465.54168</v>
      </c>
      <c r="D371" s="1" t="s">
        <v>6511</v>
      </c>
      <c r="E371" s="1" t="s">
        <v>2431</v>
      </c>
      <c r="F371" s="2" t="s">
        <v>2590</v>
      </c>
      <c r="G371" s="2">
        <v>1</v>
      </c>
    </row>
    <row r="372" spans="1:7" ht="25.5" x14ac:dyDescent="0.2">
      <c r="A372" s="1" t="s">
        <v>798</v>
      </c>
      <c r="B372" s="1" t="s">
        <v>6098</v>
      </c>
      <c r="C372" s="1">
        <v>20571</v>
      </c>
      <c r="D372" s="1" t="s">
        <v>2893</v>
      </c>
      <c r="E372" s="1" t="s">
        <v>1240</v>
      </c>
      <c r="F372" s="2" t="s">
        <v>6303</v>
      </c>
      <c r="G372" s="2">
        <v>8</v>
      </c>
    </row>
    <row r="373" spans="1:7" ht="38.25" x14ac:dyDescent="0.2">
      <c r="A373" s="1" t="s">
        <v>799</v>
      </c>
      <c r="B373" s="1" t="s">
        <v>2866</v>
      </c>
      <c r="C373" s="1">
        <v>3480</v>
      </c>
      <c r="D373" s="1" t="s">
        <v>3027</v>
      </c>
      <c r="E373" s="1" t="s">
        <v>2431</v>
      </c>
      <c r="F373" s="2" t="s">
        <v>2590</v>
      </c>
      <c r="G373" s="2">
        <v>6</v>
      </c>
    </row>
    <row r="374" spans="1:7" ht="25.5" x14ac:dyDescent="0.2">
      <c r="A374" s="1" t="s">
        <v>780</v>
      </c>
      <c r="B374" s="1" t="s">
        <v>3526</v>
      </c>
      <c r="C374" s="1">
        <v>18060</v>
      </c>
      <c r="D374" s="1" t="s">
        <v>381</v>
      </c>
      <c r="E374" s="1" t="s">
        <v>1240</v>
      </c>
      <c r="F374" s="2" t="s">
        <v>2590</v>
      </c>
      <c r="G374" s="2">
        <v>12</v>
      </c>
    </row>
    <row r="375" spans="1:7" ht="25.5" x14ac:dyDescent="0.2">
      <c r="A375" s="1" t="s">
        <v>782</v>
      </c>
      <c r="B375" s="1" t="s">
        <v>1292</v>
      </c>
      <c r="C375" s="1">
        <v>30000</v>
      </c>
      <c r="D375" s="1" t="s">
        <v>519</v>
      </c>
      <c r="E375" s="1" t="s">
        <v>5350</v>
      </c>
      <c r="F375" s="2" t="s">
        <v>2590</v>
      </c>
      <c r="G375" s="2">
        <v>30</v>
      </c>
    </row>
    <row r="376" spans="1:7" ht="25.5" x14ac:dyDescent="0.2">
      <c r="A376" s="1" t="s">
        <v>779</v>
      </c>
      <c r="B376" s="1" t="s">
        <v>4995</v>
      </c>
      <c r="C376" s="1">
        <v>24000</v>
      </c>
      <c r="D376" s="1" t="s">
        <v>3027</v>
      </c>
      <c r="E376" s="1" t="s">
        <v>1240</v>
      </c>
      <c r="F376" s="2" t="s">
        <v>2590</v>
      </c>
      <c r="G376" s="2">
        <v>10</v>
      </c>
    </row>
    <row r="377" spans="1:7" ht="25.5" x14ac:dyDescent="0.2">
      <c r="A377" s="1" t="s">
        <v>787</v>
      </c>
      <c r="B377" s="1" t="s">
        <v>2614</v>
      </c>
      <c r="C377" s="1">
        <v>80289.24454</v>
      </c>
      <c r="D377" s="1" t="s">
        <v>5482</v>
      </c>
      <c r="E377" s="1" t="s">
        <v>1240</v>
      </c>
      <c r="F377" s="2" t="s">
        <v>6303</v>
      </c>
      <c r="G377" s="2">
        <v>3</v>
      </c>
    </row>
    <row r="378" spans="1:7" ht="25.5" x14ac:dyDescent="0.2">
      <c r="A378" s="1" t="s">
        <v>788</v>
      </c>
      <c r="B378" s="1" t="s">
        <v>2897</v>
      </c>
      <c r="C378" s="1">
        <v>70000</v>
      </c>
      <c r="D378" s="1" t="s">
        <v>3027</v>
      </c>
      <c r="E378" s="1" t="s">
        <v>1240</v>
      </c>
      <c r="F378" s="2" t="s">
        <v>818</v>
      </c>
      <c r="G378" s="2">
        <v>4</v>
      </c>
    </row>
    <row r="379" spans="1:7" ht="25.5" x14ac:dyDescent="0.2">
      <c r="A379" s="1" t="s">
        <v>785</v>
      </c>
      <c r="B379" s="1" t="s">
        <v>2923</v>
      </c>
      <c r="C379" s="1">
        <v>8547.8000100000008</v>
      </c>
      <c r="D379" s="1" t="s">
        <v>3027</v>
      </c>
      <c r="E379" s="1" t="s">
        <v>5350</v>
      </c>
      <c r="F379" s="2" t="s">
        <v>2590</v>
      </c>
      <c r="G379" s="2">
        <v>2</v>
      </c>
    </row>
    <row r="380" spans="1:7" ht="25.5" x14ac:dyDescent="0.2">
      <c r="A380" s="1" t="s">
        <v>774</v>
      </c>
      <c r="B380" s="1" t="s">
        <v>164</v>
      </c>
      <c r="C380" s="1">
        <v>10684.75001</v>
      </c>
      <c r="D380" s="1" t="s">
        <v>6511</v>
      </c>
      <c r="E380" s="1" t="s">
        <v>1240</v>
      </c>
      <c r="F380" s="2" t="s">
        <v>2590</v>
      </c>
      <c r="G380" s="2">
        <v>11</v>
      </c>
    </row>
    <row r="381" spans="1:7" ht="25.5" x14ac:dyDescent="0.2">
      <c r="A381" s="1" t="s">
        <v>776</v>
      </c>
      <c r="B381" s="1" t="s">
        <v>1597</v>
      </c>
      <c r="C381" s="1">
        <v>10684.75001</v>
      </c>
      <c r="D381" s="1" t="s">
        <v>6511</v>
      </c>
      <c r="E381" s="1" t="s">
        <v>5350</v>
      </c>
      <c r="F381" s="2" t="s">
        <v>2590</v>
      </c>
      <c r="G381" s="2">
        <v>4</v>
      </c>
    </row>
    <row r="382" spans="1:7" ht="38.25" x14ac:dyDescent="0.2">
      <c r="A382" s="1" t="s">
        <v>791</v>
      </c>
      <c r="B382" s="1" t="s">
        <v>5024</v>
      </c>
      <c r="C382" s="1">
        <v>20000</v>
      </c>
      <c r="D382" s="1" t="s">
        <v>519</v>
      </c>
      <c r="E382" s="1" t="s">
        <v>2431</v>
      </c>
      <c r="F382" s="2" t="s">
        <v>4976</v>
      </c>
      <c r="G382" s="2">
        <v>2</v>
      </c>
    </row>
    <row r="383" spans="1:7" ht="25.5" x14ac:dyDescent="0.2">
      <c r="A383" s="1" t="s">
        <v>995</v>
      </c>
      <c r="B383" s="1" t="s">
        <v>3075</v>
      </c>
      <c r="C383" s="1">
        <v>53356.776440000001</v>
      </c>
      <c r="D383" s="1" t="s">
        <v>5482</v>
      </c>
      <c r="E383" s="1" t="s">
        <v>5350</v>
      </c>
      <c r="F383" s="2" t="s">
        <v>6303</v>
      </c>
      <c r="G383" s="2">
        <v>3</v>
      </c>
    </row>
    <row r="384" spans="1:7" ht="25.5" x14ac:dyDescent="0.2">
      <c r="A384" s="1" t="s">
        <v>994</v>
      </c>
      <c r="B384" s="1" t="s">
        <v>6519</v>
      </c>
      <c r="C384" s="1">
        <v>36000</v>
      </c>
      <c r="D384" s="1" t="s">
        <v>519</v>
      </c>
      <c r="E384" s="1" t="s">
        <v>1240</v>
      </c>
      <c r="F384" s="2" t="s">
        <v>2590</v>
      </c>
      <c r="G384" s="2">
        <v>4.5</v>
      </c>
    </row>
    <row r="385" spans="1:7" ht="25.5" x14ac:dyDescent="0.2">
      <c r="A385" s="1" t="s">
        <v>992</v>
      </c>
      <c r="B385" s="1" t="s">
        <v>3418</v>
      </c>
      <c r="C385" s="1">
        <v>57000</v>
      </c>
      <c r="D385" s="1" t="s">
        <v>4092</v>
      </c>
      <c r="E385" s="1" t="s">
        <v>5350</v>
      </c>
      <c r="F385" s="2" t="s">
        <v>818</v>
      </c>
      <c r="G385" s="2">
        <v>4</v>
      </c>
    </row>
    <row r="386" spans="1:7" ht="38.25" x14ac:dyDescent="0.2">
      <c r="A386" s="1" t="s">
        <v>991</v>
      </c>
      <c r="B386" s="1" t="s">
        <v>357</v>
      </c>
      <c r="C386" s="1">
        <v>135000</v>
      </c>
      <c r="D386" s="1" t="s">
        <v>3027</v>
      </c>
      <c r="E386" s="1" t="s">
        <v>2431</v>
      </c>
      <c r="F386" s="2" t="s">
        <v>818</v>
      </c>
      <c r="G386" s="2">
        <v>15</v>
      </c>
    </row>
    <row r="387" spans="1:7" ht="25.5" x14ac:dyDescent="0.2">
      <c r="A387" s="1" t="s">
        <v>998</v>
      </c>
      <c r="B387" s="1" t="s">
        <v>2969</v>
      </c>
      <c r="C387" s="1">
        <v>95279.957920000001</v>
      </c>
      <c r="D387" s="1" t="s">
        <v>6511</v>
      </c>
      <c r="E387" s="1" t="s">
        <v>1240</v>
      </c>
      <c r="F387" s="2" t="s">
        <v>6303</v>
      </c>
      <c r="G387" s="2">
        <v>4</v>
      </c>
    </row>
    <row r="388" spans="1:7" ht="25.5" x14ac:dyDescent="0.2">
      <c r="A388" s="1" t="s">
        <v>997</v>
      </c>
      <c r="B388" s="1" t="s">
        <v>5228</v>
      </c>
      <c r="C388" s="1">
        <v>57167.974750000001</v>
      </c>
      <c r="D388" s="1" t="s">
        <v>6511</v>
      </c>
      <c r="E388" s="1" t="s">
        <v>5350</v>
      </c>
      <c r="F388" s="2" t="s">
        <v>6303</v>
      </c>
      <c r="G388" s="2">
        <v>10</v>
      </c>
    </row>
    <row r="389" spans="1:7" ht="25.5" x14ac:dyDescent="0.2">
      <c r="A389" s="1" t="s">
        <v>996</v>
      </c>
      <c r="B389" s="1" t="s">
        <v>4637</v>
      </c>
      <c r="C389" s="1">
        <v>12326.65639</v>
      </c>
      <c r="D389" s="1" t="s">
        <v>3027</v>
      </c>
      <c r="E389" s="1" t="s">
        <v>1240</v>
      </c>
      <c r="F389" s="2" t="s">
        <v>4976</v>
      </c>
      <c r="G389" s="2">
        <v>5</v>
      </c>
    </row>
    <row r="390" spans="1:7" ht="25.5" x14ac:dyDescent="0.2">
      <c r="A390" s="1" t="s">
        <v>1001</v>
      </c>
      <c r="B390" s="1" t="s">
        <v>6356</v>
      </c>
      <c r="C390" s="1">
        <v>8000</v>
      </c>
      <c r="D390" s="1" t="s">
        <v>6511</v>
      </c>
      <c r="E390" s="1" t="s">
        <v>5881</v>
      </c>
      <c r="F390" s="2" t="s">
        <v>2590</v>
      </c>
      <c r="G390" s="2">
        <v>5</v>
      </c>
    </row>
    <row r="391" spans="1:7" ht="25.5" x14ac:dyDescent="0.2">
      <c r="A391" s="1" t="s">
        <v>988</v>
      </c>
      <c r="B391" s="1" t="s">
        <v>1501</v>
      </c>
      <c r="C391" s="1">
        <v>48000</v>
      </c>
      <c r="D391" s="1" t="s">
        <v>3027</v>
      </c>
      <c r="E391" s="1" t="s">
        <v>1240</v>
      </c>
      <c r="F391" s="2" t="s">
        <v>6303</v>
      </c>
      <c r="G391" s="2">
        <v>5</v>
      </c>
    </row>
    <row r="392" spans="1:7" ht="25.5" x14ac:dyDescent="0.2">
      <c r="A392" s="1" t="s">
        <v>989</v>
      </c>
      <c r="B392" s="1" t="s">
        <v>6354</v>
      </c>
      <c r="C392" s="1">
        <v>40000</v>
      </c>
      <c r="D392" s="1" t="s">
        <v>6511</v>
      </c>
      <c r="E392" s="1" t="s">
        <v>1240</v>
      </c>
      <c r="F392" s="2" t="s">
        <v>2333</v>
      </c>
      <c r="G392" s="2">
        <v>5</v>
      </c>
    </row>
    <row r="393" spans="1:7" ht="25.5" x14ac:dyDescent="0.2">
      <c r="A393" s="1" t="s">
        <v>1011</v>
      </c>
      <c r="B393" s="1" t="s">
        <v>6585</v>
      </c>
      <c r="C393" s="1">
        <v>59819.107020000003</v>
      </c>
      <c r="D393" s="1" t="s">
        <v>6511</v>
      </c>
      <c r="E393" s="1" t="s">
        <v>1240</v>
      </c>
      <c r="F393" s="2" t="s">
        <v>2333</v>
      </c>
      <c r="G393" s="2">
        <v>10</v>
      </c>
    </row>
    <row r="394" spans="1:7" ht="25.5" x14ac:dyDescent="0.2">
      <c r="A394" s="1" t="s">
        <v>1009</v>
      </c>
      <c r="B394" s="1" t="s">
        <v>3458</v>
      </c>
      <c r="C394" s="1">
        <v>150000</v>
      </c>
      <c r="D394" s="1" t="s">
        <v>6511</v>
      </c>
      <c r="E394" s="1" t="s">
        <v>5881</v>
      </c>
      <c r="F394" s="2" t="s">
        <v>6303</v>
      </c>
      <c r="G394" s="2">
        <v>20</v>
      </c>
    </row>
    <row r="395" spans="1:7" ht="25.5" x14ac:dyDescent="0.2">
      <c r="A395" s="1" t="s">
        <v>1015</v>
      </c>
      <c r="B395" s="1" t="s">
        <v>576</v>
      </c>
      <c r="C395" s="1">
        <v>81592.772509999995</v>
      </c>
      <c r="D395" s="1" t="s">
        <v>3027</v>
      </c>
      <c r="E395" s="1" t="s">
        <v>1240</v>
      </c>
      <c r="F395" s="2" t="s">
        <v>2333</v>
      </c>
      <c r="G395" s="2">
        <v>25</v>
      </c>
    </row>
    <row r="396" spans="1:7" ht="25.5" x14ac:dyDescent="0.2">
      <c r="A396" s="1" t="s">
        <v>1013</v>
      </c>
      <c r="B396" s="1" t="s">
        <v>5052</v>
      </c>
      <c r="C396" s="1">
        <v>96891.417360000007</v>
      </c>
      <c r="D396" s="1" t="s">
        <v>6511</v>
      </c>
      <c r="E396" s="1" t="s">
        <v>5350</v>
      </c>
      <c r="F396" s="2" t="s">
        <v>2333</v>
      </c>
      <c r="G396" s="2">
        <v>20</v>
      </c>
    </row>
    <row r="397" spans="1:7" ht="25.5" x14ac:dyDescent="0.2">
      <c r="A397" s="1" t="s">
        <v>1018</v>
      </c>
      <c r="B397" s="1" t="s">
        <v>6199</v>
      </c>
      <c r="C397" s="1">
        <v>91791.869080000004</v>
      </c>
      <c r="D397" s="1" t="s">
        <v>6511</v>
      </c>
      <c r="E397" s="1" t="s">
        <v>1240</v>
      </c>
      <c r="F397" s="2" t="s">
        <v>2333</v>
      </c>
      <c r="G397" s="2">
        <v>13</v>
      </c>
    </row>
    <row r="398" spans="1:7" ht="25.5" x14ac:dyDescent="0.2">
      <c r="A398" s="1" t="s">
        <v>1016</v>
      </c>
      <c r="B398" s="1" t="s">
        <v>6199</v>
      </c>
      <c r="C398" s="1">
        <v>15000</v>
      </c>
      <c r="D398" s="1" t="s">
        <v>6511</v>
      </c>
      <c r="E398" s="1" t="s">
        <v>5350</v>
      </c>
      <c r="F398" s="2" t="s">
        <v>2590</v>
      </c>
      <c r="G398" s="2">
        <v>2</v>
      </c>
    </row>
    <row r="399" spans="1:7" ht="25.5" x14ac:dyDescent="0.2">
      <c r="A399" s="1" t="s">
        <v>1022</v>
      </c>
      <c r="B399" s="1" t="s">
        <v>5590</v>
      </c>
      <c r="C399" s="1">
        <v>66294.127670000002</v>
      </c>
      <c r="D399" s="1" t="s">
        <v>3027</v>
      </c>
      <c r="E399" s="1" t="s">
        <v>5350</v>
      </c>
      <c r="F399" s="2" t="s">
        <v>2333</v>
      </c>
      <c r="G399" s="2">
        <v>5</v>
      </c>
    </row>
    <row r="400" spans="1:7" ht="38.25" x14ac:dyDescent="0.2">
      <c r="A400" s="1" t="s">
        <v>1019</v>
      </c>
      <c r="B400" s="1" t="s">
        <v>2020</v>
      </c>
      <c r="C400" s="1">
        <v>101990.9656</v>
      </c>
      <c r="D400" s="1" t="s">
        <v>5482</v>
      </c>
      <c r="E400" s="1" t="s">
        <v>2431</v>
      </c>
      <c r="F400" s="2" t="s">
        <v>2333</v>
      </c>
      <c r="G400" s="2">
        <v>6</v>
      </c>
    </row>
    <row r="401" spans="1:7" ht="25.5" x14ac:dyDescent="0.2">
      <c r="A401" s="1" t="s">
        <v>1005</v>
      </c>
      <c r="B401" s="1" t="s">
        <v>1364</v>
      </c>
      <c r="C401" s="1">
        <v>60000</v>
      </c>
      <c r="D401" s="1" t="s">
        <v>3027</v>
      </c>
      <c r="E401" s="1" t="s">
        <v>5350</v>
      </c>
      <c r="F401" s="2" t="s">
        <v>818</v>
      </c>
      <c r="G401" s="2">
        <v>3</v>
      </c>
    </row>
    <row r="402" spans="1:7" ht="38.25" x14ac:dyDescent="0.2">
      <c r="A402" s="1" t="s">
        <v>1006</v>
      </c>
      <c r="B402" s="1" t="s">
        <v>6292</v>
      </c>
      <c r="C402" s="1">
        <v>43856.115230000003</v>
      </c>
      <c r="D402" s="1" t="s">
        <v>3027</v>
      </c>
      <c r="E402" s="1" t="s">
        <v>2431</v>
      </c>
      <c r="F402" s="2" t="s">
        <v>2333</v>
      </c>
      <c r="G402" s="2">
        <v>1</v>
      </c>
    </row>
    <row r="403" spans="1:7" ht="25.5" x14ac:dyDescent="0.2">
      <c r="A403" s="1" t="s">
        <v>1008</v>
      </c>
      <c r="B403" s="1" t="s">
        <v>6292</v>
      </c>
      <c r="C403" s="1">
        <v>45616</v>
      </c>
      <c r="D403" s="1" t="s">
        <v>6511</v>
      </c>
      <c r="E403" s="1" t="s">
        <v>1240</v>
      </c>
      <c r="F403" s="2" t="s">
        <v>2333</v>
      </c>
      <c r="G403" s="2">
        <v>1.5</v>
      </c>
    </row>
    <row r="404" spans="1:7" ht="25.5" x14ac:dyDescent="0.2">
      <c r="A404" s="1" t="s">
        <v>960</v>
      </c>
      <c r="B404" s="1" t="s">
        <v>3960</v>
      </c>
      <c r="C404" s="1">
        <v>75770.868889999998</v>
      </c>
      <c r="D404" s="1" t="s">
        <v>519</v>
      </c>
      <c r="E404" s="1" t="s">
        <v>1240</v>
      </c>
      <c r="F404" s="2" t="s">
        <v>2333</v>
      </c>
      <c r="G404" s="2">
        <v>20</v>
      </c>
    </row>
    <row r="405" spans="1:7" ht="25.5" x14ac:dyDescent="0.2">
      <c r="A405" s="1" t="s">
        <v>959</v>
      </c>
      <c r="B405" s="1" t="s">
        <v>4339</v>
      </c>
      <c r="C405" s="1">
        <v>57726.886550000003</v>
      </c>
      <c r="D405" s="1" t="s">
        <v>3027</v>
      </c>
      <c r="E405" s="1" t="s">
        <v>5350</v>
      </c>
      <c r="F405" s="2" t="s">
        <v>2333</v>
      </c>
      <c r="G405" s="2">
        <v>2</v>
      </c>
    </row>
    <row r="406" spans="1:7" ht="25.5" x14ac:dyDescent="0.2">
      <c r="A406" s="1" t="s">
        <v>958</v>
      </c>
      <c r="B406" s="1" t="s">
        <v>318</v>
      </c>
      <c r="C406" s="1">
        <v>20000</v>
      </c>
      <c r="D406" s="1" t="s">
        <v>6511</v>
      </c>
      <c r="E406" s="1" t="s">
        <v>5350</v>
      </c>
      <c r="F406" s="2" t="s">
        <v>2333</v>
      </c>
      <c r="G406" s="2">
        <v>2</v>
      </c>
    </row>
    <row r="407" spans="1:7" ht="25.5" x14ac:dyDescent="0.2">
      <c r="A407" s="1" t="s">
        <v>956</v>
      </c>
      <c r="B407" s="1" t="s">
        <v>2001</v>
      </c>
      <c r="C407" s="1">
        <v>203981.9313</v>
      </c>
      <c r="D407" s="1" t="s">
        <v>3027</v>
      </c>
      <c r="E407" s="1" t="s">
        <v>1240</v>
      </c>
      <c r="F407" s="2" t="s">
        <v>2333</v>
      </c>
      <c r="G407" s="2">
        <v>15</v>
      </c>
    </row>
    <row r="408" spans="1:7" ht="25.5" x14ac:dyDescent="0.2">
      <c r="A408" s="1" t="s">
        <v>955</v>
      </c>
      <c r="B408" s="1" t="s">
        <v>2001</v>
      </c>
      <c r="C408" s="1">
        <v>50995.482819999997</v>
      </c>
      <c r="D408" s="1" t="s">
        <v>2089</v>
      </c>
      <c r="E408" s="1" t="s">
        <v>5881</v>
      </c>
      <c r="F408" s="2" t="s">
        <v>2333</v>
      </c>
      <c r="G408" s="2">
        <v>5</v>
      </c>
    </row>
    <row r="409" spans="1:7" ht="25.5" x14ac:dyDescent="0.2">
      <c r="A409" s="1" t="s">
        <v>954</v>
      </c>
      <c r="B409" s="1" t="s">
        <v>3966</v>
      </c>
      <c r="C409" s="1">
        <v>127488.7071</v>
      </c>
      <c r="D409" s="1" t="s">
        <v>2893</v>
      </c>
      <c r="E409" s="1" t="s">
        <v>1240</v>
      </c>
      <c r="F409" s="2" t="s">
        <v>2333</v>
      </c>
      <c r="G409" s="2">
        <v>15</v>
      </c>
    </row>
    <row r="410" spans="1:7" ht="25.5" x14ac:dyDescent="0.2">
      <c r="A410" s="1" t="s">
        <v>953</v>
      </c>
      <c r="B410" s="1" t="s">
        <v>2642</v>
      </c>
      <c r="C410" s="1">
        <v>66294.127670000002</v>
      </c>
      <c r="D410" s="1" t="s">
        <v>6511</v>
      </c>
      <c r="E410" s="1" t="s">
        <v>1240</v>
      </c>
      <c r="F410" s="2" t="s">
        <v>2333</v>
      </c>
      <c r="G410" s="2">
        <v>4</v>
      </c>
    </row>
    <row r="411" spans="1:7" ht="25.5" x14ac:dyDescent="0.2">
      <c r="A411" s="1" t="s">
        <v>951</v>
      </c>
      <c r="B411" s="1" t="s">
        <v>6372</v>
      </c>
      <c r="C411" s="1">
        <v>63234.398699999998</v>
      </c>
      <c r="D411" s="1" t="s">
        <v>6511</v>
      </c>
      <c r="E411" s="1" t="s">
        <v>1240</v>
      </c>
      <c r="F411" s="2" t="s">
        <v>2333</v>
      </c>
      <c r="G411" s="2">
        <v>3</v>
      </c>
    </row>
    <row r="412" spans="1:7" ht="25.5" x14ac:dyDescent="0.2">
      <c r="A412" s="1" t="s">
        <v>952</v>
      </c>
      <c r="B412" s="1" t="s">
        <v>620</v>
      </c>
      <c r="C412" s="1">
        <v>260000</v>
      </c>
      <c r="D412" s="1" t="s">
        <v>2893</v>
      </c>
      <c r="E412" s="1" t="s">
        <v>5350</v>
      </c>
      <c r="F412" s="2" t="s">
        <v>818</v>
      </c>
      <c r="G412" s="2">
        <v>10</v>
      </c>
    </row>
    <row r="413" spans="1:7" ht="25.5" x14ac:dyDescent="0.2">
      <c r="A413" s="1" t="s">
        <v>949</v>
      </c>
      <c r="B413" s="1" t="s">
        <v>6311</v>
      </c>
      <c r="C413" s="1">
        <v>112190.0622</v>
      </c>
      <c r="D413" s="1" t="s">
        <v>3027</v>
      </c>
      <c r="E413" s="1" t="s">
        <v>5350</v>
      </c>
      <c r="F413" s="2" t="s">
        <v>2333</v>
      </c>
      <c r="G413" s="2">
        <v>8</v>
      </c>
    </row>
    <row r="414" spans="1:7" ht="25.5" x14ac:dyDescent="0.2">
      <c r="A414" s="1" t="s">
        <v>978</v>
      </c>
      <c r="B414" s="1" t="s">
        <v>689</v>
      </c>
      <c r="C414" s="1">
        <v>71393.675950000004</v>
      </c>
      <c r="D414" s="1" t="s">
        <v>3027</v>
      </c>
      <c r="E414" s="1" t="s">
        <v>1240</v>
      </c>
      <c r="F414" s="2" t="s">
        <v>2333</v>
      </c>
      <c r="G414" s="2">
        <v>7</v>
      </c>
    </row>
    <row r="415" spans="1:7" ht="25.5" x14ac:dyDescent="0.2">
      <c r="A415" s="1" t="s">
        <v>977</v>
      </c>
      <c r="B415" s="1" t="s">
        <v>1037</v>
      </c>
      <c r="C415" s="1">
        <v>85000</v>
      </c>
      <c r="D415" s="1" t="s">
        <v>381</v>
      </c>
      <c r="E415" s="1" t="s">
        <v>1240</v>
      </c>
      <c r="F415" s="2" t="s">
        <v>2333</v>
      </c>
      <c r="G415" s="2">
        <v>8</v>
      </c>
    </row>
    <row r="416" spans="1:7" ht="25.5" x14ac:dyDescent="0.2">
      <c r="A416" s="1" t="s">
        <v>980</v>
      </c>
      <c r="B416" s="1" t="s">
        <v>5492</v>
      </c>
      <c r="C416" s="1">
        <v>95871.507700000002</v>
      </c>
      <c r="D416" s="1" t="s">
        <v>6511</v>
      </c>
      <c r="E416" s="1" t="s">
        <v>5350</v>
      </c>
      <c r="F416" s="2" t="s">
        <v>2333</v>
      </c>
      <c r="G416" s="2">
        <v>2.5</v>
      </c>
    </row>
    <row r="417" spans="1:7" ht="25.5" x14ac:dyDescent="0.2">
      <c r="A417" s="1" t="s">
        <v>979</v>
      </c>
      <c r="B417" s="1" t="s">
        <v>4014</v>
      </c>
      <c r="C417" s="1">
        <v>109130.33319999999</v>
      </c>
      <c r="D417" s="1" t="s">
        <v>3027</v>
      </c>
      <c r="E417" s="1" t="s">
        <v>1240</v>
      </c>
      <c r="F417" s="2" t="s">
        <v>2333</v>
      </c>
      <c r="G417" s="2">
        <v>35</v>
      </c>
    </row>
    <row r="418" spans="1:7" ht="25.5" x14ac:dyDescent="0.2">
      <c r="A418" s="1" t="s">
        <v>975</v>
      </c>
      <c r="B418" s="1" t="s">
        <v>1440</v>
      </c>
      <c r="C418" s="1">
        <v>36000</v>
      </c>
      <c r="D418" s="1" t="s">
        <v>3027</v>
      </c>
      <c r="E418" s="1" t="s">
        <v>5881</v>
      </c>
      <c r="F418" s="2" t="s">
        <v>2590</v>
      </c>
      <c r="G418" s="2">
        <v>3</v>
      </c>
    </row>
    <row r="419" spans="1:7" ht="25.5" x14ac:dyDescent="0.2">
      <c r="A419" s="1" t="s">
        <v>974</v>
      </c>
      <c r="B419" s="1" t="s">
        <v>6157</v>
      </c>
      <c r="C419" s="1">
        <v>122389.1588</v>
      </c>
      <c r="D419" s="1" t="s">
        <v>6511</v>
      </c>
      <c r="E419" s="1" t="s">
        <v>1240</v>
      </c>
      <c r="F419" s="2" t="s">
        <v>2333</v>
      </c>
      <c r="G419" s="2">
        <v>2</v>
      </c>
    </row>
    <row r="420" spans="1:7" ht="25.5" x14ac:dyDescent="0.2">
      <c r="A420" s="1" t="s">
        <v>972</v>
      </c>
      <c r="B420" s="1" t="s">
        <v>2323</v>
      </c>
      <c r="C420" s="1">
        <v>53035.302129999996</v>
      </c>
      <c r="D420" s="1" t="s">
        <v>6511</v>
      </c>
      <c r="E420" s="1" t="s">
        <v>1240</v>
      </c>
      <c r="F420" s="2" t="s">
        <v>2333</v>
      </c>
      <c r="G420" s="2">
        <v>4</v>
      </c>
    </row>
    <row r="421" spans="1:7" ht="25.5" x14ac:dyDescent="0.2">
      <c r="A421" s="1" t="s">
        <v>967</v>
      </c>
      <c r="B421" s="1" t="s">
        <v>3832</v>
      </c>
      <c r="C421" s="1">
        <v>125000</v>
      </c>
      <c r="D421" s="1" t="s">
        <v>2893</v>
      </c>
      <c r="E421" s="1" t="s">
        <v>1240</v>
      </c>
      <c r="F421" s="2" t="s">
        <v>818</v>
      </c>
      <c r="G421" s="2">
        <v>10</v>
      </c>
    </row>
    <row r="422" spans="1:7" ht="25.5" x14ac:dyDescent="0.2">
      <c r="A422" s="1" t="s">
        <v>969</v>
      </c>
      <c r="B422" s="1" t="s">
        <v>3724</v>
      </c>
      <c r="C422" s="1">
        <v>19000</v>
      </c>
      <c r="D422" s="1" t="s">
        <v>6511</v>
      </c>
      <c r="E422" s="1" t="s">
        <v>1240</v>
      </c>
      <c r="F422" s="2" t="s">
        <v>2590</v>
      </c>
      <c r="G422" s="2">
        <v>6</v>
      </c>
    </row>
    <row r="423" spans="1:7" ht="38.25" x14ac:dyDescent="0.2">
      <c r="A423" s="1" t="s">
        <v>970</v>
      </c>
      <c r="B423" s="1" t="s">
        <v>607</v>
      </c>
      <c r="C423" s="1">
        <v>93831.688389999996</v>
      </c>
      <c r="D423" s="1" t="s">
        <v>6511</v>
      </c>
      <c r="E423" s="1" t="s">
        <v>2431</v>
      </c>
      <c r="F423" s="2" t="s">
        <v>2333</v>
      </c>
      <c r="G423" s="2">
        <v>6</v>
      </c>
    </row>
    <row r="424" spans="1:7" ht="25.5" x14ac:dyDescent="0.2">
      <c r="A424" s="1" t="s">
        <v>971</v>
      </c>
      <c r="B424" s="1" t="s">
        <v>719</v>
      </c>
      <c r="C424" s="1">
        <v>101990.9656</v>
      </c>
      <c r="D424" s="1" t="s">
        <v>6511</v>
      </c>
      <c r="E424" s="1" t="s">
        <v>1240</v>
      </c>
      <c r="F424" s="2" t="s">
        <v>2333</v>
      </c>
      <c r="G424" s="2">
        <v>20</v>
      </c>
    </row>
    <row r="425" spans="1:7" ht="25.5" x14ac:dyDescent="0.2">
      <c r="A425" s="1" t="s">
        <v>937</v>
      </c>
      <c r="B425" s="1" t="s">
        <v>3199</v>
      </c>
      <c r="C425" s="1">
        <v>122389.1588</v>
      </c>
      <c r="D425" s="1" t="s">
        <v>6511</v>
      </c>
      <c r="E425" s="1" t="s">
        <v>1240</v>
      </c>
      <c r="F425" s="2" t="s">
        <v>2333</v>
      </c>
      <c r="G425" s="2">
        <v>5</v>
      </c>
    </row>
    <row r="426" spans="1:7" ht="38.25" x14ac:dyDescent="0.2">
      <c r="A426" s="1" t="s">
        <v>938</v>
      </c>
      <c r="B426" s="1" t="s">
        <v>1519</v>
      </c>
      <c r="C426" s="1">
        <v>34417.653310000002</v>
      </c>
      <c r="D426" s="1" t="s">
        <v>6511</v>
      </c>
      <c r="E426" s="1" t="s">
        <v>2431</v>
      </c>
      <c r="F426" s="2" t="s">
        <v>818</v>
      </c>
      <c r="G426" s="2">
        <v>4</v>
      </c>
    </row>
    <row r="427" spans="1:7" ht="38.25" x14ac:dyDescent="0.2">
      <c r="A427" s="1" t="s">
        <v>934</v>
      </c>
      <c r="B427" s="1" t="s">
        <v>2688</v>
      </c>
      <c r="C427" s="1">
        <v>12000</v>
      </c>
      <c r="D427" s="1" t="s">
        <v>3027</v>
      </c>
      <c r="E427" s="1" t="s">
        <v>2431</v>
      </c>
      <c r="F427" s="2" t="s">
        <v>2590</v>
      </c>
      <c r="G427" s="2">
        <v>3</v>
      </c>
    </row>
    <row r="428" spans="1:7" ht="25.5" x14ac:dyDescent="0.2">
      <c r="A428" s="1" t="s">
        <v>935</v>
      </c>
      <c r="B428" s="1" t="s">
        <v>2310</v>
      </c>
      <c r="C428" s="1">
        <v>3632.815004</v>
      </c>
      <c r="D428" s="1" t="s">
        <v>3027</v>
      </c>
      <c r="E428" s="1" t="s">
        <v>1240</v>
      </c>
      <c r="F428" s="2" t="s">
        <v>2590</v>
      </c>
      <c r="G428" s="2">
        <v>0</v>
      </c>
    </row>
    <row r="429" spans="1:7" ht="38.25" x14ac:dyDescent="0.2">
      <c r="A429" s="1" t="s">
        <v>939</v>
      </c>
      <c r="B429" s="1" t="s">
        <v>557</v>
      </c>
      <c r="C429" s="1">
        <v>21369.500019999999</v>
      </c>
      <c r="D429" s="1" t="s">
        <v>5482</v>
      </c>
      <c r="E429" s="1" t="s">
        <v>2431</v>
      </c>
      <c r="F429" s="2" t="s">
        <v>2590</v>
      </c>
      <c r="G429" s="2">
        <v>6</v>
      </c>
    </row>
    <row r="430" spans="1:7" ht="25.5" x14ac:dyDescent="0.2">
      <c r="A430" s="1" t="s">
        <v>3307</v>
      </c>
      <c r="B430" s="1" t="s">
        <v>1160</v>
      </c>
      <c r="C430" s="1">
        <v>8903.9583440000006</v>
      </c>
      <c r="D430" s="1" t="s">
        <v>6511</v>
      </c>
      <c r="E430" s="1" t="s">
        <v>1240</v>
      </c>
      <c r="F430" s="2" t="s">
        <v>2590</v>
      </c>
      <c r="G430" s="2">
        <v>7</v>
      </c>
    </row>
    <row r="431" spans="1:7" ht="25.5" x14ac:dyDescent="0.2">
      <c r="A431" s="1" t="s">
        <v>3305</v>
      </c>
      <c r="B431" s="1" t="s">
        <v>2579</v>
      </c>
      <c r="C431" s="1">
        <v>15206.427250000001</v>
      </c>
      <c r="D431" s="1" t="s">
        <v>3027</v>
      </c>
      <c r="E431" s="1" t="s">
        <v>1240</v>
      </c>
      <c r="F431" s="2" t="s">
        <v>2590</v>
      </c>
      <c r="G431" s="2">
        <v>2</v>
      </c>
    </row>
    <row r="432" spans="1:7" ht="25.5" x14ac:dyDescent="0.2">
      <c r="A432" s="1" t="s">
        <v>3301</v>
      </c>
      <c r="B432" s="1" t="s">
        <v>259</v>
      </c>
      <c r="C432" s="1">
        <v>143565.85680000001</v>
      </c>
      <c r="D432" s="1" t="s">
        <v>3027</v>
      </c>
      <c r="E432" s="1" t="s">
        <v>1240</v>
      </c>
      <c r="F432" s="2" t="s">
        <v>2333</v>
      </c>
      <c r="G432" s="2">
        <v>25</v>
      </c>
    </row>
    <row r="433" spans="1:7" ht="25.5" x14ac:dyDescent="0.2">
      <c r="A433" s="1" t="s">
        <v>3300</v>
      </c>
      <c r="B433" s="1" t="s">
        <v>1879</v>
      </c>
      <c r="C433" s="1">
        <v>9705.3145949999998</v>
      </c>
      <c r="D433" s="1" t="s">
        <v>3027</v>
      </c>
      <c r="E433" s="1" t="s">
        <v>5350</v>
      </c>
      <c r="F433" s="2" t="s">
        <v>2590</v>
      </c>
      <c r="G433" s="2">
        <v>6</v>
      </c>
    </row>
    <row r="434" spans="1:7" ht="38.25" x14ac:dyDescent="0.2">
      <c r="A434" s="1" t="s">
        <v>3303</v>
      </c>
      <c r="B434" s="1" t="s">
        <v>6058</v>
      </c>
      <c r="C434" s="1">
        <v>17807.916689999998</v>
      </c>
      <c r="D434" s="1" t="s">
        <v>3027</v>
      </c>
      <c r="E434" s="1" t="s">
        <v>2431</v>
      </c>
      <c r="F434" s="2" t="s">
        <v>2590</v>
      </c>
      <c r="G434" s="2">
        <v>8</v>
      </c>
    </row>
    <row r="435" spans="1:7" ht="25.5" x14ac:dyDescent="0.2">
      <c r="A435" s="1" t="s">
        <v>3302</v>
      </c>
      <c r="B435" s="1" t="s">
        <v>6058</v>
      </c>
      <c r="C435" s="1">
        <v>3205.4250040000002</v>
      </c>
      <c r="D435" s="1" t="s">
        <v>6511</v>
      </c>
      <c r="E435" s="1" t="s">
        <v>1240</v>
      </c>
      <c r="F435" s="2" t="s">
        <v>2590</v>
      </c>
      <c r="G435" s="2">
        <v>10</v>
      </c>
    </row>
    <row r="436" spans="1:7" ht="38.25" x14ac:dyDescent="0.2">
      <c r="A436" s="1" t="s">
        <v>3515</v>
      </c>
      <c r="B436" s="1" t="s">
        <v>4870</v>
      </c>
      <c r="C436" s="1">
        <v>45000</v>
      </c>
      <c r="D436" s="1" t="s">
        <v>519</v>
      </c>
      <c r="E436" s="1" t="s">
        <v>2431</v>
      </c>
      <c r="F436" s="2" t="s">
        <v>818</v>
      </c>
      <c r="G436" s="2">
        <v>3</v>
      </c>
    </row>
    <row r="437" spans="1:7" ht="25.5" x14ac:dyDescent="0.2">
      <c r="A437" s="1" t="s">
        <v>3514</v>
      </c>
      <c r="B437" s="1" t="s">
        <v>1106</v>
      </c>
      <c r="C437" s="1">
        <v>12465.54168</v>
      </c>
      <c r="D437" s="1" t="s">
        <v>3027</v>
      </c>
      <c r="E437" s="1" t="s">
        <v>5350</v>
      </c>
      <c r="F437" s="2" t="s">
        <v>2590</v>
      </c>
      <c r="G437" s="2">
        <v>7</v>
      </c>
    </row>
    <row r="438" spans="1:7" ht="25.5" x14ac:dyDescent="0.2">
      <c r="A438" s="1" t="s">
        <v>3518</v>
      </c>
      <c r="B438" s="1" t="s">
        <v>6045</v>
      </c>
      <c r="C438" s="1">
        <v>95871.507700000002</v>
      </c>
      <c r="D438" s="1" t="s">
        <v>6511</v>
      </c>
      <c r="E438" s="1" t="s">
        <v>5350</v>
      </c>
      <c r="F438" s="2" t="s">
        <v>2333</v>
      </c>
      <c r="G438" s="2">
        <v>14</v>
      </c>
    </row>
    <row r="439" spans="1:7" ht="25.5" x14ac:dyDescent="0.2">
      <c r="A439" s="1" t="s">
        <v>3516</v>
      </c>
      <c r="B439" s="1" t="s">
        <v>1164</v>
      </c>
      <c r="C439" s="1">
        <v>173384.6416</v>
      </c>
      <c r="D439" s="1" t="s">
        <v>5482</v>
      </c>
      <c r="E439" s="1" t="s">
        <v>5350</v>
      </c>
      <c r="F439" s="2" t="s">
        <v>2333</v>
      </c>
      <c r="G439" s="2">
        <v>8</v>
      </c>
    </row>
    <row r="440" spans="1:7" ht="25.5" x14ac:dyDescent="0.2">
      <c r="A440" s="1" t="s">
        <v>3536</v>
      </c>
      <c r="B440" s="1" t="s">
        <v>2862</v>
      </c>
      <c r="C440" s="1">
        <v>11575.145850000001</v>
      </c>
      <c r="D440" s="1" t="s">
        <v>3027</v>
      </c>
      <c r="E440" s="1" t="s">
        <v>5350</v>
      </c>
      <c r="F440" s="2" t="s">
        <v>2590</v>
      </c>
      <c r="G440" s="2">
        <v>1</v>
      </c>
    </row>
    <row r="441" spans="1:7" ht="38.25" x14ac:dyDescent="0.2">
      <c r="A441" s="1" t="s">
        <v>3537</v>
      </c>
      <c r="B441" s="1" t="s">
        <v>2064</v>
      </c>
      <c r="C441" s="1">
        <v>18000</v>
      </c>
      <c r="D441" s="1" t="s">
        <v>1409</v>
      </c>
      <c r="E441" s="1" t="s">
        <v>2431</v>
      </c>
      <c r="F441" s="2" t="s">
        <v>2590</v>
      </c>
      <c r="G441" s="2">
        <v>8</v>
      </c>
    </row>
    <row r="442" spans="1:7" ht="38.25" x14ac:dyDescent="0.2">
      <c r="A442" s="1" t="s">
        <v>3539</v>
      </c>
      <c r="B442" s="1" t="s">
        <v>2755</v>
      </c>
      <c r="C442" s="1">
        <v>71393.675950000004</v>
      </c>
      <c r="D442" s="1" t="s">
        <v>2893</v>
      </c>
      <c r="E442" s="1" t="s">
        <v>2431</v>
      </c>
      <c r="F442" s="2" t="s">
        <v>2333</v>
      </c>
      <c r="G442" s="2">
        <v>2</v>
      </c>
    </row>
    <row r="443" spans="1:7" ht="25.5" x14ac:dyDescent="0.2">
      <c r="A443" s="1" t="s">
        <v>3529</v>
      </c>
      <c r="B443" s="1" t="s">
        <v>2755</v>
      </c>
      <c r="C443" s="1">
        <v>6232.7708409999996</v>
      </c>
      <c r="D443" s="1" t="s">
        <v>6511</v>
      </c>
      <c r="E443" s="1" t="s">
        <v>1240</v>
      </c>
      <c r="F443" s="2" t="s">
        <v>2590</v>
      </c>
      <c r="G443" s="2">
        <v>2.5</v>
      </c>
    </row>
    <row r="444" spans="1:7" ht="25.5" x14ac:dyDescent="0.2">
      <c r="A444" s="1" t="s">
        <v>3530</v>
      </c>
      <c r="B444" s="1" t="s">
        <v>2182</v>
      </c>
      <c r="C444" s="1">
        <v>1805.773962</v>
      </c>
      <c r="D444" s="1" t="s">
        <v>3027</v>
      </c>
      <c r="E444" s="1" t="s">
        <v>1240</v>
      </c>
      <c r="F444" s="2" t="s">
        <v>2590</v>
      </c>
      <c r="G444" s="2">
        <v>3</v>
      </c>
    </row>
    <row r="445" spans="1:7" ht="38.25" x14ac:dyDescent="0.2">
      <c r="A445" s="1" t="s">
        <v>3532</v>
      </c>
      <c r="B445" s="1" t="s">
        <v>5366</v>
      </c>
      <c r="C445" s="1">
        <v>11397.06668</v>
      </c>
      <c r="D445" s="1" t="s">
        <v>6511</v>
      </c>
      <c r="E445" s="1" t="s">
        <v>2431</v>
      </c>
      <c r="F445" s="2" t="s">
        <v>2590</v>
      </c>
      <c r="G445" s="2">
        <v>6</v>
      </c>
    </row>
    <row r="446" spans="1:7" ht="25.5" x14ac:dyDescent="0.2">
      <c r="A446" s="1" t="s">
        <v>3534</v>
      </c>
      <c r="B446" s="1" t="s">
        <v>4803</v>
      </c>
      <c r="C446" s="1">
        <v>15000</v>
      </c>
      <c r="D446" s="1" t="s">
        <v>3027</v>
      </c>
      <c r="E446" s="1" t="s">
        <v>1240</v>
      </c>
      <c r="F446" s="2" t="s">
        <v>2590</v>
      </c>
      <c r="G446" s="2">
        <v>4</v>
      </c>
    </row>
    <row r="447" spans="1:7" ht="38.25" x14ac:dyDescent="0.2">
      <c r="A447" s="1" t="s">
        <v>3554</v>
      </c>
      <c r="B447" s="1" t="s">
        <v>5659</v>
      </c>
      <c r="C447" s="1">
        <v>37612.86909</v>
      </c>
      <c r="D447" s="1" t="s">
        <v>3027</v>
      </c>
      <c r="E447" s="1" t="s">
        <v>2431</v>
      </c>
      <c r="F447" s="2" t="s">
        <v>4976</v>
      </c>
      <c r="G447" s="2">
        <v>3</v>
      </c>
    </row>
    <row r="448" spans="1:7" ht="25.5" x14ac:dyDescent="0.2">
      <c r="A448" s="1" t="s">
        <v>3552</v>
      </c>
      <c r="B448" s="1" t="s">
        <v>1153</v>
      </c>
      <c r="C448" s="1">
        <v>6499.8895910000001</v>
      </c>
      <c r="D448" s="1" t="s">
        <v>6511</v>
      </c>
      <c r="E448" s="1" t="s">
        <v>1240</v>
      </c>
      <c r="F448" s="2" t="s">
        <v>2590</v>
      </c>
      <c r="G448" s="2">
        <v>3</v>
      </c>
    </row>
    <row r="449" spans="1:7" ht="38.25" x14ac:dyDescent="0.2">
      <c r="A449" s="1" t="s">
        <v>3550</v>
      </c>
      <c r="B449" s="1" t="s">
        <v>4889</v>
      </c>
      <c r="C449" s="1">
        <v>20000</v>
      </c>
      <c r="D449" s="1" t="s">
        <v>381</v>
      </c>
      <c r="E449" s="1" t="s">
        <v>2431</v>
      </c>
      <c r="F449" s="2" t="s">
        <v>1025</v>
      </c>
      <c r="G449" s="2">
        <v>6</v>
      </c>
    </row>
    <row r="450" spans="1:7" ht="25.5" x14ac:dyDescent="0.2">
      <c r="A450" s="1" t="s">
        <v>3569</v>
      </c>
      <c r="B450" s="1" t="s">
        <v>2467</v>
      </c>
      <c r="C450" s="1">
        <v>7265</v>
      </c>
      <c r="D450" s="1" t="s">
        <v>4092</v>
      </c>
      <c r="E450" s="1" t="s">
        <v>1240</v>
      </c>
      <c r="F450" s="2" t="s">
        <v>2590</v>
      </c>
      <c r="G450" s="2">
        <v>6</v>
      </c>
    </row>
    <row r="451" spans="1:7" ht="38.25" x14ac:dyDescent="0.2">
      <c r="A451" s="1" t="s">
        <v>3570</v>
      </c>
      <c r="B451" s="1" t="s">
        <v>1561</v>
      </c>
      <c r="C451" s="1">
        <v>72571.8027</v>
      </c>
      <c r="D451" s="1" t="s">
        <v>3027</v>
      </c>
      <c r="E451" s="1" t="s">
        <v>2431</v>
      </c>
      <c r="F451" s="2" t="s">
        <v>2590</v>
      </c>
      <c r="G451" s="2">
        <v>15</v>
      </c>
    </row>
    <row r="452" spans="1:7" ht="38.25" x14ac:dyDescent="0.2">
      <c r="A452" s="1" t="s">
        <v>3567</v>
      </c>
      <c r="B452" s="1" t="s">
        <v>184</v>
      </c>
      <c r="C452" s="1">
        <v>8013.5625090000003</v>
      </c>
      <c r="D452" s="1" t="s">
        <v>3027</v>
      </c>
      <c r="E452" s="1" t="s">
        <v>2431</v>
      </c>
      <c r="F452" s="2" t="s">
        <v>2590</v>
      </c>
      <c r="G452" s="2">
        <v>15</v>
      </c>
    </row>
    <row r="453" spans="1:7" ht="25.5" x14ac:dyDescent="0.2">
      <c r="A453" s="1" t="s">
        <v>3564</v>
      </c>
      <c r="B453" s="1" t="s">
        <v>5899</v>
      </c>
      <c r="C453" s="1">
        <v>10150.51251</v>
      </c>
      <c r="D453" s="1" t="s">
        <v>6511</v>
      </c>
      <c r="E453" s="1" t="s">
        <v>1240</v>
      </c>
      <c r="F453" s="2" t="s">
        <v>2590</v>
      </c>
      <c r="G453" s="2">
        <v>5</v>
      </c>
    </row>
    <row r="454" spans="1:7" ht="25.5" x14ac:dyDescent="0.2">
      <c r="A454" s="1" t="s">
        <v>3565</v>
      </c>
      <c r="B454" s="1" t="s">
        <v>5899</v>
      </c>
      <c r="C454" s="1">
        <v>65000</v>
      </c>
      <c r="D454" s="1" t="s">
        <v>2089</v>
      </c>
      <c r="E454" s="1" t="s">
        <v>1240</v>
      </c>
      <c r="F454" s="2" t="s">
        <v>818</v>
      </c>
      <c r="G454" s="2">
        <v>9</v>
      </c>
    </row>
    <row r="455" spans="1:7" ht="25.5" x14ac:dyDescent="0.2">
      <c r="A455" s="1" t="s">
        <v>3561</v>
      </c>
      <c r="B455" s="1" t="s">
        <v>2806</v>
      </c>
      <c r="C455" s="1">
        <v>3184.226615</v>
      </c>
      <c r="D455" s="1" t="s">
        <v>3027</v>
      </c>
      <c r="E455" s="1" t="s">
        <v>1240</v>
      </c>
      <c r="F455" s="2" t="s">
        <v>2590</v>
      </c>
      <c r="G455" s="2">
        <v>4</v>
      </c>
    </row>
    <row r="456" spans="1:7" ht="25.5" x14ac:dyDescent="0.2">
      <c r="A456" s="1" t="s">
        <v>3563</v>
      </c>
      <c r="B456" s="1" t="s">
        <v>2635</v>
      </c>
      <c r="C456" s="1">
        <v>10898.445009999999</v>
      </c>
      <c r="D456" s="1" t="s">
        <v>3027</v>
      </c>
      <c r="E456" s="1" t="s">
        <v>5350</v>
      </c>
      <c r="F456" s="2" t="s">
        <v>2590</v>
      </c>
      <c r="G456" s="2">
        <v>13</v>
      </c>
    </row>
    <row r="457" spans="1:7" ht="38.25" x14ac:dyDescent="0.2">
      <c r="A457" s="1" t="s">
        <v>3439</v>
      </c>
      <c r="B457" s="1" t="s">
        <v>304</v>
      </c>
      <c r="C457" s="1">
        <v>10800</v>
      </c>
      <c r="D457" s="1" t="s">
        <v>3027</v>
      </c>
      <c r="E457" s="1" t="s">
        <v>2431</v>
      </c>
      <c r="F457" s="2" t="s">
        <v>2590</v>
      </c>
      <c r="G457" s="2">
        <v>5</v>
      </c>
    </row>
    <row r="458" spans="1:7" ht="25.5" x14ac:dyDescent="0.2">
      <c r="A458" s="1" t="s">
        <v>3436</v>
      </c>
      <c r="B458" s="1" t="s">
        <v>4698</v>
      </c>
      <c r="C458" s="1">
        <v>2136.950002</v>
      </c>
      <c r="D458" s="1" t="s">
        <v>6511</v>
      </c>
      <c r="E458" s="1" t="s">
        <v>5350</v>
      </c>
      <c r="F458" s="2" t="s">
        <v>2590</v>
      </c>
      <c r="G458" s="2">
        <v>3.5</v>
      </c>
    </row>
    <row r="459" spans="1:7" ht="25.5" x14ac:dyDescent="0.2">
      <c r="A459" s="1" t="s">
        <v>3463</v>
      </c>
      <c r="B459" s="1" t="s">
        <v>1094</v>
      </c>
      <c r="C459" s="1">
        <v>45000</v>
      </c>
      <c r="D459" s="1" t="s">
        <v>4092</v>
      </c>
      <c r="E459" s="1" t="s">
        <v>5350</v>
      </c>
      <c r="F459" s="2" t="s">
        <v>2590</v>
      </c>
      <c r="G459" s="2">
        <v>4</v>
      </c>
    </row>
    <row r="460" spans="1:7" ht="25.5" x14ac:dyDescent="0.2">
      <c r="A460" s="1" t="s">
        <v>3464</v>
      </c>
      <c r="B460" s="1" t="s">
        <v>929</v>
      </c>
      <c r="C460" s="1">
        <v>7123.1666750000004</v>
      </c>
      <c r="D460" s="1" t="s">
        <v>3027</v>
      </c>
      <c r="E460" s="1" t="s">
        <v>5350</v>
      </c>
      <c r="F460" s="2" t="s">
        <v>2590</v>
      </c>
      <c r="G460" s="2">
        <v>5</v>
      </c>
    </row>
    <row r="461" spans="1:7" ht="25.5" x14ac:dyDescent="0.2">
      <c r="A461" s="1" t="s">
        <v>3466</v>
      </c>
      <c r="B461" s="1" t="s">
        <v>1991</v>
      </c>
      <c r="C461" s="1">
        <v>5342.3750060000002</v>
      </c>
      <c r="D461" s="1" t="s">
        <v>519</v>
      </c>
      <c r="E461" s="1" t="s">
        <v>5350</v>
      </c>
      <c r="F461" s="2" t="s">
        <v>2590</v>
      </c>
      <c r="G461" s="2">
        <v>5</v>
      </c>
    </row>
    <row r="462" spans="1:7" ht="25.5" x14ac:dyDescent="0.2">
      <c r="A462" s="1" t="s">
        <v>3467</v>
      </c>
      <c r="B462" s="1" t="s">
        <v>5030</v>
      </c>
      <c r="C462" s="1">
        <v>18000</v>
      </c>
      <c r="D462" s="1" t="s">
        <v>3027</v>
      </c>
      <c r="E462" s="1" t="s">
        <v>5350</v>
      </c>
      <c r="F462" s="2" t="s">
        <v>2590</v>
      </c>
      <c r="G462" s="2">
        <v>4.5999999999999996</v>
      </c>
    </row>
    <row r="463" spans="1:7" ht="25.5" x14ac:dyDescent="0.2">
      <c r="A463" s="1" t="s">
        <v>3470</v>
      </c>
      <c r="B463" s="1" t="s">
        <v>3083</v>
      </c>
      <c r="C463" s="1">
        <v>4840.0244549999998</v>
      </c>
      <c r="D463" s="1" t="s">
        <v>3027</v>
      </c>
      <c r="E463" s="1" t="s">
        <v>1240</v>
      </c>
      <c r="F463" s="2" t="s">
        <v>2590</v>
      </c>
      <c r="G463" s="2">
        <v>2</v>
      </c>
    </row>
    <row r="464" spans="1:7" ht="25.5" x14ac:dyDescent="0.2">
      <c r="A464" s="1" t="s">
        <v>3473</v>
      </c>
      <c r="B464" s="1" t="s">
        <v>3051</v>
      </c>
      <c r="C464" s="1">
        <v>7479.3250090000001</v>
      </c>
      <c r="D464" s="1" t="s">
        <v>6511</v>
      </c>
      <c r="E464" s="1" t="s">
        <v>5350</v>
      </c>
      <c r="F464" s="2" t="s">
        <v>2590</v>
      </c>
      <c r="G464" s="2">
        <v>10</v>
      </c>
    </row>
    <row r="465" spans="1:7" ht="38.25" x14ac:dyDescent="0.2">
      <c r="A465" s="1" t="s">
        <v>3475</v>
      </c>
      <c r="B465" s="1" t="s">
        <v>1979</v>
      </c>
      <c r="C465" s="1">
        <v>3739.6625039999999</v>
      </c>
      <c r="D465" s="1" t="s">
        <v>381</v>
      </c>
      <c r="E465" s="1" t="s">
        <v>2431</v>
      </c>
      <c r="F465" s="2" t="s">
        <v>2590</v>
      </c>
      <c r="G465" s="2">
        <v>3.5</v>
      </c>
    </row>
    <row r="466" spans="1:7" ht="38.25" x14ac:dyDescent="0.2">
      <c r="A466" s="1" t="s">
        <v>3476</v>
      </c>
      <c r="B466" s="1" t="s">
        <v>1745</v>
      </c>
      <c r="C466" s="1">
        <v>42000</v>
      </c>
      <c r="D466" s="1" t="s">
        <v>3027</v>
      </c>
      <c r="E466" s="1" t="s">
        <v>2431</v>
      </c>
      <c r="F466" s="2" t="s">
        <v>2590</v>
      </c>
      <c r="G466" s="2">
        <v>5</v>
      </c>
    </row>
    <row r="467" spans="1:7" ht="25.5" x14ac:dyDescent="0.2">
      <c r="A467" s="1" t="s">
        <v>3478</v>
      </c>
      <c r="B467" s="1" t="s">
        <v>1158</v>
      </c>
      <c r="C467" s="1">
        <v>28000</v>
      </c>
      <c r="D467" s="1" t="s">
        <v>381</v>
      </c>
      <c r="E467" s="1" t="s">
        <v>5350</v>
      </c>
      <c r="F467" s="2" t="s">
        <v>2590</v>
      </c>
      <c r="G467" s="2">
        <v>3</v>
      </c>
    </row>
    <row r="468" spans="1:7" ht="25.5" x14ac:dyDescent="0.2">
      <c r="A468" s="1" t="s">
        <v>3481</v>
      </c>
      <c r="B468" s="1" t="s">
        <v>899</v>
      </c>
      <c r="C468" s="1">
        <v>6000</v>
      </c>
      <c r="D468" s="1" t="s">
        <v>3027</v>
      </c>
      <c r="E468" s="1" t="s">
        <v>1240</v>
      </c>
      <c r="F468" s="2" t="s">
        <v>2590</v>
      </c>
      <c r="G468" s="2">
        <v>5</v>
      </c>
    </row>
    <row r="469" spans="1:7" ht="38.25" x14ac:dyDescent="0.2">
      <c r="A469" s="1" t="s">
        <v>3496</v>
      </c>
      <c r="B469" s="1" t="s">
        <v>1407</v>
      </c>
      <c r="C469" s="1">
        <v>43867.345150000001</v>
      </c>
      <c r="D469" s="1" t="s">
        <v>6511</v>
      </c>
      <c r="E469" s="1" t="s">
        <v>2431</v>
      </c>
      <c r="F469" s="2" t="s">
        <v>2333</v>
      </c>
      <c r="G469" s="2">
        <v>10</v>
      </c>
    </row>
    <row r="470" spans="1:7" ht="25.5" x14ac:dyDescent="0.2">
      <c r="A470" s="1" t="s">
        <v>3497</v>
      </c>
      <c r="B470" s="1" t="s">
        <v>1255</v>
      </c>
      <c r="C470" s="1">
        <v>17807.916689999998</v>
      </c>
      <c r="D470" s="1" t="s">
        <v>6511</v>
      </c>
      <c r="E470" s="1" t="s">
        <v>5881</v>
      </c>
      <c r="F470" s="2" t="s">
        <v>2590</v>
      </c>
      <c r="G470" s="2">
        <v>25</v>
      </c>
    </row>
    <row r="471" spans="1:7" ht="38.25" x14ac:dyDescent="0.2">
      <c r="A471" s="1" t="s">
        <v>3503</v>
      </c>
      <c r="B471" s="1" t="s">
        <v>5239</v>
      </c>
      <c r="C471" s="1">
        <v>10684.75001</v>
      </c>
      <c r="D471" s="1" t="s">
        <v>6511</v>
      </c>
      <c r="E471" s="1" t="s">
        <v>2431</v>
      </c>
      <c r="F471" s="2" t="s">
        <v>2590</v>
      </c>
      <c r="G471" s="2">
        <v>12</v>
      </c>
    </row>
    <row r="472" spans="1:7" ht="38.25" x14ac:dyDescent="0.2">
      <c r="A472" s="1" t="s">
        <v>3505</v>
      </c>
      <c r="B472" s="1" t="s">
        <v>888</v>
      </c>
      <c r="C472" s="1">
        <v>60000</v>
      </c>
      <c r="D472" s="1" t="s">
        <v>5482</v>
      </c>
      <c r="E472" s="1" t="s">
        <v>2431</v>
      </c>
      <c r="F472" s="2" t="s">
        <v>6303</v>
      </c>
      <c r="G472" s="2">
        <v>5</v>
      </c>
    </row>
    <row r="473" spans="1:7" ht="25.5" x14ac:dyDescent="0.2">
      <c r="A473" s="1" t="s">
        <v>3498</v>
      </c>
      <c r="B473" s="1" t="s">
        <v>3273</v>
      </c>
      <c r="C473" s="1">
        <v>8476.5683430000008</v>
      </c>
      <c r="D473" s="1" t="s">
        <v>381</v>
      </c>
      <c r="E473" s="1" t="s">
        <v>1240</v>
      </c>
      <c r="F473" s="2" t="s">
        <v>2590</v>
      </c>
      <c r="G473" s="2">
        <v>8</v>
      </c>
    </row>
    <row r="474" spans="1:7" ht="25.5" x14ac:dyDescent="0.2">
      <c r="A474" s="1" t="s">
        <v>3500</v>
      </c>
      <c r="B474" s="1" t="s">
        <v>1500</v>
      </c>
      <c r="C474" s="1">
        <v>8700</v>
      </c>
      <c r="D474" s="1" t="s">
        <v>2089</v>
      </c>
      <c r="E474" s="1" t="s">
        <v>5350</v>
      </c>
      <c r="F474" s="2" t="s">
        <v>2590</v>
      </c>
      <c r="G474" s="2">
        <v>7</v>
      </c>
    </row>
    <row r="475" spans="1:7" ht="38.25" x14ac:dyDescent="0.2">
      <c r="A475" s="1" t="s">
        <v>3510</v>
      </c>
      <c r="B475" s="1" t="s">
        <v>1500</v>
      </c>
      <c r="C475" s="1">
        <v>3561.583337</v>
      </c>
      <c r="D475" s="1" t="s">
        <v>3027</v>
      </c>
      <c r="E475" s="1" t="s">
        <v>2431</v>
      </c>
      <c r="F475" s="2" t="s">
        <v>2590</v>
      </c>
      <c r="G475" s="2">
        <v>8</v>
      </c>
    </row>
    <row r="476" spans="1:7" ht="38.25" x14ac:dyDescent="0.2">
      <c r="A476" s="1" t="s">
        <v>3511</v>
      </c>
      <c r="B476" s="1" t="s">
        <v>1822</v>
      </c>
      <c r="C476" s="1">
        <v>3205.4250040000002</v>
      </c>
      <c r="D476" s="1" t="s">
        <v>381</v>
      </c>
      <c r="E476" s="1" t="s">
        <v>2431</v>
      </c>
      <c r="F476" s="2" t="s">
        <v>2590</v>
      </c>
      <c r="G476" s="2">
        <v>4</v>
      </c>
    </row>
    <row r="477" spans="1:7" ht="25.5" x14ac:dyDescent="0.2">
      <c r="A477" s="1" t="s">
        <v>3508</v>
      </c>
      <c r="B477" s="1" t="s">
        <v>526</v>
      </c>
      <c r="C477" s="1">
        <v>4487.5950050000001</v>
      </c>
      <c r="D477" s="1" t="s">
        <v>519</v>
      </c>
      <c r="E477" s="1" t="s">
        <v>5881</v>
      </c>
      <c r="F477" s="2" t="s">
        <v>2590</v>
      </c>
      <c r="G477" s="2">
        <v>5</v>
      </c>
    </row>
    <row r="478" spans="1:7" ht="25.5" x14ac:dyDescent="0.2">
      <c r="A478" s="1" t="s">
        <v>3509</v>
      </c>
      <c r="B478" s="1" t="s">
        <v>1163</v>
      </c>
      <c r="C478" s="1">
        <v>12465.54168</v>
      </c>
      <c r="D478" s="1" t="s">
        <v>6511</v>
      </c>
      <c r="E478" s="1" t="s">
        <v>1240</v>
      </c>
      <c r="F478" s="2" t="s">
        <v>2590</v>
      </c>
      <c r="G478" s="2">
        <v>5</v>
      </c>
    </row>
    <row r="479" spans="1:7" ht="25.5" x14ac:dyDescent="0.2">
      <c r="A479" s="1" t="s">
        <v>3402</v>
      </c>
      <c r="B479" s="1" t="s">
        <v>2885</v>
      </c>
      <c r="C479" s="1">
        <v>2400</v>
      </c>
      <c r="D479" s="1" t="s">
        <v>519</v>
      </c>
      <c r="E479" s="1" t="s">
        <v>5350</v>
      </c>
      <c r="F479" s="2" t="s">
        <v>2590</v>
      </c>
      <c r="G479" s="2">
        <v>15</v>
      </c>
    </row>
    <row r="480" spans="1:7" ht="25.5" x14ac:dyDescent="0.2">
      <c r="A480" s="1" t="s">
        <v>3406</v>
      </c>
      <c r="B480" s="1" t="s">
        <v>3745</v>
      </c>
      <c r="C480" s="1">
        <v>55000</v>
      </c>
      <c r="D480" s="1" t="s">
        <v>381</v>
      </c>
      <c r="E480" s="1" t="s">
        <v>1240</v>
      </c>
      <c r="F480" s="2" t="s">
        <v>2590</v>
      </c>
      <c r="G480" s="2">
        <v>6</v>
      </c>
    </row>
    <row r="481" spans="1:7" ht="25.5" x14ac:dyDescent="0.2">
      <c r="A481" s="1" t="s">
        <v>3404</v>
      </c>
      <c r="B481" s="1" t="s">
        <v>4886</v>
      </c>
      <c r="C481" s="1">
        <v>12000</v>
      </c>
      <c r="D481" s="1" t="s">
        <v>2089</v>
      </c>
      <c r="E481" s="1" t="s">
        <v>1240</v>
      </c>
      <c r="F481" s="2" t="s">
        <v>2590</v>
      </c>
      <c r="G481" s="2">
        <v>3</v>
      </c>
    </row>
    <row r="482" spans="1:7" ht="25.5" x14ac:dyDescent="0.2">
      <c r="A482" s="1" t="s">
        <v>3398</v>
      </c>
      <c r="B482" s="1" t="s">
        <v>4886</v>
      </c>
      <c r="C482" s="1">
        <v>55262.375599999999</v>
      </c>
      <c r="D482" s="1" t="s">
        <v>3027</v>
      </c>
      <c r="E482" s="1" t="s">
        <v>5350</v>
      </c>
      <c r="F482" s="2" t="s">
        <v>6303</v>
      </c>
      <c r="G482" s="2">
        <v>10</v>
      </c>
    </row>
    <row r="483" spans="1:7" ht="25.5" x14ac:dyDescent="0.2">
      <c r="A483" s="1" t="s">
        <v>3397</v>
      </c>
      <c r="B483" s="1" t="s">
        <v>4886</v>
      </c>
      <c r="C483" s="1">
        <v>21369.500019999999</v>
      </c>
      <c r="D483" s="1" t="s">
        <v>3027</v>
      </c>
      <c r="E483" s="1" t="s">
        <v>5350</v>
      </c>
      <c r="F483" s="2" t="s">
        <v>2590</v>
      </c>
      <c r="G483" s="2">
        <v>2</v>
      </c>
    </row>
    <row r="484" spans="1:7" ht="38.25" x14ac:dyDescent="0.2">
      <c r="A484" s="1" t="s">
        <v>3400</v>
      </c>
      <c r="B484" s="1" t="s">
        <v>295</v>
      </c>
      <c r="C484" s="1">
        <v>40980.635069999997</v>
      </c>
      <c r="D484" s="1" t="s">
        <v>5482</v>
      </c>
      <c r="E484" s="1" t="s">
        <v>2431</v>
      </c>
      <c r="F484" s="2" t="s">
        <v>6303</v>
      </c>
      <c r="G484" s="2">
        <v>8</v>
      </c>
    </row>
    <row r="485" spans="1:7" ht="25.5" x14ac:dyDescent="0.2">
      <c r="A485" s="1" t="s">
        <v>3399</v>
      </c>
      <c r="B485" s="1" t="s">
        <v>5251</v>
      </c>
      <c r="C485" s="1">
        <v>50995.482819999997</v>
      </c>
      <c r="D485" s="1" t="s">
        <v>6511</v>
      </c>
      <c r="E485" s="1" t="s">
        <v>1240</v>
      </c>
      <c r="F485" s="2" t="s">
        <v>2333</v>
      </c>
      <c r="G485" s="2">
        <v>4</v>
      </c>
    </row>
    <row r="486" spans="1:7" ht="38.25" x14ac:dyDescent="0.2">
      <c r="A486" s="1" t="s">
        <v>3393</v>
      </c>
      <c r="B486" s="1" t="s">
        <v>3763</v>
      </c>
      <c r="C486" s="1">
        <v>20326.391019999999</v>
      </c>
      <c r="D486" s="1" t="s">
        <v>3027</v>
      </c>
      <c r="E486" s="1" t="s">
        <v>2431</v>
      </c>
      <c r="F486" s="2" t="s">
        <v>6303</v>
      </c>
      <c r="G486" s="2">
        <v>16</v>
      </c>
    </row>
    <row r="487" spans="1:7" ht="25.5" x14ac:dyDescent="0.2">
      <c r="A487" s="1" t="s">
        <v>3392</v>
      </c>
      <c r="B487" s="1" t="s">
        <v>2016</v>
      </c>
      <c r="C487" s="1">
        <v>12000</v>
      </c>
      <c r="D487" s="1" t="s">
        <v>5482</v>
      </c>
      <c r="E487" s="1" t="s">
        <v>5350</v>
      </c>
      <c r="F487" s="2" t="s">
        <v>2590</v>
      </c>
      <c r="G487" s="2">
        <v>8</v>
      </c>
    </row>
    <row r="488" spans="1:7" ht="25.5" x14ac:dyDescent="0.2">
      <c r="A488" s="1" t="s">
        <v>3394</v>
      </c>
      <c r="B488" s="1" t="s">
        <v>4597</v>
      </c>
      <c r="C488" s="1">
        <v>29261.227169999998</v>
      </c>
      <c r="D488" s="1" t="s">
        <v>519</v>
      </c>
      <c r="E488" s="1" t="s">
        <v>5350</v>
      </c>
      <c r="F488" s="2" t="s">
        <v>4976</v>
      </c>
      <c r="G488" s="2">
        <v>20</v>
      </c>
    </row>
    <row r="489" spans="1:7" ht="25.5" x14ac:dyDescent="0.2">
      <c r="A489" s="1" t="s">
        <v>3430</v>
      </c>
      <c r="B489" s="1" t="s">
        <v>1105</v>
      </c>
      <c r="C489" s="1">
        <v>14630.613579999999</v>
      </c>
      <c r="D489" s="1" t="s">
        <v>2893</v>
      </c>
      <c r="E489" s="1" t="s">
        <v>1240</v>
      </c>
      <c r="F489" s="2" t="s">
        <v>4976</v>
      </c>
      <c r="G489" s="2">
        <v>10</v>
      </c>
    </row>
    <row r="490" spans="1:7" ht="38.25" x14ac:dyDescent="0.2">
      <c r="A490" s="1" t="s">
        <v>3429</v>
      </c>
      <c r="B490" s="1" t="s">
        <v>5378</v>
      </c>
      <c r="C490" s="1">
        <v>7265.6300080000001</v>
      </c>
      <c r="D490" s="1" t="s">
        <v>519</v>
      </c>
      <c r="E490" s="1" t="s">
        <v>2431</v>
      </c>
      <c r="F490" s="2" t="s">
        <v>2590</v>
      </c>
      <c r="G490" s="2">
        <v>5</v>
      </c>
    </row>
    <row r="491" spans="1:7" ht="25.5" x14ac:dyDescent="0.2">
      <c r="A491" s="1" t="s">
        <v>3428</v>
      </c>
      <c r="B491" s="1" t="s">
        <v>5378</v>
      </c>
      <c r="C491" s="1">
        <v>44132.991620000001</v>
      </c>
      <c r="D491" s="1" t="s">
        <v>6511</v>
      </c>
      <c r="E491" s="1" t="s">
        <v>5350</v>
      </c>
      <c r="F491" s="2" t="s">
        <v>6303</v>
      </c>
      <c r="G491" s="2">
        <v>16</v>
      </c>
    </row>
    <row r="492" spans="1:7" ht="25.5" x14ac:dyDescent="0.2">
      <c r="A492" s="1" t="s">
        <v>3427</v>
      </c>
      <c r="B492" s="1" t="s">
        <v>2211</v>
      </c>
      <c r="C492" s="1">
        <v>9438.1958439999999</v>
      </c>
      <c r="D492" s="1" t="s">
        <v>6511</v>
      </c>
      <c r="E492" s="1" t="s">
        <v>5350</v>
      </c>
      <c r="F492" s="2" t="s">
        <v>2590</v>
      </c>
      <c r="G492" s="2">
        <v>7</v>
      </c>
    </row>
    <row r="493" spans="1:7" ht="25.5" x14ac:dyDescent="0.2">
      <c r="A493" s="1" t="s">
        <v>3426</v>
      </c>
      <c r="B493" s="1" t="s">
        <v>1528</v>
      </c>
      <c r="C493" s="1">
        <v>18000</v>
      </c>
      <c r="D493" s="1" t="s">
        <v>6511</v>
      </c>
      <c r="E493" s="1" t="s">
        <v>1240</v>
      </c>
      <c r="F493" s="2" t="s">
        <v>6303</v>
      </c>
      <c r="G493" s="2">
        <v>7</v>
      </c>
    </row>
    <row r="494" spans="1:7" ht="25.5" x14ac:dyDescent="0.2">
      <c r="A494" s="1" t="s">
        <v>3425</v>
      </c>
      <c r="B494" s="1" t="s">
        <v>1875</v>
      </c>
      <c r="C494" s="1">
        <v>3561.583337</v>
      </c>
      <c r="D494" s="1" t="s">
        <v>3027</v>
      </c>
      <c r="E494" s="1" t="s">
        <v>5350</v>
      </c>
      <c r="F494" s="2" t="s">
        <v>2590</v>
      </c>
      <c r="G494" s="2">
        <v>5</v>
      </c>
    </row>
    <row r="495" spans="1:7" ht="25.5" x14ac:dyDescent="0.2">
      <c r="A495" s="1" t="s">
        <v>3423</v>
      </c>
      <c r="B495" s="1" t="s">
        <v>1805</v>
      </c>
      <c r="C495" s="1">
        <v>3561.583337</v>
      </c>
      <c r="D495" s="1" t="s">
        <v>381</v>
      </c>
      <c r="E495" s="1" t="s">
        <v>1240</v>
      </c>
      <c r="F495" s="2" t="s">
        <v>2590</v>
      </c>
      <c r="G495" s="2">
        <v>3</v>
      </c>
    </row>
    <row r="496" spans="1:7" ht="38.25" x14ac:dyDescent="0.2">
      <c r="A496" s="1" t="s">
        <v>3422</v>
      </c>
      <c r="B496" s="1" t="s">
        <v>311</v>
      </c>
      <c r="C496" s="1">
        <v>5100</v>
      </c>
      <c r="D496" s="1" t="s">
        <v>381</v>
      </c>
      <c r="E496" s="1" t="s">
        <v>2431</v>
      </c>
      <c r="F496" s="2" t="s">
        <v>2590</v>
      </c>
      <c r="G496" s="2">
        <v>8</v>
      </c>
    </row>
    <row r="497" spans="1:7" ht="25.5" x14ac:dyDescent="0.2">
      <c r="A497" s="1" t="s">
        <v>3419</v>
      </c>
      <c r="B497" s="1" t="s">
        <v>4100</v>
      </c>
      <c r="C497" s="1">
        <v>21369.500019999999</v>
      </c>
      <c r="D497" s="1" t="s">
        <v>6511</v>
      </c>
      <c r="E497" s="1" t="s">
        <v>1240</v>
      </c>
      <c r="F497" s="2" t="s">
        <v>2590</v>
      </c>
      <c r="G497" s="2">
        <v>7</v>
      </c>
    </row>
    <row r="498" spans="1:7" ht="25.5" x14ac:dyDescent="0.2">
      <c r="A498" s="1" t="s">
        <v>3417</v>
      </c>
      <c r="B498" s="1" t="s">
        <v>5311</v>
      </c>
      <c r="C498" s="1">
        <v>5342.3750060000002</v>
      </c>
      <c r="D498" s="1" t="s">
        <v>5482</v>
      </c>
      <c r="E498" s="1" t="s">
        <v>5350</v>
      </c>
      <c r="F498" s="2" t="s">
        <v>2590</v>
      </c>
      <c r="G498" s="2">
        <v>1</v>
      </c>
    </row>
    <row r="499" spans="1:7" ht="25.5" x14ac:dyDescent="0.2">
      <c r="A499" s="1" t="s">
        <v>3363</v>
      </c>
      <c r="B499" s="1" t="s">
        <v>6348</v>
      </c>
      <c r="C499" s="1">
        <v>50000</v>
      </c>
      <c r="D499" s="1" t="s">
        <v>2893</v>
      </c>
      <c r="E499" s="1" t="s">
        <v>5881</v>
      </c>
      <c r="F499" s="2" t="s">
        <v>2590</v>
      </c>
      <c r="G499" s="2">
        <v>26</v>
      </c>
    </row>
    <row r="500" spans="1:7" ht="38.25" x14ac:dyDescent="0.2">
      <c r="A500" s="1" t="s">
        <v>3365</v>
      </c>
      <c r="B500" s="1" t="s">
        <v>6348</v>
      </c>
      <c r="C500" s="1">
        <v>28492.666700000002</v>
      </c>
      <c r="D500" s="1" t="s">
        <v>3027</v>
      </c>
      <c r="E500" s="1" t="s">
        <v>2431</v>
      </c>
      <c r="F500" s="2" t="s">
        <v>2590</v>
      </c>
      <c r="G500" s="2">
        <v>9</v>
      </c>
    </row>
    <row r="501" spans="1:7" ht="38.25" x14ac:dyDescent="0.2">
      <c r="A501" s="1" t="s">
        <v>3364</v>
      </c>
      <c r="B501" s="1" t="s">
        <v>3118</v>
      </c>
      <c r="C501" s="1">
        <v>24588.38104</v>
      </c>
      <c r="D501" s="1" t="s">
        <v>6511</v>
      </c>
      <c r="E501" s="1" t="s">
        <v>2431</v>
      </c>
      <c r="F501" s="2" t="s">
        <v>6303</v>
      </c>
      <c r="G501" s="2">
        <v>0</v>
      </c>
    </row>
    <row r="502" spans="1:7" ht="38.25" x14ac:dyDescent="0.2">
      <c r="A502" s="1" t="s">
        <v>3366</v>
      </c>
      <c r="B502" s="1" t="s">
        <v>1295</v>
      </c>
      <c r="C502" s="1">
        <v>7000</v>
      </c>
      <c r="D502" s="1" t="s">
        <v>381</v>
      </c>
      <c r="E502" s="1" t="s">
        <v>2431</v>
      </c>
      <c r="F502" s="2" t="s">
        <v>2590</v>
      </c>
      <c r="G502" s="2">
        <v>5</v>
      </c>
    </row>
    <row r="503" spans="1:7" ht="25.5" x14ac:dyDescent="0.2">
      <c r="A503" s="1" t="s">
        <v>3357</v>
      </c>
      <c r="B503" s="1" t="s">
        <v>4656</v>
      </c>
      <c r="C503" s="1">
        <v>7799.8675089999997</v>
      </c>
      <c r="D503" s="1" t="s">
        <v>6511</v>
      </c>
      <c r="E503" s="1" t="s">
        <v>5881</v>
      </c>
      <c r="F503" s="2" t="s">
        <v>2590</v>
      </c>
      <c r="G503" s="2">
        <v>10</v>
      </c>
    </row>
    <row r="504" spans="1:7" ht="25.5" x14ac:dyDescent="0.2">
      <c r="A504" s="1" t="s">
        <v>3356</v>
      </c>
      <c r="B504" s="1" t="s">
        <v>5568</v>
      </c>
      <c r="C504" s="1">
        <v>78808.9136</v>
      </c>
      <c r="D504" s="1" t="s">
        <v>3027</v>
      </c>
      <c r="E504" s="1" t="s">
        <v>5350</v>
      </c>
      <c r="F504" s="2" t="s">
        <v>6303</v>
      </c>
      <c r="G504" s="2">
        <v>12</v>
      </c>
    </row>
    <row r="505" spans="1:7" ht="25.5" x14ac:dyDescent="0.2">
      <c r="A505" s="1" t="s">
        <v>3360</v>
      </c>
      <c r="B505" s="1" t="s">
        <v>2877</v>
      </c>
      <c r="C505" s="1">
        <v>6720</v>
      </c>
      <c r="D505" s="1" t="s">
        <v>381</v>
      </c>
      <c r="E505" s="1" t="s">
        <v>1240</v>
      </c>
      <c r="F505" s="2" t="s">
        <v>2590</v>
      </c>
      <c r="G505" s="2">
        <v>6</v>
      </c>
    </row>
    <row r="506" spans="1:7" ht="38.25" x14ac:dyDescent="0.2">
      <c r="A506" s="1" t="s">
        <v>3359</v>
      </c>
      <c r="B506" s="1" t="s">
        <v>3948</v>
      </c>
      <c r="C506" s="1">
        <v>4451.9791720000003</v>
      </c>
      <c r="D506" s="1" t="s">
        <v>381</v>
      </c>
      <c r="E506" s="1" t="s">
        <v>2431</v>
      </c>
      <c r="F506" s="2" t="s">
        <v>2590</v>
      </c>
      <c r="G506" s="2">
        <v>3.5</v>
      </c>
    </row>
    <row r="507" spans="1:7" ht="38.25" x14ac:dyDescent="0.2">
      <c r="A507" s="1" t="s">
        <v>3361</v>
      </c>
      <c r="B507" s="1" t="s">
        <v>3948</v>
      </c>
      <c r="C507" s="1">
        <v>47285.348160000001</v>
      </c>
      <c r="D507" s="1" t="s">
        <v>6511</v>
      </c>
      <c r="E507" s="1" t="s">
        <v>2431</v>
      </c>
      <c r="F507" s="2" t="s">
        <v>6303</v>
      </c>
      <c r="G507" s="2">
        <v>15</v>
      </c>
    </row>
    <row r="508" spans="1:7" ht="38.25" x14ac:dyDescent="0.2">
      <c r="A508" s="1" t="s">
        <v>3380</v>
      </c>
      <c r="B508" s="1" t="s">
        <v>4029</v>
      </c>
      <c r="C508" s="1">
        <v>7200</v>
      </c>
      <c r="D508" s="1" t="s">
        <v>6511</v>
      </c>
      <c r="E508" s="1" t="s">
        <v>2431</v>
      </c>
      <c r="F508" s="2" t="s">
        <v>2590</v>
      </c>
      <c r="G508" s="2">
        <v>10</v>
      </c>
    </row>
    <row r="509" spans="1:7" ht="25.5" x14ac:dyDescent="0.2">
      <c r="A509" s="1" t="s">
        <v>3379</v>
      </c>
      <c r="B509" s="1" t="s">
        <v>4029</v>
      </c>
      <c r="C509" s="1">
        <v>44519.791720000001</v>
      </c>
      <c r="D509" s="1" t="s">
        <v>2893</v>
      </c>
      <c r="E509" s="1" t="s">
        <v>1240</v>
      </c>
      <c r="F509" s="2" t="s">
        <v>2590</v>
      </c>
      <c r="G509" s="2">
        <v>9</v>
      </c>
    </row>
    <row r="510" spans="1:7" ht="25.5" x14ac:dyDescent="0.2">
      <c r="A510" s="1" t="s">
        <v>3386</v>
      </c>
      <c r="B510" s="1" t="s">
        <v>5421</v>
      </c>
      <c r="C510" s="1">
        <v>2493.1083359999998</v>
      </c>
      <c r="D510" s="1" t="s">
        <v>519</v>
      </c>
      <c r="E510" s="1" t="s">
        <v>1240</v>
      </c>
      <c r="F510" s="2" t="s">
        <v>2590</v>
      </c>
      <c r="G510" s="2">
        <v>4</v>
      </c>
    </row>
    <row r="511" spans="1:7" ht="25.5" x14ac:dyDescent="0.2">
      <c r="A511" s="1" t="s">
        <v>3385</v>
      </c>
      <c r="B511" s="1" t="s">
        <v>5815</v>
      </c>
      <c r="C511" s="1">
        <v>31523.565439999998</v>
      </c>
      <c r="D511" s="1" t="s">
        <v>6511</v>
      </c>
      <c r="E511" s="1" t="s">
        <v>1240</v>
      </c>
      <c r="F511" s="2" t="s">
        <v>6303</v>
      </c>
      <c r="G511" s="2">
        <v>1</v>
      </c>
    </row>
    <row r="512" spans="1:7" ht="25.5" x14ac:dyDescent="0.2">
      <c r="A512" s="1" t="s">
        <v>3384</v>
      </c>
      <c r="B512" s="1" t="s">
        <v>4969</v>
      </c>
      <c r="C512" s="1">
        <v>21369.500019999999</v>
      </c>
      <c r="D512" s="1" t="s">
        <v>2089</v>
      </c>
      <c r="E512" s="1" t="s">
        <v>1240</v>
      </c>
      <c r="F512" s="2" t="s">
        <v>2590</v>
      </c>
      <c r="G512" s="2">
        <v>8</v>
      </c>
    </row>
    <row r="513" spans="1:7" ht="25.5" x14ac:dyDescent="0.2">
      <c r="A513" s="1" t="s">
        <v>3383</v>
      </c>
      <c r="B513" s="1" t="s">
        <v>1820</v>
      </c>
      <c r="C513" s="1">
        <v>126094.26179999999</v>
      </c>
      <c r="D513" s="1" t="s">
        <v>5482</v>
      </c>
      <c r="E513" s="1" t="s">
        <v>1240</v>
      </c>
      <c r="F513" s="2" t="s">
        <v>6303</v>
      </c>
      <c r="G513" s="2">
        <v>10</v>
      </c>
    </row>
    <row r="514" spans="1:7" ht="25.5" x14ac:dyDescent="0.2">
      <c r="A514" s="1" t="s">
        <v>3377</v>
      </c>
      <c r="B514" s="1" t="s">
        <v>4360</v>
      </c>
      <c r="C514" s="1">
        <v>99299.231140000004</v>
      </c>
      <c r="D514" s="1" t="s">
        <v>1409</v>
      </c>
      <c r="E514" s="1" t="s">
        <v>5350</v>
      </c>
      <c r="F514" s="2" t="s">
        <v>6303</v>
      </c>
      <c r="G514" s="2">
        <v>1</v>
      </c>
    </row>
    <row r="515" spans="1:7" ht="25.5" x14ac:dyDescent="0.2">
      <c r="A515" s="1" t="s">
        <v>3376</v>
      </c>
      <c r="B515" s="1" t="s">
        <v>3639</v>
      </c>
      <c r="C515" s="1">
        <v>86689.804959999994</v>
      </c>
      <c r="D515" s="1" t="s">
        <v>2893</v>
      </c>
      <c r="E515" s="1" t="s">
        <v>5350</v>
      </c>
      <c r="F515" s="2" t="s">
        <v>6303</v>
      </c>
      <c r="G515" s="2">
        <v>22</v>
      </c>
    </row>
    <row r="516" spans="1:7" ht="25.5" x14ac:dyDescent="0.2">
      <c r="A516" s="1" t="s">
        <v>3374</v>
      </c>
      <c r="B516" s="1" t="s">
        <v>6054</v>
      </c>
      <c r="C516" s="1">
        <v>50000</v>
      </c>
      <c r="D516" s="1" t="s">
        <v>3027</v>
      </c>
      <c r="E516" s="1" t="s">
        <v>5350</v>
      </c>
      <c r="F516" s="2" t="s">
        <v>2590</v>
      </c>
      <c r="G516" s="2">
        <v>30</v>
      </c>
    </row>
    <row r="517" spans="1:7" ht="25.5" x14ac:dyDescent="0.2">
      <c r="A517" s="1" t="s">
        <v>3372</v>
      </c>
      <c r="B517" s="1" t="s">
        <v>214</v>
      </c>
      <c r="C517" s="1">
        <v>4273.9000050000004</v>
      </c>
      <c r="D517" s="1" t="s">
        <v>6511</v>
      </c>
      <c r="E517" s="1" t="s">
        <v>5350</v>
      </c>
      <c r="F517" s="2" t="s">
        <v>2590</v>
      </c>
      <c r="G517" s="2">
        <v>3</v>
      </c>
    </row>
    <row r="518" spans="1:7" ht="25.5" x14ac:dyDescent="0.2">
      <c r="A518" s="1" t="s">
        <v>3678</v>
      </c>
      <c r="B518" s="1" t="s">
        <v>214</v>
      </c>
      <c r="C518" s="1">
        <v>4451.9791720000003</v>
      </c>
      <c r="D518" s="1" t="s">
        <v>381</v>
      </c>
      <c r="E518" s="1" t="s">
        <v>5350</v>
      </c>
      <c r="F518" s="2" t="s">
        <v>2590</v>
      </c>
      <c r="G518" s="2">
        <v>3</v>
      </c>
    </row>
    <row r="519" spans="1:7" ht="25.5" x14ac:dyDescent="0.2">
      <c r="A519" s="1" t="s">
        <v>3673</v>
      </c>
      <c r="B519" s="1" t="s">
        <v>999</v>
      </c>
      <c r="C519" s="1">
        <v>10684.75001</v>
      </c>
      <c r="D519" s="1" t="s">
        <v>6511</v>
      </c>
      <c r="E519" s="1" t="s">
        <v>1240</v>
      </c>
      <c r="F519" s="2" t="s">
        <v>2590</v>
      </c>
      <c r="G519" s="2">
        <v>10</v>
      </c>
    </row>
    <row r="520" spans="1:7" ht="25.5" x14ac:dyDescent="0.2">
      <c r="A520" s="1" t="s">
        <v>3675</v>
      </c>
      <c r="B520" s="1" t="s">
        <v>1952</v>
      </c>
      <c r="C520" s="1">
        <v>63835.220020000001</v>
      </c>
      <c r="D520" s="1" t="s">
        <v>3027</v>
      </c>
      <c r="E520" s="1" t="s">
        <v>5350</v>
      </c>
      <c r="F520" s="2" t="s">
        <v>6303</v>
      </c>
      <c r="G520" s="2">
        <v>25</v>
      </c>
    </row>
    <row r="521" spans="1:7" ht="38.25" x14ac:dyDescent="0.2">
      <c r="A521" s="1" t="s">
        <v>3671</v>
      </c>
      <c r="B521" s="1" t="s">
        <v>1843</v>
      </c>
      <c r="C521" s="1">
        <v>36252.100259999999</v>
      </c>
      <c r="D521" s="1" t="s">
        <v>6511</v>
      </c>
      <c r="E521" s="1" t="s">
        <v>2431</v>
      </c>
      <c r="F521" s="2" t="s">
        <v>6303</v>
      </c>
      <c r="G521" s="2">
        <v>5</v>
      </c>
    </row>
    <row r="522" spans="1:7" ht="25.5" x14ac:dyDescent="0.2">
      <c r="A522" s="1" t="s">
        <v>3672</v>
      </c>
      <c r="B522" s="1" t="s">
        <v>2744</v>
      </c>
      <c r="C522" s="1">
        <v>7960</v>
      </c>
      <c r="D522" s="1" t="s">
        <v>3027</v>
      </c>
      <c r="E522" s="1" t="s">
        <v>1240</v>
      </c>
      <c r="F522" s="2" t="s">
        <v>2590</v>
      </c>
      <c r="G522" s="2">
        <v>7</v>
      </c>
    </row>
    <row r="523" spans="1:7" ht="25.5" x14ac:dyDescent="0.2">
      <c r="A523" s="1" t="s">
        <v>3668</v>
      </c>
      <c r="B523" s="1" t="s">
        <v>2744</v>
      </c>
      <c r="C523" s="1">
        <v>8903.9583440000006</v>
      </c>
      <c r="D523" s="1" t="s">
        <v>6511</v>
      </c>
      <c r="E523" s="1" t="s">
        <v>5350</v>
      </c>
      <c r="F523" s="2" t="s">
        <v>2590</v>
      </c>
      <c r="G523" s="2">
        <v>23</v>
      </c>
    </row>
    <row r="524" spans="1:7" ht="25.5" x14ac:dyDescent="0.2">
      <c r="A524" s="1" t="s">
        <v>3669</v>
      </c>
      <c r="B524" s="1" t="s">
        <v>6189</v>
      </c>
      <c r="C524" s="1">
        <v>50815.977559999999</v>
      </c>
      <c r="D524" s="1" t="s">
        <v>6511</v>
      </c>
      <c r="E524" s="1" t="s">
        <v>1240</v>
      </c>
      <c r="F524" s="2" t="s">
        <v>6303</v>
      </c>
      <c r="G524" s="2">
        <v>3</v>
      </c>
    </row>
    <row r="525" spans="1:7" ht="25.5" x14ac:dyDescent="0.2">
      <c r="A525" s="1" t="s">
        <v>3689</v>
      </c>
      <c r="B525" s="1" t="s">
        <v>1845</v>
      </c>
      <c r="C525" s="1">
        <v>47285.348160000001</v>
      </c>
      <c r="D525" s="1" t="s">
        <v>6511</v>
      </c>
      <c r="E525" s="1" t="s">
        <v>1240</v>
      </c>
      <c r="F525" s="2" t="s">
        <v>6303</v>
      </c>
      <c r="G525" s="2">
        <v>4</v>
      </c>
    </row>
    <row r="526" spans="1:7" ht="25.5" x14ac:dyDescent="0.2">
      <c r="A526" s="1" t="s">
        <v>3691</v>
      </c>
      <c r="B526" s="1" t="s">
        <v>1845</v>
      </c>
      <c r="C526" s="1">
        <v>75656.557060000006</v>
      </c>
      <c r="D526" s="1" t="s">
        <v>3027</v>
      </c>
      <c r="E526" s="1" t="s">
        <v>5350</v>
      </c>
      <c r="F526" s="2" t="s">
        <v>6303</v>
      </c>
      <c r="G526" s="2">
        <v>10</v>
      </c>
    </row>
    <row r="527" spans="1:7" ht="38.25" x14ac:dyDescent="0.2">
      <c r="A527" s="1" t="s">
        <v>3686</v>
      </c>
      <c r="B527" s="1" t="s">
        <v>669</v>
      </c>
      <c r="C527" s="1">
        <v>4273.9000050000004</v>
      </c>
      <c r="D527" s="1" t="s">
        <v>519</v>
      </c>
      <c r="E527" s="1" t="s">
        <v>2431</v>
      </c>
      <c r="F527" s="2" t="s">
        <v>2590</v>
      </c>
      <c r="G527" s="2">
        <v>20</v>
      </c>
    </row>
    <row r="528" spans="1:7" ht="25.5" x14ac:dyDescent="0.2">
      <c r="A528" s="1" t="s">
        <v>3820</v>
      </c>
      <c r="B528" s="1" t="s">
        <v>3670</v>
      </c>
      <c r="C528" s="1">
        <v>47004.779240000003</v>
      </c>
      <c r="D528" s="1" t="s">
        <v>6511</v>
      </c>
      <c r="E528" s="1" t="s">
        <v>1240</v>
      </c>
      <c r="F528" s="2" t="s">
        <v>6303</v>
      </c>
      <c r="G528" s="2">
        <v>11</v>
      </c>
    </row>
    <row r="529" spans="1:7" ht="38.25" x14ac:dyDescent="0.2">
      <c r="A529" s="1" t="s">
        <v>3823</v>
      </c>
      <c r="B529" s="1" t="s">
        <v>3670</v>
      </c>
      <c r="C529" s="1">
        <v>47285.348160000001</v>
      </c>
      <c r="D529" s="1" t="s">
        <v>6511</v>
      </c>
      <c r="E529" s="1" t="s">
        <v>2431</v>
      </c>
      <c r="F529" s="2" t="s">
        <v>6303</v>
      </c>
      <c r="G529" s="2">
        <v>10</v>
      </c>
    </row>
    <row r="530" spans="1:7" ht="38.25" x14ac:dyDescent="0.2">
      <c r="A530" s="1" t="s">
        <v>3822</v>
      </c>
      <c r="B530" s="1" t="s">
        <v>1522</v>
      </c>
      <c r="C530" s="1">
        <v>91418.339779999995</v>
      </c>
      <c r="D530" s="1" t="s">
        <v>6511</v>
      </c>
      <c r="E530" s="1" t="s">
        <v>2431</v>
      </c>
      <c r="F530" s="2" t="s">
        <v>6303</v>
      </c>
      <c r="G530" s="2">
        <v>8</v>
      </c>
    </row>
    <row r="531" spans="1:7" ht="25.5" x14ac:dyDescent="0.2">
      <c r="A531" s="1" t="s">
        <v>3825</v>
      </c>
      <c r="B531" s="1" t="s">
        <v>466</v>
      </c>
      <c r="C531" s="1">
        <v>124518.08349999999</v>
      </c>
      <c r="D531" s="1" t="s">
        <v>6511</v>
      </c>
      <c r="E531" s="1" t="s">
        <v>5350</v>
      </c>
      <c r="F531" s="2" t="s">
        <v>6303</v>
      </c>
      <c r="G531" s="2">
        <v>14</v>
      </c>
    </row>
    <row r="532" spans="1:7" ht="38.25" x14ac:dyDescent="0.2">
      <c r="A532" s="1" t="s">
        <v>3824</v>
      </c>
      <c r="B532" s="1" t="s">
        <v>5559</v>
      </c>
      <c r="C532" s="1">
        <v>69213.140280000007</v>
      </c>
      <c r="D532" s="1" t="s">
        <v>6511</v>
      </c>
      <c r="E532" s="1" t="s">
        <v>2431</v>
      </c>
      <c r="F532" s="2" t="s">
        <v>6303</v>
      </c>
      <c r="G532" s="2">
        <v>3</v>
      </c>
    </row>
    <row r="533" spans="1:7" ht="25.5" x14ac:dyDescent="0.2">
      <c r="A533" s="1" t="s">
        <v>3819</v>
      </c>
      <c r="B533" s="1" t="s">
        <v>881</v>
      </c>
      <c r="C533" s="1">
        <v>3500</v>
      </c>
      <c r="D533" s="1" t="s">
        <v>3027</v>
      </c>
      <c r="E533" s="1" t="s">
        <v>1240</v>
      </c>
      <c r="F533" s="2" t="s">
        <v>2590</v>
      </c>
      <c r="G533" s="2">
        <v>4</v>
      </c>
    </row>
    <row r="534" spans="1:7" ht="25.5" x14ac:dyDescent="0.2">
      <c r="A534" s="1" t="s">
        <v>3817</v>
      </c>
      <c r="B534" s="1" t="s">
        <v>3718</v>
      </c>
      <c r="C534" s="1">
        <v>63047.130879999997</v>
      </c>
      <c r="D534" s="1" t="s">
        <v>3027</v>
      </c>
      <c r="E534" s="1" t="s">
        <v>5881</v>
      </c>
      <c r="F534" s="2" t="s">
        <v>6303</v>
      </c>
      <c r="G534" s="2">
        <v>20</v>
      </c>
    </row>
    <row r="535" spans="1:7" ht="25.5" x14ac:dyDescent="0.2">
      <c r="A535" s="1" t="s">
        <v>3818</v>
      </c>
      <c r="B535" s="1" t="s">
        <v>1897</v>
      </c>
      <c r="C535" s="1">
        <v>72412.768020000003</v>
      </c>
      <c r="D535" s="1" t="s">
        <v>3027</v>
      </c>
      <c r="E535" s="1" t="s">
        <v>5881</v>
      </c>
      <c r="F535" s="2" t="s">
        <v>6303</v>
      </c>
      <c r="G535" s="2">
        <v>15</v>
      </c>
    </row>
    <row r="536" spans="1:7" ht="25.5" x14ac:dyDescent="0.2">
      <c r="A536" s="1" t="s">
        <v>3815</v>
      </c>
      <c r="B536" s="1" t="s">
        <v>3090</v>
      </c>
      <c r="C536" s="1">
        <v>50815.977559999999</v>
      </c>
      <c r="D536" s="1" t="s">
        <v>519</v>
      </c>
      <c r="E536" s="1" t="s">
        <v>5350</v>
      </c>
      <c r="F536" s="2" t="s">
        <v>6303</v>
      </c>
      <c r="G536" s="2">
        <v>10</v>
      </c>
    </row>
    <row r="537" spans="1:7" ht="25.5" x14ac:dyDescent="0.2">
      <c r="A537" s="1" t="s">
        <v>3811</v>
      </c>
      <c r="B537" s="1" t="s">
        <v>3907</v>
      </c>
      <c r="C537" s="1">
        <v>21369.500019999999</v>
      </c>
      <c r="D537" s="1" t="s">
        <v>3027</v>
      </c>
      <c r="E537" s="1" t="s">
        <v>5350</v>
      </c>
      <c r="F537" s="2" t="s">
        <v>2590</v>
      </c>
      <c r="G537" s="2">
        <v>5</v>
      </c>
    </row>
    <row r="538" spans="1:7" ht="25.5" x14ac:dyDescent="0.2">
      <c r="A538" s="1" t="s">
        <v>3808</v>
      </c>
      <c r="B538" s="1" t="s">
        <v>3907</v>
      </c>
      <c r="C538" s="1">
        <v>55166.239520000003</v>
      </c>
      <c r="D538" s="1" t="s">
        <v>6511</v>
      </c>
      <c r="E538" s="1" t="s">
        <v>5350</v>
      </c>
      <c r="F538" s="2" t="s">
        <v>6303</v>
      </c>
      <c r="G538" s="2">
        <v>6</v>
      </c>
    </row>
    <row r="539" spans="1:7" ht="38.25" x14ac:dyDescent="0.2">
      <c r="A539" s="1" t="s">
        <v>3807</v>
      </c>
      <c r="B539" s="1" t="s">
        <v>5770</v>
      </c>
      <c r="C539" s="1">
        <v>3205.4250040000002</v>
      </c>
      <c r="D539" s="1" t="s">
        <v>6511</v>
      </c>
      <c r="E539" s="1" t="s">
        <v>2431</v>
      </c>
      <c r="F539" s="2" t="s">
        <v>2590</v>
      </c>
      <c r="G539" s="2">
        <v>3</v>
      </c>
    </row>
    <row r="540" spans="1:7" ht="25.5" x14ac:dyDescent="0.2">
      <c r="A540" s="1" t="s">
        <v>3806</v>
      </c>
      <c r="B540" s="1" t="s">
        <v>1131</v>
      </c>
      <c r="C540" s="1">
        <v>10684.75001</v>
      </c>
      <c r="D540" s="1" t="s">
        <v>519</v>
      </c>
      <c r="E540" s="1" t="s">
        <v>5350</v>
      </c>
      <c r="F540" s="2" t="s">
        <v>2590</v>
      </c>
      <c r="G540" s="2">
        <v>8</v>
      </c>
    </row>
    <row r="541" spans="1:7" ht="25.5" x14ac:dyDescent="0.2">
      <c r="A541" s="1" t="s">
        <v>3805</v>
      </c>
      <c r="B541" s="1" t="s">
        <v>6390</v>
      </c>
      <c r="C541" s="1">
        <v>5342.3750060000002</v>
      </c>
      <c r="D541" s="1" t="s">
        <v>6511</v>
      </c>
      <c r="E541" s="1" t="s">
        <v>1240</v>
      </c>
      <c r="F541" s="2" t="s">
        <v>2590</v>
      </c>
      <c r="G541" s="2">
        <v>5</v>
      </c>
    </row>
    <row r="542" spans="1:7" ht="25.5" x14ac:dyDescent="0.2">
      <c r="A542" s="1" t="s">
        <v>3804</v>
      </c>
      <c r="B542" s="1" t="s">
        <v>325</v>
      </c>
      <c r="C542" s="1">
        <v>118213.3704</v>
      </c>
      <c r="D542" s="1" t="s">
        <v>3027</v>
      </c>
      <c r="E542" s="1" t="s">
        <v>5350</v>
      </c>
      <c r="F542" s="2" t="s">
        <v>6303</v>
      </c>
      <c r="G542" s="2">
        <v>10</v>
      </c>
    </row>
    <row r="543" spans="1:7" ht="38.25" x14ac:dyDescent="0.2">
      <c r="A543" s="1" t="s">
        <v>3799</v>
      </c>
      <c r="B543" s="1" t="s">
        <v>5406</v>
      </c>
      <c r="C543" s="1">
        <v>12192.17799</v>
      </c>
      <c r="D543" s="1" t="s">
        <v>3027</v>
      </c>
      <c r="E543" s="1" t="s">
        <v>2431</v>
      </c>
      <c r="F543" s="2" t="s">
        <v>4976</v>
      </c>
      <c r="G543" s="2">
        <v>15</v>
      </c>
    </row>
    <row r="544" spans="1:7" ht="25.5" x14ac:dyDescent="0.2">
      <c r="A544" s="1" t="s">
        <v>3800</v>
      </c>
      <c r="B544" s="1" t="s">
        <v>1976</v>
      </c>
      <c r="C544" s="1">
        <v>70928.022240000006</v>
      </c>
      <c r="D544" s="1" t="s">
        <v>2893</v>
      </c>
      <c r="E544" s="1" t="s">
        <v>1240</v>
      </c>
      <c r="F544" s="2" t="s">
        <v>6303</v>
      </c>
      <c r="G544" s="2">
        <v>8</v>
      </c>
    </row>
    <row r="545" spans="1:7" ht="25.5" x14ac:dyDescent="0.2">
      <c r="A545" s="1" t="s">
        <v>3802</v>
      </c>
      <c r="B545" s="1" t="s">
        <v>6337</v>
      </c>
      <c r="C545" s="1">
        <v>39404.4568</v>
      </c>
      <c r="D545" s="1" t="s">
        <v>6511</v>
      </c>
      <c r="E545" s="1" t="s">
        <v>1240</v>
      </c>
      <c r="F545" s="2" t="s">
        <v>6303</v>
      </c>
      <c r="G545" s="2">
        <v>3</v>
      </c>
    </row>
    <row r="546" spans="1:7" ht="38.25" x14ac:dyDescent="0.2">
      <c r="A546" s="1" t="s">
        <v>3803</v>
      </c>
      <c r="B546" s="1" t="s">
        <v>3643</v>
      </c>
      <c r="C546" s="1">
        <v>18987</v>
      </c>
      <c r="D546" s="1" t="s">
        <v>6511</v>
      </c>
      <c r="E546" s="1" t="s">
        <v>2431</v>
      </c>
      <c r="F546" s="2" t="s">
        <v>4976</v>
      </c>
      <c r="G546" s="2">
        <v>7</v>
      </c>
    </row>
    <row r="547" spans="1:7" ht="25.5" x14ac:dyDescent="0.2">
      <c r="A547" s="1" t="s">
        <v>3791</v>
      </c>
      <c r="B547" s="1" t="s">
        <v>5225</v>
      </c>
      <c r="C547" s="1">
        <v>44921.080750000001</v>
      </c>
      <c r="D547" s="1" t="s">
        <v>3027</v>
      </c>
      <c r="E547" s="1" t="s">
        <v>5881</v>
      </c>
      <c r="F547" s="2" t="s">
        <v>6303</v>
      </c>
      <c r="G547" s="2">
        <v>15</v>
      </c>
    </row>
    <row r="548" spans="1:7" ht="38.25" x14ac:dyDescent="0.2">
      <c r="A548" s="1" t="s">
        <v>3794</v>
      </c>
      <c r="B548" s="1" t="s">
        <v>610</v>
      </c>
      <c r="C548" s="1">
        <v>60000</v>
      </c>
      <c r="D548" s="1" t="s">
        <v>3027</v>
      </c>
      <c r="E548" s="1" t="s">
        <v>2431</v>
      </c>
      <c r="F548" s="2" t="s">
        <v>2590</v>
      </c>
      <c r="G548" s="2">
        <v>14</v>
      </c>
    </row>
    <row r="549" spans="1:7" ht="25.5" x14ac:dyDescent="0.2">
      <c r="A549" s="1" t="s">
        <v>3792</v>
      </c>
      <c r="B549" s="1" t="s">
        <v>6060</v>
      </c>
      <c r="C549" s="1">
        <v>71243.257899999997</v>
      </c>
      <c r="D549" s="1" t="s">
        <v>3027</v>
      </c>
      <c r="E549" s="1" t="s">
        <v>5350</v>
      </c>
      <c r="F549" s="2" t="s">
        <v>6303</v>
      </c>
      <c r="G549" s="2">
        <v>5</v>
      </c>
    </row>
    <row r="550" spans="1:7" ht="25.5" x14ac:dyDescent="0.2">
      <c r="A550" s="1" t="s">
        <v>3787</v>
      </c>
      <c r="B550" s="1" t="s">
        <v>5885</v>
      </c>
      <c r="C550" s="1">
        <v>4487.5950050000001</v>
      </c>
      <c r="D550" s="1" t="s">
        <v>3027</v>
      </c>
      <c r="E550" s="1" t="s">
        <v>5881</v>
      </c>
      <c r="F550" s="2" t="s">
        <v>2590</v>
      </c>
      <c r="G550" s="2">
        <v>16</v>
      </c>
    </row>
    <row r="551" spans="1:7" ht="25.5" x14ac:dyDescent="0.2">
      <c r="A551" s="1" t="s">
        <v>3786</v>
      </c>
      <c r="B551" s="1" t="s">
        <v>742</v>
      </c>
      <c r="C551" s="1">
        <v>4314.9294449999998</v>
      </c>
      <c r="D551" s="1" t="s">
        <v>519</v>
      </c>
      <c r="E551" s="1" t="s">
        <v>1240</v>
      </c>
      <c r="F551" s="2" t="s">
        <v>2590</v>
      </c>
      <c r="G551" s="2">
        <v>7</v>
      </c>
    </row>
    <row r="552" spans="1:7" ht="38.25" x14ac:dyDescent="0.2">
      <c r="A552" s="1" t="s">
        <v>3790</v>
      </c>
      <c r="B552" s="1" t="s">
        <v>2273</v>
      </c>
      <c r="C552" s="1">
        <v>3739.6625039999999</v>
      </c>
      <c r="D552" s="1" t="s">
        <v>6511</v>
      </c>
      <c r="E552" s="1" t="s">
        <v>2431</v>
      </c>
      <c r="F552" s="2" t="s">
        <v>2590</v>
      </c>
      <c r="G552" s="2">
        <v>1</v>
      </c>
    </row>
    <row r="553" spans="1:7" ht="25.5" x14ac:dyDescent="0.2">
      <c r="A553" s="1" t="s">
        <v>3789</v>
      </c>
      <c r="B553" s="1" t="s">
        <v>1987</v>
      </c>
      <c r="C553" s="1">
        <v>76223.966339999999</v>
      </c>
      <c r="D553" s="1" t="s">
        <v>3027</v>
      </c>
      <c r="E553" s="1" t="s">
        <v>5881</v>
      </c>
      <c r="F553" s="2" t="s">
        <v>6303</v>
      </c>
      <c r="G553" s="2">
        <v>4</v>
      </c>
    </row>
    <row r="554" spans="1:7" ht="25.5" x14ac:dyDescent="0.2">
      <c r="A554" s="1" t="s">
        <v>3891</v>
      </c>
      <c r="B554" s="1" t="s">
        <v>1987</v>
      </c>
      <c r="C554" s="1">
        <v>32666.305520000002</v>
      </c>
      <c r="D554" s="1" t="s">
        <v>3027</v>
      </c>
      <c r="E554" s="1" t="s">
        <v>5350</v>
      </c>
      <c r="F554" s="2" t="s">
        <v>2590</v>
      </c>
      <c r="G554" s="2">
        <v>12</v>
      </c>
    </row>
    <row r="555" spans="1:7" ht="38.25" x14ac:dyDescent="0.2">
      <c r="A555" s="1" t="s">
        <v>3890</v>
      </c>
      <c r="B555" s="1" t="s">
        <v>1987</v>
      </c>
      <c r="C555" s="1">
        <v>19000</v>
      </c>
      <c r="D555" s="1" t="s">
        <v>381</v>
      </c>
      <c r="E555" s="1" t="s">
        <v>2431</v>
      </c>
      <c r="F555" s="2" t="s">
        <v>6303</v>
      </c>
      <c r="G555" s="2">
        <v>8</v>
      </c>
    </row>
    <row r="556" spans="1:7" ht="25.5" x14ac:dyDescent="0.2">
      <c r="A556" s="1" t="s">
        <v>3893</v>
      </c>
      <c r="B556" s="1" t="s">
        <v>1987</v>
      </c>
      <c r="C556" s="1">
        <v>63519.971949999999</v>
      </c>
      <c r="D556" s="1" t="s">
        <v>4092</v>
      </c>
      <c r="E556" s="1" t="s">
        <v>5350</v>
      </c>
      <c r="F556" s="2" t="s">
        <v>6303</v>
      </c>
      <c r="G556" s="2">
        <v>14</v>
      </c>
    </row>
    <row r="557" spans="1:7" ht="25.5" x14ac:dyDescent="0.2">
      <c r="A557" s="1" t="s">
        <v>3879</v>
      </c>
      <c r="B557" s="1" t="s">
        <v>1391</v>
      </c>
      <c r="C557" s="1">
        <v>16027.125019999999</v>
      </c>
      <c r="D557" s="1" t="s">
        <v>3027</v>
      </c>
      <c r="E557" s="1" t="s">
        <v>1240</v>
      </c>
      <c r="F557" s="2" t="s">
        <v>2590</v>
      </c>
      <c r="G557" s="2">
        <v>22</v>
      </c>
    </row>
    <row r="558" spans="1:7" ht="25.5" x14ac:dyDescent="0.2">
      <c r="A558" s="1" t="s">
        <v>3881</v>
      </c>
      <c r="B558" s="1" t="s">
        <v>2589</v>
      </c>
      <c r="C558" s="1">
        <v>7123.1666750000004</v>
      </c>
      <c r="D558" s="1" t="s">
        <v>381</v>
      </c>
      <c r="E558" s="1" t="s">
        <v>1240</v>
      </c>
      <c r="F558" s="2" t="s">
        <v>2590</v>
      </c>
      <c r="G558" s="2">
        <v>9</v>
      </c>
    </row>
    <row r="559" spans="1:7" ht="25.5" x14ac:dyDescent="0.2">
      <c r="A559" s="1" t="s">
        <v>3883</v>
      </c>
      <c r="B559" s="1" t="s">
        <v>1322</v>
      </c>
      <c r="C559" s="1">
        <v>2675.6750980000002</v>
      </c>
      <c r="D559" s="1" t="s">
        <v>3027</v>
      </c>
      <c r="E559" s="1" t="s">
        <v>5350</v>
      </c>
      <c r="F559" s="2" t="s">
        <v>2590</v>
      </c>
      <c r="G559" s="2">
        <v>5</v>
      </c>
    </row>
    <row r="560" spans="1:7" ht="38.25" x14ac:dyDescent="0.2">
      <c r="A560" s="1" t="s">
        <v>3884</v>
      </c>
      <c r="B560" s="1" t="s">
        <v>1322</v>
      </c>
      <c r="C560" s="1">
        <v>23642.674080000001</v>
      </c>
      <c r="D560" s="1" t="s">
        <v>381</v>
      </c>
      <c r="E560" s="1" t="s">
        <v>2431</v>
      </c>
      <c r="F560" s="2" t="s">
        <v>6303</v>
      </c>
      <c r="G560" s="2">
        <v>2</v>
      </c>
    </row>
    <row r="561" spans="1:7" ht="25.5" x14ac:dyDescent="0.2">
      <c r="A561" s="1" t="s">
        <v>3874</v>
      </c>
      <c r="B561" s="1" t="s">
        <v>4884</v>
      </c>
      <c r="C561" s="1">
        <v>57167.974750000001</v>
      </c>
      <c r="D561" s="1" t="s">
        <v>3027</v>
      </c>
      <c r="E561" s="1" t="s">
        <v>1240</v>
      </c>
      <c r="F561" s="2" t="s">
        <v>6303</v>
      </c>
      <c r="G561" s="2">
        <v>14</v>
      </c>
    </row>
    <row r="562" spans="1:7" ht="38.25" x14ac:dyDescent="0.2">
      <c r="A562" s="1" t="s">
        <v>3875</v>
      </c>
      <c r="B562" s="1" t="s">
        <v>6065</v>
      </c>
      <c r="C562" s="1">
        <v>42739.000050000002</v>
      </c>
      <c r="D562" s="1" t="s">
        <v>3027</v>
      </c>
      <c r="E562" s="1" t="s">
        <v>2431</v>
      </c>
      <c r="F562" s="2" t="s">
        <v>2590</v>
      </c>
      <c r="G562" s="2">
        <v>10</v>
      </c>
    </row>
    <row r="563" spans="1:7" ht="25.5" x14ac:dyDescent="0.2">
      <c r="A563" s="1" t="s">
        <v>3876</v>
      </c>
      <c r="B563" s="1" t="s">
        <v>212</v>
      </c>
      <c r="C563" s="1">
        <v>5120.2912880000003</v>
      </c>
      <c r="D563" s="1" t="s">
        <v>3027</v>
      </c>
      <c r="E563" s="1" t="s">
        <v>1240</v>
      </c>
      <c r="F563" s="2" t="s">
        <v>2590</v>
      </c>
      <c r="G563" s="2">
        <v>2</v>
      </c>
    </row>
    <row r="564" spans="1:7" ht="25.5" x14ac:dyDescent="0.2">
      <c r="A564" s="1" t="s">
        <v>3878</v>
      </c>
      <c r="B564" s="1" t="s">
        <v>27</v>
      </c>
      <c r="C564" s="1">
        <v>127039.9439</v>
      </c>
      <c r="D564" s="1" t="s">
        <v>2893</v>
      </c>
      <c r="E564" s="1" t="s">
        <v>5881</v>
      </c>
      <c r="F564" s="2" t="s">
        <v>6303</v>
      </c>
      <c r="G564" s="2">
        <v>20</v>
      </c>
    </row>
    <row r="565" spans="1:7" ht="25.5" x14ac:dyDescent="0.2">
      <c r="A565" s="1" t="s">
        <v>3908</v>
      </c>
      <c r="B565" s="1" t="s">
        <v>5960</v>
      </c>
      <c r="C565" s="1">
        <v>90000</v>
      </c>
      <c r="D565" s="1" t="s">
        <v>3027</v>
      </c>
      <c r="E565" s="1" t="s">
        <v>1240</v>
      </c>
      <c r="F565" s="2" t="s">
        <v>818</v>
      </c>
      <c r="G565" s="2">
        <v>5</v>
      </c>
    </row>
    <row r="566" spans="1:7" ht="25.5" x14ac:dyDescent="0.2">
      <c r="A566" s="1" t="s">
        <v>3906</v>
      </c>
      <c r="B566" s="1" t="s">
        <v>4888</v>
      </c>
      <c r="C566" s="1">
        <v>7123.1666750000004</v>
      </c>
      <c r="D566" s="1" t="s">
        <v>4092</v>
      </c>
      <c r="E566" s="1" t="s">
        <v>5881</v>
      </c>
      <c r="F566" s="2" t="s">
        <v>2590</v>
      </c>
      <c r="G566" s="2">
        <v>2</v>
      </c>
    </row>
    <row r="567" spans="1:7" ht="25.5" x14ac:dyDescent="0.2">
      <c r="A567" s="1" t="s">
        <v>3902</v>
      </c>
      <c r="B567" s="1" t="s">
        <v>3633</v>
      </c>
      <c r="C567" s="1">
        <v>10000</v>
      </c>
      <c r="D567" s="1" t="s">
        <v>6511</v>
      </c>
      <c r="E567" s="1" t="s">
        <v>5350</v>
      </c>
      <c r="F567" s="2" t="s">
        <v>2590</v>
      </c>
      <c r="G567" s="2">
        <v>5</v>
      </c>
    </row>
    <row r="568" spans="1:7" ht="25.5" x14ac:dyDescent="0.2">
      <c r="A568" s="1" t="s">
        <v>3900</v>
      </c>
      <c r="B568" s="1" t="s">
        <v>565</v>
      </c>
      <c r="C568" s="1">
        <v>45709.169889999997</v>
      </c>
      <c r="D568" s="1" t="s">
        <v>6511</v>
      </c>
      <c r="E568" s="1" t="s">
        <v>1240</v>
      </c>
      <c r="F568" s="2" t="s">
        <v>6303</v>
      </c>
      <c r="G568" s="2">
        <v>14</v>
      </c>
    </row>
    <row r="569" spans="1:7" ht="38.25" x14ac:dyDescent="0.2">
      <c r="A569" s="1" t="s">
        <v>3901</v>
      </c>
      <c r="B569" s="1" t="s">
        <v>5360</v>
      </c>
      <c r="C569" s="1">
        <v>3561.583337</v>
      </c>
      <c r="D569" s="1" t="s">
        <v>381</v>
      </c>
      <c r="E569" s="1" t="s">
        <v>2431</v>
      </c>
      <c r="F569" s="2" t="s">
        <v>2590</v>
      </c>
      <c r="G569" s="2">
        <v>5</v>
      </c>
    </row>
    <row r="570" spans="1:7" ht="25.5" x14ac:dyDescent="0.2">
      <c r="A570" s="1" t="s">
        <v>3898</v>
      </c>
      <c r="B570" s="1" t="s">
        <v>1100</v>
      </c>
      <c r="C570" s="1">
        <v>38111.98317</v>
      </c>
      <c r="D570" s="1" t="s">
        <v>6511</v>
      </c>
      <c r="E570" s="1" t="s">
        <v>5881</v>
      </c>
      <c r="F570" s="2" t="s">
        <v>6303</v>
      </c>
      <c r="G570" s="2">
        <v>15</v>
      </c>
    </row>
    <row r="571" spans="1:7" ht="25.5" x14ac:dyDescent="0.2">
      <c r="A571" s="1" t="s">
        <v>3899</v>
      </c>
      <c r="B571" s="1" t="s">
        <v>5882</v>
      </c>
      <c r="C571" s="1">
        <v>60000</v>
      </c>
      <c r="D571" s="1" t="s">
        <v>6511</v>
      </c>
      <c r="E571" s="1" t="s">
        <v>5350</v>
      </c>
      <c r="F571" s="2" t="s">
        <v>818</v>
      </c>
      <c r="G571" s="2">
        <v>4</v>
      </c>
    </row>
    <row r="572" spans="1:7" ht="25.5" x14ac:dyDescent="0.2">
      <c r="A572" s="1" t="s">
        <v>3896</v>
      </c>
      <c r="B572" s="1" t="s">
        <v>217</v>
      </c>
      <c r="C572" s="1">
        <v>40000</v>
      </c>
      <c r="D572" s="1" t="s">
        <v>4092</v>
      </c>
      <c r="E572" s="1" t="s">
        <v>5350</v>
      </c>
      <c r="F572" s="2" t="s">
        <v>2590</v>
      </c>
      <c r="G572" s="2">
        <v>2</v>
      </c>
    </row>
    <row r="573" spans="1:7" ht="25.5" x14ac:dyDescent="0.2">
      <c r="A573" s="1" t="s">
        <v>3897</v>
      </c>
      <c r="B573" s="1" t="s">
        <v>5813</v>
      </c>
      <c r="C573" s="1">
        <v>15190.15293</v>
      </c>
      <c r="D573" s="1" t="s">
        <v>6511</v>
      </c>
      <c r="E573" s="1" t="s">
        <v>5350</v>
      </c>
      <c r="F573" s="2" t="s">
        <v>2590</v>
      </c>
      <c r="G573" s="2">
        <v>6</v>
      </c>
    </row>
    <row r="574" spans="1:7" ht="25.5" x14ac:dyDescent="0.2">
      <c r="A574" s="1" t="s">
        <v>3894</v>
      </c>
      <c r="B574" s="1" t="s">
        <v>5813</v>
      </c>
      <c r="C574" s="1">
        <v>114335.9495</v>
      </c>
      <c r="D574" s="1" t="s">
        <v>3027</v>
      </c>
      <c r="E574" s="1" t="s">
        <v>5350</v>
      </c>
      <c r="F574" s="2" t="s">
        <v>6303</v>
      </c>
      <c r="G574" s="2">
        <v>20</v>
      </c>
    </row>
    <row r="575" spans="1:7" ht="25.5" x14ac:dyDescent="0.2">
      <c r="A575" s="1" t="s">
        <v>3895</v>
      </c>
      <c r="B575" s="1" t="s">
        <v>2238</v>
      </c>
      <c r="C575" s="1">
        <v>36252.100259999999</v>
      </c>
      <c r="D575" s="1" t="s">
        <v>3027</v>
      </c>
      <c r="E575" s="1" t="s">
        <v>1240</v>
      </c>
      <c r="F575" s="2" t="s">
        <v>6303</v>
      </c>
      <c r="G575" s="2">
        <v>10</v>
      </c>
    </row>
    <row r="576" spans="1:7" ht="25.5" x14ac:dyDescent="0.2">
      <c r="A576" s="1" t="s">
        <v>3930</v>
      </c>
      <c r="B576" s="1" t="s">
        <v>555</v>
      </c>
      <c r="C576" s="1">
        <v>47285.348160000001</v>
      </c>
      <c r="D576" s="1" t="s">
        <v>519</v>
      </c>
      <c r="E576" s="1" t="s">
        <v>5350</v>
      </c>
      <c r="F576" s="2" t="s">
        <v>6303</v>
      </c>
      <c r="G576" s="2">
        <v>5</v>
      </c>
    </row>
    <row r="577" spans="1:7" ht="25.5" x14ac:dyDescent="0.2">
      <c r="A577" s="1" t="s">
        <v>3923</v>
      </c>
      <c r="B577" s="1" t="s">
        <v>6260</v>
      </c>
      <c r="C577" s="1">
        <v>88927.960730000006</v>
      </c>
      <c r="D577" s="1" t="s">
        <v>5482</v>
      </c>
      <c r="E577" s="1" t="s">
        <v>5350</v>
      </c>
      <c r="F577" s="2" t="s">
        <v>6303</v>
      </c>
      <c r="G577" s="2">
        <v>20</v>
      </c>
    </row>
    <row r="578" spans="1:7" ht="38.25" x14ac:dyDescent="0.2">
      <c r="A578" s="1" t="s">
        <v>3925</v>
      </c>
      <c r="B578" s="1" t="s">
        <v>321</v>
      </c>
      <c r="C578" s="1">
        <v>6000</v>
      </c>
      <c r="D578" s="1" t="s">
        <v>519</v>
      </c>
      <c r="E578" s="1" t="s">
        <v>2431</v>
      </c>
      <c r="F578" s="2" t="s">
        <v>4976</v>
      </c>
      <c r="G578" s="2">
        <v>5</v>
      </c>
    </row>
    <row r="579" spans="1:7" ht="38.25" x14ac:dyDescent="0.2">
      <c r="A579" s="1" t="s">
        <v>3909</v>
      </c>
      <c r="B579" s="1" t="s">
        <v>4288</v>
      </c>
      <c r="C579" s="1">
        <v>35000</v>
      </c>
      <c r="D579" s="1" t="s">
        <v>6511</v>
      </c>
      <c r="E579" s="1" t="s">
        <v>2431</v>
      </c>
      <c r="F579" s="2" t="s">
        <v>818</v>
      </c>
      <c r="G579" s="2">
        <v>20</v>
      </c>
    </row>
    <row r="580" spans="1:7" ht="25.5" x14ac:dyDescent="0.2">
      <c r="A580" s="1" t="s">
        <v>3910</v>
      </c>
      <c r="B580" s="1" t="s">
        <v>4052</v>
      </c>
      <c r="C580" s="1">
        <v>55166.239520000003</v>
      </c>
      <c r="D580" s="1" t="s">
        <v>6511</v>
      </c>
      <c r="E580" s="1" t="s">
        <v>1240</v>
      </c>
      <c r="F580" s="2" t="s">
        <v>6303</v>
      </c>
      <c r="G580" s="2">
        <v>10</v>
      </c>
    </row>
    <row r="581" spans="1:7" ht="25.5" x14ac:dyDescent="0.2">
      <c r="A581" s="1" t="s">
        <v>3911</v>
      </c>
      <c r="B581" s="1" t="s">
        <v>348</v>
      </c>
      <c r="C581" s="1">
        <v>1783.1669039999999</v>
      </c>
      <c r="D581" s="1" t="s">
        <v>519</v>
      </c>
      <c r="E581" s="1" t="s">
        <v>1240</v>
      </c>
      <c r="F581" s="2" t="s">
        <v>2590</v>
      </c>
      <c r="G581" s="2">
        <v>10</v>
      </c>
    </row>
    <row r="582" spans="1:7" ht="25.5" x14ac:dyDescent="0.2">
      <c r="A582" s="1" t="s">
        <v>3912</v>
      </c>
      <c r="B582" s="1" t="s">
        <v>5707</v>
      </c>
      <c r="C582" s="1">
        <v>13500</v>
      </c>
      <c r="D582" s="1" t="s">
        <v>3027</v>
      </c>
      <c r="E582" s="1" t="s">
        <v>1240</v>
      </c>
      <c r="F582" s="2" t="s">
        <v>6303</v>
      </c>
      <c r="G582" s="2">
        <v>13</v>
      </c>
    </row>
    <row r="583" spans="1:7" ht="25.5" x14ac:dyDescent="0.2">
      <c r="A583" s="1" t="s">
        <v>3913</v>
      </c>
      <c r="B583" s="1" t="s">
        <v>3382</v>
      </c>
      <c r="C583" s="1">
        <v>59106.6852</v>
      </c>
      <c r="D583" s="1" t="s">
        <v>519</v>
      </c>
      <c r="E583" s="1" t="s">
        <v>5350</v>
      </c>
      <c r="F583" s="2" t="s">
        <v>6303</v>
      </c>
      <c r="G583" s="2">
        <v>5</v>
      </c>
    </row>
    <row r="584" spans="1:7" ht="25.5" x14ac:dyDescent="0.2">
      <c r="A584" s="1" t="s">
        <v>3914</v>
      </c>
      <c r="B584" s="1" t="s">
        <v>3915</v>
      </c>
      <c r="C584" s="1">
        <v>12608.005010000001</v>
      </c>
      <c r="D584" s="1" t="s">
        <v>3027</v>
      </c>
      <c r="E584" s="1" t="s">
        <v>1240</v>
      </c>
      <c r="F584" s="2" t="s">
        <v>2590</v>
      </c>
      <c r="G584" s="2">
        <v>5</v>
      </c>
    </row>
    <row r="585" spans="1:7" ht="38.25" x14ac:dyDescent="0.2">
      <c r="A585" s="1" t="s">
        <v>3916</v>
      </c>
      <c r="B585" s="1" t="s">
        <v>6452</v>
      </c>
      <c r="C585" s="1">
        <v>44654.095719999998</v>
      </c>
      <c r="D585" s="1" t="s">
        <v>519</v>
      </c>
      <c r="E585" s="1" t="s">
        <v>2431</v>
      </c>
      <c r="F585" s="2" t="s">
        <v>4976</v>
      </c>
      <c r="G585" s="2">
        <v>15</v>
      </c>
    </row>
    <row r="586" spans="1:7" ht="25.5" x14ac:dyDescent="0.2">
      <c r="A586" s="1" t="s">
        <v>3918</v>
      </c>
      <c r="B586" s="1" t="s">
        <v>6370</v>
      </c>
      <c r="C586" s="1">
        <v>69000</v>
      </c>
      <c r="D586" s="1" t="s">
        <v>6511</v>
      </c>
      <c r="E586" s="1" t="s">
        <v>5350</v>
      </c>
      <c r="F586" s="2" t="s">
        <v>818</v>
      </c>
      <c r="G586" s="2">
        <v>20</v>
      </c>
    </row>
    <row r="587" spans="1:7" ht="25.5" x14ac:dyDescent="0.2">
      <c r="A587" s="1" t="s">
        <v>3947</v>
      </c>
      <c r="B587" s="1" t="s">
        <v>2060</v>
      </c>
      <c r="C587" s="1">
        <v>6000</v>
      </c>
      <c r="D587" s="1" t="s">
        <v>3027</v>
      </c>
      <c r="E587" s="1" t="s">
        <v>1240</v>
      </c>
      <c r="F587" s="2" t="s">
        <v>2590</v>
      </c>
      <c r="G587" s="2">
        <v>6</v>
      </c>
    </row>
    <row r="588" spans="1:7" ht="25.5" x14ac:dyDescent="0.2">
      <c r="A588" s="1" t="s">
        <v>3943</v>
      </c>
      <c r="B588" s="1" t="s">
        <v>431</v>
      </c>
      <c r="C588" s="1">
        <v>8903.9583440000006</v>
      </c>
      <c r="D588" s="1" t="s">
        <v>3027</v>
      </c>
      <c r="E588" s="1" t="s">
        <v>5881</v>
      </c>
      <c r="F588" s="2" t="s">
        <v>2590</v>
      </c>
      <c r="G588" s="2">
        <v>25</v>
      </c>
    </row>
    <row r="589" spans="1:7" ht="38.25" x14ac:dyDescent="0.2">
      <c r="A589" s="1" t="s">
        <v>3945</v>
      </c>
      <c r="B589" s="1" t="s">
        <v>2984</v>
      </c>
      <c r="C589" s="1">
        <v>30000</v>
      </c>
      <c r="D589" s="1" t="s">
        <v>3027</v>
      </c>
      <c r="E589" s="1" t="s">
        <v>2431</v>
      </c>
      <c r="F589" s="2" t="s">
        <v>818</v>
      </c>
      <c r="G589" s="2">
        <v>17</v>
      </c>
    </row>
    <row r="590" spans="1:7" ht="25.5" x14ac:dyDescent="0.2">
      <c r="A590" s="1" t="s">
        <v>3935</v>
      </c>
      <c r="B590" s="1" t="s">
        <v>2630</v>
      </c>
      <c r="C590" s="1">
        <v>8600</v>
      </c>
      <c r="D590" s="1" t="s">
        <v>6511</v>
      </c>
      <c r="E590" s="1" t="s">
        <v>1240</v>
      </c>
      <c r="F590" s="2" t="s">
        <v>2590</v>
      </c>
      <c r="G590" s="2">
        <v>2</v>
      </c>
    </row>
    <row r="591" spans="1:7" ht="25.5" x14ac:dyDescent="0.2">
      <c r="A591" s="1" t="s">
        <v>3937</v>
      </c>
      <c r="B591" s="1" t="s">
        <v>2050</v>
      </c>
      <c r="C591" s="1">
        <v>81600</v>
      </c>
      <c r="D591" s="1" t="s">
        <v>6511</v>
      </c>
      <c r="E591" s="1" t="s">
        <v>1240</v>
      </c>
      <c r="F591" s="2" t="s">
        <v>6303</v>
      </c>
      <c r="G591" s="2">
        <v>4</v>
      </c>
    </row>
    <row r="592" spans="1:7" ht="38.25" x14ac:dyDescent="0.2">
      <c r="A592" s="1" t="s">
        <v>3932</v>
      </c>
      <c r="B592" s="1" t="s">
        <v>4691</v>
      </c>
      <c r="C592" s="1">
        <v>15404.36457</v>
      </c>
      <c r="D592" s="1" t="s">
        <v>6511</v>
      </c>
      <c r="E592" s="1" t="s">
        <v>2431</v>
      </c>
      <c r="F592" s="2" t="s">
        <v>818</v>
      </c>
      <c r="G592" s="2">
        <v>3</v>
      </c>
    </row>
    <row r="593" spans="1:7" ht="25.5" x14ac:dyDescent="0.2">
      <c r="A593" s="1" t="s">
        <v>3934</v>
      </c>
      <c r="B593" s="1" t="s">
        <v>5906</v>
      </c>
      <c r="C593" s="1">
        <v>63918.499000000003</v>
      </c>
      <c r="D593" s="1" t="s">
        <v>6511</v>
      </c>
      <c r="E593" s="1" t="s">
        <v>1240</v>
      </c>
      <c r="F593" s="2" t="s">
        <v>818</v>
      </c>
      <c r="G593" s="2">
        <v>20</v>
      </c>
    </row>
    <row r="594" spans="1:7" ht="25.5" x14ac:dyDescent="0.2">
      <c r="A594" s="1" t="s">
        <v>3939</v>
      </c>
      <c r="B594" s="1" t="s">
        <v>1916</v>
      </c>
      <c r="C594" s="1">
        <v>75000</v>
      </c>
      <c r="D594" s="1" t="s">
        <v>2089</v>
      </c>
      <c r="E594" s="1" t="s">
        <v>5350</v>
      </c>
      <c r="F594" s="2" t="s">
        <v>818</v>
      </c>
      <c r="G594" s="2">
        <v>20</v>
      </c>
    </row>
    <row r="595" spans="1:7" ht="25.5" x14ac:dyDescent="0.2">
      <c r="A595" s="1" t="s">
        <v>3941</v>
      </c>
      <c r="B595" s="1" t="s">
        <v>1916</v>
      </c>
      <c r="C595" s="1">
        <v>59000</v>
      </c>
      <c r="D595" s="1" t="s">
        <v>6511</v>
      </c>
      <c r="E595" s="1" t="s">
        <v>1240</v>
      </c>
      <c r="F595" s="2" t="s">
        <v>818</v>
      </c>
      <c r="G595" s="2">
        <v>14</v>
      </c>
    </row>
    <row r="596" spans="1:7" ht="25.5" x14ac:dyDescent="0.2">
      <c r="A596" s="1" t="s">
        <v>3938</v>
      </c>
      <c r="B596" s="1" t="s">
        <v>5529</v>
      </c>
      <c r="C596" s="1">
        <v>50000</v>
      </c>
      <c r="D596" s="1" t="s">
        <v>3027</v>
      </c>
      <c r="E596" s="1" t="s">
        <v>5881</v>
      </c>
      <c r="F596" s="2" t="s">
        <v>818</v>
      </c>
      <c r="G596" s="2">
        <v>5</v>
      </c>
    </row>
    <row r="597" spans="1:7" ht="25.5" x14ac:dyDescent="0.2">
      <c r="A597" s="1" t="s">
        <v>3952</v>
      </c>
      <c r="B597" s="1" t="s">
        <v>1413</v>
      </c>
      <c r="C597" s="1">
        <v>126094.26179999999</v>
      </c>
      <c r="D597" s="1" t="s">
        <v>2089</v>
      </c>
      <c r="E597" s="1" t="s">
        <v>1240</v>
      </c>
      <c r="F597" s="2" t="s">
        <v>6303</v>
      </c>
      <c r="G597" s="2">
        <v>15</v>
      </c>
    </row>
    <row r="598" spans="1:7" ht="25.5" x14ac:dyDescent="0.2">
      <c r="A598" s="1" t="s">
        <v>3951</v>
      </c>
      <c r="B598" s="1" t="s">
        <v>5410</v>
      </c>
      <c r="C598" s="1">
        <v>26691.183010000001</v>
      </c>
      <c r="D598" s="1" t="s">
        <v>3027</v>
      </c>
      <c r="E598" s="1" t="s">
        <v>5881</v>
      </c>
      <c r="F598" s="2" t="s">
        <v>1025</v>
      </c>
      <c r="G598" s="2">
        <v>7</v>
      </c>
    </row>
    <row r="599" spans="1:7" ht="25.5" x14ac:dyDescent="0.2">
      <c r="A599" s="1" t="s">
        <v>3954</v>
      </c>
      <c r="B599" s="1" t="s">
        <v>5410</v>
      </c>
      <c r="C599" s="1">
        <v>8903.9583440000006</v>
      </c>
      <c r="D599" s="1" t="s">
        <v>6511</v>
      </c>
      <c r="E599" s="1" t="s">
        <v>1240</v>
      </c>
      <c r="F599" s="2" t="s">
        <v>2590</v>
      </c>
      <c r="G599" s="2">
        <v>0.8</v>
      </c>
    </row>
    <row r="600" spans="1:7" ht="25.5" x14ac:dyDescent="0.2">
      <c r="A600" s="1" t="s">
        <v>3953</v>
      </c>
      <c r="B600" s="1" t="s">
        <v>5410</v>
      </c>
      <c r="C600" s="1">
        <v>8725</v>
      </c>
      <c r="D600" s="1" t="s">
        <v>3027</v>
      </c>
      <c r="E600" s="1" t="s">
        <v>5350</v>
      </c>
      <c r="F600" s="2" t="s">
        <v>2590</v>
      </c>
      <c r="G600" s="2">
        <v>18</v>
      </c>
    </row>
    <row r="601" spans="1:7" ht="25.5" x14ac:dyDescent="0.2">
      <c r="A601" s="1" t="s">
        <v>3959</v>
      </c>
      <c r="B601" s="1" t="s">
        <v>3770</v>
      </c>
      <c r="C601" s="1">
        <v>50437.704709999998</v>
      </c>
      <c r="D601" s="1" t="s">
        <v>6511</v>
      </c>
      <c r="E601" s="1" t="s">
        <v>1240</v>
      </c>
      <c r="F601" s="2" t="s">
        <v>6303</v>
      </c>
      <c r="G601" s="2">
        <v>4</v>
      </c>
    </row>
    <row r="602" spans="1:7" ht="38.25" x14ac:dyDescent="0.2">
      <c r="A602" s="1" t="s">
        <v>3964</v>
      </c>
      <c r="B602" s="1" t="s">
        <v>2663</v>
      </c>
      <c r="C602" s="1">
        <v>67775.665699999998</v>
      </c>
      <c r="D602" s="1" t="s">
        <v>519</v>
      </c>
      <c r="E602" s="1" t="s">
        <v>2431</v>
      </c>
      <c r="F602" s="2" t="s">
        <v>6303</v>
      </c>
      <c r="G602" s="2">
        <v>15</v>
      </c>
    </row>
    <row r="603" spans="1:7" ht="25.5" x14ac:dyDescent="0.2">
      <c r="A603" s="1" t="s">
        <v>3961</v>
      </c>
      <c r="B603" s="1" t="s">
        <v>1636</v>
      </c>
      <c r="C603" s="1">
        <v>52118.16072</v>
      </c>
      <c r="D603" s="1" t="s">
        <v>6511</v>
      </c>
      <c r="E603" s="1" t="s">
        <v>1240</v>
      </c>
      <c r="F603" s="2" t="s">
        <v>818</v>
      </c>
      <c r="G603" s="2">
        <v>6</v>
      </c>
    </row>
    <row r="604" spans="1:7" ht="25.5" x14ac:dyDescent="0.2">
      <c r="A604" s="1" t="s">
        <v>3956</v>
      </c>
      <c r="B604" s="1" t="s">
        <v>3370</v>
      </c>
      <c r="C604" s="1">
        <v>3561.583337</v>
      </c>
      <c r="D604" s="1" t="s">
        <v>6511</v>
      </c>
      <c r="E604" s="1" t="s">
        <v>5881</v>
      </c>
      <c r="F604" s="2" t="s">
        <v>2590</v>
      </c>
      <c r="G604" s="2">
        <v>6</v>
      </c>
    </row>
    <row r="605" spans="1:7" ht="25.5" x14ac:dyDescent="0.2">
      <c r="A605" s="1" t="s">
        <v>3955</v>
      </c>
      <c r="B605" s="1" t="s">
        <v>5695</v>
      </c>
      <c r="C605" s="1">
        <v>8013.5625090000003</v>
      </c>
      <c r="D605" s="1" t="s">
        <v>3027</v>
      </c>
      <c r="E605" s="1" t="s">
        <v>1240</v>
      </c>
      <c r="F605" s="2" t="s">
        <v>2590</v>
      </c>
      <c r="G605" s="2">
        <v>21</v>
      </c>
    </row>
    <row r="606" spans="1:7" ht="25.5" x14ac:dyDescent="0.2">
      <c r="A606" s="1" t="s">
        <v>3975</v>
      </c>
      <c r="B606" s="1" t="s">
        <v>347</v>
      </c>
      <c r="C606" s="1">
        <v>28000</v>
      </c>
      <c r="D606" s="1" t="s">
        <v>3027</v>
      </c>
      <c r="E606" s="1" t="s">
        <v>1240</v>
      </c>
      <c r="F606" s="2" t="s">
        <v>6303</v>
      </c>
      <c r="G606" s="2">
        <v>5</v>
      </c>
    </row>
    <row r="607" spans="1:7" ht="25.5" x14ac:dyDescent="0.2">
      <c r="A607" s="1" t="s">
        <v>3974</v>
      </c>
      <c r="B607" s="1" t="s">
        <v>1880</v>
      </c>
      <c r="C607" s="1">
        <v>50064.150459999997</v>
      </c>
      <c r="D607" s="1" t="s">
        <v>6511</v>
      </c>
      <c r="E607" s="1" t="s">
        <v>5350</v>
      </c>
      <c r="F607" s="2" t="s">
        <v>6303</v>
      </c>
      <c r="G607" s="2">
        <v>2</v>
      </c>
    </row>
    <row r="608" spans="1:7" ht="25.5" x14ac:dyDescent="0.2">
      <c r="A608" s="1" t="s">
        <v>3973</v>
      </c>
      <c r="B608" s="1" t="s">
        <v>4898</v>
      </c>
      <c r="C608" s="1">
        <v>50437.704709999998</v>
      </c>
      <c r="D608" s="1" t="s">
        <v>6511</v>
      </c>
      <c r="E608" s="1" t="s">
        <v>1240</v>
      </c>
      <c r="F608" s="2" t="s">
        <v>818</v>
      </c>
      <c r="G608" s="2">
        <v>9</v>
      </c>
    </row>
    <row r="609" spans="1:7" ht="25.5" x14ac:dyDescent="0.2">
      <c r="A609" s="1" t="s">
        <v>3972</v>
      </c>
      <c r="B609" s="1" t="s">
        <v>509</v>
      </c>
      <c r="C609" s="1">
        <v>27840</v>
      </c>
      <c r="D609" s="1" t="s">
        <v>6511</v>
      </c>
      <c r="E609" s="1" t="s">
        <v>5350</v>
      </c>
      <c r="F609" s="2" t="s">
        <v>818</v>
      </c>
      <c r="G609" s="2">
        <v>1</v>
      </c>
    </row>
    <row r="610" spans="1:7" ht="25.5" x14ac:dyDescent="0.2">
      <c r="A610" s="1" t="s">
        <v>3971</v>
      </c>
      <c r="B610" s="1" t="s">
        <v>6158</v>
      </c>
      <c r="C610" s="1">
        <v>6232.7708409999996</v>
      </c>
      <c r="D610" s="1" t="s">
        <v>519</v>
      </c>
      <c r="E610" s="1" t="s">
        <v>5350</v>
      </c>
      <c r="F610" s="2" t="s">
        <v>2590</v>
      </c>
      <c r="G610" s="2">
        <v>1.5</v>
      </c>
    </row>
    <row r="611" spans="1:7" ht="25.5" x14ac:dyDescent="0.2">
      <c r="A611" s="1" t="s">
        <v>3983</v>
      </c>
      <c r="B611" s="1" t="s">
        <v>4865</v>
      </c>
      <c r="C611" s="1">
        <v>50000</v>
      </c>
      <c r="D611" s="1" t="s">
        <v>4092</v>
      </c>
      <c r="E611" s="1" t="s">
        <v>5350</v>
      </c>
      <c r="F611" s="2" t="s">
        <v>2590</v>
      </c>
      <c r="G611" s="2">
        <v>25</v>
      </c>
    </row>
    <row r="612" spans="1:7" ht="25.5" x14ac:dyDescent="0.2">
      <c r="A612" s="1" t="s">
        <v>3981</v>
      </c>
      <c r="B612" s="1" t="s">
        <v>3332</v>
      </c>
      <c r="C612" s="1">
        <v>48000</v>
      </c>
      <c r="D612" s="1" t="s">
        <v>2089</v>
      </c>
      <c r="E612" s="1" t="s">
        <v>5350</v>
      </c>
      <c r="F612" s="2" t="s">
        <v>2590</v>
      </c>
      <c r="G612" s="2">
        <v>10</v>
      </c>
    </row>
    <row r="613" spans="1:7" ht="25.5" x14ac:dyDescent="0.2">
      <c r="A613" s="1" t="s">
        <v>3980</v>
      </c>
      <c r="B613" s="1" t="s">
        <v>3772</v>
      </c>
      <c r="C613" s="1">
        <v>24000</v>
      </c>
      <c r="D613" s="1" t="s">
        <v>3027</v>
      </c>
      <c r="E613" s="1" t="s">
        <v>1240</v>
      </c>
      <c r="F613" s="2" t="s">
        <v>1025</v>
      </c>
      <c r="G613" s="2">
        <v>21</v>
      </c>
    </row>
    <row r="614" spans="1:7" ht="25.5" x14ac:dyDescent="0.2">
      <c r="A614" s="1" t="s">
        <v>3979</v>
      </c>
      <c r="B614" s="1" t="s">
        <v>6018</v>
      </c>
      <c r="C614" s="1">
        <v>75000</v>
      </c>
      <c r="D614" s="1" t="s">
        <v>6511</v>
      </c>
      <c r="E614" s="1" t="s">
        <v>1240</v>
      </c>
      <c r="F614" s="2" t="s">
        <v>818</v>
      </c>
      <c r="G614" s="2">
        <v>12</v>
      </c>
    </row>
    <row r="615" spans="1:7" ht="25.5" x14ac:dyDescent="0.2">
      <c r="A615" s="1" t="s">
        <v>3978</v>
      </c>
      <c r="B615" s="1" t="s">
        <v>4613</v>
      </c>
      <c r="C615" s="1">
        <v>58799.34994</v>
      </c>
      <c r="D615" s="1" t="s">
        <v>6511</v>
      </c>
      <c r="E615" s="1" t="s">
        <v>1240</v>
      </c>
      <c r="F615" s="2" t="s">
        <v>2590</v>
      </c>
      <c r="G615" s="2">
        <v>2</v>
      </c>
    </row>
    <row r="616" spans="1:7" ht="38.25" x14ac:dyDescent="0.2">
      <c r="A616" s="1" t="s">
        <v>3990</v>
      </c>
      <c r="B616" s="1" t="s">
        <v>3324</v>
      </c>
      <c r="C616" s="1">
        <v>21228.17743</v>
      </c>
      <c r="D616" s="1" t="s">
        <v>5482</v>
      </c>
      <c r="E616" s="1" t="s">
        <v>2431</v>
      </c>
      <c r="F616" s="2" t="s">
        <v>2590</v>
      </c>
      <c r="G616" s="2">
        <v>8</v>
      </c>
    </row>
    <row r="617" spans="1:7" ht="25.5" x14ac:dyDescent="0.2">
      <c r="A617" s="1" t="s">
        <v>3989</v>
      </c>
      <c r="B617" s="1" t="s">
        <v>5199</v>
      </c>
      <c r="C617" s="1">
        <v>60000</v>
      </c>
      <c r="D617" s="1" t="s">
        <v>3027</v>
      </c>
      <c r="E617" s="1" t="s">
        <v>5350</v>
      </c>
      <c r="F617" s="2" t="s">
        <v>818</v>
      </c>
      <c r="G617" s="2">
        <v>10</v>
      </c>
    </row>
    <row r="618" spans="1:7" ht="38.25" x14ac:dyDescent="0.2">
      <c r="A618" s="1" t="s">
        <v>3992</v>
      </c>
      <c r="B618" s="1" t="s">
        <v>5199</v>
      </c>
      <c r="C618" s="1">
        <v>18018.88379</v>
      </c>
      <c r="D618" s="1" t="s">
        <v>6511</v>
      </c>
      <c r="E618" s="1" t="s">
        <v>2431</v>
      </c>
      <c r="F618" s="2" t="s">
        <v>6303</v>
      </c>
      <c r="G618" s="2">
        <v>10</v>
      </c>
    </row>
    <row r="619" spans="1:7" ht="25.5" x14ac:dyDescent="0.2">
      <c r="A619" s="1" t="s">
        <v>3991</v>
      </c>
      <c r="B619" s="1" t="s">
        <v>5248</v>
      </c>
      <c r="C619" s="1">
        <v>7200</v>
      </c>
      <c r="D619" s="1" t="s">
        <v>381</v>
      </c>
      <c r="E619" s="1" t="s">
        <v>1240</v>
      </c>
      <c r="F619" s="2" t="s">
        <v>2590</v>
      </c>
      <c r="G619" s="2">
        <v>7</v>
      </c>
    </row>
    <row r="620" spans="1:7" ht="25.5" x14ac:dyDescent="0.2">
      <c r="A620" s="1" t="s">
        <v>3995</v>
      </c>
      <c r="B620" s="1" t="s">
        <v>5248</v>
      </c>
      <c r="C620" s="1">
        <v>56000</v>
      </c>
      <c r="D620" s="1" t="s">
        <v>6511</v>
      </c>
      <c r="E620" s="1" t="s">
        <v>5881</v>
      </c>
      <c r="F620" s="2" t="s">
        <v>818</v>
      </c>
      <c r="G620" s="2">
        <v>2</v>
      </c>
    </row>
    <row r="621" spans="1:7" ht="25.5" x14ac:dyDescent="0.2">
      <c r="A621" s="1" t="s">
        <v>3994</v>
      </c>
      <c r="B621" s="1" t="s">
        <v>1812</v>
      </c>
      <c r="C621" s="1">
        <v>9616.2750109999997</v>
      </c>
      <c r="D621" s="1" t="s">
        <v>6511</v>
      </c>
      <c r="E621" s="1" t="s">
        <v>1240</v>
      </c>
      <c r="F621" s="2" t="s">
        <v>2590</v>
      </c>
      <c r="G621" s="2">
        <v>7.9</v>
      </c>
    </row>
    <row r="622" spans="1:7" ht="25.5" x14ac:dyDescent="0.2">
      <c r="A622" s="1" t="s">
        <v>3998</v>
      </c>
      <c r="B622" s="1" t="s">
        <v>4348</v>
      </c>
      <c r="C622" s="1">
        <v>51497.005989999998</v>
      </c>
      <c r="D622" s="1" t="s">
        <v>3027</v>
      </c>
      <c r="E622" s="1" t="s">
        <v>1240</v>
      </c>
      <c r="F622" s="2" t="s">
        <v>4976</v>
      </c>
      <c r="G622" s="2">
        <v>9</v>
      </c>
    </row>
    <row r="623" spans="1:7" ht="38.25" x14ac:dyDescent="0.2">
      <c r="A623" s="1" t="s">
        <v>3997</v>
      </c>
      <c r="B623" s="1" t="s">
        <v>3766</v>
      </c>
      <c r="C623" s="1">
        <v>104172.754</v>
      </c>
      <c r="D623" s="1" t="s">
        <v>3027</v>
      </c>
      <c r="E623" s="1" t="s">
        <v>2431</v>
      </c>
      <c r="F623" s="2" t="s">
        <v>6303</v>
      </c>
      <c r="G623" s="2">
        <v>25</v>
      </c>
    </row>
    <row r="624" spans="1:7" ht="25.5" x14ac:dyDescent="0.2">
      <c r="A624" s="1" t="s">
        <v>4001</v>
      </c>
      <c r="B624" s="1" t="s">
        <v>2245</v>
      </c>
      <c r="C624" s="1">
        <v>88000</v>
      </c>
      <c r="D624" s="1" t="s">
        <v>3027</v>
      </c>
      <c r="E624" s="1" t="s">
        <v>1240</v>
      </c>
      <c r="F624" s="2" t="s">
        <v>818</v>
      </c>
      <c r="G624" s="2">
        <v>2</v>
      </c>
    </row>
    <row r="625" spans="1:7" ht="25.5" x14ac:dyDescent="0.2">
      <c r="A625" s="1" t="s">
        <v>3999</v>
      </c>
      <c r="B625" s="1" t="s">
        <v>4694</v>
      </c>
      <c r="C625" s="1">
        <v>80000</v>
      </c>
      <c r="D625" s="1" t="s">
        <v>6511</v>
      </c>
      <c r="E625" s="1" t="s">
        <v>1240</v>
      </c>
      <c r="F625" s="2" t="s">
        <v>818</v>
      </c>
      <c r="G625" s="2">
        <v>6</v>
      </c>
    </row>
    <row r="626" spans="1:7" ht="25.5" x14ac:dyDescent="0.2">
      <c r="A626" s="1" t="s">
        <v>4300</v>
      </c>
      <c r="B626" s="1" t="s">
        <v>1414</v>
      </c>
      <c r="C626" s="1">
        <v>19000</v>
      </c>
      <c r="D626" s="1" t="s">
        <v>519</v>
      </c>
      <c r="E626" s="1" t="s">
        <v>1240</v>
      </c>
      <c r="F626" s="2" t="s">
        <v>6303</v>
      </c>
      <c r="G626" s="2">
        <v>20</v>
      </c>
    </row>
    <row r="627" spans="1:7" ht="25.5" x14ac:dyDescent="0.2">
      <c r="A627" s="1" t="s">
        <v>4301</v>
      </c>
      <c r="B627" s="1" t="s">
        <v>5434</v>
      </c>
      <c r="C627" s="1">
        <v>19055.991580000002</v>
      </c>
      <c r="D627" s="1" t="s">
        <v>5482</v>
      </c>
      <c r="E627" s="1" t="s">
        <v>1240</v>
      </c>
      <c r="F627" s="2" t="s">
        <v>6303</v>
      </c>
      <c r="G627" s="2">
        <v>3</v>
      </c>
    </row>
    <row r="628" spans="1:7" ht="38.25" x14ac:dyDescent="0.2">
      <c r="A628" s="1" t="s">
        <v>4302</v>
      </c>
      <c r="B628" s="1" t="s">
        <v>5031</v>
      </c>
      <c r="C628" s="1">
        <v>8547.8000100000008</v>
      </c>
      <c r="D628" s="1" t="s">
        <v>5482</v>
      </c>
      <c r="E628" s="1" t="s">
        <v>2431</v>
      </c>
      <c r="F628" s="2" t="s">
        <v>2590</v>
      </c>
      <c r="G628" s="2">
        <v>15</v>
      </c>
    </row>
    <row r="629" spans="1:7" ht="38.25" x14ac:dyDescent="0.2">
      <c r="A629" s="1" t="s">
        <v>4305</v>
      </c>
      <c r="B629" s="1" t="s">
        <v>2558</v>
      </c>
      <c r="C629" s="1">
        <v>19588.708360000001</v>
      </c>
      <c r="D629" s="1" t="s">
        <v>5482</v>
      </c>
      <c r="E629" s="1" t="s">
        <v>2431</v>
      </c>
      <c r="F629" s="2" t="s">
        <v>2590</v>
      </c>
      <c r="G629" s="2">
        <v>13</v>
      </c>
    </row>
    <row r="630" spans="1:7" ht="25.5" x14ac:dyDescent="0.2">
      <c r="A630" s="1" t="s">
        <v>4352</v>
      </c>
      <c r="B630" s="1" t="s">
        <v>3314</v>
      </c>
      <c r="C630" s="1">
        <v>61000</v>
      </c>
      <c r="D630" s="1" t="s">
        <v>6511</v>
      </c>
      <c r="E630" s="1" t="s">
        <v>1240</v>
      </c>
      <c r="F630" s="2" t="s">
        <v>818</v>
      </c>
      <c r="G630" s="2">
        <v>1.5</v>
      </c>
    </row>
    <row r="631" spans="1:7" ht="38.25" x14ac:dyDescent="0.2">
      <c r="A631" s="1" t="s">
        <v>4354</v>
      </c>
      <c r="B631" s="1" t="s">
        <v>4264</v>
      </c>
      <c r="C631" s="1">
        <v>53590.061249999999</v>
      </c>
      <c r="D631" s="1" t="s">
        <v>519</v>
      </c>
      <c r="E631" s="1" t="s">
        <v>2431</v>
      </c>
      <c r="F631" s="2" t="s">
        <v>6303</v>
      </c>
      <c r="G631" s="2">
        <v>10</v>
      </c>
    </row>
    <row r="632" spans="1:7" ht="38.25" x14ac:dyDescent="0.2">
      <c r="A632" s="1" t="s">
        <v>4350</v>
      </c>
      <c r="B632" s="1" t="s">
        <v>4264</v>
      </c>
      <c r="C632" s="1">
        <v>53590.061249999999</v>
      </c>
      <c r="D632" s="1" t="s">
        <v>519</v>
      </c>
      <c r="E632" s="1" t="s">
        <v>2431</v>
      </c>
      <c r="F632" s="2" t="s">
        <v>6303</v>
      </c>
      <c r="G632" s="2">
        <v>10</v>
      </c>
    </row>
    <row r="633" spans="1:7" ht="25.5" x14ac:dyDescent="0.2">
      <c r="A633" s="1" t="s">
        <v>4351</v>
      </c>
      <c r="B633" s="1" t="s">
        <v>4341</v>
      </c>
      <c r="C633" s="1">
        <v>4451.9791720000003</v>
      </c>
      <c r="D633" s="1" t="s">
        <v>3027</v>
      </c>
      <c r="E633" s="1" t="s">
        <v>1240</v>
      </c>
      <c r="F633" s="2" t="s">
        <v>2590</v>
      </c>
      <c r="G633" s="2">
        <v>1</v>
      </c>
    </row>
    <row r="634" spans="1:7" ht="25.5" x14ac:dyDescent="0.2">
      <c r="A634" s="1" t="s">
        <v>4355</v>
      </c>
      <c r="B634" s="1" t="s">
        <v>4341</v>
      </c>
      <c r="C634" s="1">
        <v>25407.98878</v>
      </c>
      <c r="D634" s="1" t="s">
        <v>3027</v>
      </c>
      <c r="E634" s="1" t="s">
        <v>5881</v>
      </c>
      <c r="F634" s="2" t="s">
        <v>6303</v>
      </c>
      <c r="G634" s="2">
        <v>12</v>
      </c>
    </row>
    <row r="635" spans="1:7" ht="38.25" x14ac:dyDescent="0.2">
      <c r="A635" s="1" t="s">
        <v>4357</v>
      </c>
      <c r="B635" s="1" t="s">
        <v>5509</v>
      </c>
      <c r="C635" s="1">
        <v>23000</v>
      </c>
      <c r="D635" s="1" t="s">
        <v>519</v>
      </c>
      <c r="E635" s="1" t="s">
        <v>2431</v>
      </c>
      <c r="F635" s="2" t="s">
        <v>2590</v>
      </c>
      <c r="G635" s="2">
        <v>14</v>
      </c>
    </row>
    <row r="636" spans="1:7" ht="25.5" x14ac:dyDescent="0.2">
      <c r="A636" s="1" t="s">
        <v>4362</v>
      </c>
      <c r="B636" s="1" t="s">
        <v>1156</v>
      </c>
      <c r="C636" s="1">
        <v>16027.125019999999</v>
      </c>
      <c r="D636" s="1" t="s">
        <v>3027</v>
      </c>
      <c r="E636" s="1" t="s">
        <v>5881</v>
      </c>
      <c r="F636" s="2" t="s">
        <v>2590</v>
      </c>
      <c r="G636" s="2">
        <v>13</v>
      </c>
    </row>
    <row r="637" spans="1:7" ht="25.5" x14ac:dyDescent="0.2">
      <c r="A637" s="1" t="s">
        <v>4369</v>
      </c>
      <c r="B637" s="1" t="s">
        <v>4192</v>
      </c>
      <c r="C637" s="1">
        <v>60000</v>
      </c>
      <c r="D637" s="1" t="s">
        <v>4092</v>
      </c>
      <c r="E637" s="1" t="s">
        <v>5881</v>
      </c>
      <c r="F637" s="2" t="s">
        <v>818</v>
      </c>
      <c r="G637" s="2">
        <v>6</v>
      </c>
    </row>
    <row r="638" spans="1:7" ht="25.5" x14ac:dyDescent="0.2">
      <c r="A638" s="1" t="s">
        <v>4368</v>
      </c>
      <c r="B638" s="1" t="s">
        <v>4192</v>
      </c>
      <c r="C638" s="1">
        <v>4800</v>
      </c>
      <c r="D638" s="1" t="s">
        <v>6511</v>
      </c>
      <c r="E638" s="1" t="s">
        <v>1240</v>
      </c>
      <c r="F638" s="2" t="s">
        <v>2590</v>
      </c>
      <c r="G638" s="2">
        <v>5</v>
      </c>
    </row>
    <row r="639" spans="1:7" ht="25.5" x14ac:dyDescent="0.2">
      <c r="A639" s="1" t="s">
        <v>4365</v>
      </c>
      <c r="B639" s="1" t="s">
        <v>6504</v>
      </c>
      <c r="C639" s="1">
        <v>106815.1483</v>
      </c>
      <c r="D639" s="1" t="s">
        <v>3027</v>
      </c>
      <c r="E639" s="1" t="s">
        <v>1240</v>
      </c>
      <c r="F639" s="2" t="s">
        <v>6303</v>
      </c>
      <c r="G639" s="2">
        <v>25</v>
      </c>
    </row>
    <row r="640" spans="1:7" ht="25.5" x14ac:dyDescent="0.2">
      <c r="A640" s="1" t="s">
        <v>4364</v>
      </c>
      <c r="B640" s="1" t="s">
        <v>6564</v>
      </c>
      <c r="C640" s="1">
        <v>8903.9583440000006</v>
      </c>
      <c r="D640" s="1" t="s">
        <v>5482</v>
      </c>
      <c r="E640" s="1" t="s">
        <v>5350</v>
      </c>
      <c r="F640" s="2" t="s">
        <v>2590</v>
      </c>
      <c r="G640" s="2">
        <v>3</v>
      </c>
    </row>
    <row r="641" spans="1:7" ht="25.5" x14ac:dyDescent="0.2">
      <c r="A641" s="1" t="s">
        <v>4325</v>
      </c>
      <c r="B641" s="1" t="s">
        <v>4529</v>
      </c>
      <c r="C641" s="1">
        <v>60000</v>
      </c>
      <c r="D641" s="1" t="s">
        <v>3027</v>
      </c>
      <c r="E641" s="1" t="s">
        <v>1240</v>
      </c>
      <c r="F641" s="2" t="s">
        <v>818</v>
      </c>
      <c r="G641" s="2">
        <v>12</v>
      </c>
    </row>
    <row r="642" spans="1:7" ht="25.5" x14ac:dyDescent="0.2">
      <c r="A642" s="1" t="s">
        <v>4326</v>
      </c>
      <c r="B642" s="1" t="s">
        <v>1430</v>
      </c>
      <c r="C642" s="1">
        <v>46300.58339</v>
      </c>
      <c r="D642" s="1" t="s">
        <v>3027</v>
      </c>
      <c r="E642" s="1" t="s">
        <v>1240</v>
      </c>
      <c r="F642" s="2" t="s">
        <v>2590</v>
      </c>
      <c r="G642" s="2">
        <v>4</v>
      </c>
    </row>
    <row r="643" spans="1:7" ht="25.5" x14ac:dyDescent="0.2">
      <c r="A643" s="1" t="s">
        <v>4328</v>
      </c>
      <c r="B643" s="1" t="s">
        <v>5823</v>
      </c>
      <c r="C643" s="1">
        <v>13355.937519999999</v>
      </c>
      <c r="D643" s="1" t="s">
        <v>3027</v>
      </c>
      <c r="E643" s="1" t="s">
        <v>5350</v>
      </c>
      <c r="F643" s="2" t="s">
        <v>2590</v>
      </c>
      <c r="G643" s="2">
        <v>3</v>
      </c>
    </row>
    <row r="644" spans="1:7" ht="25.5" x14ac:dyDescent="0.2">
      <c r="A644" s="1" t="s">
        <v>4329</v>
      </c>
      <c r="B644" s="1" t="s">
        <v>4013</v>
      </c>
      <c r="C644" s="1">
        <v>74000</v>
      </c>
      <c r="D644" s="1" t="s">
        <v>1409</v>
      </c>
      <c r="E644" s="1" t="s">
        <v>1240</v>
      </c>
      <c r="F644" s="2" t="s">
        <v>818</v>
      </c>
      <c r="G644" s="2">
        <v>10</v>
      </c>
    </row>
    <row r="645" spans="1:7" ht="25.5" x14ac:dyDescent="0.2">
      <c r="A645" s="1" t="s">
        <v>4330</v>
      </c>
      <c r="B645" s="1" t="s">
        <v>1484</v>
      </c>
      <c r="C645" s="1">
        <v>95856</v>
      </c>
      <c r="D645" s="1" t="s">
        <v>6511</v>
      </c>
      <c r="E645" s="1" t="s">
        <v>5350</v>
      </c>
      <c r="F645" s="2" t="s">
        <v>818</v>
      </c>
      <c r="G645" s="2">
        <v>13</v>
      </c>
    </row>
    <row r="646" spans="1:7" ht="25.5" x14ac:dyDescent="0.2">
      <c r="A646" s="1" t="s">
        <v>4343</v>
      </c>
      <c r="B646" s="1" t="s">
        <v>1193</v>
      </c>
      <c r="C646" s="1">
        <v>40000</v>
      </c>
      <c r="D646" s="1" t="s">
        <v>519</v>
      </c>
      <c r="E646" s="1" t="s">
        <v>5350</v>
      </c>
      <c r="F646" s="2" t="s">
        <v>818</v>
      </c>
      <c r="G646" s="2">
        <v>15</v>
      </c>
    </row>
    <row r="647" spans="1:7" ht="25.5" x14ac:dyDescent="0.2">
      <c r="A647" s="1" t="s">
        <v>4342</v>
      </c>
      <c r="B647" s="1" t="s">
        <v>2196</v>
      </c>
      <c r="C647" s="1">
        <v>4400</v>
      </c>
      <c r="D647" s="1" t="s">
        <v>3027</v>
      </c>
      <c r="E647" s="1" t="s">
        <v>5350</v>
      </c>
      <c r="F647" s="2" t="s">
        <v>1025</v>
      </c>
      <c r="G647" s="2">
        <v>5</v>
      </c>
    </row>
    <row r="648" spans="1:7" ht="25.5" x14ac:dyDescent="0.2">
      <c r="A648" s="1" t="s">
        <v>4345</v>
      </c>
      <c r="B648" s="1" t="s">
        <v>4178</v>
      </c>
      <c r="C648" s="1">
        <v>90000</v>
      </c>
      <c r="D648" s="1" t="s">
        <v>6511</v>
      </c>
      <c r="E648" s="1" t="s">
        <v>1240</v>
      </c>
      <c r="F648" s="2" t="s">
        <v>818</v>
      </c>
      <c r="G648" s="2">
        <v>30</v>
      </c>
    </row>
    <row r="649" spans="1:7" ht="38.25" x14ac:dyDescent="0.2">
      <c r="A649" s="1" t="s">
        <v>4344</v>
      </c>
      <c r="B649" s="1" t="s">
        <v>926</v>
      </c>
      <c r="C649" s="1">
        <v>8013.5625090000003</v>
      </c>
      <c r="D649" s="1" t="s">
        <v>3027</v>
      </c>
      <c r="E649" s="1" t="s">
        <v>2431</v>
      </c>
      <c r="F649" s="2" t="s">
        <v>2590</v>
      </c>
      <c r="G649" s="2">
        <v>2</v>
      </c>
    </row>
    <row r="650" spans="1:7" ht="25.5" x14ac:dyDescent="0.2">
      <c r="A650" s="1" t="s">
        <v>4349</v>
      </c>
      <c r="B650" s="1" t="s">
        <v>2726</v>
      </c>
      <c r="C650" s="1">
        <v>17807.916689999998</v>
      </c>
      <c r="D650" s="1" t="s">
        <v>3027</v>
      </c>
      <c r="E650" s="1" t="s">
        <v>1240</v>
      </c>
      <c r="F650" s="2" t="s">
        <v>2590</v>
      </c>
      <c r="G650" s="2">
        <v>8.5</v>
      </c>
    </row>
    <row r="651" spans="1:7" ht="25.5" x14ac:dyDescent="0.2">
      <c r="A651" s="1" t="s">
        <v>4347</v>
      </c>
      <c r="B651" s="1" t="s">
        <v>4151</v>
      </c>
      <c r="C651" s="1">
        <v>12465.54168</v>
      </c>
      <c r="D651" s="1" t="s">
        <v>381</v>
      </c>
      <c r="E651" s="1" t="s">
        <v>1240</v>
      </c>
      <c r="F651" s="2" t="s">
        <v>2590</v>
      </c>
      <c r="G651" s="2">
        <v>6</v>
      </c>
    </row>
    <row r="652" spans="1:7" ht="25.5" x14ac:dyDescent="0.2">
      <c r="A652" s="1" t="s">
        <v>4394</v>
      </c>
      <c r="B652" s="1" t="s">
        <v>4482</v>
      </c>
      <c r="C652" s="1">
        <v>80000</v>
      </c>
      <c r="D652" s="1" t="s">
        <v>6511</v>
      </c>
      <c r="E652" s="1" t="s">
        <v>5881</v>
      </c>
      <c r="F652" s="2" t="s">
        <v>2590</v>
      </c>
      <c r="G652" s="2">
        <v>6</v>
      </c>
    </row>
    <row r="653" spans="1:7" ht="25.5" x14ac:dyDescent="0.2">
      <c r="A653" s="1" t="s">
        <v>4395</v>
      </c>
      <c r="B653" s="1" t="s">
        <v>2547</v>
      </c>
      <c r="C653" s="1">
        <v>100000</v>
      </c>
      <c r="D653" s="1" t="s">
        <v>3027</v>
      </c>
      <c r="E653" s="1" t="s">
        <v>1240</v>
      </c>
      <c r="F653" s="2" t="s">
        <v>818</v>
      </c>
      <c r="G653" s="2">
        <v>11</v>
      </c>
    </row>
    <row r="654" spans="1:7" ht="25.5" x14ac:dyDescent="0.2">
      <c r="A654" s="1" t="s">
        <v>4391</v>
      </c>
      <c r="B654" s="1" t="s">
        <v>3962</v>
      </c>
      <c r="C654" s="1">
        <v>49200</v>
      </c>
      <c r="D654" s="1" t="s">
        <v>519</v>
      </c>
      <c r="E654" s="1" t="s">
        <v>5350</v>
      </c>
      <c r="F654" s="2" t="s">
        <v>2590</v>
      </c>
      <c r="G654" s="2">
        <v>25</v>
      </c>
    </row>
    <row r="655" spans="1:7" ht="25.5" x14ac:dyDescent="0.2">
      <c r="A655" s="1" t="s">
        <v>4393</v>
      </c>
      <c r="B655" s="1" t="s">
        <v>3246</v>
      </c>
      <c r="C655" s="1">
        <v>9000</v>
      </c>
      <c r="D655" s="1" t="s">
        <v>3027</v>
      </c>
      <c r="E655" s="1" t="s">
        <v>1240</v>
      </c>
      <c r="F655" s="2" t="s">
        <v>2590</v>
      </c>
      <c r="G655" s="2">
        <v>1</v>
      </c>
    </row>
    <row r="656" spans="1:7" ht="25.5" x14ac:dyDescent="0.2">
      <c r="A656" s="1" t="s">
        <v>4408</v>
      </c>
      <c r="B656" s="1" t="s">
        <v>471</v>
      </c>
      <c r="C656" s="1">
        <v>5342.3750060000002</v>
      </c>
      <c r="D656" s="1" t="s">
        <v>6511</v>
      </c>
      <c r="E656" s="1" t="s">
        <v>1240</v>
      </c>
      <c r="F656" s="2" t="s">
        <v>2590</v>
      </c>
      <c r="G656" s="2">
        <v>6</v>
      </c>
    </row>
    <row r="657" spans="1:7" ht="25.5" x14ac:dyDescent="0.2">
      <c r="A657" s="1" t="s">
        <v>4407</v>
      </c>
      <c r="B657" s="1" t="s">
        <v>5804</v>
      </c>
      <c r="C657" s="1">
        <v>40000</v>
      </c>
      <c r="D657" s="1" t="s">
        <v>3027</v>
      </c>
      <c r="E657" s="1" t="s">
        <v>1240</v>
      </c>
      <c r="F657" s="2" t="s">
        <v>2590</v>
      </c>
      <c r="G657" s="2">
        <v>15</v>
      </c>
    </row>
    <row r="658" spans="1:7" ht="25.5" x14ac:dyDescent="0.2">
      <c r="A658" s="1" t="s">
        <v>4406</v>
      </c>
      <c r="B658" s="1" t="s">
        <v>2537</v>
      </c>
      <c r="C658" s="1">
        <v>40980.635069999997</v>
      </c>
      <c r="D658" s="1" t="s">
        <v>6511</v>
      </c>
      <c r="E658" s="1" t="s">
        <v>1240</v>
      </c>
      <c r="F658" s="2" t="s">
        <v>6303</v>
      </c>
      <c r="G658" s="2">
        <v>2</v>
      </c>
    </row>
    <row r="659" spans="1:7" ht="25.5" x14ac:dyDescent="0.2">
      <c r="A659" s="1" t="s">
        <v>4405</v>
      </c>
      <c r="B659" s="1" t="s">
        <v>1268</v>
      </c>
      <c r="C659" s="1">
        <v>45709.169889999997</v>
      </c>
      <c r="D659" s="1" t="s">
        <v>519</v>
      </c>
      <c r="E659" s="1" t="s">
        <v>5350</v>
      </c>
      <c r="F659" s="2" t="s">
        <v>6303</v>
      </c>
      <c r="G659" s="2">
        <v>8</v>
      </c>
    </row>
    <row r="660" spans="1:7" ht="25.5" x14ac:dyDescent="0.2">
      <c r="A660" s="1" t="s">
        <v>4404</v>
      </c>
      <c r="B660" s="1" t="s">
        <v>3005</v>
      </c>
      <c r="C660" s="1">
        <v>7123.1666750000004</v>
      </c>
      <c r="D660" s="1" t="s">
        <v>3027</v>
      </c>
      <c r="E660" s="1" t="s">
        <v>1240</v>
      </c>
      <c r="F660" s="2" t="s">
        <v>2590</v>
      </c>
      <c r="G660" s="2">
        <v>1</v>
      </c>
    </row>
    <row r="661" spans="1:7" ht="25.5" x14ac:dyDescent="0.2">
      <c r="A661" s="1" t="s">
        <v>4402</v>
      </c>
      <c r="B661" s="1" t="s">
        <v>1731</v>
      </c>
      <c r="C661" s="1">
        <v>100000</v>
      </c>
      <c r="D661" s="1" t="s">
        <v>2089</v>
      </c>
      <c r="E661" s="1" t="s">
        <v>1240</v>
      </c>
      <c r="F661" s="2" t="s">
        <v>6303</v>
      </c>
      <c r="G661" s="2">
        <v>12</v>
      </c>
    </row>
    <row r="662" spans="1:7" ht="25.5" x14ac:dyDescent="0.2">
      <c r="A662" s="1" t="s">
        <v>4401</v>
      </c>
      <c r="B662" s="1" t="s">
        <v>1062</v>
      </c>
      <c r="C662" s="1">
        <v>78764.765220000001</v>
      </c>
      <c r="D662" s="1" t="s">
        <v>6511</v>
      </c>
      <c r="E662" s="1" t="s">
        <v>1240</v>
      </c>
      <c r="F662" s="2" t="s">
        <v>6303</v>
      </c>
      <c r="G662" s="2">
        <v>15</v>
      </c>
    </row>
    <row r="663" spans="1:7" ht="25.5" x14ac:dyDescent="0.2">
      <c r="A663" s="1" t="s">
        <v>4371</v>
      </c>
      <c r="B663" s="1" t="s">
        <v>5390</v>
      </c>
      <c r="C663" s="1">
        <v>152986.4485</v>
      </c>
      <c r="D663" s="1" t="s">
        <v>6511</v>
      </c>
      <c r="E663" s="1" t="s">
        <v>5350</v>
      </c>
      <c r="F663" s="2" t="s">
        <v>2333</v>
      </c>
      <c r="G663" s="2">
        <v>10</v>
      </c>
    </row>
    <row r="664" spans="1:7" ht="38.25" x14ac:dyDescent="0.2">
      <c r="A664" s="1" t="s">
        <v>4372</v>
      </c>
      <c r="B664" s="1" t="s">
        <v>3267</v>
      </c>
      <c r="C664" s="1">
        <v>44463.980360000001</v>
      </c>
      <c r="D664" s="1" t="s">
        <v>6511</v>
      </c>
      <c r="E664" s="1" t="s">
        <v>2431</v>
      </c>
      <c r="F664" s="2" t="s">
        <v>6303</v>
      </c>
      <c r="G664" s="2">
        <v>12</v>
      </c>
    </row>
    <row r="665" spans="1:7" ht="25.5" x14ac:dyDescent="0.2">
      <c r="A665" s="1" t="s">
        <v>4374</v>
      </c>
      <c r="B665" s="1" t="s">
        <v>1188</v>
      </c>
      <c r="C665" s="1">
        <v>38111.98317</v>
      </c>
      <c r="D665" s="1" t="s">
        <v>5482</v>
      </c>
      <c r="E665" s="1" t="s">
        <v>5881</v>
      </c>
      <c r="F665" s="2" t="s">
        <v>6303</v>
      </c>
      <c r="G665" s="2">
        <v>8</v>
      </c>
    </row>
    <row r="666" spans="1:7" ht="25.5" x14ac:dyDescent="0.2">
      <c r="A666" s="1" t="s">
        <v>4387</v>
      </c>
      <c r="B666" s="1" t="s">
        <v>1188</v>
      </c>
      <c r="C666" s="1">
        <v>118213.3704</v>
      </c>
      <c r="D666" s="1" t="s">
        <v>3027</v>
      </c>
      <c r="E666" s="1" t="s">
        <v>1240</v>
      </c>
      <c r="F666" s="2" t="s">
        <v>6303</v>
      </c>
      <c r="G666" s="2">
        <v>20</v>
      </c>
    </row>
    <row r="667" spans="1:7" ht="25.5" x14ac:dyDescent="0.2">
      <c r="A667" s="1" t="s">
        <v>4386</v>
      </c>
      <c r="B667" s="1" t="s">
        <v>296</v>
      </c>
      <c r="C667" s="1">
        <v>39404.4568</v>
      </c>
      <c r="D667" s="1" t="s">
        <v>519</v>
      </c>
      <c r="E667" s="1" t="s">
        <v>5350</v>
      </c>
      <c r="F667" s="2" t="s">
        <v>6303</v>
      </c>
      <c r="G667" s="2">
        <v>10</v>
      </c>
    </row>
    <row r="668" spans="1:7" ht="25.5" x14ac:dyDescent="0.2">
      <c r="A668" s="1" t="s">
        <v>4389</v>
      </c>
      <c r="B668" s="1" t="s">
        <v>4512</v>
      </c>
      <c r="C668" s="1">
        <v>90198.36017</v>
      </c>
      <c r="D668" s="1" t="s">
        <v>5482</v>
      </c>
      <c r="E668" s="1" t="s">
        <v>5881</v>
      </c>
      <c r="F668" s="2" t="s">
        <v>6303</v>
      </c>
      <c r="G668" s="2">
        <v>3</v>
      </c>
    </row>
    <row r="669" spans="1:7" ht="25.5" x14ac:dyDescent="0.2">
      <c r="A669" s="1" t="s">
        <v>4388</v>
      </c>
      <c r="B669" s="1" t="s">
        <v>278</v>
      </c>
      <c r="C669" s="1">
        <v>47285.348160000001</v>
      </c>
      <c r="D669" s="1" t="s">
        <v>1409</v>
      </c>
      <c r="E669" s="1" t="s">
        <v>1240</v>
      </c>
      <c r="F669" s="2" t="s">
        <v>6303</v>
      </c>
      <c r="G669" s="2">
        <v>14</v>
      </c>
    </row>
    <row r="670" spans="1:7" ht="25.5" x14ac:dyDescent="0.2">
      <c r="A670" s="1" t="s">
        <v>4383</v>
      </c>
      <c r="B670" s="1" t="s">
        <v>1179</v>
      </c>
      <c r="C670" s="1">
        <v>56000</v>
      </c>
      <c r="D670" s="1" t="s">
        <v>519</v>
      </c>
      <c r="E670" s="1" t="s">
        <v>1240</v>
      </c>
      <c r="F670" s="2" t="s">
        <v>818</v>
      </c>
      <c r="G670" s="2">
        <v>1</v>
      </c>
    </row>
    <row r="671" spans="1:7" ht="25.5" x14ac:dyDescent="0.2">
      <c r="A671" s="1" t="s">
        <v>4382</v>
      </c>
      <c r="B671" s="1" t="s">
        <v>2076</v>
      </c>
      <c r="C671" s="1">
        <v>5082.6943789999996</v>
      </c>
      <c r="D671" s="1" t="s">
        <v>6511</v>
      </c>
      <c r="E671" s="1" t="s">
        <v>5881</v>
      </c>
      <c r="F671" s="2" t="s">
        <v>2590</v>
      </c>
      <c r="G671" s="2">
        <v>2</v>
      </c>
    </row>
    <row r="672" spans="1:7" ht="38.25" x14ac:dyDescent="0.2">
      <c r="A672" s="1" t="s">
        <v>4385</v>
      </c>
      <c r="B672" s="1" t="s">
        <v>3764</v>
      </c>
      <c r="C672" s="1">
        <v>53590.061249999999</v>
      </c>
      <c r="D672" s="1" t="s">
        <v>519</v>
      </c>
      <c r="E672" s="1" t="s">
        <v>2431</v>
      </c>
      <c r="F672" s="2" t="s">
        <v>6303</v>
      </c>
      <c r="G672" s="2">
        <v>10</v>
      </c>
    </row>
    <row r="673" spans="1:7" ht="38.25" x14ac:dyDescent="0.2">
      <c r="A673" s="1" t="s">
        <v>4384</v>
      </c>
      <c r="B673" s="1" t="s">
        <v>5676</v>
      </c>
      <c r="C673" s="1">
        <v>76906.906749999995</v>
      </c>
      <c r="D673" s="1" t="s">
        <v>2893</v>
      </c>
      <c r="E673" s="1" t="s">
        <v>2431</v>
      </c>
      <c r="F673" s="2" t="s">
        <v>6303</v>
      </c>
      <c r="G673" s="2">
        <v>17</v>
      </c>
    </row>
    <row r="674" spans="1:7" ht="25.5" x14ac:dyDescent="0.2">
      <c r="A674" s="1" t="s">
        <v>4458</v>
      </c>
      <c r="B674" s="1" t="s">
        <v>1887</v>
      </c>
      <c r="C674" s="1">
        <v>85000</v>
      </c>
      <c r="D674" s="1" t="s">
        <v>6511</v>
      </c>
      <c r="E674" s="1" t="s">
        <v>1240</v>
      </c>
      <c r="F674" s="2" t="s">
        <v>818</v>
      </c>
      <c r="G674" s="2">
        <v>5</v>
      </c>
    </row>
    <row r="675" spans="1:7" ht="25.5" x14ac:dyDescent="0.2">
      <c r="A675" s="1" t="s">
        <v>4457</v>
      </c>
      <c r="B675" s="1" t="s">
        <v>1552</v>
      </c>
      <c r="C675" s="1">
        <v>72000</v>
      </c>
      <c r="D675" s="1" t="s">
        <v>5482</v>
      </c>
      <c r="E675" s="1" t="s">
        <v>5350</v>
      </c>
      <c r="F675" s="2" t="s">
        <v>2333</v>
      </c>
      <c r="G675" s="2">
        <v>10</v>
      </c>
    </row>
    <row r="676" spans="1:7" ht="25.5" x14ac:dyDescent="0.2">
      <c r="A676" s="1" t="s">
        <v>4443</v>
      </c>
      <c r="B676" s="1" t="s">
        <v>5694</v>
      </c>
      <c r="C676" s="1">
        <v>55000</v>
      </c>
      <c r="D676" s="1" t="s">
        <v>6511</v>
      </c>
      <c r="E676" s="1" t="s">
        <v>5881</v>
      </c>
      <c r="F676" s="2" t="s">
        <v>818</v>
      </c>
      <c r="G676" s="2">
        <v>7</v>
      </c>
    </row>
    <row r="677" spans="1:7" ht="25.5" x14ac:dyDescent="0.2">
      <c r="A677" s="1" t="s">
        <v>4450</v>
      </c>
      <c r="B677" s="1" t="s">
        <v>1360</v>
      </c>
      <c r="C677" s="1">
        <v>67775.665699999998</v>
      </c>
      <c r="D677" s="1" t="s">
        <v>2089</v>
      </c>
      <c r="E677" s="1" t="s">
        <v>1240</v>
      </c>
      <c r="F677" s="2" t="s">
        <v>6303</v>
      </c>
      <c r="G677" s="2">
        <v>25</v>
      </c>
    </row>
    <row r="678" spans="1:7" ht="25.5" x14ac:dyDescent="0.2">
      <c r="A678" s="1" t="s">
        <v>4451</v>
      </c>
      <c r="B678" s="1" t="s">
        <v>5598</v>
      </c>
      <c r="C678" s="1">
        <v>40586.590510000002</v>
      </c>
      <c r="D678" s="1" t="s">
        <v>6511</v>
      </c>
      <c r="E678" s="1" t="s">
        <v>1240</v>
      </c>
      <c r="F678" s="2" t="s">
        <v>6303</v>
      </c>
      <c r="G678" s="2">
        <v>1</v>
      </c>
    </row>
    <row r="679" spans="1:7" ht="25.5" x14ac:dyDescent="0.2">
      <c r="A679" s="1" t="s">
        <v>4452</v>
      </c>
      <c r="B679" s="1" t="s">
        <v>4317</v>
      </c>
      <c r="C679" s="1">
        <v>50846</v>
      </c>
      <c r="D679" s="1" t="s">
        <v>6511</v>
      </c>
      <c r="E679" s="1" t="s">
        <v>1240</v>
      </c>
      <c r="F679" s="2" t="s">
        <v>818</v>
      </c>
      <c r="G679" s="2">
        <v>25</v>
      </c>
    </row>
    <row r="680" spans="1:7" ht="38.25" x14ac:dyDescent="0.2">
      <c r="A680" s="1" t="s">
        <v>4453</v>
      </c>
      <c r="B680" s="1" t="s">
        <v>1376</v>
      </c>
      <c r="C680" s="1">
        <v>63000</v>
      </c>
      <c r="D680" s="1" t="s">
        <v>519</v>
      </c>
      <c r="E680" s="1" t="s">
        <v>2431</v>
      </c>
      <c r="F680" s="2" t="s">
        <v>818</v>
      </c>
      <c r="G680" s="2">
        <v>16</v>
      </c>
    </row>
    <row r="681" spans="1:7" ht="25.5" x14ac:dyDescent="0.2">
      <c r="A681" s="1" t="s">
        <v>4446</v>
      </c>
      <c r="B681" s="1" t="s">
        <v>1039</v>
      </c>
      <c r="C681" s="1">
        <v>81592.772509999995</v>
      </c>
      <c r="D681" s="1" t="s">
        <v>519</v>
      </c>
      <c r="E681" s="1" t="s">
        <v>1240</v>
      </c>
      <c r="F681" s="2" t="s">
        <v>2333</v>
      </c>
      <c r="G681" s="2">
        <v>5</v>
      </c>
    </row>
    <row r="682" spans="1:7" ht="25.5" x14ac:dyDescent="0.2">
      <c r="A682" s="1" t="s">
        <v>4447</v>
      </c>
      <c r="B682" s="1" t="s">
        <v>2657</v>
      </c>
      <c r="C682" s="1">
        <v>50700</v>
      </c>
      <c r="D682" s="1" t="s">
        <v>6511</v>
      </c>
      <c r="E682" s="1" t="s">
        <v>5881</v>
      </c>
      <c r="F682" s="2" t="s">
        <v>1025</v>
      </c>
      <c r="G682" s="2">
        <v>15</v>
      </c>
    </row>
    <row r="683" spans="1:7" ht="25.5" x14ac:dyDescent="0.2">
      <c r="A683" s="1" t="s">
        <v>4448</v>
      </c>
      <c r="B683" s="1" t="s">
        <v>368</v>
      </c>
      <c r="C683" s="1">
        <v>31523.565439999998</v>
      </c>
      <c r="D683" s="1" t="s">
        <v>6511</v>
      </c>
      <c r="E683" s="1" t="s">
        <v>1240</v>
      </c>
      <c r="F683" s="2" t="s">
        <v>6303</v>
      </c>
      <c r="G683" s="2">
        <v>1</v>
      </c>
    </row>
    <row r="684" spans="1:7" ht="25.5" x14ac:dyDescent="0.2">
      <c r="A684" s="1" t="s">
        <v>4449</v>
      </c>
      <c r="B684" s="1" t="s">
        <v>1028</v>
      </c>
      <c r="C684" s="1">
        <v>70000</v>
      </c>
      <c r="D684" s="1" t="s">
        <v>6511</v>
      </c>
      <c r="E684" s="1" t="s">
        <v>5881</v>
      </c>
      <c r="F684" s="2" t="s">
        <v>818</v>
      </c>
      <c r="G684" s="2">
        <v>6</v>
      </c>
    </row>
    <row r="685" spans="1:7" ht="25.5" x14ac:dyDescent="0.2">
      <c r="A685" s="1" t="s">
        <v>4477</v>
      </c>
      <c r="B685" s="1" t="s">
        <v>4465</v>
      </c>
      <c r="C685" s="1">
        <v>63918.499000000003</v>
      </c>
      <c r="D685" s="1" t="s">
        <v>3027</v>
      </c>
      <c r="E685" s="1" t="s">
        <v>5350</v>
      </c>
      <c r="F685" s="2" t="s">
        <v>818</v>
      </c>
      <c r="G685" s="2">
        <v>15</v>
      </c>
    </row>
    <row r="686" spans="1:7" ht="38.25" x14ac:dyDescent="0.2">
      <c r="A686" s="1" t="s">
        <v>4462</v>
      </c>
      <c r="B686" s="1" t="s">
        <v>1085</v>
      </c>
      <c r="C686" s="1">
        <v>7261.7246599999999</v>
      </c>
      <c r="D686" s="1" t="s">
        <v>6511</v>
      </c>
      <c r="E686" s="1" t="s">
        <v>2431</v>
      </c>
      <c r="F686" s="2" t="s">
        <v>2590</v>
      </c>
      <c r="G686" s="2">
        <v>2</v>
      </c>
    </row>
    <row r="687" spans="1:7" ht="25.5" x14ac:dyDescent="0.2">
      <c r="A687" s="1" t="s">
        <v>4463</v>
      </c>
      <c r="B687" s="1" t="s">
        <v>5056</v>
      </c>
      <c r="C687" s="1">
        <v>11404.82044</v>
      </c>
      <c r="D687" s="1" t="s">
        <v>4092</v>
      </c>
      <c r="E687" s="1" t="s">
        <v>1240</v>
      </c>
      <c r="F687" s="2" t="s">
        <v>2590</v>
      </c>
      <c r="G687" s="2">
        <v>2</v>
      </c>
    </row>
    <row r="688" spans="1:7" ht="25.5" x14ac:dyDescent="0.2">
      <c r="A688" s="1" t="s">
        <v>4473</v>
      </c>
      <c r="B688" s="1" t="s">
        <v>2939</v>
      </c>
      <c r="C688" s="1">
        <v>120000</v>
      </c>
      <c r="D688" s="1" t="s">
        <v>5482</v>
      </c>
      <c r="E688" s="1" t="s">
        <v>5881</v>
      </c>
      <c r="F688" s="2" t="s">
        <v>2590</v>
      </c>
      <c r="G688" s="2">
        <v>5</v>
      </c>
    </row>
    <row r="689" spans="1:7" ht="25.5" x14ac:dyDescent="0.2">
      <c r="A689" s="1" t="s">
        <v>4474</v>
      </c>
      <c r="B689" s="1" t="s">
        <v>3717</v>
      </c>
      <c r="C689" s="1">
        <v>91791.869080000004</v>
      </c>
      <c r="D689" s="1" t="s">
        <v>6511</v>
      </c>
      <c r="E689" s="1" t="s">
        <v>1240</v>
      </c>
      <c r="F689" s="2" t="s">
        <v>2333</v>
      </c>
      <c r="G689" s="2">
        <v>5</v>
      </c>
    </row>
    <row r="690" spans="1:7" ht="25.5" x14ac:dyDescent="0.2">
      <c r="A690" s="1" t="s">
        <v>4471</v>
      </c>
      <c r="B690" s="1" t="s">
        <v>3717</v>
      </c>
      <c r="C690" s="1">
        <v>112190.0622</v>
      </c>
      <c r="D690" s="1" t="s">
        <v>6511</v>
      </c>
      <c r="E690" s="1" t="s">
        <v>5350</v>
      </c>
      <c r="F690" s="2" t="s">
        <v>2333</v>
      </c>
      <c r="G690" s="2">
        <v>7</v>
      </c>
    </row>
    <row r="691" spans="1:7" ht="25.5" x14ac:dyDescent="0.2">
      <c r="A691" s="1" t="s">
        <v>4472</v>
      </c>
      <c r="B691" s="1" t="s">
        <v>195</v>
      </c>
      <c r="C691" s="1">
        <v>40000</v>
      </c>
      <c r="D691" s="1" t="s">
        <v>3027</v>
      </c>
      <c r="E691" s="1" t="s">
        <v>5350</v>
      </c>
      <c r="F691" s="2" t="s">
        <v>818</v>
      </c>
      <c r="G691" s="2">
        <v>18</v>
      </c>
    </row>
    <row r="692" spans="1:7" ht="25.5" x14ac:dyDescent="0.2">
      <c r="A692" s="1" t="s">
        <v>4468</v>
      </c>
      <c r="B692" s="1" t="s">
        <v>2799</v>
      </c>
      <c r="C692" s="1">
        <v>107000</v>
      </c>
      <c r="D692" s="1" t="s">
        <v>519</v>
      </c>
      <c r="E692" s="1" t="s">
        <v>1240</v>
      </c>
      <c r="F692" s="2" t="s">
        <v>818</v>
      </c>
      <c r="G692" s="2">
        <v>12</v>
      </c>
    </row>
    <row r="693" spans="1:7" ht="25.5" x14ac:dyDescent="0.2">
      <c r="A693" s="1" t="s">
        <v>4470</v>
      </c>
      <c r="B693" s="1" t="s">
        <v>925</v>
      </c>
      <c r="C693" s="1">
        <v>82000</v>
      </c>
      <c r="D693" s="1" t="s">
        <v>3027</v>
      </c>
      <c r="E693" s="1" t="s">
        <v>1240</v>
      </c>
      <c r="F693" s="2" t="s">
        <v>818</v>
      </c>
      <c r="G693" s="2">
        <v>10</v>
      </c>
    </row>
    <row r="694" spans="1:7" ht="25.5" x14ac:dyDescent="0.2">
      <c r="A694" s="1" t="s">
        <v>4466</v>
      </c>
      <c r="B694" s="1" t="s">
        <v>3742</v>
      </c>
      <c r="C694" s="1">
        <v>101990.9656</v>
      </c>
      <c r="D694" s="1" t="s">
        <v>5482</v>
      </c>
      <c r="E694" s="1" t="s">
        <v>1240</v>
      </c>
      <c r="F694" s="2" t="s">
        <v>2333</v>
      </c>
      <c r="G694" s="2">
        <v>15</v>
      </c>
    </row>
    <row r="695" spans="1:7" ht="25.5" x14ac:dyDescent="0.2">
      <c r="A695" s="1" t="s">
        <v>4412</v>
      </c>
      <c r="B695" s="1" t="s">
        <v>2067</v>
      </c>
      <c r="C695" s="1">
        <v>43000</v>
      </c>
      <c r="D695" s="1" t="s">
        <v>3027</v>
      </c>
      <c r="E695" s="1" t="s">
        <v>5350</v>
      </c>
      <c r="F695" s="2" t="s">
        <v>2333</v>
      </c>
      <c r="G695" s="2">
        <v>4</v>
      </c>
    </row>
    <row r="696" spans="1:7" ht="25.5" x14ac:dyDescent="0.2">
      <c r="A696" s="1" t="s">
        <v>4413</v>
      </c>
      <c r="B696" s="1" t="s">
        <v>4974</v>
      </c>
      <c r="C696" s="1">
        <v>69000</v>
      </c>
      <c r="D696" s="1" t="s">
        <v>2089</v>
      </c>
      <c r="E696" s="1" t="s">
        <v>1240</v>
      </c>
      <c r="F696" s="2" t="s">
        <v>818</v>
      </c>
      <c r="G696" s="2">
        <v>20</v>
      </c>
    </row>
    <row r="697" spans="1:7" ht="25.5" x14ac:dyDescent="0.2">
      <c r="A697" s="1" t="s">
        <v>4414</v>
      </c>
      <c r="B697" s="1" t="s">
        <v>336</v>
      </c>
      <c r="C697" s="1">
        <v>30000</v>
      </c>
      <c r="D697" s="1" t="s">
        <v>3027</v>
      </c>
      <c r="E697" s="1" t="s">
        <v>5350</v>
      </c>
      <c r="F697" s="2" t="s">
        <v>2590</v>
      </c>
      <c r="G697" s="2">
        <v>3</v>
      </c>
    </row>
    <row r="698" spans="1:7" ht="25.5" x14ac:dyDescent="0.2">
      <c r="A698" s="1" t="s">
        <v>4415</v>
      </c>
      <c r="B698" s="1" t="s">
        <v>4319</v>
      </c>
      <c r="C698" s="1">
        <v>48955.663509999998</v>
      </c>
      <c r="D698" s="1" t="s">
        <v>6511</v>
      </c>
      <c r="E698" s="1" t="s">
        <v>5881</v>
      </c>
      <c r="F698" s="2" t="s">
        <v>2333</v>
      </c>
      <c r="G698" s="2">
        <v>2</v>
      </c>
    </row>
    <row r="699" spans="1:7" ht="25.5" x14ac:dyDescent="0.2">
      <c r="A699" s="1" t="s">
        <v>4418</v>
      </c>
      <c r="B699" s="1" t="s">
        <v>1431</v>
      </c>
      <c r="C699" s="1">
        <v>70000</v>
      </c>
      <c r="D699" s="1" t="s">
        <v>3027</v>
      </c>
      <c r="E699" s="1" t="s">
        <v>1240</v>
      </c>
      <c r="F699" s="2" t="s">
        <v>818</v>
      </c>
      <c r="G699" s="2">
        <v>8</v>
      </c>
    </row>
    <row r="700" spans="1:7" ht="25.5" x14ac:dyDescent="0.2">
      <c r="A700" s="1" t="s">
        <v>4420</v>
      </c>
      <c r="B700" s="1" t="s">
        <v>3312</v>
      </c>
      <c r="C700" s="1">
        <v>45000</v>
      </c>
      <c r="D700" s="1" t="s">
        <v>6511</v>
      </c>
      <c r="E700" s="1" t="s">
        <v>1240</v>
      </c>
      <c r="F700" s="2" t="s">
        <v>818</v>
      </c>
      <c r="G700" s="2">
        <v>7</v>
      </c>
    </row>
    <row r="701" spans="1:7" ht="38.25" x14ac:dyDescent="0.2">
      <c r="A701" s="1" t="s">
        <v>4421</v>
      </c>
      <c r="B701" s="1" t="s">
        <v>516</v>
      </c>
      <c r="C701" s="1">
        <v>35000</v>
      </c>
      <c r="D701" s="1" t="s">
        <v>2893</v>
      </c>
      <c r="E701" s="1" t="s">
        <v>2431</v>
      </c>
      <c r="F701" s="2" t="s">
        <v>2590</v>
      </c>
      <c r="G701" s="2">
        <v>12</v>
      </c>
    </row>
    <row r="702" spans="1:7" ht="25.5" x14ac:dyDescent="0.2">
      <c r="A702" s="1" t="s">
        <v>4422</v>
      </c>
      <c r="B702" s="1" t="s">
        <v>5502</v>
      </c>
      <c r="C702" s="1">
        <v>8903.9583440000006</v>
      </c>
      <c r="D702" s="1" t="s">
        <v>3027</v>
      </c>
      <c r="E702" s="1" t="s">
        <v>5350</v>
      </c>
      <c r="F702" s="2" t="s">
        <v>2590</v>
      </c>
      <c r="G702" s="2">
        <v>29</v>
      </c>
    </row>
    <row r="703" spans="1:7" ht="25.5" x14ac:dyDescent="0.2">
      <c r="A703" s="1" t="s">
        <v>4423</v>
      </c>
      <c r="B703" s="1" t="s">
        <v>2179</v>
      </c>
      <c r="C703" s="1">
        <v>28353.650809999999</v>
      </c>
      <c r="D703" s="1" t="s">
        <v>3027</v>
      </c>
      <c r="E703" s="1" t="s">
        <v>5350</v>
      </c>
      <c r="F703" s="2" t="s">
        <v>2590</v>
      </c>
      <c r="G703" s="2">
        <v>20</v>
      </c>
    </row>
    <row r="704" spans="1:7" ht="25.5" x14ac:dyDescent="0.2">
      <c r="A704" s="1" t="s">
        <v>4432</v>
      </c>
      <c r="B704" s="1" t="s">
        <v>2843</v>
      </c>
      <c r="C704" s="1">
        <v>11800</v>
      </c>
      <c r="D704" s="1" t="s">
        <v>6511</v>
      </c>
      <c r="E704" s="1" t="s">
        <v>1240</v>
      </c>
      <c r="F704" s="2" t="s">
        <v>2590</v>
      </c>
      <c r="G704" s="2">
        <v>10</v>
      </c>
    </row>
    <row r="705" spans="1:7" ht="38.25" x14ac:dyDescent="0.2">
      <c r="A705" s="1" t="s">
        <v>4433</v>
      </c>
      <c r="B705" s="1" t="s">
        <v>1033</v>
      </c>
      <c r="C705" s="1">
        <v>6410.850007</v>
      </c>
      <c r="D705" s="1" t="s">
        <v>3027</v>
      </c>
      <c r="E705" s="1" t="s">
        <v>2431</v>
      </c>
      <c r="F705" s="2" t="s">
        <v>2590</v>
      </c>
      <c r="G705" s="2">
        <v>6</v>
      </c>
    </row>
    <row r="706" spans="1:7" ht="25.5" x14ac:dyDescent="0.2">
      <c r="A706" s="1" t="s">
        <v>4429</v>
      </c>
      <c r="B706" s="1" t="s">
        <v>1033</v>
      </c>
      <c r="C706" s="1">
        <v>50000</v>
      </c>
      <c r="D706" s="1" t="s">
        <v>6511</v>
      </c>
      <c r="E706" s="1" t="s">
        <v>1240</v>
      </c>
      <c r="F706" s="2" t="s">
        <v>818</v>
      </c>
      <c r="G706" s="2">
        <v>3</v>
      </c>
    </row>
    <row r="707" spans="1:7" ht="38.25" x14ac:dyDescent="0.2">
      <c r="A707" s="1" t="s">
        <v>4431</v>
      </c>
      <c r="B707" s="1" t="s">
        <v>6245</v>
      </c>
      <c r="C707" s="1">
        <v>85000</v>
      </c>
      <c r="D707" s="1" t="s">
        <v>3027</v>
      </c>
      <c r="E707" s="1" t="s">
        <v>2431</v>
      </c>
      <c r="F707" s="2" t="s">
        <v>2590</v>
      </c>
      <c r="G707" s="2">
        <v>10</v>
      </c>
    </row>
    <row r="708" spans="1:7" ht="25.5" x14ac:dyDescent="0.2">
      <c r="A708" s="1" t="s">
        <v>4436</v>
      </c>
      <c r="B708" s="1" t="s">
        <v>596</v>
      </c>
      <c r="C708" s="1">
        <v>17807.916689999998</v>
      </c>
      <c r="D708" s="1" t="s">
        <v>3027</v>
      </c>
      <c r="E708" s="1" t="s">
        <v>5350</v>
      </c>
      <c r="F708" s="2" t="s">
        <v>2590</v>
      </c>
      <c r="G708" s="2">
        <v>10</v>
      </c>
    </row>
    <row r="709" spans="1:7" ht="38.25" x14ac:dyDescent="0.2">
      <c r="A709" s="1" t="s">
        <v>4437</v>
      </c>
      <c r="B709" s="1" t="s">
        <v>1368</v>
      </c>
      <c r="C709" s="1">
        <v>16027.125019999999</v>
      </c>
      <c r="D709" s="1" t="s">
        <v>2089</v>
      </c>
      <c r="E709" s="1" t="s">
        <v>2431</v>
      </c>
      <c r="F709" s="2" t="s">
        <v>2590</v>
      </c>
      <c r="G709" s="2">
        <v>8</v>
      </c>
    </row>
    <row r="710" spans="1:7" ht="38.25" x14ac:dyDescent="0.2">
      <c r="A710" s="1" t="s">
        <v>4434</v>
      </c>
      <c r="B710" s="1" t="s">
        <v>965</v>
      </c>
      <c r="C710" s="1">
        <v>192000</v>
      </c>
      <c r="D710" s="1" t="s">
        <v>2893</v>
      </c>
      <c r="E710" s="1" t="s">
        <v>2431</v>
      </c>
      <c r="F710" s="2" t="s">
        <v>818</v>
      </c>
      <c r="G710" s="2">
        <v>27</v>
      </c>
    </row>
    <row r="711" spans="1:7" ht="38.25" x14ac:dyDescent="0.2">
      <c r="A711" s="1" t="s">
        <v>4435</v>
      </c>
      <c r="B711" s="1" t="s">
        <v>4949</v>
      </c>
      <c r="C711" s="1">
        <v>54000</v>
      </c>
      <c r="D711" s="1" t="s">
        <v>6511</v>
      </c>
      <c r="E711" s="1" t="s">
        <v>2431</v>
      </c>
      <c r="F711" s="2" t="s">
        <v>818</v>
      </c>
      <c r="G711" s="2">
        <v>6</v>
      </c>
    </row>
    <row r="712" spans="1:7" ht="25.5" x14ac:dyDescent="0.2">
      <c r="A712" s="1" t="s">
        <v>4438</v>
      </c>
      <c r="B712" s="1" t="s">
        <v>2743</v>
      </c>
      <c r="C712" s="1">
        <v>18000</v>
      </c>
      <c r="D712" s="1" t="s">
        <v>3027</v>
      </c>
      <c r="E712" s="1" t="s">
        <v>1240</v>
      </c>
      <c r="F712" s="2" t="s">
        <v>2590</v>
      </c>
      <c r="G712" s="2">
        <v>12</v>
      </c>
    </row>
    <row r="713" spans="1:7" ht="25.5" x14ac:dyDescent="0.2">
      <c r="A713" s="1" t="s">
        <v>4439</v>
      </c>
      <c r="B713" s="1" t="s">
        <v>2236</v>
      </c>
      <c r="C713" s="1">
        <v>5342.3750060000002</v>
      </c>
      <c r="D713" s="1" t="s">
        <v>381</v>
      </c>
      <c r="E713" s="1" t="s">
        <v>5350</v>
      </c>
      <c r="F713" s="2" t="s">
        <v>2590</v>
      </c>
      <c r="G713" s="2">
        <v>5</v>
      </c>
    </row>
    <row r="714" spans="1:7" ht="38.25" x14ac:dyDescent="0.2">
      <c r="A714" s="1" t="s">
        <v>4513</v>
      </c>
      <c r="B714" s="1" t="s">
        <v>4467</v>
      </c>
      <c r="C714" s="1">
        <v>7123.1666750000004</v>
      </c>
      <c r="D714" s="1" t="s">
        <v>3027</v>
      </c>
      <c r="E714" s="1" t="s">
        <v>2431</v>
      </c>
      <c r="F714" s="2" t="s">
        <v>2590</v>
      </c>
      <c r="G714" s="2">
        <v>3</v>
      </c>
    </row>
    <row r="715" spans="1:7" ht="25.5" x14ac:dyDescent="0.2">
      <c r="A715" s="1" t="s">
        <v>4507</v>
      </c>
      <c r="B715" s="1" t="s">
        <v>5903</v>
      </c>
      <c r="C715" s="1">
        <v>15000</v>
      </c>
      <c r="D715" s="1" t="s">
        <v>3027</v>
      </c>
      <c r="E715" s="1" t="s">
        <v>1240</v>
      </c>
      <c r="F715" s="2" t="s">
        <v>2590</v>
      </c>
      <c r="G715" s="2">
        <v>10</v>
      </c>
    </row>
    <row r="716" spans="1:7" ht="25.5" x14ac:dyDescent="0.2">
      <c r="A716" s="1" t="s">
        <v>4506</v>
      </c>
      <c r="B716" s="1" t="s">
        <v>4751</v>
      </c>
      <c r="C716" s="1">
        <v>14000</v>
      </c>
      <c r="D716" s="1" t="s">
        <v>6511</v>
      </c>
      <c r="E716" s="1" t="s">
        <v>1240</v>
      </c>
      <c r="F716" s="2" t="s">
        <v>2590</v>
      </c>
      <c r="G716" s="2">
        <v>12</v>
      </c>
    </row>
    <row r="717" spans="1:7" ht="38.25" x14ac:dyDescent="0.2">
      <c r="A717" s="1" t="s">
        <v>4508</v>
      </c>
      <c r="B717" s="1" t="s">
        <v>2343</v>
      </c>
      <c r="C717" s="1">
        <v>8000</v>
      </c>
      <c r="D717" s="1" t="s">
        <v>6511</v>
      </c>
      <c r="E717" s="1" t="s">
        <v>2431</v>
      </c>
      <c r="F717" s="2" t="s">
        <v>2590</v>
      </c>
      <c r="G717" s="2">
        <v>4</v>
      </c>
    </row>
    <row r="718" spans="1:7" ht="25.5" x14ac:dyDescent="0.2">
      <c r="A718" s="1" t="s">
        <v>4503</v>
      </c>
      <c r="B718" s="1" t="s">
        <v>4322</v>
      </c>
      <c r="C718" s="1">
        <v>12500</v>
      </c>
      <c r="D718" s="1" t="s">
        <v>1409</v>
      </c>
      <c r="E718" s="1" t="s">
        <v>5350</v>
      </c>
      <c r="F718" s="2" t="s">
        <v>2590</v>
      </c>
      <c r="G718" s="2">
        <v>7</v>
      </c>
    </row>
    <row r="719" spans="1:7" ht="25.5" x14ac:dyDescent="0.2">
      <c r="A719" s="1" t="s">
        <v>4502</v>
      </c>
      <c r="B719" s="1" t="s">
        <v>2692</v>
      </c>
      <c r="C719" s="1">
        <v>140000</v>
      </c>
      <c r="D719" s="1" t="s">
        <v>519</v>
      </c>
      <c r="E719" s="1" t="s">
        <v>1240</v>
      </c>
      <c r="F719" s="2" t="s">
        <v>818</v>
      </c>
      <c r="G719" s="2">
        <v>12</v>
      </c>
    </row>
    <row r="720" spans="1:7" ht="25.5" x14ac:dyDescent="0.2">
      <c r="A720" s="1" t="s">
        <v>4505</v>
      </c>
      <c r="B720" s="1" t="s">
        <v>6257</v>
      </c>
      <c r="C720" s="1">
        <v>12000</v>
      </c>
      <c r="D720" s="1" t="s">
        <v>5482</v>
      </c>
      <c r="E720" s="1" t="s">
        <v>1240</v>
      </c>
      <c r="F720" s="2" t="s">
        <v>2590</v>
      </c>
      <c r="G720" s="2">
        <v>1</v>
      </c>
    </row>
    <row r="721" spans="1:7" ht="25.5" x14ac:dyDescent="0.2">
      <c r="A721" s="1" t="s">
        <v>4504</v>
      </c>
      <c r="B721" s="1" t="s">
        <v>6257</v>
      </c>
      <c r="C721" s="1">
        <v>38111.98317</v>
      </c>
      <c r="D721" s="1" t="s">
        <v>6511</v>
      </c>
      <c r="E721" s="1" t="s">
        <v>5350</v>
      </c>
      <c r="F721" s="2" t="s">
        <v>6303</v>
      </c>
      <c r="G721" s="2">
        <v>15</v>
      </c>
    </row>
    <row r="722" spans="1:7" ht="25.5" x14ac:dyDescent="0.2">
      <c r="A722" s="1" t="s">
        <v>4501</v>
      </c>
      <c r="B722" s="1" t="s">
        <v>1386</v>
      </c>
      <c r="C722" s="1">
        <v>10684.75001</v>
      </c>
      <c r="D722" s="1" t="s">
        <v>3027</v>
      </c>
      <c r="E722" s="1" t="s">
        <v>5350</v>
      </c>
      <c r="F722" s="2" t="s">
        <v>2590</v>
      </c>
      <c r="G722" s="2">
        <v>2</v>
      </c>
    </row>
    <row r="723" spans="1:7" ht="25.5" x14ac:dyDescent="0.2">
      <c r="A723" s="1" t="s">
        <v>4853</v>
      </c>
      <c r="B723" s="1" t="s">
        <v>1187</v>
      </c>
      <c r="C723" s="1">
        <v>6232.7708409999996</v>
      </c>
      <c r="D723" s="1" t="s">
        <v>6511</v>
      </c>
      <c r="E723" s="1" t="s">
        <v>1240</v>
      </c>
      <c r="F723" s="2" t="s">
        <v>2590</v>
      </c>
      <c r="G723" s="2">
        <v>1.5</v>
      </c>
    </row>
    <row r="724" spans="1:7" ht="38.25" x14ac:dyDescent="0.2">
      <c r="A724" s="1" t="s">
        <v>4854</v>
      </c>
      <c r="B724" s="1" t="s">
        <v>5115</v>
      </c>
      <c r="C724" s="1">
        <v>45000</v>
      </c>
      <c r="D724" s="1" t="s">
        <v>6511</v>
      </c>
      <c r="E724" s="1" t="s">
        <v>2431</v>
      </c>
      <c r="F724" s="2" t="s">
        <v>2590</v>
      </c>
      <c r="G724" s="2">
        <v>8</v>
      </c>
    </row>
    <row r="725" spans="1:7" ht="25.5" x14ac:dyDescent="0.2">
      <c r="A725" s="1" t="s">
        <v>4835</v>
      </c>
      <c r="B725" s="1" t="s">
        <v>5632</v>
      </c>
      <c r="C725" s="1">
        <v>80000</v>
      </c>
      <c r="D725" s="1" t="s">
        <v>3027</v>
      </c>
      <c r="E725" s="1" t="s">
        <v>5881</v>
      </c>
      <c r="F725" s="2" t="s">
        <v>818</v>
      </c>
      <c r="G725" s="2">
        <v>6</v>
      </c>
    </row>
    <row r="726" spans="1:7" ht="25.5" x14ac:dyDescent="0.2">
      <c r="A726" s="1" t="s">
        <v>4833</v>
      </c>
      <c r="B726" s="1" t="s">
        <v>765</v>
      </c>
      <c r="C726" s="1">
        <v>26711.875029999999</v>
      </c>
      <c r="D726" s="1" t="s">
        <v>6511</v>
      </c>
      <c r="E726" s="1" t="s">
        <v>1240</v>
      </c>
      <c r="F726" s="2" t="s">
        <v>2590</v>
      </c>
      <c r="G726" s="2">
        <v>7</v>
      </c>
    </row>
    <row r="727" spans="1:7" ht="25.5" x14ac:dyDescent="0.2">
      <c r="A727" s="1" t="s">
        <v>4831</v>
      </c>
      <c r="B727" s="1" t="s">
        <v>489</v>
      </c>
      <c r="C727" s="1">
        <v>100000</v>
      </c>
      <c r="D727" s="1" t="s">
        <v>6511</v>
      </c>
      <c r="E727" s="1" t="s">
        <v>1240</v>
      </c>
      <c r="F727" s="2" t="s">
        <v>4976</v>
      </c>
      <c r="G727" s="2">
        <v>17</v>
      </c>
    </row>
    <row r="728" spans="1:7" ht="25.5" x14ac:dyDescent="0.2">
      <c r="A728" s="1" t="s">
        <v>4829</v>
      </c>
      <c r="B728" s="1" t="s">
        <v>2110</v>
      </c>
      <c r="C728" s="1">
        <v>69353.856639999998</v>
      </c>
      <c r="D728" s="1" t="s">
        <v>3027</v>
      </c>
      <c r="E728" s="1" t="s">
        <v>1240</v>
      </c>
      <c r="F728" s="2" t="s">
        <v>2333</v>
      </c>
      <c r="G728" s="2">
        <v>10</v>
      </c>
    </row>
    <row r="729" spans="1:7" ht="25.5" x14ac:dyDescent="0.2">
      <c r="A729" s="1" t="s">
        <v>4828</v>
      </c>
      <c r="B729" s="1" t="s">
        <v>2127</v>
      </c>
      <c r="C729" s="1">
        <v>49975.57316</v>
      </c>
      <c r="D729" s="1" t="s">
        <v>2089</v>
      </c>
      <c r="E729" s="1" t="s">
        <v>1240</v>
      </c>
      <c r="F729" s="2" t="s">
        <v>2333</v>
      </c>
      <c r="G729" s="2">
        <v>30</v>
      </c>
    </row>
    <row r="730" spans="1:7" ht="25.5" x14ac:dyDescent="0.2">
      <c r="A730" s="1" t="s">
        <v>4827</v>
      </c>
      <c r="B730" s="1" t="s">
        <v>613</v>
      </c>
      <c r="C730" s="1">
        <v>10239.552100000001</v>
      </c>
      <c r="D730" s="1" t="s">
        <v>3027</v>
      </c>
      <c r="E730" s="1" t="s">
        <v>5350</v>
      </c>
      <c r="F730" s="2" t="s">
        <v>2590</v>
      </c>
      <c r="G730" s="2">
        <v>5</v>
      </c>
    </row>
    <row r="731" spans="1:7" ht="25.5" x14ac:dyDescent="0.2">
      <c r="A731" s="1" t="s">
        <v>4826</v>
      </c>
      <c r="B731" s="1" t="s">
        <v>4598</v>
      </c>
      <c r="C731" s="1">
        <v>8903.9583440000006</v>
      </c>
      <c r="D731" s="1" t="s">
        <v>4092</v>
      </c>
      <c r="E731" s="1" t="s">
        <v>1240</v>
      </c>
      <c r="F731" s="2" t="s">
        <v>2590</v>
      </c>
      <c r="G731" s="2">
        <v>2</v>
      </c>
    </row>
    <row r="732" spans="1:7" ht="25.5" x14ac:dyDescent="0.2">
      <c r="A732" s="1" t="s">
        <v>4842</v>
      </c>
      <c r="B732" s="1" t="s">
        <v>6084</v>
      </c>
      <c r="C732" s="1">
        <v>36000</v>
      </c>
      <c r="D732" s="1" t="s">
        <v>6511</v>
      </c>
      <c r="E732" s="1" t="s">
        <v>5350</v>
      </c>
      <c r="F732" s="2" t="s">
        <v>2590</v>
      </c>
      <c r="G732" s="2">
        <v>10</v>
      </c>
    </row>
    <row r="733" spans="1:7" ht="25.5" x14ac:dyDescent="0.2">
      <c r="A733" s="1" t="s">
        <v>4843</v>
      </c>
      <c r="B733" s="1" t="s">
        <v>6084</v>
      </c>
      <c r="C733" s="1">
        <v>3739.6625039999999</v>
      </c>
      <c r="D733" s="1" t="s">
        <v>381</v>
      </c>
      <c r="E733" s="1" t="s">
        <v>5881</v>
      </c>
      <c r="F733" s="2" t="s">
        <v>2590</v>
      </c>
      <c r="G733" s="2">
        <v>4.5</v>
      </c>
    </row>
    <row r="734" spans="1:7" ht="25.5" x14ac:dyDescent="0.2">
      <c r="A734" s="1" t="s">
        <v>4840</v>
      </c>
      <c r="B734" s="1" t="s">
        <v>6561</v>
      </c>
      <c r="C734" s="1">
        <v>61614.372790000001</v>
      </c>
      <c r="D734" s="1" t="s">
        <v>6511</v>
      </c>
      <c r="E734" s="1" t="s">
        <v>1240</v>
      </c>
      <c r="F734" s="2" t="s">
        <v>6303</v>
      </c>
      <c r="G734" s="2">
        <v>8</v>
      </c>
    </row>
    <row r="735" spans="1:7" ht="25.5" x14ac:dyDescent="0.2">
      <c r="A735" s="1" t="s">
        <v>4841</v>
      </c>
      <c r="B735" s="1" t="s">
        <v>6239</v>
      </c>
      <c r="C735" s="1">
        <v>3561.583337</v>
      </c>
      <c r="D735" s="1" t="s">
        <v>381</v>
      </c>
      <c r="E735" s="1" t="s">
        <v>5350</v>
      </c>
      <c r="F735" s="2" t="s">
        <v>2590</v>
      </c>
      <c r="G735" s="2">
        <v>3</v>
      </c>
    </row>
    <row r="736" spans="1:7" ht="38.25" x14ac:dyDescent="0.2">
      <c r="A736" s="1" t="s">
        <v>4813</v>
      </c>
      <c r="B736" s="1" t="s">
        <v>5798</v>
      </c>
      <c r="C736" s="1">
        <v>6410.850007</v>
      </c>
      <c r="D736" s="1" t="s">
        <v>6511</v>
      </c>
      <c r="E736" s="1" t="s">
        <v>2431</v>
      </c>
      <c r="F736" s="2" t="s">
        <v>2590</v>
      </c>
      <c r="G736" s="2">
        <v>6</v>
      </c>
    </row>
    <row r="737" spans="1:7" ht="25.5" x14ac:dyDescent="0.2">
      <c r="A737" s="1" t="s">
        <v>4812</v>
      </c>
      <c r="B737" s="1" t="s">
        <v>82</v>
      </c>
      <c r="C737" s="1">
        <v>36206.384010000002</v>
      </c>
      <c r="D737" s="1" t="s">
        <v>6511</v>
      </c>
      <c r="E737" s="1" t="s">
        <v>5881</v>
      </c>
      <c r="F737" s="2" t="s">
        <v>6303</v>
      </c>
      <c r="G737" s="2">
        <v>5</v>
      </c>
    </row>
    <row r="738" spans="1:7" ht="25.5" x14ac:dyDescent="0.2">
      <c r="A738" s="1" t="s">
        <v>4816</v>
      </c>
      <c r="B738" s="1" t="s">
        <v>3777</v>
      </c>
      <c r="C738" s="1">
        <v>13500</v>
      </c>
      <c r="D738" s="1" t="s">
        <v>3027</v>
      </c>
      <c r="E738" s="1" t="s">
        <v>5350</v>
      </c>
      <c r="F738" s="2" t="s">
        <v>2590</v>
      </c>
      <c r="G738" s="2">
        <v>20</v>
      </c>
    </row>
    <row r="739" spans="1:7" ht="25.5" x14ac:dyDescent="0.2">
      <c r="A739" s="1" t="s">
        <v>4814</v>
      </c>
      <c r="B739" s="1" t="s">
        <v>5019</v>
      </c>
      <c r="C739" s="1">
        <v>3000</v>
      </c>
      <c r="D739" s="1" t="s">
        <v>519</v>
      </c>
      <c r="E739" s="1" t="s">
        <v>1240</v>
      </c>
      <c r="F739" s="2" t="s">
        <v>2590</v>
      </c>
      <c r="G739" s="2">
        <v>2</v>
      </c>
    </row>
    <row r="740" spans="1:7" ht="25.5" x14ac:dyDescent="0.2">
      <c r="A740" s="1" t="s">
        <v>4811</v>
      </c>
      <c r="B740" s="1" t="s">
        <v>4425</v>
      </c>
      <c r="C740" s="1">
        <v>21369.500019999999</v>
      </c>
      <c r="D740" s="1" t="s">
        <v>3027</v>
      </c>
      <c r="E740" s="1" t="s">
        <v>1240</v>
      </c>
      <c r="F740" s="2" t="s">
        <v>2590</v>
      </c>
      <c r="G740" s="2">
        <v>9</v>
      </c>
    </row>
    <row r="741" spans="1:7" ht="25.5" x14ac:dyDescent="0.2">
      <c r="A741" s="1" t="s">
        <v>4810</v>
      </c>
      <c r="B741" s="1" t="s">
        <v>257</v>
      </c>
      <c r="C741" s="1">
        <v>10684.75001</v>
      </c>
      <c r="D741" s="1" t="s">
        <v>3027</v>
      </c>
      <c r="E741" s="1" t="s">
        <v>5350</v>
      </c>
      <c r="F741" s="2" t="s">
        <v>2590</v>
      </c>
      <c r="G741" s="2">
        <v>28</v>
      </c>
    </row>
    <row r="742" spans="1:7" ht="25.5" x14ac:dyDescent="0.2">
      <c r="A742" s="1" t="s">
        <v>4825</v>
      </c>
      <c r="B742" s="1" t="s">
        <v>257</v>
      </c>
      <c r="C742" s="1">
        <v>176585.522</v>
      </c>
      <c r="D742" s="1" t="s">
        <v>3027</v>
      </c>
      <c r="E742" s="1" t="s">
        <v>5881</v>
      </c>
      <c r="F742" s="2" t="s">
        <v>6303</v>
      </c>
      <c r="G742" s="2">
        <v>25</v>
      </c>
    </row>
    <row r="743" spans="1:7" ht="38.25" x14ac:dyDescent="0.2">
      <c r="A743" s="1" t="s">
        <v>4821</v>
      </c>
      <c r="B743" s="1" t="s">
        <v>6099</v>
      </c>
      <c r="C743" s="1">
        <v>54627.175880000003</v>
      </c>
      <c r="D743" s="1" t="s">
        <v>3027</v>
      </c>
      <c r="E743" s="1" t="s">
        <v>2431</v>
      </c>
      <c r="F743" s="2" t="s">
        <v>6303</v>
      </c>
      <c r="G743" s="2">
        <v>7</v>
      </c>
    </row>
    <row r="744" spans="1:7" ht="25.5" x14ac:dyDescent="0.2">
      <c r="A744" s="1" t="s">
        <v>4822</v>
      </c>
      <c r="B744" s="1" t="s">
        <v>4293</v>
      </c>
      <c r="C744" s="1">
        <v>30489.58654</v>
      </c>
      <c r="D744" s="1" t="s">
        <v>2089</v>
      </c>
      <c r="E744" s="1" t="s">
        <v>1240</v>
      </c>
      <c r="F744" s="2" t="s">
        <v>6303</v>
      </c>
      <c r="G744" s="2">
        <v>10</v>
      </c>
    </row>
    <row r="745" spans="1:7" ht="25.5" x14ac:dyDescent="0.2">
      <c r="A745" s="1" t="s">
        <v>4824</v>
      </c>
      <c r="B745" s="1" t="s">
        <v>5487</v>
      </c>
      <c r="C745" s="1">
        <v>5591.6858400000001</v>
      </c>
      <c r="D745" s="1" t="s">
        <v>3027</v>
      </c>
      <c r="E745" s="1" t="s">
        <v>5881</v>
      </c>
      <c r="F745" s="2" t="s">
        <v>2590</v>
      </c>
      <c r="G745" s="2">
        <v>0.1</v>
      </c>
    </row>
    <row r="746" spans="1:7" ht="25.5" x14ac:dyDescent="0.2">
      <c r="A746" s="1" t="s">
        <v>4932</v>
      </c>
      <c r="B746" s="1" t="s">
        <v>374</v>
      </c>
      <c r="C746" s="1">
        <v>82000</v>
      </c>
      <c r="D746" s="1" t="s">
        <v>5482</v>
      </c>
      <c r="E746" s="1" t="s">
        <v>1240</v>
      </c>
      <c r="F746" s="2" t="s">
        <v>4976</v>
      </c>
      <c r="G746" s="2">
        <v>10</v>
      </c>
    </row>
    <row r="747" spans="1:7" ht="25.5" x14ac:dyDescent="0.2">
      <c r="A747" s="1" t="s">
        <v>4933</v>
      </c>
      <c r="B747" s="1" t="s">
        <v>801</v>
      </c>
      <c r="C747" s="1">
        <v>10000</v>
      </c>
      <c r="D747" s="1" t="s">
        <v>381</v>
      </c>
      <c r="E747" s="1" t="s">
        <v>5881</v>
      </c>
      <c r="F747" s="2" t="s">
        <v>2590</v>
      </c>
      <c r="G747" s="2">
        <v>0.5</v>
      </c>
    </row>
    <row r="748" spans="1:7" ht="38.25" x14ac:dyDescent="0.2">
      <c r="A748" s="1" t="s">
        <v>4930</v>
      </c>
      <c r="B748" s="1" t="s">
        <v>5733</v>
      </c>
      <c r="C748" s="1">
        <v>9000</v>
      </c>
      <c r="D748" s="1" t="s">
        <v>6511</v>
      </c>
      <c r="E748" s="1" t="s">
        <v>2431</v>
      </c>
      <c r="F748" s="2" t="s">
        <v>2590</v>
      </c>
      <c r="G748" s="2">
        <v>0.6</v>
      </c>
    </row>
    <row r="749" spans="1:7" ht="25.5" x14ac:dyDescent="0.2">
      <c r="A749" s="1" t="s">
        <v>4931</v>
      </c>
      <c r="B749" s="1" t="s">
        <v>4260</v>
      </c>
      <c r="C749" s="1">
        <v>9000</v>
      </c>
      <c r="D749" s="1" t="s">
        <v>6511</v>
      </c>
      <c r="E749" s="1" t="s">
        <v>1240</v>
      </c>
      <c r="F749" s="2" t="s">
        <v>2590</v>
      </c>
      <c r="G749" s="2">
        <v>1</v>
      </c>
    </row>
    <row r="750" spans="1:7" ht="38.25" x14ac:dyDescent="0.2">
      <c r="A750" s="1" t="s">
        <v>4936</v>
      </c>
      <c r="B750" s="1" t="s">
        <v>573</v>
      </c>
      <c r="C750" s="1">
        <v>11753.22501</v>
      </c>
      <c r="D750" s="1" t="s">
        <v>3027</v>
      </c>
      <c r="E750" s="1" t="s">
        <v>2431</v>
      </c>
      <c r="F750" s="2" t="s">
        <v>2590</v>
      </c>
      <c r="G750" s="2">
        <v>7</v>
      </c>
    </row>
    <row r="751" spans="1:7" ht="38.25" x14ac:dyDescent="0.2">
      <c r="A751" s="1" t="s">
        <v>4940</v>
      </c>
      <c r="B751" s="1" t="s">
        <v>2284</v>
      </c>
      <c r="C751" s="1">
        <v>3632.815004</v>
      </c>
      <c r="D751" s="1" t="s">
        <v>381</v>
      </c>
      <c r="E751" s="1" t="s">
        <v>2431</v>
      </c>
      <c r="F751" s="2" t="s">
        <v>2590</v>
      </c>
      <c r="G751" s="2">
        <v>2</v>
      </c>
    </row>
    <row r="752" spans="1:7" ht="38.25" x14ac:dyDescent="0.2">
      <c r="A752" s="1" t="s">
        <v>4939</v>
      </c>
      <c r="B752" s="1" t="s">
        <v>650</v>
      </c>
      <c r="C752" s="1">
        <v>95279.957920000001</v>
      </c>
      <c r="D752" s="1" t="s">
        <v>6511</v>
      </c>
      <c r="E752" s="1" t="s">
        <v>2431</v>
      </c>
      <c r="F752" s="2" t="s">
        <v>6303</v>
      </c>
      <c r="G752" s="2">
        <v>16</v>
      </c>
    </row>
    <row r="753" spans="1:7" ht="25.5" x14ac:dyDescent="0.2">
      <c r="A753" s="1" t="s">
        <v>4947</v>
      </c>
      <c r="B753" s="1" t="s">
        <v>6120</v>
      </c>
      <c r="C753" s="1">
        <v>70928.022240000006</v>
      </c>
      <c r="D753" s="1" t="s">
        <v>5482</v>
      </c>
      <c r="E753" s="1" t="s">
        <v>5350</v>
      </c>
      <c r="F753" s="2" t="s">
        <v>6303</v>
      </c>
      <c r="G753" s="2">
        <v>4</v>
      </c>
    </row>
    <row r="754" spans="1:7" ht="25.5" x14ac:dyDescent="0.2">
      <c r="A754" s="1" t="s">
        <v>4946</v>
      </c>
      <c r="B754" s="1" t="s">
        <v>2364</v>
      </c>
      <c r="C754" s="1">
        <v>52086.377</v>
      </c>
      <c r="D754" s="1" t="s">
        <v>4092</v>
      </c>
      <c r="E754" s="1" t="s">
        <v>1240</v>
      </c>
      <c r="F754" s="2" t="s">
        <v>6303</v>
      </c>
      <c r="G754" s="2">
        <v>12</v>
      </c>
    </row>
    <row r="755" spans="1:7" ht="38.25" x14ac:dyDescent="0.2">
      <c r="A755" s="1" t="s">
        <v>4944</v>
      </c>
      <c r="B755" s="1" t="s">
        <v>3924</v>
      </c>
      <c r="C755" s="1">
        <v>4897.1770889999998</v>
      </c>
      <c r="D755" s="1" t="s">
        <v>3027</v>
      </c>
      <c r="E755" s="1" t="s">
        <v>2431</v>
      </c>
      <c r="F755" s="2" t="s">
        <v>2590</v>
      </c>
      <c r="G755" s="2">
        <v>4</v>
      </c>
    </row>
    <row r="756" spans="1:7" ht="38.25" x14ac:dyDescent="0.2">
      <c r="A756" s="1" t="s">
        <v>4942</v>
      </c>
      <c r="B756" s="1" t="s">
        <v>3659</v>
      </c>
      <c r="C756" s="1">
        <v>63807.047489999997</v>
      </c>
      <c r="D756" s="1" t="s">
        <v>519</v>
      </c>
      <c r="E756" s="1" t="s">
        <v>2431</v>
      </c>
      <c r="F756" s="2" t="s">
        <v>2333</v>
      </c>
      <c r="G756" s="2">
        <v>15</v>
      </c>
    </row>
    <row r="757" spans="1:7" ht="25.5" x14ac:dyDescent="0.2">
      <c r="A757" s="1" t="s">
        <v>4913</v>
      </c>
      <c r="B757" s="1" t="s">
        <v>1565</v>
      </c>
      <c r="C757" s="1">
        <v>24000</v>
      </c>
      <c r="D757" s="1" t="s">
        <v>3027</v>
      </c>
      <c r="E757" s="1" t="s">
        <v>1240</v>
      </c>
      <c r="F757" s="2" t="s">
        <v>2590</v>
      </c>
      <c r="G757" s="2">
        <v>5</v>
      </c>
    </row>
    <row r="758" spans="1:7" ht="38.25" x14ac:dyDescent="0.2">
      <c r="A758" s="1" t="s">
        <v>4914</v>
      </c>
      <c r="B758" s="1" t="s">
        <v>3434</v>
      </c>
      <c r="C758" s="1">
        <v>60000</v>
      </c>
      <c r="D758" s="1" t="s">
        <v>3027</v>
      </c>
      <c r="E758" s="1" t="s">
        <v>2431</v>
      </c>
      <c r="F758" s="2" t="s">
        <v>6303</v>
      </c>
      <c r="G758" s="2">
        <v>20</v>
      </c>
    </row>
    <row r="759" spans="1:7" ht="38.25" x14ac:dyDescent="0.2">
      <c r="A759" s="1" t="s">
        <v>4916</v>
      </c>
      <c r="B759" s="1" t="s">
        <v>3434</v>
      </c>
      <c r="C759" s="1">
        <v>5342.3750060000002</v>
      </c>
      <c r="D759" s="1" t="s">
        <v>6511</v>
      </c>
      <c r="E759" s="1" t="s">
        <v>2431</v>
      </c>
      <c r="F759" s="2" t="s">
        <v>2590</v>
      </c>
      <c r="G759" s="2">
        <v>3</v>
      </c>
    </row>
    <row r="760" spans="1:7" ht="25.5" x14ac:dyDescent="0.2">
      <c r="A760" s="1" t="s">
        <v>4917</v>
      </c>
      <c r="B760" s="1" t="s">
        <v>3936</v>
      </c>
      <c r="C760" s="1">
        <v>8903.9583440000006</v>
      </c>
      <c r="D760" s="1" t="s">
        <v>3027</v>
      </c>
      <c r="E760" s="1" t="s">
        <v>5350</v>
      </c>
      <c r="F760" s="2" t="s">
        <v>2590</v>
      </c>
      <c r="G760" s="2">
        <v>5</v>
      </c>
    </row>
    <row r="761" spans="1:7" ht="25.5" x14ac:dyDescent="0.2">
      <c r="A761" s="1" t="s">
        <v>4919</v>
      </c>
      <c r="B761" s="1" t="s">
        <v>6200</v>
      </c>
      <c r="C761" s="1">
        <v>40980.635069999997</v>
      </c>
      <c r="D761" s="1" t="s">
        <v>6511</v>
      </c>
      <c r="E761" s="1" t="s">
        <v>1240</v>
      </c>
      <c r="F761" s="2" t="s">
        <v>6303</v>
      </c>
      <c r="G761" s="2">
        <v>2</v>
      </c>
    </row>
    <row r="762" spans="1:7" ht="25.5" x14ac:dyDescent="0.2">
      <c r="A762" s="1" t="s">
        <v>4921</v>
      </c>
      <c r="B762" s="1" t="s">
        <v>6200</v>
      </c>
      <c r="C762" s="1">
        <v>10684.75001</v>
      </c>
      <c r="D762" s="1" t="s">
        <v>3027</v>
      </c>
      <c r="E762" s="1" t="s">
        <v>5881</v>
      </c>
      <c r="F762" s="2" t="s">
        <v>2590</v>
      </c>
      <c r="G762" s="2">
        <v>7</v>
      </c>
    </row>
    <row r="763" spans="1:7" ht="25.5" x14ac:dyDescent="0.2">
      <c r="A763" s="1" t="s">
        <v>4920</v>
      </c>
      <c r="B763" s="1" t="s">
        <v>2707</v>
      </c>
      <c r="C763" s="1">
        <v>21369.500019999999</v>
      </c>
      <c r="D763" s="1" t="s">
        <v>5482</v>
      </c>
      <c r="E763" s="1" t="s">
        <v>5350</v>
      </c>
      <c r="F763" s="2" t="s">
        <v>2590</v>
      </c>
      <c r="G763" s="2">
        <v>21</v>
      </c>
    </row>
    <row r="764" spans="1:7" ht="25.5" x14ac:dyDescent="0.2">
      <c r="A764" s="1" t="s">
        <v>4925</v>
      </c>
      <c r="B764" s="1" t="s">
        <v>3233</v>
      </c>
      <c r="C764" s="1">
        <v>18000</v>
      </c>
      <c r="D764" s="1" t="s">
        <v>3027</v>
      </c>
      <c r="E764" s="1" t="s">
        <v>1240</v>
      </c>
      <c r="F764" s="2" t="s">
        <v>4976</v>
      </c>
      <c r="G764" s="2">
        <v>12</v>
      </c>
    </row>
    <row r="765" spans="1:7" ht="25.5" x14ac:dyDescent="0.2">
      <c r="A765" s="1" t="s">
        <v>4923</v>
      </c>
      <c r="B765" s="1" t="s">
        <v>6562</v>
      </c>
      <c r="C765" s="1">
        <v>41000</v>
      </c>
      <c r="D765" s="1" t="s">
        <v>3027</v>
      </c>
      <c r="E765" s="1" t="s">
        <v>5350</v>
      </c>
      <c r="F765" s="2" t="s">
        <v>2590</v>
      </c>
      <c r="G765" s="2">
        <v>4</v>
      </c>
    </row>
    <row r="766" spans="1:7" ht="25.5" x14ac:dyDescent="0.2">
      <c r="A766" s="1" t="s">
        <v>4927</v>
      </c>
      <c r="B766" s="1" t="s">
        <v>361</v>
      </c>
      <c r="C766" s="1">
        <v>28492.666700000002</v>
      </c>
      <c r="D766" s="1" t="s">
        <v>6511</v>
      </c>
      <c r="E766" s="1" t="s">
        <v>5350</v>
      </c>
      <c r="F766" s="2" t="s">
        <v>2590</v>
      </c>
      <c r="G766" s="2">
        <v>4</v>
      </c>
    </row>
    <row r="767" spans="1:7" ht="25.5" x14ac:dyDescent="0.2">
      <c r="A767" s="1" t="s">
        <v>4926</v>
      </c>
      <c r="B767" s="1" t="s">
        <v>1495</v>
      </c>
      <c r="C767" s="1">
        <v>49500</v>
      </c>
      <c r="D767" s="1" t="s">
        <v>6511</v>
      </c>
      <c r="E767" s="1" t="s">
        <v>1240</v>
      </c>
      <c r="F767" s="2" t="s">
        <v>818</v>
      </c>
      <c r="G767" s="2">
        <v>4.5</v>
      </c>
    </row>
    <row r="768" spans="1:7" ht="25.5" x14ac:dyDescent="0.2">
      <c r="A768" s="1" t="s">
        <v>4894</v>
      </c>
      <c r="B768" s="1" t="s">
        <v>2297</v>
      </c>
      <c r="C768" s="1">
        <v>6600</v>
      </c>
      <c r="D768" s="1" t="s">
        <v>381</v>
      </c>
      <c r="E768" s="1" t="s">
        <v>5350</v>
      </c>
      <c r="F768" s="2" t="s">
        <v>2590</v>
      </c>
      <c r="G768" s="2">
        <v>6.4</v>
      </c>
    </row>
    <row r="769" spans="1:7" ht="25.5" x14ac:dyDescent="0.2">
      <c r="A769" s="1" t="s">
        <v>4896</v>
      </c>
      <c r="B769" s="1" t="s">
        <v>3435</v>
      </c>
      <c r="C769" s="1">
        <v>110332.47900000001</v>
      </c>
      <c r="D769" s="1" t="s">
        <v>5482</v>
      </c>
      <c r="E769" s="1" t="s">
        <v>1240</v>
      </c>
      <c r="F769" s="2" t="s">
        <v>6303</v>
      </c>
      <c r="G769" s="2">
        <v>15</v>
      </c>
    </row>
    <row r="770" spans="1:7" ht="38.25" x14ac:dyDescent="0.2">
      <c r="A770" s="1" t="s">
        <v>4892</v>
      </c>
      <c r="B770" s="1" t="s">
        <v>2180</v>
      </c>
      <c r="C770" s="1">
        <v>47285.348160000001</v>
      </c>
      <c r="D770" s="1" t="s">
        <v>6511</v>
      </c>
      <c r="E770" s="1" t="s">
        <v>2431</v>
      </c>
      <c r="F770" s="2" t="s">
        <v>6303</v>
      </c>
      <c r="G770" s="2">
        <v>6</v>
      </c>
    </row>
    <row r="771" spans="1:7" ht="25.5" x14ac:dyDescent="0.2">
      <c r="A771" s="1" t="s">
        <v>4905</v>
      </c>
      <c r="B771" s="1" t="s">
        <v>2180</v>
      </c>
      <c r="C771" s="1">
        <v>5300</v>
      </c>
      <c r="D771" s="1" t="s">
        <v>3027</v>
      </c>
      <c r="E771" s="1" t="s">
        <v>1240</v>
      </c>
      <c r="F771" s="2" t="s">
        <v>2590</v>
      </c>
      <c r="G771" s="2">
        <v>5</v>
      </c>
    </row>
    <row r="772" spans="1:7" ht="25.5" x14ac:dyDescent="0.2">
      <c r="A772" s="1" t="s">
        <v>4904</v>
      </c>
      <c r="B772" s="1" t="s">
        <v>4709</v>
      </c>
      <c r="C772" s="1">
        <v>43828.780650000001</v>
      </c>
      <c r="D772" s="1" t="s">
        <v>6511</v>
      </c>
      <c r="E772" s="1" t="s">
        <v>1240</v>
      </c>
      <c r="F772" s="2" t="s">
        <v>6303</v>
      </c>
      <c r="G772" s="2">
        <v>15</v>
      </c>
    </row>
    <row r="773" spans="1:7" ht="25.5" x14ac:dyDescent="0.2">
      <c r="A773" s="1" t="s">
        <v>4903</v>
      </c>
      <c r="B773" s="1" t="s">
        <v>2644</v>
      </c>
      <c r="C773" s="1">
        <v>80000</v>
      </c>
      <c r="D773" s="1" t="s">
        <v>6511</v>
      </c>
      <c r="E773" s="1" t="s">
        <v>5881</v>
      </c>
      <c r="F773" s="2" t="s">
        <v>818</v>
      </c>
      <c r="G773" s="2">
        <v>14</v>
      </c>
    </row>
    <row r="774" spans="1:7" ht="25.5" x14ac:dyDescent="0.2">
      <c r="A774" s="1" t="s">
        <v>4902</v>
      </c>
      <c r="B774" s="1" t="s">
        <v>3472</v>
      </c>
      <c r="C774" s="1">
        <v>11518.71171</v>
      </c>
      <c r="D774" s="1" t="s">
        <v>6511</v>
      </c>
      <c r="E774" s="1" t="s">
        <v>5350</v>
      </c>
      <c r="F774" s="2" t="s">
        <v>6303</v>
      </c>
      <c r="G774" s="2">
        <v>3</v>
      </c>
    </row>
    <row r="775" spans="1:7" ht="25.5" x14ac:dyDescent="0.2">
      <c r="A775" s="1" t="s">
        <v>4901</v>
      </c>
      <c r="B775" s="1" t="s">
        <v>3472</v>
      </c>
      <c r="C775" s="1">
        <v>152986.4485</v>
      </c>
      <c r="D775" s="1" t="s">
        <v>6511</v>
      </c>
      <c r="E775" s="1" t="s">
        <v>5881</v>
      </c>
      <c r="F775" s="2" t="s">
        <v>2333</v>
      </c>
      <c r="G775" s="2">
        <v>5.5</v>
      </c>
    </row>
    <row r="776" spans="1:7" ht="25.5" x14ac:dyDescent="0.2">
      <c r="A776" s="1" t="s">
        <v>4900</v>
      </c>
      <c r="B776" s="1" t="s">
        <v>5963</v>
      </c>
      <c r="C776" s="1">
        <v>125000</v>
      </c>
      <c r="D776" s="1" t="s">
        <v>3027</v>
      </c>
      <c r="E776" s="1" t="s">
        <v>1240</v>
      </c>
      <c r="F776" s="2" t="s">
        <v>818</v>
      </c>
      <c r="G776" s="2">
        <v>2</v>
      </c>
    </row>
    <row r="777" spans="1:7" ht="25.5" x14ac:dyDescent="0.2">
      <c r="A777" s="1" t="s">
        <v>4899</v>
      </c>
      <c r="B777" s="1" t="s">
        <v>1611</v>
      </c>
      <c r="C777" s="1">
        <v>101990.9656</v>
      </c>
      <c r="D777" s="1" t="s">
        <v>5482</v>
      </c>
      <c r="E777" s="1" t="s">
        <v>5881</v>
      </c>
      <c r="F777" s="2" t="s">
        <v>2333</v>
      </c>
      <c r="G777" s="2">
        <v>30</v>
      </c>
    </row>
    <row r="778" spans="1:7" ht="25.5" x14ac:dyDescent="0.2">
      <c r="A778" s="1" t="s">
        <v>4897</v>
      </c>
      <c r="B778" s="1" t="s">
        <v>1611</v>
      </c>
      <c r="C778" s="1">
        <v>105000</v>
      </c>
      <c r="D778" s="1" t="s">
        <v>2893</v>
      </c>
      <c r="E778" s="1" t="s">
        <v>5881</v>
      </c>
      <c r="F778" s="2" t="s">
        <v>818</v>
      </c>
      <c r="G778" s="2">
        <v>15</v>
      </c>
    </row>
    <row r="779" spans="1:7" ht="25.5" x14ac:dyDescent="0.2">
      <c r="A779" s="1" t="s">
        <v>4869</v>
      </c>
      <c r="B779" s="1" t="s">
        <v>3086</v>
      </c>
      <c r="C779" s="1">
        <v>50815.977559999999</v>
      </c>
      <c r="D779" s="1" t="s">
        <v>3027</v>
      </c>
      <c r="E779" s="1" t="s">
        <v>1240</v>
      </c>
      <c r="F779" s="2" t="s">
        <v>6303</v>
      </c>
      <c r="G779" s="2">
        <v>20</v>
      </c>
    </row>
    <row r="780" spans="1:7" ht="25.5" x14ac:dyDescent="0.2">
      <c r="A780" s="1" t="s">
        <v>4871</v>
      </c>
      <c r="B780" s="1" t="s">
        <v>3086</v>
      </c>
      <c r="C780" s="1">
        <v>75000</v>
      </c>
      <c r="D780" s="1" t="s">
        <v>6511</v>
      </c>
      <c r="E780" s="1" t="s">
        <v>1240</v>
      </c>
      <c r="F780" s="2" t="s">
        <v>818</v>
      </c>
      <c r="G780" s="2">
        <v>7</v>
      </c>
    </row>
    <row r="781" spans="1:7" ht="38.25" x14ac:dyDescent="0.2">
      <c r="A781" s="1" t="s">
        <v>4885</v>
      </c>
      <c r="B781" s="1" t="s">
        <v>588</v>
      </c>
      <c r="C781" s="1">
        <v>4451.9791720000003</v>
      </c>
      <c r="D781" s="1" t="s">
        <v>6511</v>
      </c>
      <c r="E781" s="1" t="s">
        <v>2431</v>
      </c>
      <c r="F781" s="2" t="s">
        <v>2590</v>
      </c>
      <c r="G781" s="2">
        <v>8</v>
      </c>
    </row>
    <row r="782" spans="1:7" ht="25.5" x14ac:dyDescent="0.2">
      <c r="A782" s="1" t="s">
        <v>4880</v>
      </c>
      <c r="B782" s="1" t="s">
        <v>2370</v>
      </c>
      <c r="C782" s="1">
        <v>110000</v>
      </c>
      <c r="D782" s="1" t="s">
        <v>6511</v>
      </c>
      <c r="E782" s="1" t="s">
        <v>5881</v>
      </c>
      <c r="F782" s="2" t="s">
        <v>818</v>
      </c>
      <c r="G782" s="2">
        <v>10</v>
      </c>
    </row>
    <row r="783" spans="1:7" ht="25.5" x14ac:dyDescent="0.2">
      <c r="A783" s="1" t="s">
        <v>4878</v>
      </c>
      <c r="B783" s="1" t="s">
        <v>204</v>
      </c>
      <c r="C783" s="1">
        <v>42556.813349999997</v>
      </c>
      <c r="D783" s="1" t="s">
        <v>4092</v>
      </c>
      <c r="E783" s="1" t="s">
        <v>1240</v>
      </c>
      <c r="F783" s="2" t="s">
        <v>6303</v>
      </c>
      <c r="G783" s="2">
        <v>1</v>
      </c>
    </row>
    <row r="784" spans="1:7" ht="25.5" x14ac:dyDescent="0.2">
      <c r="A784" s="1" t="s">
        <v>4882</v>
      </c>
      <c r="B784" s="1" t="s">
        <v>2669</v>
      </c>
      <c r="C784" s="1">
        <v>8013.5625090000003</v>
      </c>
      <c r="D784" s="1" t="s">
        <v>4092</v>
      </c>
      <c r="E784" s="1" t="s">
        <v>5881</v>
      </c>
      <c r="F784" s="2" t="s">
        <v>2590</v>
      </c>
      <c r="G784" s="2">
        <v>7</v>
      </c>
    </row>
    <row r="785" spans="1:7" ht="25.5" x14ac:dyDescent="0.2">
      <c r="A785" s="1" t="s">
        <v>4881</v>
      </c>
      <c r="B785" s="1" t="s">
        <v>3154</v>
      </c>
      <c r="C785" s="1">
        <v>125000</v>
      </c>
      <c r="D785" s="1" t="s">
        <v>3027</v>
      </c>
      <c r="E785" s="1" t="s">
        <v>1240</v>
      </c>
      <c r="F785" s="2" t="s">
        <v>818</v>
      </c>
      <c r="G785" s="2">
        <v>25</v>
      </c>
    </row>
    <row r="786" spans="1:7" ht="38.25" x14ac:dyDescent="0.2">
      <c r="A786" s="1" t="s">
        <v>4873</v>
      </c>
      <c r="B786" s="1" t="s">
        <v>3809</v>
      </c>
      <c r="C786" s="1">
        <v>60000</v>
      </c>
      <c r="D786" s="1" t="s">
        <v>6511</v>
      </c>
      <c r="E786" s="1" t="s">
        <v>2431</v>
      </c>
      <c r="F786" s="2" t="s">
        <v>818</v>
      </c>
      <c r="G786" s="2">
        <v>12</v>
      </c>
    </row>
    <row r="787" spans="1:7" ht="25.5" x14ac:dyDescent="0.2">
      <c r="A787" s="1" t="s">
        <v>4872</v>
      </c>
      <c r="B787" s="1" t="s">
        <v>5108</v>
      </c>
      <c r="C787" s="1">
        <v>39355.495880000002</v>
      </c>
      <c r="D787" s="1" t="s">
        <v>6511</v>
      </c>
      <c r="E787" s="1" t="s">
        <v>5881</v>
      </c>
      <c r="F787" s="2" t="s">
        <v>2590</v>
      </c>
      <c r="G787" s="2">
        <v>5.6</v>
      </c>
    </row>
    <row r="788" spans="1:7" ht="25.5" x14ac:dyDescent="0.2">
      <c r="A788" s="1" t="s">
        <v>4876</v>
      </c>
      <c r="B788" s="1" t="s">
        <v>4424</v>
      </c>
      <c r="C788" s="1">
        <v>57167.974750000001</v>
      </c>
      <c r="D788" s="1" t="s">
        <v>2089</v>
      </c>
      <c r="E788" s="1" t="s">
        <v>1240</v>
      </c>
      <c r="F788" s="2" t="s">
        <v>6303</v>
      </c>
      <c r="G788" s="2">
        <v>12</v>
      </c>
    </row>
    <row r="789" spans="1:7" ht="25.5" x14ac:dyDescent="0.2">
      <c r="A789" s="1" t="s">
        <v>4874</v>
      </c>
      <c r="B789" s="1" t="s">
        <v>827</v>
      </c>
      <c r="C789" s="1">
        <v>50694.322110000001</v>
      </c>
      <c r="D789" s="1" t="s">
        <v>6511</v>
      </c>
      <c r="E789" s="1" t="s">
        <v>1240</v>
      </c>
      <c r="F789" s="2" t="s">
        <v>2590</v>
      </c>
      <c r="G789" s="2">
        <v>8</v>
      </c>
    </row>
    <row r="790" spans="1:7" ht="25.5" x14ac:dyDescent="0.2">
      <c r="A790" s="1" t="s">
        <v>5087</v>
      </c>
      <c r="B790" s="1" t="s">
        <v>2285</v>
      </c>
      <c r="C790" s="1">
        <v>57500</v>
      </c>
      <c r="D790" s="1" t="s">
        <v>3027</v>
      </c>
      <c r="E790" s="1" t="s">
        <v>1240</v>
      </c>
      <c r="F790" s="2" t="s">
        <v>818</v>
      </c>
      <c r="G790" s="2">
        <v>30</v>
      </c>
    </row>
    <row r="791" spans="1:7" ht="25.5" x14ac:dyDescent="0.2">
      <c r="A791" s="1" t="s">
        <v>5105</v>
      </c>
      <c r="B791" s="1" t="s">
        <v>5064</v>
      </c>
      <c r="C791" s="1">
        <v>78764.765220000001</v>
      </c>
      <c r="D791" s="1" t="s">
        <v>2089</v>
      </c>
      <c r="E791" s="1" t="s">
        <v>1240</v>
      </c>
      <c r="F791" s="2" t="s">
        <v>6303</v>
      </c>
      <c r="G791" s="2">
        <v>15</v>
      </c>
    </row>
    <row r="792" spans="1:7" ht="25.5" x14ac:dyDescent="0.2">
      <c r="A792" s="1" t="s">
        <v>5104</v>
      </c>
      <c r="B792" s="1" t="s">
        <v>4692</v>
      </c>
      <c r="C792" s="1">
        <v>80000</v>
      </c>
      <c r="D792" s="1" t="s">
        <v>3027</v>
      </c>
      <c r="E792" s="1" t="s">
        <v>1240</v>
      </c>
      <c r="F792" s="2" t="s">
        <v>818</v>
      </c>
      <c r="G792" s="2">
        <v>10</v>
      </c>
    </row>
    <row r="793" spans="1:7" ht="25.5" x14ac:dyDescent="0.2">
      <c r="A793" s="1" t="s">
        <v>5097</v>
      </c>
      <c r="B793" s="1" t="s">
        <v>3647</v>
      </c>
      <c r="C793" s="1">
        <v>70928.022240000006</v>
      </c>
      <c r="D793" s="1" t="s">
        <v>3027</v>
      </c>
      <c r="E793" s="1" t="s">
        <v>5350</v>
      </c>
      <c r="F793" s="2" t="s">
        <v>6303</v>
      </c>
      <c r="G793" s="2">
        <v>15</v>
      </c>
    </row>
    <row r="794" spans="1:7" ht="25.5" x14ac:dyDescent="0.2">
      <c r="A794" s="1" t="s">
        <v>5096</v>
      </c>
      <c r="B794" s="1" t="s">
        <v>1071</v>
      </c>
      <c r="C794" s="1">
        <v>33000</v>
      </c>
      <c r="D794" s="1" t="s">
        <v>2089</v>
      </c>
      <c r="E794" s="1" t="s">
        <v>1240</v>
      </c>
      <c r="F794" s="2" t="s">
        <v>818</v>
      </c>
      <c r="G794" s="2">
        <v>3</v>
      </c>
    </row>
    <row r="795" spans="1:7" ht="25.5" x14ac:dyDescent="0.2">
      <c r="A795" s="1" t="s">
        <v>5101</v>
      </c>
      <c r="B795" s="1" t="s">
        <v>6049</v>
      </c>
      <c r="C795" s="1">
        <v>100000</v>
      </c>
      <c r="D795" s="1" t="s">
        <v>6511</v>
      </c>
      <c r="E795" s="1" t="s">
        <v>1240</v>
      </c>
      <c r="F795" s="2" t="s">
        <v>818</v>
      </c>
      <c r="G795" s="2">
        <v>1</v>
      </c>
    </row>
    <row r="796" spans="1:7" ht="25.5" x14ac:dyDescent="0.2">
      <c r="A796" s="1" t="s">
        <v>5099</v>
      </c>
      <c r="B796" s="1" t="s">
        <v>815</v>
      </c>
      <c r="C796" s="1">
        <v>60000</v>
      </c>
      <c r="D796" s="1" t="s">
        <v>3027</v>
      </c>
      <c r="E796" s="1" t="s">
        <v>5350</v>
      </c>
      <c r="F796" s="2" t="s">
        <v>818</v>
      </c>
      <c r="G796" s="2">
        <v>20</v>
      </c>
    </row>
    <row r="797" spans="1:7" ht="25.5" x14ac:dyDescent="0.2">
      <c r="A797" s="1" t="s">
        <v>5091</v>
      </c>
      <c r="B797" s="1" t="s">
        <v>6198</v>
      </c>
      <c r="C797" s="1">
        <v>95000</v>
      </c>
      <c r="D797" s="1" t="s">
        <v>6511</v>
      </c>
      <c r="E797" s="1" t="s">
        <v>5350</v>
      </c>
      <c r="F797" s="2" t="s">
        <v>818</v>
      </c>
      <c r="G797" s="2">
        <v>7</v>
      </c>
    </row>
    <row r="798" spans="1:7" ht="25.5" x14ac:dyDescent="0.2">
      <c r="A798" s="1" t="s">
        <v>5090</v>
      </c>
      <c r="B798" s="1" t="s">
        <v>546</v>
      </c>
      <c r="C798" s="1">
        <v>24000</v>
      </c>
      <c r="D798" s="1" t="s">
        <v>6511</v>
      </c>
      <c r="E798" s="1" t="s">
        <v>5881</v>
      </c>
      <c r="F798" s="2" t="s">
        <v>818</v>
      </c>
      <c r="G798" s="2">
        <v>33</v>
      </c>
    </row>
    <row r="799" spans="1:7" ht="25.5" x14ac:dyDescent="0.2">
      <c r="A799" s="1" t="s">
        <v>5095</v>
      </c>
      <c r="B799" s="1" t="s">
        <v>1965</v>
      </c>
      <c r="C799" s="1">
        <v>50000</v>
      </c>
      <c r="D799" s="1" t="s">
        <v>4092</v>
      </c>
      <c r="E799" s="1" t="s">
        <v>1240</v>
      </c>
      <c r="F799" s="2" t="s">
        <v>818</v>
      </c>
      <c r="G799" s="2">
        <v>0.5</v>
      </c>
    </row>
    <row r="800" spans="1:7" ht="25.5" x14ac:dyDescent="0.2">
      <c r="A800" s="1" t="s">
        <v>5093</v>
      </c>
      <c r="B800" s="1" t="s">
        <v>3450</v>
      </c>
      <c r="C800" s="1">
        <v>103000</v>
      </c>
      <c r="D800" s="1" t="s">
        <v>2089</v>
      </c>
      <c r="E800" s="1" t="s">
        <v>1240</v>
      </c>
      <c r="F800" s="2" t="s">
        <v>818</v>
      </c>
      <c r="G800" s="2">
        <v>22</v>
      </c>
    </row>
    <row r="801" spans="1:7" ht="38.25" x14ac:dyDescent="0.2">
      <c r="A801" s="1" t="s">
        <v>5082</v>
      </c>
      <c r="B801" s="1" t="s">
        <v>3780</v>
      </c>
      <c r="C801" s="1">
        <v>36000</v>
      </c>
      <c r="D801" s="1" t="s">
        <v>1409</v>
      </c>
      <c r="E801" s="1" t="s">
        <v>2431</v>
      </c>
      <c r="F801" s="2" t="s">
        <v>818</v>
      </c>
      <c r="G801" s="2">
        <v>8</v>
      </c>
    </row>
    <row r="802" spans="1:7" ht="25.5" x14ac:dyDescent="0.2">
      <c r="A802" s="1" t="s">
        <v>5081</v>
      </c>
      <c r="B802" s="1" t="s">
        <v>4010</v>
      </c>
      <c r="C802" s="1">
        <v>85000</v>
      </c>
      <c r="D802" s="1" t="s">
        <v>6511</v>
      </c>
      <c r="E802" s="1" t="s">
        <v>1240</v>
      </c>
      <c r="F802" s="2" t="s">
        <v>818</v>
      </c>
      <c r="G802" s="2">
        <v>17</v>
      </c>
    </row>
    <row r="803" spans="1:7" ht="25.5" x14ac:dyDescent="0.2">
      <c r="A803" s="1" t="s">
        <v>5080</v>
      </c>
      <c r="B803" s="1" t="s">
        <v>2357</v>
      </c>
      <c r="C803" s="1">
        <v>100000</v>
      </c>
      <c r="D803" s="1" t="s">
        <v>2893</v>
      </c>
      <c r="E803" s="1" t="s">
        <v>5350</v>
      </c>
      <c r="F803" s="2" t="s">
        <v>6303</v>
      </c>
      <c r="G803" s="2">
        <v>20</v>
      </c>
    </row>
    <row r="804" spans="1:7" ht="25.5" x14ac:dyDescent="0.2">
      <c r="A804" s="1" t="s">
        <v>5078</v>
      </c>
      <c r="B804" s="1" t="s">
        <v>1828</v>
      </c>
      <c r="C804" s="1">
        <v>83000</v>
      </c>
      <c r="D804" s="1" t="s">
        <v>6511</v>
      </c>
      <c r="E804" s="1" t="s">
        <v>1240</v>
      </c>
      <c r="F804" s="2" t="s">
        <v>818</v>
      </c>
      <c r="G804" s="2">
        <v>12</v>
      </c>
    </row>
    <row r="805" spans="1:7" ht="25.5" x14ac:dyDescent="0.2">
      <c r="A805" s="1" t="s">
        <v>5077</v>
      </c>
      <c r="B805" s="1" t="s">
        <v>5084</v>
      </c>
      <c r="C805" s="1">
        <v>85000</v>
      </c>
      <c r="D805" s="1" t="s">
        <v>4092</v>
      </c>
      <c r="E805" s="1" t="s">
        <v>5350</v>
      </c>
      <c r="F805" s="2" t="s">
        <v>818</v>
      </c>
      <c r="G805" s="2">
        <v>25</v>
      </c>
    </row>
    <row r="806" spans="1:7" ht="25.5" x14ac:dyDescent="0.2">
      <c r="A806" s="1" t="s">
        <v>5075</v>
      </c>
      <c r="B806" s="1" t="s">
        <v>3858</v>
      </c>
      <c r="C806" s="1">
        <v>120000</v>
      </c>
      <c r="D806" s="1" t="s">
        <v>3027</v>
      </c>
      <c r="E806" s="1" t="s">
        <v>5350</v>
      </c>
      <c r="F806" s="2" t="s">
        <v>818</v>
      </c>
      <c r="G806" s="2">
        <v>5</v>
      </c>
    </row>
    <row r="807" spans="1:7" ht="25.5" x14ac:dyDescent="0.2">
      <c r="A807" s="1" t="s">
        <v>5074</v>
      </c>
      <c r="B807" s="1" t="s">
        <v>4495</v>
      </c>
      <c r="C807" s="1">
        <v>69960</v>
      </c>
      <c r="D807" s="1" t="s">
        <v>4092</v>
      </c>
      <c r="E807" s="1" t="s">
        <v>5350</v>
      </c>
      <c r="F807" s="2" t="s">
        <v>818</v>
      </c>
      <c r="G807" s="2">
        <v>22</v>
      </c>
    </row>
    <row r="808" spans="1:7" ht="25.5" x14ac:dyDescent="0.2">
      <c r="A808" s="1" t="s">
        <v>5071</v>
      </c>
      <c r="B808" s="1" t="s">
        <v>5312</v>
      </c>
      <c r="C808" s="1">
        <v>97000</v>
      </c>
      <c r="D808" s="1" t="s">
        <v>3027</v>
      </c>
      <c r="E808" s="1" t="s">
        <v>1240</v>
      </c>
      <c r="F808" s="2" t="s">
        <v>818</v>
      </c>
      <c r="G808" s="2">
        <v>14</v>
      </c>
    </row>
    <row r="809" spans="1:7" ht="25.5" x14ac:dyDescent="0.2">
      <c r="A809" s="1" t="s">
        <v>5069</v>
      </c>
      <c r="B809" s="1" t="s">
        <v>2019</v>
      </c>
      <c r="C809" s="1">
        <v>94570.696320000003</v>
      </c>
      <c r="D809" s="1" t="s">
        <v>6511</v>
      </c>
      <c r="E809" s="1" t="s">
        <v>1240</v>
      </c>
      <c r="F809" s="2" t="s">
        <v>6303</v>
      </c>
      <c r="G809" s="2">
        <v>7</v>
      </c>
    </row>
    <row r="810" spans="1:7" ht="38.25" x14ac:dyDescent="0.2">
      <c r="A810" s="1" t="s">
        <v>5068</v>
      </c>
      <c r="B810" s="1" t="s">
        <v>5617</v>
      </c>
      <c r="C810" s="1">
        <v>39000</v>
      </c>
      <c r="D810" s="1" t="s">
        <v>3027</v>
      </c>
      <c r="E810" s="1" t="s">
        <v>2431</v>
      </c>
      <c r="F810" s="2" t="s">
        <v>4976</v>
      </c>
      <c r="G810" s="2">
        <v>6</v>
      </c>
    </row>
    <row r="811" spans="1:7" ht="25.5" x14ac:dyDescent="0.2">
      <c r="A811" s="1" t="s">
        <v>5138</v>
      </c>
      <c r="B811" s="1" t="s">
        <v>5617</v>
      </c>
      <c r="C811" s="1">
        <v>4451.9791720000003</v>
      </c>
      <c r="D811" s="1" t="s">
        <v>3027</v>
      </c>
      <c r="E811" s="1" t="s">
        <v>5881</v>
      </c>
      <c r="F811" s="2" t="s">
        <v>2590</v>
      </c>
      <c r="G811" s="2">
        <v>15</v>
      </c>
    </row>
    <row r="812" spans="1:7" ht="38.25" x14ac:dyDescent="0.2">
      <c r="A812" s="1" t="s">
        <v>5137</v>
      </c>
      <c r="B812" s="1" t="s">
        <v>856</v>
      </c>
      <c r="C812" s="1">
        <v>62000</v>
      </c>
      <c r="D812" s="1" t="s">
        <v>1409</v>
      </c>
      <c r="E812" s="1" t="s">
        <v>2431</v>
      </c>
      <c r="F812" s="2" t="s">
        <v>818</v>
      </c>
      <c r="G812" s="2">
        <v>25</v>
      </c>
    </row>
    <row r="813" spans="1:7" ht="25.5" x14ac:dyDescent="0.2">
      <c r="A813" s="1" t="s">
        <v>5140</v>
      </c>
      <c r="B813" s="1" t="s">
        <v>1425</v>
      </c>
      <c r="C813" s="1">
        <v>44000</v>
      </c>
      <c r="D813" s="1" t="s">
        <v>4092</v>
      </c>
      <c r="E813" s="1" t="s">
        <v>1240</v>
      </c>
      <c r="F813" s="2" t="s">
        <v>818</v>
      </c>
      <c r="G813" s="2">
        <v>15</v>
      </c>
    </row>
    <row r="814" spans="1:7" ht="25.5" x14ac:dyDescent="0.2">
      <c r="A814" s="1" t="s">
        <v>5139</v>
      </c>
      <c r="B814" s="1" t="s">
        <v>5828</v>
      </c>
      <c r="C814" s="1">
        <v>150000</v>
      </c>
      <c r="D814" s="1" t="s">
        <v>3027</v>
      </c>
      <c r="E814" s="1" t="s">
        <v>5350</v>
      </c>
      <c r="F814" s="2" t="s">
        <v>818</v>
      </c>
      <c r="G814" s="2">
        <v>30</v>
      </c>
    </row>
    <row r="815" spans="1:7" ht="25.5" x14ac:dyDescent="0.2">
      <c r="A815" s="1" t="s">
        <v>5126</v>
      </c>
      <c r="B815" s="1" t="s">
        <v>2825</v>
      </c>
      <c r="C815" s="1">
        <v>228671.899</v>
      </c>
      <c r="D815" s="1" t="s">
        <v>2089</v>
      </c>
      <c r="E815" s="1" t="s">
        <v>1240</v>
      </c>
      <c r="F815" s="2" t="s">
        <v>6303</v>
      </c>
      <c r="G815" s="2">
        <v>15</v>
      </c>
    </row>
    <row r="816" spans="1:7" ht="38.25" x14ac:dyDescent="0.2">
      <c r="A816" s="1" t="s">
        <v>5125</v>
      </c>
      <c r="B816" s="1" t="s">
        <v>47</v>
      </c>
      <c r="C816" s="1">
        <v>73500</v>
      </c>
      <c r="D816" s="1" t="s">
        <v>6511</v>
      </c>
      <c r="E816" s="1" t="s">
        <v>2431</v>
      </c>
      <c r="F816" s="2" t="s">
        <v>818</v>
      </c>
      <c r="G816" s="2">
        <v>6</v>
      </c>
    </row>
    <row r="817" spans="1:7" ht="25.5" x14ac:dyDescent="0.2">
      <c r="A817" s="1" t="s">
        <v>5129</v>
      </c>
      <c r="B817" s="1" t="s">
        <v>1093</v>
      </c>
      <c r="C817" s="1">
        <v>77500</v>
      </c>
      <c r="D817" s="1" t="s">
        <v>6511</v>
      </c>
      <c r="E817" s="1" t="s">
        <v>1240</v>
      </c>
      <c r="F817" s="2" t="s">
        <v>818</v>
      </c>
      <c r="G817" s="2">
        <v>7</v>
      </c>
    </row>
    <row r="818" spans="1:7" ht="38.25" x14ac:dyDescent="0.2">
      <c r="A818" s="1" t="s">
        <v>5127</v>
      </c>
      <c r="B818" s="1" t="s">
        <v>3767</v>
      </c>
      <c r="C818" s="1">
        <v>60800</v>
      </c>
      <c r="D818" s="1" t="s">
        <v>6511</v>
      </c>
      <c r="E818" s="1" t="s">
        <v>2431</v>
      </c>
      <c r="F818" s="2" t="s">
        <v>818</v>
      </c>
      <c r="G818" s="2">
        <v>10</v>
      </c>
    </row>
    <row r="819" spans="1:7" ht="25.5" x14ac:dyDescent="0.2">
      <c r="A819" s="1" t="s">
        <v>5132</v>
      </c>
      <c r="B819" s="1" t="s">
        <v>5416</v>
      </c>
      <c r="C819" s="1">
        <v>136000</v>
      </c>
      <c r="D819" s="1" t="s">
        <v>3027</v>
      </c>
      <c r="E819" s="1" t="s">
        <v>1240</v>
      </c>
      <c r="F819" s="2" t="s">
        <v>818</v>
      </c>
      <c r="G819" s="2">
        <v>10</v>
      </c>
    </row>
    <row r="820" spans="1:7" ht="25.5" x14ac:dyDescent="0.2">
      <c r="A820" s="1" t="s">
        <v>5130</v>
      </c>
      <c r="B820" s="1" t="s">
        <v>5893</v>
      </c>
      <c r="C820" s="1">
        <v>20000</v>
      </c>
      <c r="D820" s="1" t="s">
        <v>1409</v>
      </c>
      <c r="E820" s="1" t="s">
        <v>1240</v>
      </c>
      <c r="F820" s="2" t="s">
        <v>2590</v>
      </c>
      <c r="G820" s="2">
        <v>6</v>
      </c>
    </row>
    <row r="821" spans="1:7" ht="25.5" x14ac:dyDescent="0.2">
      <c r="A821" s="1" t="s">
        <v>5336</v>
      </c>
      <c r="B821" s="1" t="s">
        <v>3713</v>
      </c>
      <c r="C821" s="1">
        <v>95000</v>
      </c>
      <c r="D821" s="1" t="s">
        <v>4092</v>
      </c>
      <c r="E821" s="1" t="s">
        <v>1240</v>
      </c>
      <c r="F821" s="2" t="s">
        <v>818</v>
      </c>
      <c r="G821" s="2">
        <v>14</v>
      </c>
    </row>
    <row r="822" spans="1:7" ht="25.5" x14ac:dyDescent="0.2">
      <c r="A822" s="1" t="s">
        <v>5338</v>
      </c>
      <c r="B822" s="1" t="s">
        <v>5483</v>
      </c>
      <c r="C822" s="1">
        <v>130000</v>
      </c>
      <c r="D822" s="1" t="s">
        <v>3027</v>
      </c>
      <c r="E822" s="1" t="s">
        <v>5881</v>
      </c>
      <c r="F822" s="2" t="s">
        <v>818</v>
      </c>
      <c r="G822" s="2">
        <v>25</v>
      </c>
    </row>
    <row r="823" spans="1:7" ht="25.5" x14ac:dyDescent="0.2">
      <c r="A823" s="1" t="s">
        <v>5234</v>
      </c>
      <c r="B823" s="1" t="s">
        <v>3454</v>
      </c>
      <c r="C823" s="1">
        <v>65000</v>
      </c>
      <c r="D823" s="1" t="s">
        <v>6511</v>
      </c>
      <c r="E823" s="1" t="s">
        <v>5350</v>
      </c>
      <c r="F823" s="2" t="s">
        <v>818</v>
      </c>
      <c r="G823" s="2">
        <v>10</v>
      </c>
    </row>
    <row r="824" spans="1:7" ht="25.5" x14ac:dyDescent="0.2">
      <c r="A824" s="1" t="s">
        <v>5235</v>
      </c>
      <c r="B824" s="1" t="s">
        <v>3454</v>
      </c>
      <c r="C824" s="1">
        <v>80000</v>
      </c>
      <c r="D824" s="1" t="s">
        <v>5482</v>
      </c>
      <c r="E824" s="1" t="s">
        <v>5350</v>
      </c>
      <c r="F824" s="2" t="s">
        <v>818</v>
      </c>
      <c r="G824" s="2">
        <v>8</v>
      </c>
    </row>
    <row r="825" spans="1:7" ht="25.5" x14ac:dyDescent="0.2">
      <c r="A825" s="1" t="s">
        <v>5230</v>
      </c>
      <c r="B825" s="1" t="s">
        <v>3313</v>
      </c>
      <c r="C825" s="1">
        <v>37000</v>
      </c>
      <c r="D825" s="1" t="s">
        <v>381</v>
      </c>
      <c r="E825" s="1" t="s">
        <v>5350</v>
      </c>
      <c r="F825" s="2" t="s">
        <v>818</v>
      </c>
      <c r="G825" s="2">
        <v>30</v>
      </c>
    </row>
    <row r="826" spans="1:7" ht="25.5" x14ac:dyDescent="0.2">
      <c r="A826" s="1" t="s">
        <v>5232</v>
      </c>
      <c r="B826" s="1" t="s">
        <v>927</v>
      </c>
      <c r="C826" s="1">
        <v>40000</v>
      </c>
      <c r="D826" s="1" t="s">
        <v>3027</v>
      </c>
      <c r="E826" s="1" t="s">
        <v>5881</v>
      </c>
      <c r="F826" s="2" t="s">
        <v>818</v>
      </c>
      <c r="G826" s="2">
        <v>8</v>
      </c>
    </row>
    <row r="827" spans="1:7" ht="25.5" x14ac:dyDescent="0.2">
      <c r="A827" s="1" t="s">
        <v>5241</v>
      </c>
      <c r="B827" s="1" t="s">
        <v>4719</v>
      </c>
      <c r="C827" s="1">
        <v>49000</v>
      </c>
      <c r="D827" s="1" t="s">
        <v>6511</v>
      </c>
      <c r="E827" s="1" t="s">
        <v>1240</v>
      </c>
      <c r="F827" s="2" t="s">
        <v>818</v>
      </c>
      <c r="G827" s="2">
        <v>10</v>
      </c>
    </row>
    <row r="828" spans="1:7" ht="38.25" x14ac:dyDescent="0.2">
      <c r="A828" s="1" t="s">
        <v>5242</v>
      </c>
      <c r="B828" s="1" t="s">
        <v>2678</v>
      </c>
      <c r="C828" s="1">
        <v>65000</v>
      </c>
      <c r="D828" s="1" t="s">
        <v>6511</v>
      </c>
      <c r="E828" s="1" t="s">
        <v>2431</v>
      </c>
      <c r="F828" s="2" t="s">
        <v>818</v>
      </c>
      <c r="G828" s="2">
        <v>14</v>
      </c>
    </row>
    <row r="829" spans="1:7" ht="38.25" x14ac:dyDescent="0.2">
      <c r="A829" s="1" t="s">
        <v>5237</v>
      </c>
      <c r="B829" s="1" t="s">
        <v>1601</v>
      </c>
      <c r="C829" s="1">
        <v>55000</v>
      </c>
      <c r="D829" s="1" t="s">
        <v>6511</v>
      </c>
      <c r="E829" s="1" t="s">
        <v>2431</v>
      </c>
      <c r="F829" s="2" t="s">
        <v>818</v>
      </c>
      <c r="G829" s="2">
        <v>1</v>
      </c>
    </row>
    <row r="830" spans="1:7" ht="25.5" x14ac:dyDescent="0.2">
      <c r="A830" s="1" t="s">
        <v>5240</v>
      </c>
      <c r="B830" s="1" t="s">
        <v>521</v>
      </c>
      <c r="C830" s="1">
        <v>40000</v>
      </c>
      <c r="D830" s="1" t="s">
        <v>3027</v>
      </c>
      <c r="E830" s="1" t="s">
        <v>1240</v>
      </c>
      <c r="F830" s="2" t="s">
        <v>818</v>
      </c>
      <c r="G830" s="2">
        <v>1</v>
      </c>
    </row>
    <row r="831" spans="1:7" ht="25.5" x14ac:dyDescent="0.2">
      <c r="A831" s="1" t="s">
        <v>5222</v>
      </c>
      <c r="B831" s="1" t="s">
        <v>327</v>
      </c>
      <c r="C831" s="1">
        <v>60000</v>
      </c>
      <c r="D831" s="1" t="s">
        <v>6511</v>
      </c>
      <c r="E831" s="1" t="s">
        <v>1240</v>
      </c>
      <c r="F831" s="2" t="s">
        <v>818</v>
      </c>
      <c r="G831" s="2">
        <v>15</v>
      </c>
    </row>
    <row r="832" spans="1:7" ht="25.5" x14ac:dyDescent="0.2">
      <c r="A832" s="1" t="s">
        <v>5221</v>
      </c>
      <c r="B832" s="1" t="s">
        <v>5474</v>
      </c>
      <c r="C832" s="1">
        <v>45734.379800000002</v>
      </c>
      <c r="D832" s="1" t="s">
        <v>6511</v>
      </c>
      <c r="E832" s="1" t="s">
        <v>5350</v>
      </c>
      <c r="F832" s="2" t="s">
        <v>6303</v>
      </c>
      <c r="G832" s="2">
        <v>4</v>
      </c>
    </row>
    <row r="833" spans="1:7" ht="25.5" x14ac:dyDescent="0.2">
      <c r="A833" s="1" t="s">
        <v>5220</v>
      </c>
      <c r="B833" s="1" t="s">
        <v>1844</v>
      </c>
      <c r="C833" s="1">
        <v>150000</v>
      </c>
      <c r="D833" s="1" t="s">
        <v>6511</v>
      </c>
      <c r="E833" s="1" t="s">
        <v>5350</v>
      </c>
      <c r="F833" s="2" t="s">
        <v>818</v>
      </c>
      <c r="G833" s="2">
        <v>30</v>
      </c>
    </row>
    <row r="834" spans="1:7" ht="25.5" x14ac:dyDescent="0.2">
      <c r="A834" s="1" t="s">
        <v>5256</v>
      </c>
      <c r="B834" s="1" t="s">
        <v>5401</v>
      </c>
      <c r="C834" s="1">
        <v>88000</v>
      </c>
      <c r="D834" s="1" t="s">
        <v>3027</v>
      </c>
      <c r="E834" s="1" t="s">
        <v>1240</v>
      </c>
      <c r="F834" s="2" t="s">
        <v>818</v>
      </c>
      <c r="G834" s="2">
        <v>21</v>
      </c>
    </row>
    <row r="835" spans="1:7" ht="25.5" x14ac:dyDescent="0.2">
      <c r="A835" s="1" t="s">
        <v>5257</v>
      </c>
      <c r="B835" s="1" t="s">
        <v>513</v>
      </c>
      <c r="C835" s="1">
        <v>64500</v>
      </c>
      <c r="D835" s="1" t="s">
        <v>6511</v>
      </c>
      <c r="E835" s="1" t="s">
        <v>1240</v>
      </c>
      <c r="F835" s="2" t="s">
        <v>818</v>
      </c>
      <c r="G835" s="2">
        <v>13</v>
      </c>
    </row>
    <row r="836" spans="1:7" ht="25.5" x14ac:dyDescent="0.2">
      <c r="A836" s="1" t="s">
        <v>5258</v>
      </c>
      <c r="B836" s="1" t="s">
        <v>333</v>
      </c>
      <c r="C836" s="1">
        <v>57600</v>
      </c>
      <c r="D836" s="1" t="s">
        <v>4092</v>
      </c>
      <c r="E836" s="1" t="s">
        <v>1240</v>
      </c>
      <c r="F836" s="2" t="s">
        <v>2590</v>
      </c>
      <c r="G836" s="2">
        <v>20</v>
      </c>
    </row>
    <row r="837" spans="1:7" ht="25.5" x14ac:dyDescent="0.2">
      <c r="A837" s="1" t="s">
        <v>5259</v>
      </c>
      <c r="B837" s="1" t="s">
        <v>4202</v>
      </c>
      <c r="C837" s="1">
        <v>50000</v>
      </c>
      <c r="D837" s="1" t="s">
        <v>519</v>
      </c>
      <c r="E837" s="1" t="s">
        <v>1240</v>
      </c>
      <c r="F837" s="2" t="s">
        <v>818</v>
      </c>
      <c r="G837" s="2">
        <v>15</v>
      </c>
    </row>
    <row r="838" spans="1:7" ht="25.5" x14ac:dyDescent="0.2">
      <c r="A838" s="1" t="s">
        <v>5260</v>
      </c>
      <c r="B838" s="1" t="s">
        <v>1956</v>
      </c>
      <c r="C838" s="1">
        <v>120000</v>
      </c>
      <c r="D838" s="1" t="s">
        <v>3027</v>
      </c>
      <c r="E838" s="1" t="s">
        <v>5350</v>
      </c>
      <c r="F838" s="2" t="s">
        <v>818</v>
      </c>
      <c r="G838" s="2">
        <v>10</v>
      </c>
    </row>
    <row r="839" spans="1:7" ht="38.25" x14ac:dyDescent="0.2">
      <c r="A839" s="1" t="s">
        <v>5261</v>
      </c>
      <c r="B839" s="1" t="s">
        <v>3388</v>
      </c>
      <c r="C839" s="1">
        <v>107000</v>
      </c>
      <c r="D839" s="1" t="s">
        <v>3027</v>
      </c>
      <c r="E839" s="1" t="s">
        <v>2431</v>
      </c>
      <c r="F839" s="2" t="s">
        <v>818</v>
      </c>
      <c r="G839" s="2">
        <v>29</v>
      </c>
    </row>
    <row r="840" spans="1:7" ht="25.5" x14ac:dyDescent="0.2">
      <c r="A840" s="1" t="s">
        <v>5262</v>
      </c>
      <c r="B840" s="1" t="s">
        <v>562</v>
      </c>
      <c r="C840" s="1">
        <v>40000</v>
      </c>
      <c r="D840" s="1" t="s">
        <v>6511</v>
      </c>
      <c r="E840" s="1" t="s">
        <v>5350</v>
      </c>
      <c r="F840" s="2" t="s">
        <v>818</v>
      </c>
      <c r="G840" s="2">
        <v>6</v>
      </c>
    </row>
    <row r="841" spans="1:7" ht="25.5" x14ac:dyDescent="0.2">
      <c r="A841" s="1" t="s">
        <v>5245</v>
      </c>
      <c r="B841" s="1" t="s">
        <v>3917</v>
      </c>
      <c r="C841" s="1">
        <v>81000</v>
      </c>
      <c r="D841" s="1" t="s">
        <v>3027</v>
      </c>
      <c r="E841" s="1" t="s">
        <v>5881</v>
      </c>
      <c r="F841" s="2" t="s">
        <v>818</v>
      </c>
      <c r="G841" s="2">
        <v>12</v>
      </c>
    </row>
    <row r="842" spans="1:7" ht="25.5" x14ac:dyDescent="0.2">
      <c r="A842" s="1" t="s">
        <v>5244</v>
      </c>
      <c r="B842" s="1" t="s">
        <v>3102</v>
      </c>
      <c r="C842" s="1">
        <v>45000</v>
      </c>
      <c r="D842" s="1" t="s">
        <v>1409</v>
      </c>
      <c r="E842" s="1" t="s">
        <v>1240</v>
      </c>
      <c r="F842" s="2" t="s">
        <v>818</v>
      </c>
      <c r="G842" s="2">
        <v>20</v>
      </c>
    </row>
    <row r="843" spans="1:7" ht="25.5" x14ac:dyDescent="0.2">
      <c r="A843" s="1" t="s">
        <v>5249</v>
      </c>
      <c r="B843" s="1" t="s">
        <v>6261</v>
      </c>
      <c r="C843" s="1">
        <v>49000</v>
      </c>
      <c r="D843" s="1" t="s">
        <v>1409</v>
      </c>
      <c r="E843" s="1" t="s">
        <v>1240</v>
      </c>
      <c r="F843" s="2" t="s">
        <v>818</v>
      </c>
      <c r="G843" s="2">
        <v>5</v>
      </c>
    </row>
    <row r="844" spans="1:7" ht="25.5" x14ac:dyDescent="0.2">
      <c r="A844" s="1" t="s">
        <v>5247</v>
      </c>
      <c r="B844" s="1" t="s">
        <v>6261</v>
      </c>
      <c r="C844" s="1">
        <v>13355.937519999999</v>
      </c>
      <c r="D844" s="1" t="s">
        <v>2893</v>
      </c>
      <c r="E844" s="1" t="s">
        <v>5881</v>
      </c>
      <c r="F844" s="2" t="s">
        <v>2590</v>
      </c>
      <c r="G844" s="2">
        <v>1</v>
      </c>
    </row>
    <row r="845" spans="1:7" ht="25.5" x14ac:dyDescent="0.2">
      <c r="A845" s="1" t="s">
        <v>5281</v>
      </c>
      <c r="B845" s="1" t="s">
        <v>5381</v>
      </c>
      <c r="C845" s="1">
        <v>72000</v>
      </c>
      <c r="D845" s="1" t="s">
        <v>3027</v>
      </c>
      <c r="E845" s="1" t="s">
        <v>5881</v>
      </c>
      <c r="F845" s="2" t="s">
        <v>818</v>
      </c>
      <c r="G845" s="2">
        <v>20</v>
      </c>
    </row>
    <row r="846" spans="1:7" ht="25.5" x14ac:dyDescent="0.2">
      <c r="A846" s="1" t="s">
        <v>5283</v>
      </c>
      <c r="B846" s="1" t="s">
        <v>3773</v>
      </c>
      <c r="C846" s="1">
        <v>50000</v>
      </c>
      <c r="D846" s="1" t="s">
        <v>6511</v>
      </c>
      <c r="E846" s="1" t="s">
        <v>1240</v>
      </c>
      <c r="F846" s="2" t="s">
        <v>818</v>
      </c>
      <c r="G846" s="2">
        <v>7</v>
      </c>
    </row>
    <row r="847" spans="1:7" ht="25.5" x14ac:dyDescent="0.2">
      <c r="A847" s="1" t="s">
        <v>5278</v>
      </c>
      <c r="B847" s="1" t="s">
        <v>3773</v>
      </c>
      <c r="C847" s="1">
        <v>57678</v>
      </c>
      <c r="D847" s="1" t="s">
        <v>6511</v>
      </c>
      <c r="E847" s="1" t="s">
        <v>1240</v>
      </c>
      <c r="F847" s="2" t="s">
        <v>818</v>
      </c>
      <c r="G847" s="2">
        <v>2</v>
      </c>
    </row>
    <row r="848" spans="1:7" ht="25.5" x14ac:dyDescent="0.2">
      <c r="A848" s="1" t="s">
        <v>5279</v>
      </c>
      <c r="B848" s="1" t="s">
        <v>4957</v>
      </c>
      <c r="C848" s="1">
        <v>80442</v>
      </c>
      <c r="D848" s="1" t="s">
        <v>6511</v>
      </c>
      <c r="E848" s="1" t="s">
        <v>1240</v>
      </c>
      <c r="F848" s="2" t="s">
        <v>818</v>
      </c>
      <c r="G848" s="2">
        <v>16</v>
      </c>
    </row>
    <row r="849" spans="1:7" ht="25.5" x14ac:dyDescent="0.2">
      <c r="A849" s="1" t="s">
        <v>5274</v>
      </c>
      <c r="B849" s="1" t="s">
        <v>4370</v>
      </c>
      <c r="C849" s="1">
        <v>75000</v>
      </c>
      <c r="D849" s="1" t="s">
        <v>3027</v>
      </c>
      <c r="E849" s="1" t="s">
        <v>5881</v>
      </c>
      <c r="F849" s="2" t="s">
        <v>818</v>
      </c>
      <c r="G849" s="2">
        <v>9</v>
      </c>
    </row>
    <row r="850" spans="1:7" ht="25.5" x14ac:dyDescent="0.2">
      <c r="A850" s="1" t="s">
        <v>5276</v>
      </c>
      <c r="B850" s="1" t="s">
        <v>4523</v>
      </c>
      <c r="C850" s="1">
        <v>61000</v>
      </c>
      <c r="D850" s="1" t="s">
        <v>6511</v>
      </c>
      <c r="E850" s="1" t="s">
        <v>1240</v>
      </c>
      <c r="F850" s="2" t="s">
        <v>818</v>
      </c>
      <c r="G850" s="2">
        <v>12</v>
      </c>
    </row>
    <row r="851" spans="1:7" ht="25.5" x14ac:dyDescent="0.2">
      <c r="A851" s="1" t="s">
        <v>5270</v>
      </c>
      <c r="B851" s="1" t="s">
        <v>6223</v>
      </c>
      <c r="C851" s="1">
        <v>77000</v>
      </c>
      <c r="D851" s="1" t="s">
        <v>4092</v>
      </c>
      <c r="E851" s="1" t="s">
        <v>1240</v>
      </c>
      <c r="F851" s="2" t="s">
        <v>818</v>
      </c>
      <c r="G851" s="2">
        <v>10</v>
      </c>
    </row>
    <row r="852" spans="1:7" ht="25.5" x14ac:dyDescent="0.2">
      <c r="A852" s="1" t="s">
        <v>5269</v>
      </c>
      <c r="B852" s="1" t="s">
        <v>2990</v>
      </c>
      <c r="C852" s="1">
        <v>92000</v>
      </c>
      <c r="D852" s="1" t="s">
        <v>2089</v>
      </c>
      <c r="E852" s="1" t="s">
        <v>5350</v>
      </c>
      <c r="F852" s="2" t="s">
        <v>818</v>
      </c>
      <c r="G852" s="2">
        <v>9</v>
      </c>
    </row>
    <row r="853" spans="1:7" ht="38.25" x14ac:dyDescent="0.2">
      <c r="A853" s="1" t="s">
        <v>5268</v>
      </c>
      <c r="B853" s="1" t="s">
        <v>2990</v>
      </c>
      <c r="C853" s="1">
        <v>72000</v>
      </c>
      <c r="D853" s="1" t="s">
        <v>6511</v>
      </c>
      <c r="E853" s="1" t="s">
        <v>2431</v>
      </c>
      <c r="F853" s="2" t="s">
        <v>818</v>
      </c>
      <c r="G853" s="2">
        <v>10</v>
      </c>
    </row>
    <row r="854" spans="1:7" ht="25.5" x14ac:dyDescent="0.2">
      <c r="A854" s="1" t="s">
        <v>5266</v>
      </c>
      <c r="B854" s="1" t="s">
        <v>1508</v>
      </c>
      <c r="C854" s="1">
        <v>14000</v>
      </c>
      <c r="D854" s="1" t="s">
        <v>5482</v>
      </c>
      <c r="E854" s="1" t="s">
        <v>1240</v>
      </c>
      <c r="F854" s="2" t="s">
        <v>2590</v>
      </c>
      <c r="G854" s="2">
        <v>3</v>
      </c>
    </row>
    <row r="855" spans="1:7" ht="25.5" x14ac:dyDescent="0.2">
      <c r="A855" s="1" t="s">
        <v>5265</v>
      </c>
      <c r="B855" s="1" t="s">
        <v>1508</v>
      </c>
      <c r="C855" s="1">
        <v>111000</v>
      </c>
      <c r="D855" s="1" t="s">
        <v>3027</v>
      </c>
      <c r="E855" s="1" t="s">
        <v>5350</v>
      </c>
      <c r="F855" s="2" t="s">
        <v>818</v>
      </c>
      <c r="G855" s="2">
        <v>10</v>
      </c>
    </row>
    <row r="856" spans="1:7" ht="25.5" x14ac:dyDescent="0.2">
      <c r="A856" s="1" t="s">
        <v>5297</v>
      </c>
      <c r="B856" s="1" t="s">
        <v>4007</v>
      </c>
      <c r="C856" s="1">
        <v>80000</v>
      </c>
      <c r="D856" s="1" t="s">
        <v>6511</v>
      </c>
      <c r="E856" s="1" t="s">
        <v>1240</v>
      </c>
      <c r="F856" s="2" t="s">
        <v>818</v>
      </c>
      <c r="G856" s="2">
        <v>20</v>
      </c>
    </row>
    <row r="857" spans="1:7" ht="25.5" x14ac:dyDescent="0.2">
      <c r="A857" s="1" t="s">
        <v>5298</v>
      </c>
      <c r="B857" s="1" t="s">
        <v>6436</v>
      </c>
      <c r="C857" s="1">
        <v>57875.729229999997</v>
      </c>
      <c r="D857" s="1" t="s">
        <v>6511</v>
      </c>
      <c r="E857" s="1" t="s">
        <v>1240</v>
      </c>
      <c r="F857" s="2" t="s">
        <v>2590</v>
      </c>
      <c r="G857" s="2">
        <v>5.5</v>
      </c>
    </row>
    <row r="858" spans="1:7" ht="25.5" x14ac:dyDescent="0.2">
      <c r="A858" s="1" t="s">
        <v>5299</v>
      </c>
      <c r="B858" s="1" t="s">
        <v>1236</v>
      </c>
      <c r="C858" s="1">
        <v>25000</v>
      </c>
      <c r="D858" s="1" t="s">
        <v>519</v>
      </c>
      <c r="E858" s="1" t="s">
        <v>5350</v>
      </c>
      <c r="F858" s="2" t="s">
        <v>2590</v>
      </c>
      <c r="G858" s="2">
        <v>8</v>
      </c>
    </row>
    <row r="859" spans="1:7" ht="25.5" x14ac:dyDescent="0.2">
      <c r="A859" s="1" t="s">
        <v>5301</v>
      </c>
      <c r="B859" s="1" t="s">
        <v>515</v>
      </c>
      <c r="C859" s="1">
        <v>24000</v>
      </c>
      <c r="D859" s="1" t="s">
        <v>2089</v>
      </c>
      <c r="E859" s="1" t="s">
        <v>5881</v>
      </c>
      <c r="F859" s="2" t="s">
        <v>818</v>
      </c>
      <c r="G859" s="2">
        <v>2</v>
      </c>
    </row>
    <row r="860" spans="1:7" ht="25.5" x14ac:dyDescent="0.2">
      <c r="A860" s="1" t="s">
        <v>5296</v>
      </c>
      <c r="B860" s="1" t="s">
        <v>5796</v>
      </c>
      <c r="C860" s="1">
        <v>61000</v>
      </c>
      <c r="D860" s="1" t="s">
        <v>3027</v>
      </c>
      <c r="E860" s="1" t="s">
        <v>5350</v>
      </c>
      <c r="F860" s="2" t="s">
        <v>818</v>
      </c>
      <c r="G860" s="2">
        <v>25</v>
      </c>
    </row>
    <row r="861" spans="1:7" ht="25.5" x14ac:dyDescent="0.2">
      <c r="A861" s="1" t="s">
        <v>5289</v>
      </c>
      <c r="B861" s="1" t="s">
        <v>2706</v>
      </c>
      <c r="C861" s="1">
        <v>56095.0311</v>
      </c>
      <c r="D861" s="1" t="s">
        <v>6511</v>
      </c>
      <c r="E861" s="1" t="s">
        <v>5350</v>
      </c>
      <c r="F861" s="2" t="s">
        <v>2333</v>
      </c>
      <c r="G861" s="2">
        <v>11</v>
      </c>
    </row>
    <row r="862" spans="1:7" ht="25.5" x14ac:dyDescent="0.2">
      <c r="A862" s="1" t="s">
        <v>5285</v>
      </c>
      <c r="B862" s="1" t="s">
        <v>4965</v>
      </c>
      <c r="C862" s="1">
        <v>71393.675950000004</v>
      </c>
      <c r="D862" s="1" t="s">
        <v>519</v>
      </c>
      <c r="E862" s="1" t="s">
        <v>5350</v>
      </c>
      <c r="F862" s="2" t="s">
        <v>2333</v>
      </c>
      <c r="G862" s="2">
        <v>5</v>
      </c>
    </row>
    <row r="863" spans="1:7" ht="25.5" x14ac:dyDescent="0.2">
      <c r="A863" s="1" t="s">
        <v>5284</v>
      </c>
      <c r="B863" s="1" t="s">
        <v>6047</v>
      </c>
      <c r="C863" s="1">
        <v>96230</v>
      </c>
      <c r="D863" s="1" t="s">
        <v>3027</v>
      </c>
      <c r="E863" s="1" t="s">
        <v>1240</v>
      </c>
      <c r="F863" s="2" t="s">
        <v>818</v>
      </c>
      <c r="G863" s="2">
        <v>18</v>
      </c>
    </row>
    <row r="864" spans="1:7" ht="25.5" x14ac:dyDescent="0.2">
      <c r="A864" s="1" t="s">
        <v>5288</v>
      </c>
      <c r="B864" s="1" t="s">
        <v>4303</v>
      </c>
      <c r="C864" s="1">
        <v>75000</v>
      </c>
      <c r="D864" s="1" t="s">
        <v>6511</v>
      </c>
      <c r="E864" s="1" t="s">
        <v>5350</v>
      </c>
      <c r="F864" s="2" t="s">
        <v>818</v>
      </c>
      <c r="G864" s="2">
        <v>1.5</v>
      </c>
    </row>
    <row r="865" spans="1:7" ht="25.5" x14ac:dyDescent="0.2">
      <c r="A865" s="1" t="s">
        <v>5286</v>
      </c>
      <c r="B865" s="1" t="s">
        <v>5515</v>
      </c>
      <c r="C865" s="1">
        <v>102000</v>
      </c>
      <c r="D865" s="1" t="s">
        <v>6511</v>
      </c>
      <c r="E865" s="1" t="s">
        <v>1240</v>
      </c>
      <c r="F865" s="2" t="s">
        <v>818</v>
      </c>
      <c r="G865" s="2">
        <v>5</v>
      </c>
    </row>
    <row r="866" spans="1:7" ht="25.5" x14ac:dyDescent="0.2">
      <c r="A866" s="1" t="s">
        <v>5160</v>
      </c>
      <c r="B866" s="1" t="s">
        <v>4409</v>
      </c>
      <c r="C866" s="1">
        <v>19008.034060000002</v>
      </c>
      <c r="D866" s="1" t="s">
        <v>3027</v>
      </c>
      <c r="E866" s="1" t="s">
        <v>1240</v>
      </c>
      <c r="F866" s="2" t="s">
        <v>2590</v>
      </c>
      <c r="G866" s="2">
        <v>3</v>
      </c>
    </row>
    <row r="867" spans="1:7" ht="25.5" x14ac:dyDescent="0.2">
      <c r="A867" s="1" t="s">
        <v>5159</v>
      </c>
      <c r="B867" s="1" t="s">
        <v>298</v>
      </c>
      <c r="C867" s="1">
        <v>4356</v>
      </c>
      <c r="D867" s="1" t="s">
        <v>6511</v>
      </c>
      <c r="E867" s="1" t="s">
        <v>1240</v>
      </c>
      <c r="F867" s="2" t="s">
        <v>2590</v>
      </c>
      <c r="G867" s="2">
        <v>5</v>
      </c>
    </row>
    <row r="868" spans="1:7" ht="25.5" x14ac:dyDescent="0.2">
      <c r="A868" s="1" t="s">
        <v>5158</v>
      </c>
      <c r="B868" s="1" t="s">
        <v>4287</v>
      </c>
      <c r="C868" s="1">
        <v>5342.3750060000002</v>
      </c>
      <c r="D868" s="1" t="s">
        <v>519</v>
      </c>
      <c r="E868" s="1" t="s">
        <v>1240</v>
      </c>
      <c r="F868" s="2" t="s">
        <v>2590</v>
      </c>
      <c r="G868" s="2">
        <v>4</v>
      </c>
    </row>
    <row r="869" spans="1:7" ht="25.5" x14ac:dyDescent="0.2">
      <c r="A869" s="1" t="s">
        <v>5157</v>
      </c>
      <c r="B869" s="1" t="s">
        <v>2302</v>
      </c>
      <c r="C869" s="1">
        <v>67000</v>
      </c>
      <c r="D869" s="1" t="s">
        <v>3027</v>
      </c>
      <c r="E869" s="1" t="s">
        <v>5350</v>
      </c>
      <c r="F869" s="2" t="s">
        <v>818</v>
      </c>
      <c r="G869" s="2">
        <v>20</v>
      </c>
    </row>
    <row r="870" spans="1:7" ht="25.5" x14ac:dyDescent="0.2">
      <c r="A870" s="1" t="s">
        <v>5151</v>
      </c>
      <c r="B870" s="1" t="s">
        <v>1564</v>
      </c>
      <c r="C870" s="1">
        <v>8547.8000100000008</v>
      </c>
      <c r="D870" s="1" t="s">
        <v>6511</v>
      </c>
      <c r="E870" s="1" t="s">
        <v>1240</v>
      </c>
      <c r="F870" s="2" t="s">
        <v>2590</v>
      </c>
      <c r="G870" s="2">
        <v>7</v>
      </c>
    </row>
    <row r="871" spans="1:7" ht="25.5" x14ac:dyDescent="0.2">
      <c r="A871" s="1" t="s">
        <v>5145</v>
      </c>
      <c r="B871" s="1" t="s">
        <v>1881</v>
      </c>
      <c r="C871" s="1">
        <v>16027.125019999999</v>
      </c>
      <c r="D871" s="1" t="s">
        <v>6511</v>
      </c>
      <c r="E871" s="1" t="s">
        <v>1240</v>
      </c>
      <c r="F871" s="2" t="s">
        <v>2590</v>
      </c>
      <c r="G871" s="2">
        <v>4</v>
      </c>
    </row>
    <row r="872" spans="1:7" ht="25.5" x14ac:dyDescent="0.2">
      <c r="A872" s="1" t="s">
        <v>5149</v>
      </c>
      <c r="B872" s="1" t="s">
        <v>444</v>
      </c>
      <c r="C872" s="1">
        <v>10684.75001</v>
      </c>
      <c r="D872" s="1" t="s">
        <v>5482</v>
      </c>
      <c r="E872" s="1" t="s">
        <v>5350</v>
      </c>
      <c r="F872" s="2" t="s">
        <v>2590</v>
      </c>
      <c r="G872" s="2">
        <v>36</v>
      </c>
    </row>
    <row r="873" spans="1:7" ht="25.5" x14ac:dyDescent="0.2">
      <c r="A873" s="1" t="s">
        <v>5155</v>
      </c>
      <c r="B873" s="1" t="s">
        <v>1911</v>
      </c>
      <c r="C873" s="1">
        <v>30000</v>
      </c>
      <c r="D873" s="1" t="s">
        <v>519</v>
      </c>
      <c r="E873" s="1" t="s">
        <v>1240</v>
      </c>
      <c r="F873" s="2" t="s">
        <v>2590</v>
      </c>
      <c r="G873" s="2">
        <v>8</v>
      </c>
    </row>
    <row r="874" spans="1:7" ht="25.5" x14ac:dyDescent="0.2">
      <c r="A874" s="1" t="s">
        <v>5156</v>
      </c>
      <c r="B874" s="1" t="s">
        <v>603</v>
      </c>
      <c r="C874" s="1">
        <v>8903.9583440000006</v>
      </c>
      <c r="D874" s="1" t="s">
        <v>3027</v>
      </c>
      <c r="E874" s="1" t="s">
        <v>5350</v>
      </c>
      <c r="F874" s="2" t="s">
        <v>2590</v>
      </c>
      <c r="G874" s="2">
        <v>0</v>
      </c>
    </row>
    <row r="875" spans="1:7" ht="25.5" x14ac:dyDescent="0.2">
      <c r="A875" s="1" t="s">
        <v>5152</v>
      </c>
      <c r="B875" s="1" t="s">
        <v>3816</v>
      </c>
      <c r="C875" s="1">
        <v>20000</v>
      </c>
      <c r="D875" s="1" t="s">
        <v>3027</v>
      </c>
      <c r="E875" s="1" t="s">
        <v>422</v>
      </c>
      <c r="F875" s="2" t="s">
        <v>2590</v>
      </c>
      <c r="G875" s="2">
        <v>10</v>
      </c>
    </row>
    <row r="876" spans="1:7" ht="25.5" x14ac:dyDescent="0.2">
      <c r="A876" s="1" t="s">
        <v>5153</v>
      </c>
      <c r="B876" s="1" t="s">
        <v>2317</v>
      </c>
      <c r="C876" s="1">
        <v>87712.230450000003</v>
      </c>
      <c r="D876" s="1" t="s">
        <v>6511</v>
      </c>
      <c r="E876" s="1" t="s">
        <v>1240</v>
      </c>
      <c r="F876" s="2" t="s">
        <v>2333</v>
      </c>
      <c r="G876" s="2">
        <v>10</v>
      </c>
    </row>
    <row r="877" spans="1:7" ht="38.25" x14ac:dyDescent="0.2">
      <c r="A877" s="1" t="s">
        <v>5174</v>
      </c>
      <c r="B877" s="1" t="s">
        <v>6490</v>
      </c>
      <c r="C877" s="1">
        <v>17807.916689999998</v>
      </c>
      <c r="D877" s="1" t="s">
        <v>3027</v>
      </c>
      <c r="E877" s="1" t="s">
        <v>2431</v>
      </c>
      <c r="F877" s="2" t="s">
        <v>2590</v>
      </c>
      <c r="G877" s="2">
        <v>6</v>
      </c>
    </row>
    <row r="878" spans="1:7" ht="25.5" x14ac:dyDescent="0.2">
      <c r="A878" s="1" t="s">
        <v>5173</v>
      </c>
      <c r="B878" s="1" t="s">
        <v>6490</v>
      </c>
      <c r="C878" s="1">
        <v>41000</v>
      </c>
      <c r="D878" s="1" t="s">
        <v>6511</v>
      </c>
      <c r="E878" s="1" t="s">
        <v>5350</v>
      </c>
      <c r="F878" s="2" t="s">
        <v>2590</v>
      </c>
      <c r="G878" s="2">
        <v>2</v>
      </c>
    </row>
    <row r="879" spans="1:7" ht="25.5" x14ac:dyDescent="0.2">
      <c r="A879" s="1" t="s">
        <v>5176</v>
      </c>
      <c r="B879" s="1" t="s">
        <v>5810</v>
      </c>
      <c r="C879" s="1">
        <v>60000</v>
      </c>
      <c r="D879" s="1" t="s">
        <v>3027</v>
      </c>
      <c r="E879" s="1" t="s">
        <v>5350</v>
      </c>
      <c r="F879" s="2" t="s">
        <v>818</v>
      </c>
      <c r="G879" s="2">
        <v>4</v>
      </c>
    </row>
    <row r="880" spans="1:7" ht="38.25" x14ac:dyDescent="0.2">
      <c r="A880" s="1" t="s">
        <v>5165</v>
      </c>
      <c r="B880" s="1" t="s">
        <v>2325</v>
      </c>
      <c r="C880" s="1">
        <v>32187.349880000002</v>
      </c>
      <c r="D880" s="1" t="s">
        <v>6511</v>
      </c>
      <c r="E880" s="1" t="s">
        <v>2431</v>
      </c>
      <c r="F880" s="2" t="s">
        <v>4976</v>
      </c>
      <c r="G880" s="2">
        <v>2</v>
      </c>
    </row>
    <row r="881" spans="1:7" ht="25.5" x14ac:dyDescent="0.2">
      <c r="A881" s="1" t="s">
        <v>5166</v>
      </c>
      <c r="B881" s="1" t="s">
        <v>6066</v>
      </c>
      <c r="C881" s="1">
        <v>39879.40468</v>
      </c>
      <c r="D881" s="1" t="s">
        <v>4092</v>
      </c>
      <c r="E881" s="1" t="s">
        <v>1240</v>
      </c>
      <c r="F881" s="2" t="s">
        <v>2333</v>
      </c>
      <c r="G881" s="2">
        <v>5</v>
      </c>
    </row>
    <row r="882" spans="1:7" ht="25.5" x14ac:dyDescent="0.2">
      <c r="A882" s="1" t="s">
        <v>5167</v>
      </c>
      <c r="B882" s="1" t="s">
        <v>6066</v>
      </c>
      <c r="C882" s="1">
        <v>5698.53334</v>
      </c>
      <c r="D882" s="1" t="s">
        <v>6511</v>
      </c>
      <c r="E882" s="1" t="s">
        <v>5350</v>
      </c>
      <c r="F882" s="2" t="s">
        <v>2590</v>
      </c>
      <c r="G882" s="2">
        <v>2</v>
      </c>
    </row>
    <row r="883" spans="1:7" ht="25.5" x14ac:dyDescent="0.2">
      <c r="A883" s="1" t="s">
        <v>5168</v>
      </c>
      <c r="B883" s="1" t="s">
        <v>5037</v>
      </c>
      <c r="C883" s="1">
        <v>7123.1666750000004</v>
      </c>
      <c r="D883" s="1" t="s">
        <v>3027</v>
      </c>
      <c r="E883" s="1" t="s">
        <v>1240</v>
      </c>
      <c r="F883" s="2" t="s">
        <v>2590</v>
      </c>
      <c r="G883" s="2">
        <v>6</v>
      </c>
    </row>
    <row r="884" spans="1:7" ht="25.5" x14ac:dyDescent="0.2">
      <c r="A884" s="1" t="s">
        <v>5169</v>
      </c>
      <c r="B884" s="1" t="s">
        <v>468</v>
      </c>
      <c r="C884" s="1">
        <v>4451.9791720000003</v>
      </c>
      <c r="D884" s="1" t="s">
        <v>3027</v>
      </c>
      <c r="E884" s="1" t="s">
        <v>5350</v>
      </c>
      <c r="F884" s="2" t="s">
        <v>2590</v>
      </c>
      <c r="G884" s="2">
        <v>15</v>
      </c>
    </row>
    <row r="885" spans="1:7" ht="25.5" x14ac:dyDescent="0.2">
      <c r="A885" s="1" t="s">
        <v>5170</v>
      </c>
      <c r="B885" s="1" t="s">
        <v>658</v>
      </c>
      <c r="C885" s="1">
        <v>6410.850007</v>
      </c>
      <c r="D885" s="1" t="s">
        <v>6511</v>
      </c>
      <c r="E885" s="1" t="s">
        <v>5350</v>
      </c>
      <c r="F885" s="2" t="s">
        <v>2590</v>
      </c>
      <c r="G885" s="2">
        <v>6</v>
      </c>
    </row>
    <row r="886" spans="1:7" ht="38.25" x14ac:dyDescent="0.2">
      <c r="A886" s="1" t="s">
        <v>5171</v>
      </c>
      <c r="B886" s="1" t="s">
        <v>3318</v>
      </c>
      <c r="C886" s="1">
        <v>20479.104189999998</v>
      </c>
      <c r="D886" s="1" t="s">
        <v>3027</v>
      </c>
      <c r="E886" s="1" t="s">
        <v>2431</v>
      </c>
      <c r="F886" s="2" t="s">
        <v>2590</v>
      </c>
      <c r="G886" s="2">
        <v>12</v>
      </c>
    </row>
    <row r="887" spans="1:7" ht="25.5" x14ac:dyDescent="0.2">
      <c r="A887" s="1" t="s">
        <v>5172</v>
      </c>
      <c r="B887" s="1" t="s">
        <v>2995</v>
      </c>
      <c r="C887" s="1">
        <v>11040.90835</v>
      </c>
      <c r="D887" s="1" t="s">
        <v>6511</v>
      </c>
      <c r="E887" s="1" t="s">
        <v>5881</v>
      </c>
      <c r="F887" s="2" t="s">
        <v>2590</v>
      </c>
      <c r="G887" s="2">
        <v>5</v>
      </c>
    </row>
    <row r="888" spans="1:7" ht="25.5" x14ac:dyDescent="0.2">
      <c r="A888" s="1" t="s">
        <v>5194</v>
      </c>
      <c r="B888" s="1" t="s">
        <v>265</v>
      </c>
      <c r="C888" s="1">
        <v>17807.916689999998</v>
      </c>
      <c r="D888" s="1" t="s">
        <v>1409</v>
      </c>
      <c r="E888" s="1" t="s">
        <v>5350</v>
      </c>
      <c r="F888" s="2" t="s">
        <v>2590</v>
      </c>
      <c r="G888" s="2">
        <v>7</v>
      </c>
    </row>
    <row r="889" spans="1:7" ht="25.5" x14ac:dyDescent="0.2">
      <c r="A889" s="1" t="s">
        <v>5193</v>
      </c>
      <c r="B889" s="1" t="s">
        <v>2639</v>
      </c>
      <c r="C889" s="1">
        <v>3561.583337</v>
      </c>
      <c r="D889" s="1" t="s">
        <v>6511</v>
      </c>
      <c r="E889" s="1" t="s">
        <v>1240</v>
      </c>
      <c r="F889" s="2" t="s">
        <v>2590</v>
      </c>
      <c r="G889" s="2">
        <v>11</v>
      </c>
    </row>
    <row r="890" spans="1:7" ht="25.5" x14ac:dyDescent="0.2">
      <c r="A890" s="1" t="s">
        <v>5178</v>
      </c>
      <c r="B890" s="1" t="s">
        <v>3810</v>
      </c>
      <c r="C890" s="1">
        <v>26795.030630000001</v>
      </c>
      <c r="D890" s="1" t="s">
        <v>6511</v>
      </c>
      <c r="E890" s="1" t="s">
        <v>5350</v>
      </c>
      <c r="F890" s="2" t="s">
        <v>6303</v>
      </c>
      <c r="G890" s="2">
        <v>5</v>
      </c>
    </row>
    <row r="891" spans="1:7" ht="25.5" x14ac:dyDescent="0.2">
      <c r="A891" s="1" t="s">
        <v>5188</v>
      </c>
      <c r="B891" s="1" t="s">
        <v>1235</v>
      </c>
      <c r="C891" s="1">
        <v>20400</v>
      </c>
      <c r="D891" s="1" t="s">
        <v>3027</v>
      </c>
      <c r="E891" s="1" t="s">
        <v>5881</v>
      </c>
      <c r="F891" s="2" t="s">
        <v>2590</v>
      </c>
      <c r="G891" s="2">
        <v>10</v>
      </c>
    </row>
    <row r="892" spans="1:7" ht="25.5" x14ac:dyDescent="0.2">
      <c r="A892" s="1" t="s">
        <v>5189</v>
      </c>
      <c r="B892" s="1" t="s">
        <v>132</v>
      </c>
      <c r="C892" s="1">
        <v>39404.4568</v>
      </c>
      <c r="D892" s="1" t="s">
        <v>519</v>
      </c>
      <c r="E892" s="1" t="s">
        <v>1240</v>
      </c>
      <c r="F892" s="2" t="s">
        <v>6303</v>
      </c>
      <c r="G892" s="2">
        <v>35</v>
      </c>
    </row>
    <row r="893" spans="1:7" ht="25.5" x14ac:dyDescent="0.2">
      <c r="A893" s="1" t="s">
        <v>5186</v>
      </c>
      <c r="B893" s="1" t="s">
        <v>5491</v>
      </c>
      <c r="C893" s="1">
        <v>149907.13380000001</v>
      </c>
      <c r="D893" s="1" t="s">
        <v>6511</v>
      </c>
      <c r="E893" s="1" t="s">
        <v>1240</v>
      </c>
      <c r="F893" s="2" t="s">
        <v>6303</v>
      </c>
      <c r="G893" s="2">
        <v>7</v>
      </c>
    </row>
    <row r="894" spans="1:7" ht="25.5" x14ac:dyDescent="0.2">
      <c r="A894" s="1" t="s">
        <v>5187</v>
      </c>
      <c r="B894" s="1" t="s">
        <v>2262</v>
      </c>
      <c r="C894" s="1">
        <v>4095.8208380000001</v>
      </c>
      <c r="D894" s="1" t="s">
        <v>6511</v>
      </c>
      <c r="E894" s="1" t="s">
        <v>1240</v>
      </c>
      <c r="F894" s="2" t="s">
        <v>2590</v>
      </c>
      <c r="G894" s="2">
        <v>1.6</v>
      </c>
    </row>
    <row r="895" spans="1:7" ht="25.5" x14ac:dyDescent="0.2">
      <c r="A895" s="1" t="s">
        <v>5182</v>
      </c>
      <c r="B895" s="1" t="s">
        <v>5675</v>
      </c>
      <c r="C895" s="1">
        <v>127488.7071</v>
      </c>
      <c r="D895" s="1" t="s">
        <v>519</v>
      </c>
      <c r="E895" s="1" t="s">
        <v>1240</v>
      </c>
      <c r="F895" s="2" t="s">
        <v>2333</v>
      </c>
      <c r="G895" s="2">
        <v>7</v>
      </c>
    </row>
    <row r="896" spans="1:7" ht="38.25" x14ac:dyDescent="0.2">
      <c r="A896" s="1" t="s">
        <v>5184</v>
      </c>
      <c r="B896" s="1" t="s">
        <v>6454</v>
      </c>
      <c r="C896" s="1">
        <v>58318.59607</v>
      </c>
      <c r="D896" s="1" t="s">
        <v>3027</v>
      </c>
      <c r="E896" s="1" t="s">
        <v>2431</v>
      </c>
      <c r="F896" s="2" t="s">
        <v>6303</v>
      </c>
      <c r="G896" s="2">
        <v>20</v>
      </c>
    </row>
    <row r="897" spans="1:7" ht="25.5" x14ac:dyDescent="0.2">
      <c r="A897" s="1" t="s">
        <v>5180</v>
      </c>
      <c r="B897" s="1" t="s">
        <v>1935</v>
      </c>
      <c r="C897" s="1">
        <v>9509.8988289999998</v>
      </c>
      <c r="D897" s="1" t="s">
        <v>2089</v>
      </c>
      <c r="E897" s="1" t="s">
        <v>1240</v>
      </c>
      <c r="F897" s="2" t="s">
        <v>4976</v>
      </c>
      <c r="G897" s="2">
        <v>2</v>
      </c>
    </row>
    <row r="898" spans="1:7" ht="25.5" x14ac:dyDescent="0.2">
      <c r="A898" s="1" t="s">
        <v>5181</v>
      </c>
      <c r="B898" s="1" t="s">
        <v>1220</v>
      </c>
      <c r="C898" s="1">
        <v>12821.70001</v>
      </c>
      <c r="D898" s="1" t="s">
        <v>6511</v>
      </c>
      <c r="E898" s="1" t="s">
        <v>1240</v>
      </c>
      <c r="F898" s="2" t="s">
        <v>2590</v>
      </c>
      <c r="G898" s="2">
        <v>3</v>
      </c>
    </row>
    <row r="899" spans="1:7" ht="38.25" x14ac:dyDescent="0.2">
      <c r="A899" s="1" t="s">
        <v>5215</v>
      </c>
      <c r="B899" s="1" t="s">
        <v>3193</v>
      </c>
      <c r="C899" s="1">
        <v>4000</v>
      </c>
      <c r="D899" s="1" t="s">
        <v>6511</v>
      </c>
      <c r="E899" s="1" t="s">
        <v>2431</v>
      </c>
      <c r="F899" s="2" t="s">
        <v>2590</v>
      </c>
      <c r="G899" s="2">
        <v>6</v>
      </c>
    </row>
    <row r="900" spans="1:7" ht="38.25" x14ac:dyDescent="0.2">
      <c r="A900" s="1" t="s">
        <v>5200</v>
      </c>
      <c r="B900" s="1" t="s">
        <v>2228</v>
      </c>
      <c r="C900" s="1">
        <v>42000</v>
      </c>
      <c r="D900" s="1" t="s">
        <v>6511</v>
      </c>
      <c r="E900" s="1" t="s">
        <v>2431</v>
      </c>
      <c r="F900" s="2" t="s">
        <v>818</v>
      </c>
      <c r="G900" s="2">
        <v>2</v>
      </c>
    </row>
    <row r="901" spans="1:7" ht="38.25" x14ac:dyDescent="0.2">
      <c r="A901" s="1" t="s">
        <v>5201</v>
      </c>
      <c r="B901" s="1" t="s">
        <v>5048</v>
      </c>
      <c r="C901" s="1">
        <v>3200</v>
      </c>
      <c r="D901" s="1" t="s">
        <v>3027</v>
      </c>
      <c r="E901" s="1" t="s">
        <v>2431</v>
      </c>
      <c r="F901" s="2" t="s">
        <v>2590</v>
      </c>
      <c r="G901" s="2">
        <v>19</v>
      </c>
    </row>
    <row r="902" spans="1:7" ht="25.5" x14ac:dyDescent="0.2">
      <c r="A902" s="1" t="s">
        <v>5208</v>
      </c>
      <c r="B902" s="1" t="s">
        <v>5098</v>
      </c>
      <c r="C902" s="1">
        <v>60000</v>
      </c>
      <c r="D902" s="1" t="s">
        <v>6511</v>
      </c>
      <c r="E902" s="1" t="s">
        <v>5350</v>
      </c>
      <c r="F902" s="2" t="s">
        <v>6303</v>
      </c>
      <c r="G902" s="2">
        <v>10</v>
      </c>
    </row>
    <row r="903" spans="1:7" ht="25.5" x14ac:dyDescent="0.2">
      <c r="A903" s="1" t="s">
        <v>5209</v>
      </c>
      <c r="B903" s="1" t="s">
        <v>3982</v>
      </c>
      <c r="C903" s="1">
        <v>85000</v>
      </c>
      <c r="D903" s="1" t="s">
        <v>6511</v>
      </c>
      <c r="E903" s="1" t="s">
        <v>1240</v>
      </c>
      <c r="F903" s="2" t="s">
        <v>818</v>
      </c>
      <c r="G903" s="2">
        <v>9</v>
      </c>
    </row>
    <row r="904" spans="1:7" ht="25.5" x14ac:dyDescent="0.2">
      <c r="A904" s="1" t="s">
        <v>5211</v>
      </c>
      <c r="B904" s="1" t="s">
        <v>2214</v>
      </c>
      <c r="C904" s="1">
        <v>109000</v>
      </c>
      <c r="D904" s="1" t="s">
        <v>3027</v>
      </c>
      <c r="E904" s="1" t="s">
        <v>1240</v>
      </c>
      <c r="F904" s="2" t="s">
        <v>818</v>
      </c>
      <c r="G904" s="2">
        <v>15</v>
      </c>
    </row>
    <row r="905" spans="1:7" ht="38.25" x14ac:dyDescent="0.2">
      <c r="A905" s="1" t="s">
        <v>5212</v>
      </c>
      <c r="B905" s="1" t="s">
        <v>4819</v>
      </c>
      <c r="C905" s="1">
        <v>76223.966339999999</v>
      </c>
      <c r="D905" s="1" t="s">
        <v>6511</v>
      </c>
      <c r="E905" s="1" t="s">
        <v>2431</v>
      </c>
      <c r="F905" s="2" t="s">
        <v>6303</v>
      </c>
      <c r="G905" s="2">
        <v>14</v>
      </c>
    </row>
    <row r="906" spans="1:7" ht="25.5" x14ac:dyDescent="0.2">
      <c r="A906" s="1" t="s">
        <v>5204</v>
      </c>
      <c r="B906" s="1" t="s">
        <v>3259</v>
      </c>
      <c r="C906" s="1">
        <v>77000</v>
      </c>
      <c r="D906" s="1" t="s">
        <v>4092</v>
      </c>
      <c r="E906" s="1" t="s">
        <v>5350</v>
      </c>
      <c r="F906" s="2" t="s">
        <v>818</v>
      </c>
      <c r="G906" s="2">
        <v>13</v>
      </c>
    </row>
    <row r="907" spans="1:7" ht="38.25" x14ac:dyDescent="0.2">
      <c r="A907" s="1" t="s">
        <v>5205</v>
      </c>
      <c r="B907" s="1" t="s">
        <v>1312</v>
      </c>
      <c r="C907" s="1">
        <v>25000</v>
      </c>
      <c r="D907" s="1" t="s">
        <v>6511</v>
      </c>
      <c r="E907" s="1" t="s">
        <v>2431</v>
      </c>
      <c r="F907" s="2" t="s">
        <v>2590</v>
      </c>
      <c r="G907" s="2">
        <v>4</v>
      </c>
    </row>
    <row r="908" spans="1:7" ht="25.5" x14ac:dyDescent="0.2">
      <c r="A908" s="1" t="s">
        <v>5206</v>
      </c>
      <c r="B908" s="1" t="s">
        <v>1930</v>
      </c>
      <c r="C908" s="1">
        <v>64000</v>
      </c>
      <c r="D908" s="1" t="s">
        <v>3027</v>
      </c>
      <c r="E908" s="1" t="s">
        <v>5350</v>
      </c>
      <c r="F908" s="2" t="s">
        <v>818</v>
      </c>
      <c r="G908" s="2">
        <v>12</v>
      </c>
    </row>
    <row r="909" spans="1:7" ht="25.5" x14ac:dyDescent="0.2">
      <c r="A909" s="1" t="s">
        <v>5207</v>
      </c>
      <c r="B909" s="1" t="s">
        <v>1253</v>
      </c>
      <c r="C909" s="1">
        <v>231119.74859999999</v>
      </c>
      <c r="D909" s="1" t="s">
        <v>4092</v>
      </c>
      <c r="E909" s="1" t="s">
        <v>5350</v>
      </c>
      <c r="F909" s="2" t="s">
        <v>6303</v>
      </c>
      <c r="G909" s="2">
        <v>10</v>
      </c>
    </row>
    <row r="910" spans="1:7" ht="38.25" x14ac:dyDescent="0.2">
      <c r="A910" s="1" t="s">
        <v>5532</v>
      </c>
      <c r="B910" s="1" t="s">
        <v>2137</v>
      </c>
      <c r="C910" s="1">
        <v>76000</v>
      </c>
      <c r="D910" s="1" t="s">
        <v>6511</v>
      </c>
      <c r="E910" s="1" t="s">
        <v>2431</v>
      </c>
      <c r="F910" s="2" t="s">
        <v>818</v>
      </c>
      <c r="G910" s="2">
        <v>10</v>
      </c>
    </row>
    <row r="911" spans="1:7" ht="25.5" x14ac:dyDescent="0.2">
      <c r="A911" s="1" t="s">
        <v>5535</v>
      </c>
      <c r="B911" s="1" t="s">
        <v>6482</v>
      </c>
      <c r="C911" s="1">
        <v>15761.782719999999</v>
      </c>
      <c r="D911" s="1" t="s">
        <v>6511</v>
      </c>
      <c r="E911" s="1" t="s">
        <v>5350</v>
      </c>
      <c r="F911" s="2" t="s">
        <v>6303</v>
      </c>
      <c r="G911" s="2">
        <v>8</v>
      </c>
    </row>
    <row r="912" spans="1:7" ht="25.5" x14ac:dyDescent="0.2">
      <c r="A912" s="1" t="s">
        <v>5533</v>
      </c>
      <c r="B912" s="1" t="s">
        <v>6482</v>
      </c>
      <c r="C912" s="1">
        <v>168285.09330000001</v>
      </c>
      <c r="D912" s="1" t="s">
        <v>4092</v>
      </c>
      <c r="E912" s="1" t="s">
        <v>5350</v>
      </c>
      <c r="F912" s="2" t="s">
        <v>2333</v>
      </c>
      <c r="G912" s="2">
        <v>17</v>
      </c>
    </row>
    <row r="913" spans="1:7" ht="25.5" x14ac:dyDescent="0.2">
      <c r="A913" s="1" t="s">
        <v>5542</v>
      </c>
      <c r="B913" s="1" t="s">
        <v>5321</v>
      </c>
      <c r="C913" s="1">
        <v>50000</v>
      </c>
      <c r="D913" s="1" t="s">
        <v>6511</v>
      </c>
      <c r="E913" s="1" t="s">
        <v>1240</v>
      </c>
      <c r="F913" s="2" t="s">
        <v>2590</v>
      </c>
      <c r="G913" s="2">
        <v>13</v>
      </c>
    </row>
    <row r="914" spans="1:7" ht="25.5" x14ac:dyDescent="0.2">
      <c r="A914" s="1" t="s">
        <v>5541</v>
      </c>
      <c r="B914" s="1" t="s">
        <v>5414</v>
      </c>
      <c r="C914" s="1">
        <v>7200</v>
      </c>
      <c r="D914" s="1" t="s">
        <v>2089</v>
      </c>
      <c r="E914" s="1" t="s">
        <v>1240</v>
      </c>
      <c r="F914" s="2" t="s">
        <v>1025</v>
      </c>
      <c r="G914" s="2">
        <v>8</v>
      </c>
    </row>
    <row r="915" spans="1:7" ht="38.25" x14ac:dyDescent="0.2">
      <c r="A915" s="1" t="s">
        <v>5545</v>
      </c>
      <c r="B915" s="1" t="s">
        <v>2443</v>
      </c>
      <c r="C915" s="1">
        <v>53356.776440000001</v>
      </c>
      <c r="D915" s="1" t="s">
        <v>5482</v>
      </c>
      <c r="E915" s="1" t="s">
        <v>2431</v>
      </c>
      <c r="F915" s="2" t="s">
        <v>6303</v>
      </c>
      <c r="G915" s="2">
        <v>7</v>
      </c>
    </row>
    <row r="916" spans="1:7" ht="25.5" x14ac:dyDescent="0.2">
      <c r="A916" s="1" t="s">
        <v>5544</v>
      </c>
      <c r="B916" s="1" t="s">
        <v>4195</v>
      </c>
      <c r="C916" s="1">
        <v>45000</v>
      </c>
      <c r="D916" s="1" t="s">
        <v>1409</v>
      </c>
      <c r="E916" s="1" t="s">
        <v>5350</v>
      </c>
      <c r="F916" s="2" t="s">
        <v>818</v>
      </c>
      <c r="G916" s="2">
        <v>10</v>
      </c>
    </row>
    <row r="917" spans="1:7" ht="38.25" x14ac:dyDescent="0.2">
      <c r="A917" s="1" t="s">
        <v>5538</v>
      </c>
      <c r="B917" s="1" t="s">
        <v>1047</v>
      </c>
      <c r="C917" s="1">
        <v>5000</v>
      </c>
      <c r="D917" s="1" t="s">
        <v>3027</v>
      </c>
      <c r="E917" s="1" t="s">
        <v>2431</v>
      </c>
      <c r="F917" s="2" t="s">
        <v>2590</v>
      </c>
      <c r="G917" s="2">
        <v>4</v>
      </c>
    </row>
    <row r="918" spans="1:7" ht="38.25" x14ac:dyDescent="0.2">
      <c r="A918" s="1" t="s">
        <v>5537</v>
      </c>
      <c r="B918" s="1" t="s">
        <v>3170</v>
      </c>
      <c r="C918" s="1">
        <v>75473.314570000002</v>
      </c>
      <c r="D918" s="1" t="s">
        <v>6511</v>
      </c>
      <c r="E918" s="1" t="s">
        <v>2431</v>
      </c>
      <c r="F918" s="2" t="s">
        <v>2333</v>
      </c>
      <c r="G918" s="2">
        <v>20</v>
      </c>
    </row>
    <row r="919" spans="1:7" ht="25.5" x14ac:dyDescent="0.2">
      <c r="A919" s="1" t="s">
        <v>5540</v>
      </c>
      <c r="B919" s="1" t="s">
        <v>6219</v>
      </c>
      <c r="C919" s="1">
        <v>15000</v>
      </c>
      <c r="D919" s="1" t="s">
        <v>3027</v>
      </c>
      <c r="E919" s="1" t="s">
        <v>5350</v>
      </c>
      <c r="F919" s="2" t="s">
        <v>6303</v>
      </c>
      <c r="G919" s="2">
        <v>5</v>
      </c>
    </row>
    <row r="920" spans="1:7" ht="38.25" x14ac:dyDescent="0.2">
      <c r="A920" s="1" t="s">
        <v>5750</v>
      </c>
      <c r="B920" s="1" t="s">
        <v>1117</v>
      </c>
      <c r="C920" s="1">
        <v>42558.38121</v>
      </c>
      <c r="D920" s="1" t="s">
        <v>2089</v>
      </c>
      <c r="E920" s="1" t="s">
        <v>2431</v>
      </c>
      <c r="F920" s="2" t="s">
        <v>6303</v>
      </c>
      <c r="G920" s="2">
        <v>8</v>
      </c>
    </row>
    <row r="921" spans="1:7" ht="25.5" x14ac:dyDescent="0.2">
      <c r="A921" s="1" t="s">
        <v>5704</v>
      </c>
      <c r="B921" s="1" t="s">
        <v>1117</v>
      </c>
      <c r="C921" s="1">
        <v>61000</v>
      </c>
      <c r="D921" s="1" t="s">
        <v>6511</v>
      </c>
      <c r="E921" s="1" t="s">
        <v>1240</v>
      </c>
      <c r="F921" s="2" t="s">
        <v>818</v>
      </c>
      <c r="G921" s="2">
        <v>5</v>
      </c>
    </row>
    <row r="922" spans="1:7" ht="25.5" x14ac:dyDescent="0.2">
      <c r="A922" s="1" t="s">
        <v>5703</v>
      </c>
      <c r="B922" s="1" t="s">
        <v>2204</v>
      </c>
      <c r="C922" s="1">
        <v>66000</v>
      </c>
      <c r="D922" s="1" t="s">
        <v>6511</v>
      </c>
      <c r="E922" s="1" t="s">
        <v>1240</v>
      </c>
      <c r="F922" s="2" t="s">
        <v>818</v>
      </c>
      <c r="G922" s="2">
        <v>2</v>
      </c>
    </row>
    <row r="923" spans="1:7" ht="38.25" x14ac:dyDescent="0.2">
      <c r="A923" s="1" t="s">
        <v>5706</v>
      </c>
      <c r="B923" s="1" t="s">
        <v>6141</v>
      </c>
      <c r="C923" s="1">
        <v>4950.6008389999997</v>
      </c>
      <c r="D923" s="1" t="s">
        <v>381</v>
      </c>
      <c r="E923" s="1" t="s">
        <v>2431</v>
      </c>
      <c r="F923" s="2" t="s">
        <v>2590</v>
      </c>
      <c r="G923" s="2">
        <v>8</v>
      </c>
    </row>
    <row r="924" spans="1:7" ht="25.5" x14ac:dyDescent="0.2">
      <c r="A924" s="1" t="s">
        <v>5705</v>
      </c>
      <c r="B924" s="1" t="s">
        <v>4219</v>
      </c>
      <c r="C924" s="1">
        <v>55000</v>
      </c>
      <c r="D924" s="1" t="s">
        <v>3027</v>
      </c>
      <c r="E924" s="1" t="s">
        <v>5350</v>
      </c>
      <c r="F924" s="2" t="s">
        <v>818</v>
      </c>
      <c r="G924" s="2">
        <v>14</v>
      </c>
    </row>
    <row r="925" spans="1:7" ht="25.5" x14ac:dyDescent="0.2">
      <c r="A925" s="1" t="s">
        <v>5700</v>
      </c>
      <c r="B925" s="1" t="s">
        <v>6424</v>
      </c>
      <c r="C925" s="1">
        <v>32000</v>
      </c>
      <c r="D925" s="1" t="s">
        <v>381</v>
      </c>
      <c r="E925" s="1" t="s">
        <v>1240</v>
      </c>
      <c r="F925" s="2" t="s">
        <v>818</v>
      </c>
      <c r="G925" s="2">
        <v>10</v>
      </c>
    </row>
    <row r="926" spans="1:7" ht="38.25" x14ac:dyDescent="0.2">
      <c r="A926" s="1" t="s">
        <v>5699</v>
      </c>
      <c r="B926" s="1" t="s">
        <v>6492</v>
      </c>
      <c r="C926" s="1">
        <v>18000</v>
      </c>
      <c r="D926" s="1" t="s">
        <v>6511</v>
      </c>
      <c r="E926" s="1" t="s">
        <v>2431</v>
      </c>
      <c r="F926" s="2" t="s">
        <v>2590</v>
      </c>
      <c r="G926" s="2">
        <v>6</v>
      </c>
    </row>
    <row r="927" spans="1:7" ht="25.5" x14ac:dyDescent="0.2">
      <c r="A927" s="1" t="s">
        <v>5702</v>
      </c>
      <c r="B927" s="1" t="s">
        <v>5834</v>
      </c>
      <c r="C927" s="1">
        <v>11575.145850000001</v>
      </c>
      <c r="D927" s="1" t="s">
        <v>6511</v>
      </c>
      <c r="E927" s="1" t="s">
        <v>1240</v>
      </c>
      <c r="F927" s="2" t="s">
        <v>2590</v>
      </c>
      <c r="G927" s="2">
        <v>21</v>
      </c>
    </row>
    <row r="928" spans="1:7" ht="38.25" x14ac:dyDescent="0.2">
      <c r="A928" s="1" t="s">
        <v>5701</v>
      </c>
      <c r="B928" s="1" t="s">
        <v>6545</v>
      </c>
      <c r="C928" s="1">
        <v>63519.971949999999</v>
      </c>
      <c r="D928" s="1" t="s">
        <v>519</v>
      </c>
      <c r="E928" s="1" t="s">
        <v>2431</v>
      </c>
      <c r="F928" s="2" t="s">
        <v>6303</v>
      </c>
      <c r="G928" s="2">
        <v>15</v>
      </c>
    </row>
    <row r="929" spans="1:7" ht="38.25" x14ac:dyDescent="0.2">
      <c r="A929" s="1" t="s">
        <v>5696</v>
      </c>
      <c r="B929" s="1" t="s">
        <v>6002</v>
      </c>
      <c r="C929" s="1">
        <v>71231.666750000004</v>
      </c>
      <c r="D929" s="1" t="s">
        <v>1409</v>
      </c>
      <c r="E929" s="1" t="s">
        <v>2431</v>
      </c>
      <c r="F929" s="2" t="s">
        <v>2590</v>
      </c>
      <c r="G929" s="2">
        <v>5</v>
      </c>
    </row>
    <row r="930" spans="1:7" ht="25.5" x14ac:dyDescent="0.2">
      <c r="A930" s="1" t="s">
        <v>5708</v>
      </c>
      <c r="B930" s="1" t="s">
        <v>2518</v>
      </c>
      <c r="C930" s="1">
        <v>10000</v>
      </c>
      <c r="D930" s="1" t="s">
        <v>6511</v>
      </c>
      <c r="E930" s="1" t="s">
        <v>1240</v>
      </c>
      <c r="F930" s="2" t="s">
        <v>1025</v>
      </c>
      <c r="G930" s="2">
        <v>1</v>
      </c>
    </row>
    <row r="931" spans="1:7" ht="25.5" x14ac:dyDescent="0.2">
      <c r="A931" s="1" t="s">
        <v>5709</v>
      </c>
      <c r="B931" s="1" t="s">
        <v>4581</v>
      </c>
      <c r="C931" s="1">
        <v>74300</v>
      </c>
      <c r="D931" s="1" t="s">
        <v>6511</v>
      </c>
      <c r="E931" s="1" t="s">
        <v>1240</v>
      </c>
      <c r="F931" s="2" t="s">
        <v>818</v>
      </c>
      <c r="G931" s="2">
        <v>3</v>
      </c>
    </row>
    <row r="932" spans="1:7" ht="25.5" x14ac:dyDescent="0.2">
      <c r="A932" s="1" t="s">
        <v>5722</v>
      </c>
      <c r="B932" s="1" t="s">
        <v>4581</v>
      </c>
      <c r="C932" s="1">
        <v>26711.875029999999</v>
      </c>
      <c r="D932" s="1" t="s">
        <v>5482</v>
      </c>
      <c r="E932" s="1" t="s">
        <v>1240</v>
      </c>
      <c r="F932" s="2" t="s">
        <v>2590</v>
      </c>
      <c r="G932" s="2">
        <v>10</v>
      </c>
    </row>
    <row r="933" spans="1:7" ht="25.5" x14ac:dyDescent="0.2">
      <c r="A933" s="1" t="s">
        <v>5721</v>
      </c>
      <c r="B933" s="1" t="s">
        <v>5327</v>
      </c>
      <c r="C933" s="1">
        <v>9545.0433439999997</v>
      </c>
      <c r="D933" s="1" t="s">
        <v>3027</v>
      </c>
      <c r="E933" s="1" t="s">
        <v>1240</v>
      </c>
      <c r="F933" s="2" t="s">
        <v>2590</v>
      </c>
      <c r="G933" s="2">
        <v>4</v>
      </c>
    </row>
    <row r="934" spans="1:7" ht="25.5" x14ac:dyDescent="0.2">
      <c r="A934" s="1" t="s">
        <v>5720</v>
      </c>
      <c r="B934" s="1" t="s">
        <v>1578</v>
      </c>
      <c r="C934" s="1">
        <v>95000</v>
      </c>
      <c r="D934" s="1" t="s">
        <v>6511</v>
      </c>
      <c r="E934" s="1" t="s">
        <v>1240</v>
      </c>
      <c r="F934" s="2" t="s">
        <v>818</v>
      </c>
      <c r="G934" s="2">
        <v>15</v>
      </c>
    </row>
    <row r="935" spans="1:7" ht="25.5" x14ac:dyDescent="0.2">
      <c r="A935" s="1" t="s">
        <v>5719</v>
      </c>
      <c r="B935" s="1" t="s">
        <v>1279</v>
      </c>
      <c r="C935" s="1">
        <v>64300</v>
      </c>
      <c r="D935" s="1" t="s">
        <v>519</v>
      </c>
      <c r="E935" s="1" t="s">
        <v>1240</v>
      </c>
      <c r="F935" s="2" t="s">
        <v>818</v>
      </c>
      <c r="G935" s="2">
        <v>15</v>
      </c>
    </row>
    <row r="936" spans="1:7" ht="38.25" x14ac:dyDescent="0.2">
      <c r="A936" s="1" t="s">
        <v>5718</v>
      </c>
      <c r="B936" s="1" t="s">
        <v>5004</v>
      </c>
      <c r="C936" s="1">
        <v>250000</v>
      </c>
      <c r="D936" s="1" t="s">
        <v>5482</v>
      </c>
      <c r="E936" s="1" t="s">
        <v>2431</v>
      </c>
      <c r="F936" s="2" t="s">
        <v>818</v>
      </c>
      <c r="G936" s="2">
        <v>20</v>
      </c>
    </row>
    <row r="937" spans="1:7" ht="25.5" x14ac:dyDescent="0.2">
      <c r="A937" s="1" t="s">
        <v>5715</v>
      </c>
      <c r="B937" s="1" t="s">
        <v>5481</v>
      </c>
      <c r="C937" s="1">
        <v>89000</v>
      </c>
      <c r="D937" s="1" t="s">
        <v>3027</v>
      </c>
      <c r="E937" s="1" t="s">
        <v>5350</v>
      </c>
      <c r="F937" s="2" t="s">
        <v>818</v>
      </c>
      <c r="G937" s="2">
        <v>10</v>
      </c>
    </row>
    <row r="938" spans="1:7" ht="38.25" x14ac:dyDescent="0.2">
      <c r="A938" s="1" t="s">
        <v>5725</v>
      </c>
      <c r="B938" s="1" t="s">
        <v>3967</v>
      </c>
      <c r="C938" s="1">
        <v>75000</v>
      </c>
      <c r="D938" s="1" t="s">
        <v>6511</v>
      </c>
      <c r="E938" s="1" t="s">
        <v>2431</v>
      </c>
      <c r="F938" s="2" t="s">
        <v>818</v>
      </c>
      <c r="G938" s="2">
        <v>1.5</v>
      </c>
    </row>
    <row r="939" spans="1:7" ht="38.25" x14ac:dyDescent="0.2">
      <c r="A939" s="1" t="s">
        <v>5723</v>
      </c>
      <c r="B939" s="1" t="s">
        <v>5067</v>
      </c>
      <c r="C939" s="1">
        <v>45000</v>
      </c>
      <c r="D939" s="1" t="s">
        <v>6511</v>
      </c>
      <c r="E939" s="1" t="s">
        <v>2431</v>
      </c>
      <c r="F939" s="2" t="s">
        <v>818</v>
      </c>
      <c r="G939" s="2">
        <v>5</v>
      </c>
    </row>
    <row r="940" spans="1:7" ht="38.25" x14ac:dyDescent="0.2">
      <c r="A940" s="1" t="s">
        <v>5724</v>
      </c>
      <c r="B940" s="1" t="s">
        <v>2566</v>
      </c>
      <c r="C940" s="1">
        <v>127500</v>
      </c>
      <c r="D940" s="1" t="s">
        <v>2893</v>
      </c>
      <c r="E940" s="1" t="s">
        <v>2431</v>
      </c>
      <c r="F940" s="2" t="s">
        <v>818</v>
      </c>
      <c r="G940" s="2">
        <v>22</v>
      </c>
    </row>
    <row r="941" spans="1:7" ht="25.5" x14ac:dyDescent="0.2">
      <c r="A941" s="1" t="s">
        <v>5670</v>
      </c>
      <c r="B941" s="1" t="s">
        <v>1081</v>
      </c>
      <c r="C941" s="1">
        <v>170000</v>
      </c>
      <c r="D941" s="1" t="s">
        <v>2893</v>
      </c>
      <c r="E941" s="1" t="s">
        <v>5350</v>
      </c>
      <c r="F941" s="2" t="s">
        <v>818</v>
      </c>
      <c r="G941" s="2">
        <v>18</v>
      </c>
    </row>
    <row r="942" spans="1:7" ht="38.25" x14ac:dyDescent="0.2">
      <c r="A942" s="1" t="s">
        <v>5671</v>
      </c>
      <c r="B942" s="1" t="s">
        <v>3660</v>
      </c>
      <c r="C942" s="1">
        <v>9600</v>
      </c>
      <c r="D942" s="1" t="s">
        <v>6511</v>
      </c>
      <c r="E942" s="1" t="s">
        <v>2431</v>
      </c>
      <c r="F942" s="2" t="s">
        <v>1025</v>
      </c>
      <c r="G942" s="2">
        <v>2</v>
      </c>
    </row>
    <row r="943" spans="1:7" ht="38.25" x14ac:dyDescent="0.2">
      <c r="A943" s="1" t="s">
        <v>5668</v>
      </c>
      <c r="B943" s="1" t="s">
        <v>1336</v>
      </c>
      <c r="C943" s="1">
        <v>62000</v>
      </c>
      <c r="D943" s="1" t="s">
        <v>6511</v>
      </c>
      <c r="E943" s="1" t="s">
        <v>2431</v>
      </c>
      <c r="F943" s="2" t="s">
        <v>818</v>
      </c>
      <c r="G943" s="2">
        <v>27</v>
      </c>
    </row>
    <row r="944" spans="1:7" ht="25.5" x14ac:dyDescent="0.2">
      <c r="A944" s="1" t="s">
        <v>5669</v>
      </c>
      <c r="B944" s="1" t="s">
        <v>6378</v>
      </c>
      <c r="C944" s="1">
        <v>22000</v>
      </c>
      <c r="D944" s="1" t="s">
        <v>3027</v>
      </c>
      <c r="E944" s="1" t="s">
        <v>1240</v>
      </c>
      <c r="F944" s="2" t="s">
        <v>818</v>
      </c>
      <c r="G944" s="2">
        <v>3</v>
      </c>
    </row>
    <row r="945" spans="1:7" ht="25.5" x14ac:dyDescent="0.2">
      <c r="A945" s="1" t="s">
        <v>5673</v>
      </c>
      <c r="B945" s="1" t="s">
        <v>6378</v>
      </c>
      <c r="C945" s="1">
        <v>45000</v>
      </c>
      <c r="D945" s="1" t="s">
        <v>6511</v>
      </c>
      <c r="E945" s="1" t="s">
        <v>1240</v>
      </c>
      <c r="F945" s="2" t="s">
        <v>818</v>
      </c>
      <c r="G945" s="2">
        <v>8</v>
      </c>
    </row>
    <row r="946" spans="1:7" ht="25.5" x14ac:dyDescent="0.2">
      <c r="A946" s="1" t="s">
        <v>5674</v>
      </c>
      <c r="B946" s="1" t="s">
        <v>1662</v>
      </c>
      <c r="C946" s="1">
        <v>145000</v>
      </c>
      <c r="D946" s="1" t="s">
        <v>6511</v>
      </c>
      <c r="E946" s="1" t="s">
        <v>1240</v>
      </c>
      <c r="F946" s="2" t="s">
        <v>818</v>
      </c>
      <c r="G946" s="2">
        <v>6</v>
      </c>
    </row>
    <row r="947" spans="1:7" ht="38.25" x14ac:dyDescent="0.2">
      <c r="A947" s="1" t="s">
        <v>5672</v>
      </c>
      <c r="B947" s="1" t="s">
        <v>6274</v>
      </c>
      <c r="C947" s="1">
        <v>89000</v>
      </c>
      <c r="D947" s="1" t="s">
        <v>6511</v>
      </c>
      <c r="E947" s="1" t="s">
        <v>2431</v>
      </c>
      <c r="F947" s="2" t="s">
        <v>818</v>
      </c>
      <c r="G947" s="2">
        <v>14</v>
      </c>
    </row>
    <row r="948" spans="1:7" ht="25.5" x14ac:dyDescent="0.2">
      <c r="A948" s="1" t="s">
        <v>5667</v>
      </c>
      <c r="B948" s="1" t="s">
        <v>3358</v>
      </c>
      <c r="C948" s="1">
        <v>38000</v>
      </c>
      <c r="D948" s="1" t="s">
        <v>519</v>
      </c>
      <c r="E948" s="1" t="s">
        <v>1240</v>
      </c>
      <c r="F948" s="2" t="s">
        <v>818</v>
      </c>
      <c r="G948" s="2">
        <v>11</v>
      </c>
    </row>
    <row r="949" spans="1:7" ht="25.5" x14ac:dyDescent="0.2">
      <c r="A949" s="1" t="s">
        <v>5666</v>
      </c>
      <c r="B949" s="1" t="s">
        <v>1227</v>
      </c>
      <c r="C949" s="1">
        <v>49168.076150000001</v>
      </c>
      <c r="D949" s="1" t="s">
        <v>6511</v>
      </c>
      <c r="E949" s="1" t="s">
        <v>1240</v>
      </c>
      <c r="F949" s="2" t="s">
        <v>818</v>
      </c>
      <c r="G949" s="2">
        <v>3</v>
      </c>
    </row>
    <row r="950" spans="1:7" ht="25.5" x14ac:dyDescent="0.2">
      <c r="A950" s="1" t="s">
        <v>5665</v>
      </c>
      <c r="B950" s="1" t="s">
        <v>2466</v>
      </c>
      <c r="C950" s="1">
        <v>8903.9583440000006</v>
      </c>
      <c r="D950" s="1" t="s">
        <v>6511</v>
      </c>
      <c r="E950" s="1" t="s">
        <v>1240</v>
      </c>
      <c r="F950" s="2" t="s">
        <v>2590</v>
      </c>
      <c r="G950" s="2">
        <v>8</v>
      </c>
    </row>
    <row r="951" spans="1:7" ht="25.5" x14ac:dyDescent="0.2">
      <c r="A951" s="1" t="s">
        <v>5663</v>
      </c>
      <c r="B951" s="1" t="s">
        <v>4535</v>
      </c>
      <c r="C951" s="1">
        <v>10000</v>
      </c>
      <c r="D951" s="1" t="s">
        <v>3027</v>
      </c>
      <c r="E951" s="1" t="s">
        <v>5350</v>
      </c>
      <c r="F951" s="2" t="s">
        <v>2590</v>
      </c>
      <c r="G951" s="2">
        <v>8</v>
      </c>
    </row>
    <row r="952" spans="1:7" ht="25.5" x14ac:dyDescent="0.2">
      <c r="A952" s="1" t="s">
        <v>5685</v>
      </c>
      <c r="B952" s="1" t="s">
        <v>340</v>
      </c>
      <c r="C952" s="1">
        <v>105000</v>
      </c>
      <c r="D952" s="1" t="s">
        <v>3027</v>
      </c>
      <c r="E952" s="1" t="s">
        <v>5881</v>
      </c>
      <c r="F952" s="2" t="s">
        <v>818</v>
      </c>
      <c r="G952" s="2">
        <v>30</v>
      </c>
    </row>
    <row r="953" spans="1:7" ht="25.5" x14ac:dyDescent="0.2">
      <c r="A953" s="1" t="s">
        <v>5686</v>
      </c>
      <c r="B953" s="1" t="s">
        <v>1150</v>
      </c>
      <c r="C953" s="1">
        <v>12000</v>
      </c>
      <c r="D953" s="1" t="s">
        <v>6511</v>
      </c>
      <c r="E953" s="1" t="s">
        <v>5350</v>
      </c>
      <c r="F953" s="2" t="s">
        <v>2590</v>
      </c>
      <c r="G953" s="2">
        <v>0</v>
      </c>
    </row>
    <row r="954" spans="1:7" ht="38.25" x14ac:dyDescent="0.2">
      <c r="A954" s="1" t="s">
        <v>5687</v>
      </c>
      <c r="B954" s="1" t="s">
        <v>1343</v>
      </c>
      <c r="C954" s="1">
        <v>3561.583337</v>
      </c>
      <c r="D954" s="1" t="s">
        <v>519</v>
      </c>
      <c r="E954" s="1" t="s">
        <v>2431</v>
      </c>
      <c r="F954" s="2" t="s">
        <v>2590</v>
      </c>
      <c r="G954" s="2">
        <v>3</v>
      </c>
    </row>
    <row r="955" spans="1:7" ht="25.5" x14ac:dyDescent="0.2">
      <c r="A955" s="1" t="s">
        <v>5688</v>
      </c>
      <c r="B955" s="1" t="s">
        <v>495</v>
      </c>
      <c r="C955" s="1">
        <v>86692.320789999998</v>
      </c>
      <c r="D955" s="1" t="s">
        <v>6511</v>
      </c>
      <c r="E955" s="1" t="s">
        <v>5881</v>
      </c>
      <c r="F955" s="2" t="s">
        <v>2333</v>
      </c>
      <c r="G955" s="2">
        <v>5</v>
      </c>
    </row>
    <row r="956" spans="1:7" ht="25.5" x14ac:dyDescent="0.2">
      <c r="A956" s="1" t="s">
        <v>5689</v>
      </c>
      <c r="B956" s="1" t="s">
        <v>2309</v>
      </c>
      <c r="C956" s="1">
        <v>8000</v>
      </c>
      <c r="D956" s="1" t="s">
        <v>2893</v>
      </c>
      <c r="E956" s="1" t="s">
        <v>1240</v>
      </c>
      <c r="F956" s="2" t="s">
        <v>2590</v>
      </c>
      <c r="G956" s="2">
        <v>18</v>
      </c>
    </row>
    <row r="957" spans="1:7" ht="25.5" x14ac:dyDescent="0.2">
      <c r="A957" s="1" t="s">
        <v>5679</v>
      </c>
      <c r="B957" s="1" t="s">
        <v>3843</v>
      </c>
      <c r="C957" s="1">
        <v>6767.0083409999997</v>
      </c>
      <c r="D957" s="1" t="s">
        <v>6511</v>
      </c>
      <c r="E957" s="1" t="s">
        <v>5350</v>
      </c>
      <c r="F957" s="2" t="s">
        <v>2590</v>
      </c>
      <c r="G957" s="2">
        <v>6</v>
      </c>
    </row>
    <row r="958" spans="1:7" ht="25.5" x14ac:dyDescent="0.2">
      <c r="A958" s="1" t="s">
        <v>5682</v>
      </c>
      <c r="B958" s="1" t="s">
        <v>103</v>
      </c>
      <c r="C958" s="1">
        <v>48073.437299999998</v>
      </c>
      <c r="D958" s="1" t="s">
        <v>5482</v>
      </c>
      <c r="E958" s="1" t="s">
        <v>1240</v>
      </c>
      <c r="F958" s="2" t="s">
        <v>6303</v>
      </c>
      <c r="G958" s="2">
        <v>14</v>
      </c>
    </row>
    <row r="959" spans="1:7" ht="25.5" x14ac:dyDescent="0.2">
      <c r="A959" s="1" t="s">
        <v>5681</v>
      </c>
      <c r="B959" s="1" t="s">
        <v>3238</v>
      </c>
      <c r="C959" s="1">
        <v>76223.966339999999</v>
      </c>
      <c r="D959" s="1" t="s">
        <v>3027</v>
      </c>
      <c r="E959" s="1" t="s">
        <v>5350</v>
      </c>
      <c r="F959" s="2" t="s">
        <v>6303</v>
      </c>
      <c r="G959" s="2">
        <v>15</v>
      </c>
    </row>
    <row r="960" spans="1:7" ht="25.5" x14ac:dyDescent="0.2">
      <c r="A960" s="1" t="s">
        <v>5684</v>
      </c>
      <c r="B960" s="1" t="s">
        <v>3238</v>
      </c>
      <c r="C960" s="1">
        <v>85333.333329999994</v>
      </c>
      <c r="D960" s="1" t="s">
        <v>3027</v>
      </c>
      <c r="E960" s="1" t="s">
        <v>5350</v>
      </c>
      <c r="F960" s="2" t="s">
        <v>2590</v>
      </c>
      <c r="G960" s="2">
        <v>15</v>
      </c>
    </row>
    <row r="961" spans="1:7" ht="38.25" x14ac:dyDescent="0.2">
      <c r="A961" s="1" t="s">
        <v>5683</v>
      </c>
      <c r="B961" s="1" t="s">
        <v>2266</v>
      </c>
      <c r="C961" s="1">
        <v>76223.981239999994</v>
      </c>
      <c r="D961" s="1" t="s">
        <v>3027</v>
      </c>
      <c r="E961" s="1" t="s">
        <v>2431</v>
      </c>
      <c r="F961" s="2" t="s">
        <v>6303</v>
      </c>
      <c r="G961" s="2">
        <v>8</v>
      </c>
    </row>
    <row r="962" spans="1:7" ht="25.5" x14ac:dyDescent="0.2">
      <c r="A962" s="1" t="s">
        <v>5633</v>
      </c>
      <c r="B962" s="1" t="s">
        <v>3677</v>
      </c>
      <c r="C962" s="1">
        <v>30000</v>
      </c>
      <c r="D962" s="1" t="s">
        <v>3027</v>
      </c>
      <c r="E962" s="1" t="s">
        <v>1240</v>
      </c>
      <c r="F962" s="2" t="s">
        <v>2590</v>
      </c>
      <c r="G962" s="2">
        <v>5</v>
      </c>
    </row>
    <row r="963" spans="1:7" ht="38.25" x14ac:dyDescent="0.2">
      <c r="A963" s="1" t="s">
        <v>5635</v>
      </c>
      <c r="B963" s="1" t="s">
        <v>215</v>
      </c>
      <c r="C963" s="1">
        <v>34000</v>
      </c>
      <c r="D963" s="1" t="s">
        <v>6511</v>
      </c>
      <c r="E963" s="1" t="s">
        <v>2431</v>
      </c>
      <c r="F963" s="2" t="s">
        <v>2590</v>
      </c>
      <c r="G963" s="2">
        <v>4</v>
      </c>
    </row>
    <row r="964" spans="1:7" ht="25.5" x14ac:dyDescent="0.2">
      <c r="A964" s="1" t="s">
        <v>5630</v>
      </c>
      <c r="B964" s="1" t="s">
        <v>6202</v>
      </c>
      <c r="C964" s="1">
        <v>3205.4250040000002</v>
      </c>
      <c r="D964" s="1" t="s">
        <v>3027</v>
      </c>
      <c r="E964" s="1" t="s">
        <v>1240</v>
      </c>
      <c r="F964" s="2" t="s">
        <v>2590</v>
      </c>
      <c r="G964" s="2">
        <v>5</v>
      </c>
    </row>
    <row r="965" spans="1:7" ht="25.5" x14ac:dyDescent="0.2">
      <c r="A965" s="1" t="s">
        <v>5631</v>
      </c>
      <c r="B965" s="1" t="s">
        <v>808</v>
      </c>
      <c r="C965" s="1">
        <v>45000</v>
      </c>
      <c r="D965" s="1" t="s">
        <v>3027</v>
      </c>
      <c r="E965" s="1" t="s">
        <v>5350</v>
      </c>
      <c r="F965" s="2" t="s">
        <v>6303</v>
      </c>
      <c r="G965" s="2">
        <v>5</v>
      </c>
    </row>
    <row r="966" spans="1:7" ht="38.25" x14ac:dyDescent="0.2">
      <c r="A966" s="1" t="s">
        <v>5629</v>
      </c>
      <c r="B966" s="1" t="s">
        <v>1197</v>
      </c>
      <c r="C966" s="1">
        <v>24864</v>
      </c>
      <c r="D966" s="1" t="s">
        <v>3027</v>
      </c>
      <c r="E966" s="1" t="s">
        <v>2431</v>
      </c>
      <c r="F966" s="2" t="s">
        <v>4976</v>
      </c>
      <c r="G966" s="2">
        <v>8</v>
      </c>
    </row>
    <row r="967" spans="1:7" ht="25.5" x14ac:dyDescent="0.2">
      <c r="A967" s="1" t="s">
        <v>5627</v>
      </c>
      <c r="B967" s="1" t="s">
        <v>2583</v>
      </c>
      <c r="C967" s="1">
        <v>47285.348160000001</v>
      </c>
      <c r="D967" s="1" t="s">
        <v>6511</v>
      </c>
      <c r="E967" s="1" t="s">
        <v>1240</v>
      </c>
      <c r="F967" s="2" t="s">
        <v>6303</v>
      </c>
      <c r="G967" s="2">
        <v>7</v>
      </c>
    </row>
    <row r="968" spans="1:7" ht="38.25" x14ac:dyDescent="0.2">
      <c r="A968" s="1" t="s">
        <v>5626</v>
      </c>
      <c r="B968" s="1" t="s">
        <v>5754</v>
      </c>
      <c r="C968" s="1">
        <v>17807.916689999998</v>
      </c>
      <c r="D968" s="1" t="s">
        <v>6511</v>
      </c>
      <c r="E968" s="1" t="s">
        <v>2431</v>
      </c>
      <c r="F968" s="2" t="s">
        <v>2590</v>
      </c>
      <c r="G968" s="2">
        <v>10</v>
      </c>
    </row>
    <row r="969" spans="1:7" ht="25.5" x14ac:dyDescent="0.2">
      <c r="A969" s="1" t="s">
        <v>5624</v>
      </c>
      <c r="B969" s="1" t="s">
        <v>3343</v>
      </c>
      <c r="C969" s="1">
        <v>55166.239520000003</v>
      </c>
      <c r="D969" s="1" t="s">
        <v>6511</v>
      </c>
      <c r="E969" s="1" t="s">
        <v>1240</v>
      </c>
      <c r="F969" s="2" t="s">
        <v>6303</v>
      </c>
      <c r="G969" s="2">
        <v>3</v>
      </c>
    </row>
    <row r="970" spans="1:7" ht="25.5" x14ac:dyDescent="0.2">
      <c r="A970" s="1" t="s">
        <v>5623</v>
      </c>
      <c r="B970" s="1" t="s">
        <v>2269</v>
      </c>
      <c r="C970" s="1">
        <v>69871.969140000001</v>
      </c>
      <c r="D970" s="1" t="s">
        <v>3027</v>
      </c>
      <c r="E970" s="1" t="s">
        <v>5881</v>
      </c>
      <c r="F970" s="2" t="s">
        <v>6303</v>
      </c>
      <c r="G970" s="2">
        <v>5</v>
      </c>
    </row>
    <row r="971" spans="1:7" ht="25.5" x14ac:dyDescent="0.2">
      <c r="A971" s="1" t="s">
        <v>5622</v>
      </c>
      <c r="B971" s="1" t="s">
        <v>4291</v>
      </c>
      <c r="C971" s="1">
        <v>70970</v>
      </c>
      <c r="D971" s="1" t="s">
        <v>6511</v>
      </c>
      <c r="E971" s="1" t="s">
        <v>1240</v>
      </c>
      <c r="F971" s="2" t="s">
        <v>818</v>
      </c>
      <c r="G971" s="2">
        <v>17</v>
      </c>
    </row>
    <row r="972" spans="1:7" ht="25.5" x14ac:dyDescent="0.2">
      <c r="A972" s="1" t="s">
        <v>5621</v>
      </c>
      <c r="B972" s="1" t="s">
        <v>1357</v>
      </c>
      <c r="C972" s="1">
        <v>76223.966339999999</v>
      </c>
      <c r="D972" s="1" t="s">
        <v>4092</v>
      </c>
      <c r="E972" s="1" t="s">
        <v>1240</v>
      </c>
      <c r="F972" s="2" t="s">
        <v>6303</v>
      </c>
      <c r="G972" s="2">
        <v>7</v>
      </c>
    </row>
    <row r="973" spans="1:7" ht="38.25" x14ac:dyDescent="0.2">
      <c r="A973" s="1" t="s">
        <v>5654</v>
      </c>
      <c r="B973" s="1" t="s">
        <v>499</v>
      </c>
      <c r="C973" s="1">
        <v>110000</v>
      </c>
      <c r="D973" s="1" t="s">
        <v>2089</v>
      </c>
      <c r="E973" s="1" t="s">
        <v>2431</v>
      </c>
      <c r="F973" s="2" t="s">
        <v>6303</v>
      </c>
      <c r="G973" s="2">
        <v>5</v>
      </c>
    </row>
    <row r="974" spans="1:7" ht="38.25" x14ac:dyDescent="0.2">
      <c r="A974" s="1" t="s">
        <v>5655</v>
      </c>
      <c r="B974" s="1" t="s">
        <v>219</v>
      </c>
      <c r="C974" s="1">
        <v>14400</v>
      </c>
      <c r="D974" s="1" t="s">
        <v>6511</v>
      </c>
      <c r="E974" s="1" t="s">
        <v>2431</v>
      </c>
      <c r="F974" s="2" t="s">
        <v>6303</v>
      </c>
      <c r="G974" s="2">
        <v>15</v>
      </c>
    </row>
    <row r="975" spans="1:7" ht="38.25" x14ac:dyDescent="0.2">
      <c r="A975" s="1" t="s">
        <v>5657</v>
      </c>
      <c r="B975" s="1" t="s">
        <v>6250</v>
      </c>
      <c r="C975" s="1">
        <v>125000</v>
      </c>
      <c r="D975" s="1" t="s">
        <v>5482</v>
      </c>
      <c r="E975" s="1" t="s">
        <v>2431</v>
      </c>
      <c r="F975" s="2" t="s">
        <v>818</v>
      </c>
      <c r="G975" s="2">
        <v>8</v>
      </c>
    </row>
    <row r="976" spans="1:7" ht="25.5" x14ac:dyDescent="0.2">
      <c r="A976" s="1" t="s">
        <v>5658</v>
      </c>
      <c r="B976" s="1" t="s">
        <v>5920</v>
      </c>
      <c r="C976" s="1">
        <v>72768.752699999997</v>
      </c>
      <c r="D976" s="1" t="s">
        <v>6511</v>
      </c>
      <c r="E976" s="1" t="s">
        <v>1240</v>
      </c>
      <c r="F976" s="2" t="s">
        <v>818</v>
      </c>
      <c r="G976" s="2">
        <v>10</v>
      </c>
    </row>
    <row r="977" spans="1:7" ht="25.5" x14ac:dyDescent="0.2">
      <c r="A977" s="1" t="s">
        <v>5647</v>
      </c>
      <c r="B977" s="1" t="s">
        <v>5693</v>
      </c>
      <c r="C977" s="1">
        <v>59000</v>
      </c>
      <c r="D977" s="1" t="s">
        <v>3027</v>
      </c>
      <c r="E977" s="1" t="s">
        <v>1240</v>
      </c>
      <c r="F977" s="2" t="s">
        <v>818</v>
      </c>
      <c r="G977" s="2">
        <v>15</v>
      </c>
    </row>
    <row r="978" spans="1:7" ht="25.5" x14ac:dyDescent="0.2">
      <c r="A978" s="1" t="s">
        <v>5652</v>
      </c>
      <c r="B978" s="1" t="s">
        <v>1173</v>
      </c>
      <c r="C978" s="1">
        <v>71500</v>
      </c>
      <c r="D978" s="1" t="s">
        <v>6511</v>
      </c>
      <c r="E978" s="1" t="s">
        <v>1240</v>
      </c>
      <c r="F978" s="2" t="s">
        <v>818</v>
      </c>
      <c r="G978" s="2">
        <v>5</v>
      </c>
    </row>
    <row r="979" spans="1:7" ht="25.5" x14ac:dyDescent="0.2">
      <c r="A979" s="1" t="s">
        <v>5650</v>
      </c>
      <c r="B979" s="1" t="s">
        <v>853</v>
      </c>
      <c r="C979" s="1">
        <v>39404.4568</v>
      </c>
      <c r="D979" s="1" t="s">
        <v>381</v>
      </c>
      <c r="E979" s="1" t="s">
        <v>1240</v>
      </c>
      <c r="F979" s="2" t="s">
        <v>6303</v>
      </c>
      <c r="G979" s="2">
        <v>2</v>
      </c>
    </row>
    <row r="980" spans="1:7" ht="25.5" x14ac:dyDescent="0.2">
      <c r="A980" s="1" t="s">
        <v>5644</v>
      </c>
      <c r="B980" s="1" t="s">
        <v>3461</v>
      </c>
      <c r="C980" s="1">
        <v>88927.960730000006</v>
      </c>
      <c r="D980" s="1" t="s">
        <v>1409</v>
      </c>
      <c r="E980" s="1" t="s">
        <v>5881</v>
      </c>
      <c r="F980" s="2" t="s">
        <v>6303</v>
      </c>
      <c r="G980" s="2">
        <v>5</v>
      </c>
    </row>
    <row r="981" spans="1:7" ht="25.5" x14ac:dyDescent="0.2">
      <c r="A981" s="1" t="s">
        <v>5643</v>
      </c>
      <c r="B981" s="1" t="s">
        <v>342</v>
      </c>
      <c r="C981" s="1">
        <v>90000</v>
      </c>
      <c r="D981" s="1" t="s">
        <v>3027</v>
      </c>
      <c r="E981" s="1" t="s">
        <v>1240</v>
      </c>
      <c r="F981" s="2" t="s">
        <v>818</v>
      </c>
      <c r="G981" s="2">
        <v>25</v>
      </c>
    </row>
    <row r="982" spans="1:7" ht="38.25" x14ac:dyDescent="0.2">
      <c r="A982" s="1" t="s">
        <v>5646</v>
      </c>
      <c r="B982" s="1" t="s">
        <v>3813</v>
      </c>
      <c r="C982" s="1">
        <v>12465.54168</v>
      </c>
      <c r="D982" s="1" t="s">
        <v>3027</v>
      </c>
      <c r="E982" s="1" t="s">
        <v>2431</v>
      </c>
      <c r="F982" s="2" t="s">
        <v>2590</v>
      </c>
      <c r="G982" s="2">
        <v>30</v>
      </c>
    </row>
    <row r="983" spans="1:7" ht="25.5" x14ac:dyDescent="0.2">
      <c r="A983" s="1" t="s">
        <v>5645</v>
      </c>
      <c r="B983" s="1" t="s">
        <v>3489</v>
      </c>
      <c r="C983" s="1">
        <v>40000</v>
      </c>
      <c r="D983" s="1" t="s">
        <v>6511</v>
      </c>
      <c r="E983" s="1" t="s">
        <v>1240</v>
      </c>
      <c r="F983" s="2" t="s">
        <v>818</v>
      </c>
      <c r="G983" s="2">
        <v>8</v>
      </c>
    </row>
    <row r="984" spans="1:7" ht="38.25" x14ac:dyDescent="0.2">
      <c r="A984" s="1" t="s">
        <v>5585</v>
      </c>
      <c r="B984" s="1" t="s">
        <v>5530</v>
      </c>
      <c r="C984" s="1">
        <v>30000</v>
      </c>
      <c r="D984" s="1" t="s">
        <v>6511</v>
      </c>
      <c r="E984" s="1" t="s">
        <v>2431</v>
      </c>
      <c r="F984" s="2" t="s">
        <v>2590</v>
      </c>
      <c r="G984" s="2">
        <v>4</v>
      </c>
    </row>
    <row r="985" spans="1:7" ht="25.5" x14ac:dyDescent="0.2">
      <c r="A985" s="1" t="s">
        <v>5584</v>
      </c>
      <c r="B985" s="1" t="s">
        <v>5326</v>
      </c>
      <c r="C985" s="1">
        <v>46325</v>
      </c>
      <c r="D985" s="1" t="s">
        <v>2089</v>
      </c>
      <c r="E985" s="1" t="s">
        <v>1240</v>
      </c>
      <c r="F985" s="2" t="s">
        <v>818</v>
      </c>
      <c r="G985" s="2">
        <v>1</v>
      </c>
    </row>
    <row r="986" spans="1:7" ht="38.25" x14ac:dyDescent="0.2">
      <c r="A986" s="1" t="s">
        <v>5575</v>
      </c>
      <c r="B986" s="1" t="s">
        <v>6542</v>
      </c>
      <c r="C986" s="1">
        <v>15000</v>
      </c>
      <c r="D986" s="1" t="s">
        <v>6511</v>
      </c>
      <c r="E986" s="1" t="s">
        <v>2431</v>
      </c>
      <c r="F986" s="2" t="s">
        <v>818</v>
      </c>
      <c r="G986" s="2">
        <v>8</v>
      </c>
    </row>
    <row r="987" spans="1:7" ht="25.5" x14ac:dyDescent="0.2">
      <c r="A987" s="1" t="s">
        <v>5576</v>
      </c>
      <c r="B987" s="1" t="s">
        <v>1352</v>
      </c>
      <c r="C987" s="1">
        <v>31200</v>
      </c>
      <c r="D987" s="1" t="s">
        <v>6511</v>
      </c>
      <c r="E987" s="1" t="s">
        <v>1240</v>
      </c>
      <c r="F987" s="2" t="s">
        <v>818</v>
      </c>
      <c r="G987" s="2">
        <v>15</v>
      </c>
    </row>
    <row r="988" spans="1:7" ht="25.5" x14ac:dyDescent="0.2">
      <c r="A988" s="1" t="s">
        <v>5572</v>
      </c>
      <c r="B988" s="1" t="s">
        <v>6286</v>
      </c>
      <c r="C988" s="1">
        <v>8903.9583440000006</v>
      </c>
      <c r="D988" s="1" t="s">
        <v>6511</v>
      </c>
      <c r="E988" s="1" t="s">
        <v>1240</v>
      </c>
      <c r="F988" s="2" t="s">
        <v>2590</v>
      </c>
      <c r="G988" s="2">
        <v>9</v>
      </c>
    </row>
    <row r="989" spans="1:7" ht="38.25" x14ac:dyDescent="0.2">
      <c r="A989" s="1" t="s">
        <v>5573</v>
      </c>
      <c r="B989" s="1" t="s">
        <v>5420</v>
      </c>
      <c r="C989" s="1">
        <v>15840</v>
      </c>
      <c r="D989" s="1" t="s">
        <v>6511</v>
      </c>
      <c r="E989" s="1" t="s">
        <v>2431</v>
      </c>
      <c r="F989" s="2" t="s">
        <v>1025</v>
      </c>
      <c r="G989" s="2">
        <v>8</v>
      </c>
    </row>
    <row r="990" spans="1:7" ht="25.5" x14ac:dyDescent="0.2">
      <c r="A990" s="1" t="s">
        <v>5580</v>
      </c>
      <c r="B990" s="1" t="s">
        <v>709</v>
      </c>
      <c r="C990" s="1">
        <v>15136.72918</v>
      </c>
      <c r="D990" s="1" t="s">
        <v>6511</v>
      </c>
      <c r="E990" s="1" t="s">
        <v>1240</v>
      </c>
      <c r="F990" s="2" t="s">
        <v>2590</v>
      </c>
      <c r="G990" s="2">
        <v>5</v>
      </c>
    </row>
    <row r="991" spans="1:7" ht="25.5" x14ac:dyDescent="0.2">
      <c r="A991" s="1" t="s">
        <v>5581</v>
      </c>
      <c r="B991" s="1" t="s">
        <v>2327</v>
      </c>
      <c r="C991" s="1">
        <v>41000</v>
      </c>
      <c r="D991" s="1" t="s">
        <v>5482</v>
      </c>
      <c r="E991" s="1" t="s">
        <v>1240</v>
      </c>
      <c r="F991" s="2" t="s">
        <v>818</v>
      </c>
      <c r="G991" s="2">
        <v>10</v>
      </c>
    </row>
    <row r="992" spans="1:7" ht="25.5" x14ac:dyDescent="0.2">
      <c r="A992" s="1" t="s">
        <v>5578</v>
      </c>
      <c r="B992" s="1" t="s">
        <v>1547</v>
      </c>
      <c r="C992" s="1">
        <v>11000</v>
      </c>
      <c r="D992" s="1" t="s">
        <v>3027</v>
      </c>
      <c r="E992" s="1" t="s">
        <v>1240</v>
      </c>
      <c r="F992" s="2" t="s">
        <v>818</v>
      </c>
      <c r="G992" s="2">
        <v>2</v>
      </c>
    </row>
    <row r="993" spans="1:7" ht="25.5" x14ac:dyDescent="0.2">
      <c r="A993" s="1" t="s">
        <v>5579</v>
      </c>
      <c r="B993" s="1" t="s">
        <v>319</v>
      </c>
      <c r="C993" s="1">
        <v>55166.239520000003</v>
      </c>
      <c r="D993" s="1" t="s">
        <v>2893</v>
      </c>
      <c r="E993" s="1" t="s">
        <v>5350</v>
      </c>
      <c r="F993" s="2" t="s">
        <v>6303</v>
      </c>
      <c r="G993" s="2">
        <v>30</v>
      </c>
    </row>
    <row r="994" spans="1:7" ht="25.5" x14ac:dyDescent="0.2">
      <c r="A994" s="1" t="s">
        <v>5610</v>
      </c>
      <c r="B994" s="1" t="s">
        <v>4632</v>
      </c>
      <c r="C994" s="1">
        <v>5689.2125420000002</v>
      </c>
      <c r="D994" s="1" t="s">
        <v>3027</v>
      </c>
      <c r="E994" s="1" t="s">
        <v>1240</v>
      </c>
      <c r="F994" s="2" t="s">
        <v>2590</v>
      </c>
      <c r="G994" s="2">
        <v>15</v>
      </c>
    </row>
    <row r="995" spans="1:7" ht="25.5" x14ac:dyDescent="0.2">
      <c r="A995" s="1" t="s">
        <v>5609</v>
      </c>
      <c r="B995" s="1" t="s">
        <v>4714</v>
      </c>
      <c r="C995" s="1">
        <v>17728</v>
      </c>
      <c r="D995" s="1" t="s">
        <v>6511</v>
      </c>
      <c r="E995" s="1" t="s">
        <v>1240</v>
      </c>
      <c r="F995" s="2" t="s">
        <v>818</v>
      </c>
      <c r="G995" s="2">
        <v>3</v>
      </c>
    </row>
    <row r="996" spans="1:7" ht="38.25" x14ac:dyDescent="0.2">
      <c r="A996" s="1" t="s">
        <v>5606</v>
      </c>
      <c r="B996" s="1" t="s">
        <v>3667</v>
      </c>
      <c r="C996" s="1">
        <v>13745.704470000001</v>
      </c>
      <c r="D996" s="1" t="s">
        <v>2089</v>
      </c>
      <c r="E996" s="1" t="s">
        <v>2431</v>
      </c>
      <c r="F996" s="2" t="s">
        <v>4976</v>
      </c>
      <c r="G996" s="2">
        <v>8</v>
      </c>
    </row>
    <row r="997" spans="1:7" ht="25.5" x14ac:dyDescent="0.2">
      <c r="A997" s="1" t="s">
        <v>5591</v>
      </c>
      <c r="B997" s="1" t="s">
        <v>6310</v>
      </c>
      <c r="C997" s="1">
        <v>50000</v>
      </c>
      <c r="D997" s="1" t="s">
        <v>519</v>
      </c>
      <c r="E997" s="1" t="s">
        <v>1240</v>
      </c>
      <c r="F997" s="2" t="s">
        <v>818</v>
      </c>
      <c r="G997" s="2">
        <v>15</v>
      </c>
    </row>
    <row r="998" spans="1:7" ht="25.5" x14ac:dyDescent="0.2">
      <c r="A998" s="1" t="s">
        <v>5592</v>
      </c>
      <c r="B998" s="1" t="s">
        <v>1118</v>
      </c>
      <c r="C998" s="1">
        <v>78668.921839999995</v>
      </c>
      <c r="D998" s="1" t="s">
        <v>6511</v>
      </c>
      <c r="E998" s="1" t="s">
        <v>1240</v>
      </c>
      <c r="F998" s="2" t="s">
        <v>818</v>
      </c>
      <c r="G998" s="2">
        <v>7</v>
      </c>
    </row>
    <row r="999" spans="1:7" ht="25.5" x14ac:dyDescent="0.2">
      <c r="A999" s="1" t="s">
        <v>5594</v>
      </c>
      <c r="B999" s="1" t="s">
        <v>46</v>
      </c>
      <c r="C999" s="1">
        <v>85000</v>
      </c>
      <c r="D999" s="1" t="s">
        <v>381</v>
      </c>
      <c r="E999" s="1" t="s">
        <v>1240</v>
      </c>
      <c r="F999" s="2" t="s">
        <v>818</v>
      </c>
      <c r="G999" s="2">
        <v>10</v>
      </c>
    </row>
    <row r="1000" spans="1:7" ht="25.5" x14ac:dyDescent="0.2">
      <c r="A1000" s="1" t="s">
        <v>5596</v>
      </c>
      <c r="B1000" s="1" t="s">
        <v>2276</v>
      </c>
      <c r="C1000" s="1">
        <v>101990.9656</v>
      </c>
      <c r="D1000" s="1" t="s">
        <v>3027</v>
      </c>
      <c r="E1000" s="1" t="s">
        <v>1240</v>
      </c>
      <c r="F1000" s="2" t="s">
        <v>2333</v>
      </c>
      <c r="G1000" s="2">
        <v>20</v>
      </c>
    </row>
    <row r="1001" spans="1:7" ht="25.5" x14ac:dyDescent="0.2">
      <c r="A1001" s="1" t="s">
        <v>5597</v>
      </c>
      <c r="B1001" s="1" t="s">
        <v>1955</v>
      </c>
      <c r="C1001" s="1">
        <v>100614.72930000001</v>
      </c>
      <c r="D1001" s="1" t="s">
        <v>381</v>
      </c>
      <c r="E1001" s="1" t="s">
        <v>5350</v>
      </c>
      <c r="F1001" s="2" t="s">
        <v>2590</v>
      </c>
      <c r="G1001" s="2">
        <v>6</v>
      </c>
    </row>
    <row r="1002" spans="1:7" ht="25.5" x14ac:dyDescent="0.2">
      <c r="A1002" s="1" t="s">
        <v>5599</v>
      </c>
      <c r="B1002" s="1" t="s">
        <v>2757</v>
      </c>
      <c r="C1002" s="1">
        <v>86692.320789999998</v>
      </c>
      <c r="D1002" s="1" t="s">
        <v>6511</v>
      </c>
      <c r="E1002" s="1" t="s">
        <v>1240</v>
      </c>
      <c r="F1002" s="2" t="s">
        <v>2333</v>
      </c>
      <c r="G1002" s="2">
        <v>30</v>
      </c>
    </row>
    <row r="1003" spans="1:7" ht="25.5" x14ac:dyDescent="0.2">
      <c r="A1003" s="1" t="s">
        <v>5601</v>
      </c>
      <c r="B1003" s="1" t="s">
        <v>4787</v>
      </c>
      <c r="C1003" s="1">
        <v>122389.1588</v>
      </c>
      <c r="D1003" s="1" t="s">
        <v>6511</v>
      </c>
      <c r="E1003" s="1" t="s">
        <v>5350</v>
      </c>
      <c r="F1003" s="2" t="s">
        <v>2333</v>
      </c>
      <c r="G1003" s="2">
        <v>5</v>
      </c>
    </row>
    <row r="1004" spans="1:7" ht="25.5" x14ac:dyDescent="0.2">
      <c r="A1004" s="1" t="s">
        <v>5602</v>
      </c>
      <c r="B1004" s="1" t="s">
        <v>1583</v>
      </c>
      <c r="C1004" s="1">
        <v>6410.850007</v>
      </c>
      <c r="D1004" s="1" t="s">
        <v>3027</v>
      </c>
      <c r="E1004" s="1" t="s">
        <v>5350</v>
      </c>
      <c r="F1004" s="2" t="s">
        <v>2590</v>
      </c>
      <c r="G1004" s="2">
        <v>8</v>
      </c>
    </row>
    <row r="1005" spans="1:7" ht="25.5" x14ac:dyDescent="0.2">
      <c r="A1005" s="1" t="s">
        <v>5564</v>
      </c>
      <c r="B1005" s="1" t="s">
        <v>880</v>
      </c>
      <c r="C1005" s="1">
        <v>44000</v>
      </c>
      <c r="D1005" s="1" t="s">
        <v>6511</v>
      </c>
      <c r="E1005" s="1" t="s">
        <v>1240</v>
      </c>
      <c r="F1005" s="2" t="s">
        <v>818</v>
      </c>
      <c r="G1005" s="2">
        <v>3.5</v>
      </c>
    </row>
    <row r="1006" spans="1:7" ht="25.5" x14ac:dyDescent="0.2">
      <c r="A1006" s="1" t="s">
        <v>5557</v>
      </c>
      <c r="B1006" s="1" t="s">
        <v>5771</v>
      </c>
      <c r="C1006" s="1">
        <v>4451.9791720000003</v>
      </c>
      <c r="D1006" s="1" t="s">
        <v>4092</v>
      </c>
      <c r="E1006" s="1" t="s">
        <v>1240</v>
      </c>
      <c r="F1006" s="2" t="s">
        <v>2590</v>
      </c>
      <c r="G1006" s="2">
        <v>2.5</v>
      </c>
    </row>
    <row r="1007" spans="1:7" ht="25.5" x14ac:dyDescent="0.2">
      <c r="A1007" s="1" t="s">
        <v>5558</v>
      </c>
      <c r="B1007" s="1" t="s">
        <v>3415</v>
      </c>
      <c r="C1007" s="1">
        <v>4500</v>
      </c>
      <c r="D1007" s="1" t="s">
        <v>6511</v>
      </c>
      <c r="E1007" s="1" t="s">
        <v>1240</v>
      </c>
      <c r="F1007" s="2" t="s">
        <v>2590</v>
      </c>
      <c r="G1007" s="2">
        <v>6</v>
      </c>
    </row>
    <row r="1008" spans="1:7" ht="25.5" x14ac:dyDescent="0.2">
      <c r="A1008" s="1" t="s">
        <v>5555</v>
      </c>
      <c r="B1008" s="1" t="s">
        <v>3248</v>
      </c>
      <c r="C1008" s="1">
        <v>30273.45837</v>
      </c>
      <c r="D1008" s="1" t="s">
        <v>2893</v>
      </c>
      <c r="E1008" s="1" t="s">
        <v>1240</v>
      </c>
      <c r="F1008" s="2" t="s">
        <v>2590</v>
      </c>
      <c r="G1008" s="2">
        <v>6</v>
      </c>
    </row>
    <row r="1009" spans="1:7" ht="38.25" x14ac:dyDescent="0.2">
      <c r="A1009" s="1" t="s">
        <v>5556</v>
      </c>
      <c r="B1009" s="1" t="s">
        <v>3733</v>
      </c>
      <c r="C1009" s="1">
        <v>52000</v>
      </c>
      <c r="D1009" s="1" t="s">
        <v>6511</v>
      </c>
      <c r="E1009" s="1" t="s">
        <v>2431</v>
      </c>
      <c r="F1009" s="2" t="s">
        <v>818</v>
      </c>
      <c r="G1009" s="2">
        <v>5</v>
      </c>
    </row>
    <row r="1010" spans="1:7" ht="25.5" x14ac:dyDescent="0.2">
      <c r="A1010" s="1" t="s">
        <v>5552</v>
      </c>
      <c r="B1010" s="1" t="s">
        <v>3931</v>
      </c>
      <c r="C1010" s="1">
        <v>75000</v>
      </c>
      <c r="D1010" s="1" t="s">
        <v>5482</v>
      </c>
      <c r="E1010" s="1" t="s">
        <v>5350</v>
      </c>
      <c r="F1010" s="2" t="s">
        <v>6303</v>
      </c>
      <c r="G1010" s="2">
        <v>9</v>
      </c>
    </row>
    <row r="1011" spans="1:7" ht="38.25" x14ac:dyDescent="0.2">
      <c r="A1011" s="1" t="s">
        <v>5554</v>
      </c>
      <c r="B1011" s="1" t="s">
        <v>1243</v>
      </c>
      <c r="C1011" s="1">
        <v>17807.916689999998</v>
      </c>
      <c r="D1011" s="1" t="s">
        <v>6511</v>
      </c>
      <c r="E1011" s="1" t="s">
        <v>2431</v>
      </c>
      <c r="F1011" s="2" t="s">
        <v>2590</v>
      </c>
      <c r="G1011" s="2">
        <v>4</v>
      </c>
    </row>
    <row r="1012" spans="1:7" ht="25.5" x14ac:dyDescent="0.2">
      <c r="A1012" s="1" t="s">
        <v>5550</v>
      </c>
      <c r="B1012" s="1" t="s">
        <v>3274</v>
      </c>
      <c r="C1012" s="1">
        <v>177600</v>
      </c>
      <c r="D1012" s="1" t="s">
        <v>519</v>
      </c>
      <c r="E1012" s="1" t="s">
        <v>1240</v>
      </c>
      <c r="F1012" s="2" t="s">
        <v>4976</v>
      </c>
      <c r="G1012" s="2">
        <v>6</v>
      </c>
    </row>
    <row r="1013" spans="1:7" ht="25.5" x14ac:dyDescent="0.2">
      <c r="A1013" s="1" t="s">
        <v>5551</v>
      </c>
      <c r="B1013" s="1" t="s">
        <v>6265</v>
      </c>
      <c r="C1013" s="1">
        <v>11575.145850000001</v>
      </c>
      <c r="D1013" s="1" t="s">
        <v>6511</v>
      </c>
      <c r="E1013" s="1" t="s">
        <v>1240</v>
      </c>
      <c r="F1013" s="2" t="s">
        <v>2590</v>
      </c>
      <c r="G1013" s="2">
        <v>5</v>
      </c>
    </row>
    <row r="1014" spans="1:7" ht="25.5" x14ac:dyDescent="0.2">
      <c r="A1014" s="1" t="s">
        <v>5549</v>
      </c>
      <c r="B1014" s="1" t="s">
        <v>593</v>
      </c>
      <c r="C1014" s="1">
        <v>26678.388220000001</v>
      </c>
      <c r="D1014" s="1" t="s">
        <v>3027</v>
      </c>
      <c r="E1014" s="1" t="s">
        <v>1240</v>
      </c>
      <c r="F1014" s="2" t="s">
        <v>6303</v>
      </c>
      <c r="G1014" s="2">
        <v>10</v>
      </c>
    </row>
    <row r="1015" spans="1:7" ht="25.5" x14ac:dyDescent="0.2">
      <c r="A1015" s="1" t="s">
        <v>6108</v>
      </c>
      <c r="B1015" s="1" t="s">
        <v>397</v>
      </c>
      <c r="C1015" s="1">
        <v>126094.26179999999</v>
      </c>
      <c r="D1015" s="1" t="s">
        <v>5482</v>
      </c>
      <c r="E1015" s="1" t="s">
        <v>1240</v>
      </c>
      <c r="F1015" s="2" t="s">
        <v>6303</v>
      </c>
      <c r="G1015" s="2">
        <v>12</v>
      </c>
    </row>
    <row r="1016" spans="1:7" ht="25.5" x14ac:dyDescent="0.2">
      <c r="A1016" s="1" t="s">
        <v>6107</v>
      </c>
      <c r="B1016" s="1" t="s">
        <v>3969</v>
      </c>
      <c r="C1016" s="1">
        <v>6000</v>
      </c>
      <c r="D1016" s="1" t="s">
        <v>6511</v>
      </c>
      <c r="E1016" s="1" t="s">
        <v>1240</v>
      </c>
      <c r="F1016" s="2" t="s">
        <v>2590</v>
      </c>
      <c r="G1016" s="2">
        <v>2</v>
      </c>
    </row>
    <row r="1017" spans="1:7" ht="38.25" x14ac:dyDescent="0.2">
      <c r="A1017" s="1" t="s">
        <v>6110</v>
      </c>
      <c r="B1017" s="1" t="s">
        <v>4358</v>
      </c>
      <c r="C1017" s="1">
        <v>10000</v>
      </c>
      <c r="D1017" s="1" t="s">
        <v>381</v>
      </c>
      <c r="E1017" s="1" t="s">
        <v>2431</v>
      </c>
      <c r="F1017" s="2" t="s">
        <v>2590</v>
      </c>
      <c r="G1017" s="2">
        <v>6</v>
      </c>
    </row>
    <row r="1018" spans="1:7" ht="38.25" x14ac:dyDescent="0.2">
      <c r="A1018" s="1" t="s">
        <v>6109</v>
      </c>
      <c r="B1018" s="1" t="s">
        <v>1738</v>
      </c>
      <c r="C1018" s="1">
        <v>50000</v>
      </c>
      <c r="D1018" s="1" t="s">
        <v>6511</v>
      </c>
      <c r="E1018" s="1" t="s">
        <v>2431</v>
      </c>
      <c r="F1018" s="2" t="s">
        <v>818</v>
      </c>
      <c r="G1018" s="2">
        <v>2</v>
      </c>
    </row>
    <row r="1019" spans="1:7" ht="38.25" x14ac:dyDescent="0.2">
      <c r="A1019" s="1" t="s">
        <v>6112</v>
      </c>
      <c r="B1019" s="1" t="s">
        <v>2996</v>
      </c>
      <c r="C1019" s="1">
        <v>10000</v>
      </c>
      <c r="D1019" s="1" t="s">
        <v>3027</v>
      </c>
      <c r="E1019" s="1" t="s">
        <v>2431</v>
      </c>
      <c r="F1019" s="2" t="s">
        <v>2590</v>
      </c>
      <c r="G1019" s="2">
        <v>12</v>
      </c>
    </row>
    <row r="1020" spans="1:7" ht="38.25" x14ac:dyDescent="0.2">
      <c r="A1020" s="1" t="s">
        <v>6111</v>
      </c>
      <c r="B1020" s="1" t="s">
        <v>2693</v>
      </c>
      <c r="C1020" s="1">
        <v>50000</v>
      </c>
      <c r="D1020" s="1" t="s">
        <v>6511</v>
      </c>
      <c r="E1020" s="1" t="s">
        <v>2431</v>
      </c>
      <c r="F1020" s="2" t="s">
        <v>818</v>
      </c>
      <c r="G1020" s="2">
        <v>12</v>
      </c>
    </row>
    <row r="1021" spans="1:7" ht="25.5" x14ac:dyDescent="0.2">
      <c r="A1021" s="1" t="s">
        <v>6115</v>
      </c>
      <c r="B1021" s="1" t="s">
        <v>4186</v>
      </c>
      <c r="C1021" s="1">
        <v>20000</v>
      </c>
      <c r="D1021" s="1" t="s">
        <v>3027</v>
      </c>
      <c r="E1021" s="1" t="s">
        <v>1240</v>
      </c>
      <c r="F1021" s="2" t="s">
        <v>2590</v>
      </c>
      <c r="G1021" s="2">
        <v>1</v>
      </c>
    </row>
    <row r="1022" spans="1:7" ht="38.25" x14ac:dyDescent="0.2">
      <c r="A1022" s="1" t="s">
        <v>6113</v>
      </c>
      <c r="B1022" s="1" t="s">
        <v>3853</v>
      </c>
      <c r="C1022" s="1">
        <v>31523.565439999998</v>
      </c>
      <c r="D1022" s="1" t="s">
        <v>6511</v>
      </c>
      <c r="E1022" s="1" t="s">
        <v>2431</v>
      </c>
      <c r="F1022" s="2" t="s">
        <v>6303</v>
      </c>
      <c r="G1022" s="2">
        <v>3</v>
      </c>
    </row>
    <row r="1023" spans="1:7" ht="25.5" x14ac:dyDescent="0.2">
      <c r="A1023" s="1" t="s">
        <v>6117</v>
      </c>
      <c r="B1023" s="1" t="s">
        <v>5938</v>
      </c>
      <c r="C1023" s="1">
        <v>63519.971949999999</v>
      </c>
      <c r="D1023" s="1" t="s">
        <v>2089</v>
      </c>
      <c r="E1023" s="1" t="s">
        <v>1240</v>
      </c>
      <c r="F1023" s="2" t="s">
        <v>6303</v>
      </c>
      <c r="G1023" s="2">
        <v>10</v>
      </c>
    </row>
    <row r="1024" spans="1:7" ht="38.25" x14ac:dyDescent="0.2">
      <c r="A1024" s="1" t="s">
        <v>6116</v>
      </c>
      <c r="B1024" s="1" t="s">
        <v>527</v>
      </c>
      <c r="C1024" s="1">
        <v>35063.024519999999</v>
      </c>
      <c r="D1024" s="1" t="s">
        <v>2089</v>
      </c>
      <c r="E1024" s="1" t="s">
        <v>2431</v>
      </c>
      <c r="F1024" s="2" t="s">
        <v>6303</v>
      </c>
      <c r="G1024" s="2">
        <v>15</v>
      </c>
    </row>
    <row r="1025" spans="1:7" ht="25.5" x14ac:dyDescent="0.2">
      <c r="A1025" s="1" t="s">
        <v>6106</v>
      </c>
      <c r="B1025" s="1" t="s">
        <v>2263</v>
      </c>
      <c r="C1025" s="1">
        <v>55000</v>
      </c>
      <c r="D1025" s="1" t="s">
        <v>6511</v>
      </c>
      <c r="E1025" s="1" t="s">
        <v>1240</v>
      </c>
      <c r="F1025" s="2" t="s">
        <v>818</v>
      </c>
      <c r="G1025" s="2">
        <v>2</v>
      </c>
    </row>
    <row r="1026" spans="1:7" ht="38.25" x14ac:dyDescent="0.2">
      <c r="A1026" s="1" t="s">
        <v>6130</v>
      </c>
      <c r="B1026" s="1" t="s">
        <v>2321</v>
      </c>
      <c r="C1026" s="1">
        <v>38000</v>
      </c>
      <c r="D1026" s="1" t="s">
        <v>6511</v>
      </c>
      <c r="E1026" s="1" t="s">
        <v>2431</v>
      </c>
      <c r="F1026" s="2" t="s">
        <v>818</v>
      </c>
      <c r="G1026" s="2">
        <v>1</v>
      </c>
    </row>
    <row r="1027" spans="1:7" ht="38.25" x14ac:dyDescent="0.2">
      <c r="A1027" s="1" t="s">
        <v>6127</v>
      </c>
      <c r="B1027" s="1" t="s">
        <v>548</v>
      </c>
      <c r="C1027" s="1">
        <v>32054.250039999999</v>
      </c>
      <c r="D1027" s="1" t="s">
        <v>6511</v>
      </c>
      <c r="E1027" s="1" t="s">
        <v>2431</v>
      </c>
      <c r="F1027" s="2" t="s">
        <v>2590</v>
      </c>
      <c r="G1027" s="2">
        <v>1</v>
      </c>
    </row>
    <row r="1028" spans="1:7" ht="25.5" x14ac:dyDescent="0.2">
      <c r="A1028" s="1" t="s">
        <v>6126</v>
      </c>
      <c r="B1028" s="1" t="s">
        <v>5806</v>
      </c>
      <c r="C1028" s="1">
        <v>35500</v>
      </c>
      <c r="D1028" s="1" t="s">
        <v>6511</v>
      </c>
      <c r="E1028" s="1" t="s">
        <v>1240</v>
      </c>
      <c r="F1028" s="2" t="s">
        <v>818</v>
      </c>
      <c r="G1028" s="2">
        <v>20</v>
      </c>
    </row>
    <row r="1029" spans="1:7" ht="25.5" x14ac:dyDescent="0.2">
      <c r="A1029" s="1" t="s">
        <v>6125</v>
      </c>
      <c r="B1029" s="1" t="s">
        <v>683</v>
      </c>
      <c r="C1029" s="1">
        <v>62000</v>
      </c>
      <c r="D1029" s="1" t="s">
        <v>6511</v>
      </c>
      <c r="E1029" s="1" t="s">
        <v>5350</v>
      </c>
      <c r="F1029" s="2" t="s">
        <v>818</v>
      </c>
      <c r="G1029" s="2">
        <v>5</v>
      </c>
    </row>
    <row r="1030" spans="1:7" ht="38.25" x14ac:dyDescent="0.2">
      <c r="A1030" s="1" t="s">
        <v>6134</v>
      </c>
      <c r="B1030" s="1" t="s">
        <v>2613</v>
      </c>
      <c r="C1030" s="1">
        <v>33887.832849999999</v>
      </c>
      <c r="D1030" s="1" t="s">
        <v>6511</v>
      </c>
      <c r="E1030" s="1" t="s">
        <v>2431</v>
      </c>
      <c r="F1030" s="2" t="s">
        <v>6303</v>
      </c>
      <c r="G1030" s="2">
        <v>1</v>
      </c>
    </row>
    <row r="1031" spans="1:7" ht="25.5" x14ac:dyDescent="0.2">
      <c r="A1031" s="1" t="s">
        <v>6133</v>
      </c>
      <c r="B1031" s="1" t="s">
        <v>2780</v>
      </c>
      <c r="C1031" s="1">
        <v>60000</v>
      </c>
      <c r="D1031" s="1" t="s">
        <v>6511</v>
      </c>
      <c r="E1031" s="1" t="s">
        <v>5350</v>
      </c>
      <c r="F1031" s="2" t="s">
        <v>818</v>
      </c>
      <c r="G1031" s="2">
        <v>1</v>
      </c>
    </row>
    <row r="1032" spans="1:7" ht="38.25" x14ac:dyDescent="0.2">
      <c r="A1032" s="1" t="s">
        <v>6132</v>
      </c>
      <c r="B1032" s="1" t="s">
        <v>2741</v>
      </c>
      <c r="C1032" s="1">
        <v>32884</v>
      </c>
      <c r="D1032" s="1" t="s">
        <v>6511</v>
      </c>
      <c r="E1032" s="1" t="s">
        <v>2431</v>
      </c>
      <c r="F1032" s="2" t="s">
        <v>818</v>
      </c>
      <c r="G1032" s="2">
        <v>10</v>
      </c>
    </row>
    <row r="1033" spans="1:7" ht="25.5" x14ac:dyDescent="0.2">
      <c r="A1033" s="1" t="s">
        <v>6131</v>
      </c>
      <c r="B1033" s="1" t="s">
        <v>2690</v>
      </c>
      <c r="C1033" s="1">
        <v>42000</v>
      </c>
      <c r="D1033" s="1" t="s">
        <v>6511</v>
      </c>
      <c r="E1033" s="1" t="s">
        <v>1240</v>
      </c>
      <c r="F1033" s="2" t="s">
        <v>818</v>
      </c>
      <c r="G1033" s="2">
        <v>2</v>
      </c>
    </row>
    <row r="1034" spans="1:7" ht="25.5" x14ac:dyDescent="0.2">
      <c r="A1034" s="1" t="s">
        <v>6136</v>
      </c>
      <c r="B1034" s="1" t="s">
        <v>4728</v>
      </c>
      <c r="C1034" s="1">
        <v>68000</v>
      </c>
      <c r="D1034" s="1" t="s">
        <v>6511</v>
      </c>
      <c r="E1034" s="1" t="s">
        <v>1240</v>
      </c>
      <c r="F1034" s="2" t="s">
        <v>818</v>
      </c>
      <c r="G1034" s="2">
        <v>12</v>
      </c>
    </row>
    <row r="1035" spans="1:7" ht="25.5" x14ac:dyDescent="0.2">
      <c r="A1035" s="1" t="s">
        <v>6122</v>
      </c>
      <c r="B1035" s="1" t="s">
        <v>4177</v>
      </c>
      <c r="C1035" s="1">
        <v>85000</v>
      </c>
      <c r="D1035" s="1" t="s">
        <v>519</v>
      </c>
      <c r="E1035" s="1" t="s">
        <v>5350</v>
      </c>
      <c r="F1035" s="2" t="s">
        <v>818</v>
      </c>
      <c r="G1035" s="2">
        <v>8</v>
      </c>
    </row>
    <row r="1036" spans="1:7" ht="38.25" x14ac:dyDescent="0.2">
      <c r="A1036" s="1" t="s">
        <v>6123</v>
      </c>
      <c r="B1036" s="1" t="s">
        <v>3738</v>
      </c>
      <c r="C1036" s="1">
        <v>13000</v>
      </c>
      <c r="D1036" s="1" t="s">
        <v>6511</v>
      </c>
      <c r="E1036" s="1" t="s">
        <v>2431</v>
      </c>
      <c r="F1036" s="2" t="s">
        <v>1025</v>
      </c>
      <c r="G1036" s="2">
        <v>4</v>
      </c>
    </row>
    <row r="1037" spans="1:7" ht="25.5" x14ac:dyDescent="0.2">
      <c r="A1037" s="1" t="s">
        <v>6153</v>
      </c>
      <c r="B1037" s="1" t="s">
        <v>384</v>
      </c>
      <c r="C1037" s="1">
        <v>15000</v>
      </c>
      <c r="D1037" s="1" t="s">
        <v>6511</v>
      </c>
      <c r="E1037" s="1" t="s">
        <v>1240</v>
      </c>
      <c r="F1037" s="2" t="s">
        <v>2590</v>
      </c>
      <c r="G1037" s="2">
        <v>5</v>
      </c>
    </row>
    <row r="1038" spans="1:7" ht="25.5" x14ac:dyDescent="0.2">
      <c r="A1038" s="1" t="s">
        <v>6155</v>
      </c>
      <c r="B1038" s="1" t="s">
        <v>448</v>
      </c>
      <c r="C1038" s="1">
        <v>50000</v>
      </c>
      <c r="D1038" s="1" t="s">
        <v>2893</v>
      </c>
      <c r="E1038" s="1" t="s">
        <v>5881</v>
      </c>
      <c r="F1038" s="2" t="s">
        <v>2590</v>
      </c>
      <c r="G1038" s="2">
        <v>8</v>
      </c>
    </row>
    <row r="1039" spans="1:7" ht="25.5" x14ac:dyDescent="0.2">
      <c r="A1039" s="1" t="s">
        <v>6154</v>
      </c>
      <c r="B1039" s="1" t="s">
        <v>3855</v>
      </c>
      <c r="C1039" s="1">
        <v>7000</v>
      </c>
      <c r="D1039" s="1" t="s">
        <v>381</v>
      </c>
      <c r="E1039" s="1" t="s">
        <v>1240</v>
      </c>
      <c r="F1039" s="2" t="s">
        <v>2590</v>
      </c>
      <c r="G1039" s="2">
        <v>1</v>
      </c>
    </row>
    <row r="1040" spans="1:7" ht="25.5" x14ac:dyDescent="0.2">
      <c r="A1040" s="1" t="s">
        <v>6148</v>
      </c>
      <c r="B1040" s="1" t="s">
        <v>3493</v>
      </c>
      <c r="C1040" s="1">
        <v>140000</v>
      </c>
      <c r="D1040" s="1" t="s">
        <v>3027</v>
      </c>
      <c r="E1040" s="1" t="s">
        <v>1240</v>
      </c>
      <c r="F1040" s="2" t="s">
        <v>818</v>
      </c>
      <c r="G1040" s="2">
        <v>12</v>
      </c>
    </row>
    <row r="1041" spans="1:7" ht="25.5" x14ac:dyDescent="0.2">
      <c r="A1041" s="1" t="s">
        <v>6147</v>
      </c>
      <c r="B1041" s="1" t="s">
        <v>2487</v>
      </c>
      <c r="C1041" s="1">
        <v>7123.1666750000004</v>
      </c>
      <c r="D1041" s="1" t="s">
        <v>6511</v>
      </c>
      <c r="E1041" s="1" t="s">
        <v>5881</v>
      </c>
      <c r="F1041" s="2" t="s">
        <v>2590</v>
      </c>
      <c r="G1041" s="2">
        <v>2.5</v>
      </c>
    </row>
    <row r="1042" spans="1:7" ht="25.5" x14ac:dyDescent="0.2">
      <c r="A1042" s="1" t="s">
        <v>6150</v>
      </c>
      <c r="B1042" s="1" t="s">
        <v>447</v>
      </c>
      <c r="C1042" s="1">
        <v>58318.59607</v>
      </c>
      <c r="D1042" s="1" t="s">
        <v>6511</v>
      </c>
      <c r="E1042" s="1" t="s">
        <v>1240</v>
      </c>
      <c r="F1042" s="2" t="s">
        <v>6303</v>
      </c>
      <c r="G1042" s="2">
        <v>9</v>
      </c>
    </row>
    <row r="1043" spans="1:7" ht="25.5" x14ac:dyDescent="0.2">
      <c r="A1043" s="1" t="s">
        <v>6149</v>
      </c>
      <c r="B1043" s="1" t="s">
        <v>6225</v>
      </c>
      <c r="C1043" s="1">
        <v>12109.38335</v>
      </c>
      <c r="D1043" s="1" t="s">
        <v>3027</v>
      </c>
      <c r="E1043" s="1" t="s">
        <v>5881</v>
      </c>
      <c r="F1043" s="2" t="s">
        <v>2590</v>
      </c>
      <c r="G1043" s="2">
        <v>2</v>
      </c>
    </row>
    <row r="1044" spans="1:7" ht="25.5" x14ac:dyDescent="0.2">
      <c r="A1044" s="1" t="s">
        <v>6143</v>
      </c>
      <c r="B1044" s="1" t="s">
        <v>4579</v>
      </c>
      <c r="C1044" s="1">
        <v>55000</v>
      </c>
      <c r="D1044" s="1" t="s">
        <v>6511</v>
      </c>
      <c r="E1044" s="1" t="s">
        <v>1240</v>
      </c>
      <c r="F1044" s="2" t="s">
        <v>818</v>
      </c>
      <c r="G1044" s="2">
        <v>1</v>
      </c>
    </row>
    <row r="1045" spans="1:7" ht="25.5" x14ac:dyDescent="0.2">
      <c r="A1045" s="1" t="s">
        <v>6144</v>
      </c>
      <c r="B1045" s="1" t="s">
        <v>4956</v>
      </c>
      <c r="C1045" s="1">
        <v>60000</v>
      </c>
      <c r="D1045" s="1" t="s">
        <v>3027</v>
      </c>
      <c r="E1045" s="1" t="s">
        <v>5350</v>
      </c>
      <c r="F1045" s="2" t="s">
        <v>2590</v>
      </c>
      <c r="G1045" s="2">
        <v>16</v>
      </c>
    </row>
    <row r="1046" spans="1:7" ht="25.5" x14ac:dyDescent="0.2">
      <c r="A1046" s="1" t="s">
        <v>6146</v>
      </c>
      <c r="B1046" s="1" t="s">
        <v>5179</v>
      </c>
      <c r="C1046" s="1">
        <v>5698.53334</v>
      </c>
      <c r="D1046" s="1" t="s">
        <v>3027</v>
      </c>
      <c r="E1046" s="1" t="s">
        <v>1240</v>
      </c>
      <c r="F1046" s="2" t="s">
        <v>2590</v>
      </c>
      <c r="G1046" s="2">
        <v>5</v>
      </c>
    </row>
    <row r="1047" spans="1:7" ht="25.5" x14ac:dyDescent="0.2">
      <c r="A1047" s="1" t="s">
        <v>6179</v>
      </c>
      <c r="B1047" s="1" t="s">
        <v>4490</v>
      </c>
      <c r="C1047" s="1">
        <v>9376.2513880000006</v>
      </c>
      <c r="D1047" s="1" t="s">
        <v>4092</v>
      </c>
      <c r="E1047" s="1" t="s">
        <v>1240</v>
      </c>
      <c r="F1047" s="2" t="s">
        <v>4976</v>
      </c>
      <c r="G1047" s="2">
        <v>7</v>
      </c>
    </row>
    <row r="1048" spans="1:7" ht="25.5" x14ac:dyDescent="0.2">
      <c r="A1048" s="1" t="s">
        <v>6178</v>
      </c>
      <c r="B1048" s="1" t="s">
        <v>6097</v>
      </c>
      <c r="C1048" s="1">
        <v>94570.696320000003</v>
      </c>
      <c r="D1048" s="1" t="s">
        <v>6511</v>
      </c>
      <c r="E1048" s="1" t="s">
        <v>1240</v>
      </c>
      <c r="F1048" s="2" t="s">
        <v>6303</v>
      </c>
      <c r="G1048" s="2">
        <v>5</v>
      </c>
    </row>
    <row r="1049" spans="1:7" ht="25.5" x14ac:dyDescent="0.2">
      <c r="A1049" s="1" t="s">
        <v>6176</v>
      </c>
      <c r="B1049" s="1" t="s">
        <v>4868</v>
      </c>
      <c r="C1049" s="1">
        <v>36000</v>
      </c>
      <c r="D1049" s="1" t="s">
        <v>5482</v>
      </c>
      <c r="E1049" s="1" t="s">
        <v>1240</v>
      </c>
      <c r="F1049" s="2" t="s">
        <v>6303</v>
      </c>
      <c r="G1049" s="2">
        <v>5</v>
      </c>
    </row>
    <row r="1050" spans="1:7" ht="38.25" x14ac:dyDescent="0.2">
      <c r="A1050" s="1" t="s">
        <v>6175</v>
      </c>
      <c r="B1050" s="1" t="s">
        <v>3441</v>
      </c>
      <c r="C1050" s="1">
        <v>65889.291740000001</v>
      </c>
      <c r="D1050" s="1" t="s">
        <v>3027</v>
      </c>
      <c r="E1050" s="1" t="s">
        <v>2431</v>
      </c>
      <c r="F1050" s="2" t="s">
        <v>2590</v>
      </c>
      <c r="G1050" s="2">
        <v>4</v>
      </c>
    </row>
    <row r="1051" spans="1:7" ht="25.5" x14ac:dyDescent="0.2">
      <c r="A1051" s="1" t="s">
        <v>6174</v>
      </c>
      <c r="B1051" s="1" t="s">
        <v>839</v>
      </c>
      <c r="C1051" s="1">
        <v>106000</v>
      </c>
      <c r="D1051" s="1" t="s">
        <v>6511</v>
      </c>
      <c r="E1051" s="1" t="s">
        <v>5881</v>
      </c>
      <c r="F1051" s="2" t="s">
        <v>6303</v>
      </c>
      <c r="G1051" s="2">
        <v>7</v>
      </c>
    </row>
    <row r="1052" spans="1:7" ht="25.5" x14ac:dyDescent="0.2">
      <c r="A1052" s="1" t="s">
        <v>6172</v>
      </c>
      <c r="B1052" s="1" t="s">
        <v>3848</v>
      </c>
      <c r="C1052" s="1">
        <v>82888.555059999999</v>
      </c>
      <c r="D1052" s="1" t="s">
        <v>2089</v>
      </c>
      <c r="E1052" s="1" t="s">
        <v>1240</v>
      </c>
      <c r="F1052" s="2" t="s">
        <v>6303</v>
      </c>
      <c r="G1052" s="2">
        <v>18</v>
      </c>
    </row>
    <row r="1053" spans="1:7" ht="25.5" x14ac:dyDescent="0.2">
      <c r="A1053" s="1" t="s">
        <v>6171</v>
      </c>
      <c r="B1053" s="1" t="s">
        <v>2252</v>
      </c>
      <c r="C1053" s="1">
        <v>59819.107020000003</v>
      </c>
      <c r="D1053" s="1" t="s">
        <v>6511</v>
      </c>
      <c r="E1053" s="1" t="s">
        <v>5350</v>
      </c>
      <c r="F1053" s="2" t="s">
        <v>2333</v>
      </c>
      <c r="G1053" s="2">
        <v>10</v>
      </c>
    </row>
    <row r="1054" spans="1:7" ht="38.25" x14ac:dyDescent="0.2">
      <c r="A1054" s="1" t="s">
        <v>6167</v>
      </c>
      <c r="B1054" s="1" t="s">
        <v>3462</v>
      </c>
      <c r="C1054" s="1">
        <v>6545</v>
      </c>
      <c r="D1054" s="1" t="s">
        <v>3027</v>
      </c>
      <c r="E1054" s="1" t="s">
        <v>2431</v>
      </c>
      <c r="F1054" s="2" t="s">
        <v>2590</v>
      </c>
      <c r="G1054" s="2">
        <v>9</v>
      </c>
    </row>
    <row r="1055" spans="1:7" ht="25.5" x14ac:dyDescent="0.2">
      <c r="A1055" s="1" t="s">
        <v>6170</v>
      </c>
      <c r="B1055" s="1" t="s">
        <v>1984</v>
      </c>
      <c r="C1055" s="1">
        <v>17807.916689999998</v>
      </c>
      <c r="D1055" s="1" t="s">
        <v>3027</v>
      </c>
      <c r="E1055" s="1" t="s">
        <v>5350</v>
      </c>
      <c r="F1055" s="2" t="s">
        <v>2590</v>
      </c>
      <c r="G1055" s="2">
        <v>13</v>
      </c>
    </row>
    <row r="1056" spans="1:7" ht="25.5" x14ac:dyDescent="0.2">
      <c r="A1056" s="1" t="s">
        <v>6163</v>
      </c>
      <c r="B1056" s="1" t="s">
        <v>4396</v>
      </c>
      <c r="C1056" s="1">
        <v>54000</v>
      </c>
      <c r="D1056" s="1" t="s">
        <v>2893</v>
      </c>
      <c r="E1056" s="1" t="s">
        <v>1240</v>
      </c>
      <c r="F1056" s="2" t="s">
        <v>818</v>
      </c>
      <c r="G1056" s="2">
        <v>10</v>
      </c>
    </row>
    <row r="1057" spans="1:7" ht="25.5" x14ac:dyDescent="0.2">
      <c r="A1057" s="1" t="s">
        <v>6165</v>
      </c>
      <c r="B1057" s="1" t="s">
        <v>5016</v>
      </c>
      <c r="C1057" s="1">
        <v>100000</v>
      </c>
      <c r="D1057" s="1" t="s">
        <v>5482</v>
      </c>
      <c r="E1057" s="1" t="s">
        <v>5350</v>
      </c>
      <c r="F1057" s="2" t="s">
        <v>818</v>
      </c>
      <c r="G1057" s="2">
        <v>4</v>
      </c>
    </row>
    <row r="1058" spans="1:7" ht="25.5" x14ac:dyDescent="0.2">
      <c r="A1058" s="1" t="s">
        <v>5947</v>
      </c>
      <c r="B1058" s="1" t="s">
        <v>5886</v>
      </c>
      <c r="C1058" s="1">
        <v>49168.076150000001</v>
      </c>
      <c r="D1058" s="1" t="s">
        <v>6511</v>
      </c>
      <c r="E1058" s="1" t="s">
        <v>1240</v>
      </c>
      <c r="F1058" s="2" t="s">
        <v>818</v>
      </c>
      <c r="G1058" s="2">
        <v>5</v>
      </c>
    </row>
    <row r="1059" spans="1:7" ht="25.5" x14ac:dyDescent="0.2">
      <c r="A1059" s="1" t="s">
        <v>5948</v>
      </c>
      <c r="B1059" s="1" t="s">
        <v>4488</v>
      </c>
      <c r="C1059" s="1">
        <v>4019</v>
      </c>
      <c r="D1059" s="1" t="s">
        <v>1409</v>
      </c>
      <c r="E1059" s="1" t="s">
        <v>5350</v>
      </c>
      <c r="F1059" s="2" t="s">
        <v>2590</v>
      </c>
      <c r="G1059" s="2">
        <v>3</v>
      </c>
    </row>
    <row r="1060" spans="1:7" ht="25.5" x14ac:dyDescent="0.2">
      <c r="A1060" s="1" t="s">
        <v>5945</v>
      </c>
      <c r="B1060" s="1" t="s">
        <v>263</v>
      </c>
      <c r="C1060" s="1">
        <v>15000</v>
      </c>
      <c r="D1060" s="1" t="s">
        <v>6511</v>
      </c>
      <c r="E1060" s="1" t="s">
        <v>1240</v>
      </c>
      <c r="F1060" s="2" t="s">
        <v>2590</v>
      </c>
      <c r="G1060" s="2">
        <v>5</v>
      </c>
    </row>
    <row r="1061" spans="1:7" ht="38.25" x14ac:dyDescent="0.2">
      <c r="A1061" s="1" t="s">
        <v>5946</v>
      </c>
      <c r="B1061" s="1" t="s">
        <v>6443</v>
      </c>
      <c r="C1061" s="1">
        <v>17807.916689999998</v>
      </c>
      <c r="D1061" s="1" t="s">
        <v>6511</v>
      </c>
      <c r="E1061" s="1" t="s">
        <v>2431</v>
      </c>
      <c r="F1061" s="2" t="s">
        <v>2590</v>
      </c>
      <c r="G1061" s="2">
        <v>4</v>
      </c>
    </row>
    <row r="1062" spans="1:7" ht="38.25" x14ac:dyDescent="0.2">
      <c r="A1062" s="1" t="s">
        <v>5950</v>
      </c>
      <c r="B1062" s="1" t="s">
        <v>3349</v>
      </c>
      <c r="C1062" s="1">
        <v>12000</v>
      </c>
      <c r="D1062" s="1" t="s">
        <v>381</v>
      </c>
      <c r="E1062" s="1" t="s">
        <v>2431</v>
      </c>
      <c r="F1062" s="2" t="s">
        <v>2590</v>
      </c>
      <c r="G1062" s="2">
        <v>3</v>
      </c>
    </row>
    <row r="1063" spans="1:7" ht="25.5" x14ac:dyDescent="0.2">
      <c r="A1063" s="1" t="s">
        <v>5952</v>
      </c>
      <c r="B1063" s="1" t="s">
        <v>1181</v>
      </c>
      <c r="C1063" s="1">
        <v>2225.9895860000001</v>
      </c>
      <c r="D1063" s="1" t="s">
        <v>6511</v>
      </c>
      <c r="E1063" s="1" t="s">
        <v>5350</v>
      </c>
      <c r="F1063" s="2" t="s">
        <v>2590</v>
      </c>
      <c r="G1063" s="2">
        <v>4</v>
      </c>
    </row>
    <row r="1064" spans="1:7" ht="38.25" x14ac:dyDescent="0.2">
      <c r="A1064" s="1" t="s">
        <v>5953</v>
      </c>
      <c r="B1064" s="1" t="s">
        <v>203</v>
      </c>
      <c r="C1064" s="1">
        <v>86000</v>
      </c>
      <c r="D1064" s="1" t="s">
        <v>6511</v>
      </c>
      <c r="E1064" s="1" t="s">
        <v>2431</v>
      </c>
      <c r="F1064" s="2" t="s">
        <v>2590</v>
      </c>
      <c r="G1064" s="2">
        <v>3</v>
      </c>
    </row>
    <row r="1065" spans="1:7" ht="25.5" x14ac:dyDescent="0.2">
      <c r="A1065" s="1" t="s">
        <v>5958</v>
      </c>
      <c r="B1065" s="1" t="s">
        <v>1334</v>
      </c>
      <c r="C1065" s="1">
        <v>6054.6916739999997</v>
      </c>
      <c r="D1065" s="1" t="s">
        <v>3027</v>
      </c>
      <c r="E1065" s="1" t="s">
        <v>1240</v>
      </c>
      <c r="F1065" s="2" t="s">
        <v>2590</v>
      </c>
      <c r="G1065" s="2">
        <v>5</v>
      </c>
    </row>
    <row r="1066" spans="1:7" ht="25.5" x14ac:dyDescent="0.2">
      <c r="A1066" s="1" t="s">
        <v>5956</v>
      </c>
      <c r="B1066" s="1" t="s">
        <v>2344</v>
      </c>
      <c r="C1066" s="1">
        <v>3360</v>
      </c>
      <c r="D1066" s="1" t="s">
        <v>6511</v>
      </c>
      <c r="E1066" s="1" t="s">
        <v>5881</v>
      </c>
      <c r="F1066" s="2" t="s">
        <v>2590</v>
      </c>
      <c r="G1066" s="2">
        <v>3</v>
      </c>
    </row>
    <row r="1067" spans="1:7" ht="38.25" x14ac:dyDescent="0.2">
      <c r="A1067" s="1" t="s">
        <v>5955</v>
      </c>
      <c r="B1067" s="1" t="s">
        <v>1378</v>
      </c>
      <c r="C1067" s="1">
        <v>10000</v>
      </c>
      <c r="D1067" s="1" t="s">
        <v>2893</v>
      </c>
      <c r="E1067" s="1" t="s">
        <v>2431</v>
      </c>
      <c r="F1067" s="2" t="s">
        <v>2590</v>
      </c>
      <c r="G1067" s="2">
        <v>1</v>
      </c>
    </row>
    <row r="1068" spans="1:7" ht="25.5" x14ac:dyDescent="0.2">
      <c r="A1068" s="1" t="s">
        <v>5954</v>
      </c>
      <c r="B1068" s="1" t="s">
        <v>3779</v>
      </c>
      <c r="C1068" s="1">
        <v>70000</v>
      </c>
      <c r="D1068" s="1" t="s">
        <v>6511</v>
      </c>
      <c r="E1068" s="1" t="s">
        <v>1240</v>
      </c>
      <c r="F1068" s="2" t="s">
        <v>818</v>
      </c>
      <c r="G1068" s="2">
        <v>9</v>
      </c>
    </row>
    <row r="1069" spans="1:7" ht="25.5" x14ac:dyDescent="0.2">
      <c r="A1069" s="1" t="s">
        <v>5964</v>
      </c>
      <c r="B1069" s="1" t="s">
        <v>2222</v>
      </c>
      <c r="C1069" s="1">
        <v>155000</v>
      </c>
      <c r="D1069" s="1" t="s">
        <v>3027</v>
      </c>
      <c r="E1069" s="1" t="s">
        <v>5881</v>
      </c>
      <c r="F1069" s="2" t="s">
        <v>818</v>
      </c>
      <c r="G1069" s="2">
        <v>14</v>
      </c>
    </row>
    <row r="1070" spans="1:7" ht="25.5" x14ac:dyDescent="0.2">
      <c r="A1070" s="1" t="s">
        <v>5965</v>
      </c>
      <c r="B1070" s="1" t="s">
        <v>6573</v>
      </c>
      <c r="C1070" s="1">
        <v>225000</v>
      </c>
      <c r="D1070" s="1" t="s">
        <v>2893</v>
      </c>
      <c r="E1070" s="1" t="s">
        <v>1240</v>
      </c>
      <c r="F1070" s="2" t="s">
        <v>818</v>
      </c>
      <c r="G1070" s="2">
        <v>15</v>
      </c>
    </row>
    <row r="1071" spans="1:7" ht="38.25" x14ac:dyDescent="0.2">
      <c r="A1071" s="1" t="s">
        <v>5966</v>
      </c>
      <c r="B1071" s="1" t="s">
        <v>2052</v>
      </c>
      <c r="C1071" s="1">
        <v>10000</v>
      </c>
      <c r="D1071" s="1" t="s">
        <v>381</v>
      </c>
      <c r="E1071" s="1" t="s">
        <v>2431</v>
      </c>
      <c r="F1071" s="2" t="s">
        <v>2590</v>
      </c>
      <c r="G1071" s="2">
        <v>2</v>
      </c>
    </row>
    <row r="1072" spans="1:7" ht="25.5" x14ac:dyDescent="0.2">
      <c r="A1072" s="1" t="s">
        <v>5967</v>
      </c>
      <c r="B1072" s="1" t="s">
        <v>4770</v>
      </c>
      <c r="C1072" s="1">
        <v>5342.3750060000002</v>
      </c>
      <c r="D1072" s="1" t="s">
        <v>6511</v>
      </c>
      <c r="E1072" s="1" t="s">
        <v>1240</v>
      </c>
      <c r="F1072" s="2" t="s">
        <v>2590</v>
      </c>
      <c r="G1072" s="2">
        <v>8</v>
      </c>
    </row>
    <row r="1073" spans="1:7" ht="25.5" x14ac:dyDescent="0.2">
      <c r="A1073" s="1" t="s">
        <v>5970</v>
      </c>
      <c r="B1073" s="1" t="s">
        <v>1281</v>
      </c>
      <c r="C1073" s="1">
        <v>85672.411139999997</v>
      </c>
      <c r="D1073" s="1" t="s">
        <v>5482</v>
      </c>
      <c r="E1073" s="1" t="s">
        <v>1240</v>
      </c>
      <c r="F1073" s="2" t="s">
        <v>2333</v>
      </c>
      <c r="G1073" s="2">
        <v>6</v>
      </c>
    </row>
    <row r="1074" spans="1:7" ht="25.5" x14ac:dyDescent="0.2">
      <c r="A1074" s="1" t="s">
        <v>5974</v>
      </c>
      <c r="B1074" s="1" t="s">
        <v>1803</v>
      </c>
      <c r="C1074" s="1">
        <v>4273.9000050000004</v>
      </c>
      <c r="D1074" s="1" t="s">
        <v>2089</v>
      </c>
      <c r="E1074" s="1" t="s">
        <v>5350</v>
      </c>
      <c r="F1074" s="2" t="s">
        <v>2590</v>
      </c>
      <c r="G1074" s="2">
        <v>15</v>
      </c>
    </row>
    <row r="1075" spans="1:7" ht="38.25" x14ac:dyDescent="0.2">
      <c r="A1075" s="1" t="s">
        <v>5973</v>
      </c>
      <c r="B1075" s="1" t="s">
        <v>3367</v>
      </c>
      <c r="C1075" s="1">
        <v>8903.9583440000006</v>
      </c>
      <c r="D1075" s="1" t="s">
        <v>3027</v>
      </c>
      <c r="E1075" s="1" t="s">
        <v>2431</v>
      </c>
      <c r="F1075" s="2" t="s">
        <v>2590</v>
      </c>
      <c r="G1075" s="2">
        <v>20</v>
      </c>
    </row>
    <row r="1076" spans="1:7" ht="25.5" x14ac:dyDescent="0.2">
      <c r="A1076" s="1" t="s">
        <v>5977</v>
      </c>
      <c r="B1076" s="1" t="s">
        <v>1046</v>
      </c>
      <c r="C1076" s="1">
        <v>66199.487429999994</v>
      </c>
      <c r="D1076" s="1" t="s">
        <v>3027</v>
      </c>
      <c r="E1076" s="1" t="s">
        <v>1240</v>
      </c>
      <c r="F1076" s="2" t="s">
        <v>6303</v>
      </c>
      <c r="G1076" s="2">
        <v>23</v>
      </c>
    </row>
    <row r="1077" spans="1:7" ht="25.5" x14ac:dyDescent="0.2">
      <c r="A1077" s="1" t="s">
        <v>5976</v>
      </c>
      <c r="B1077" s="1" t="s">
        <v>5642</v>
      </c>
      <c r="C1077" s="1">
        <v>5698.53334</v>
      </c>
      <c r="D1077" s="1" t="s">
        <v>6511</v>
      </c>
      <c r="E1077" s="1" t="s">
        <v>1240</v>
      </c>
      <c r="F1077" s="2" t="s">
        <v>2590</v>
      </c>
      <c r="G1077" s="2">
        <v>2.5</v>
      </c>
    </row>
    <row r="1078" spans="1:7" ht="25.5" x14ac:dyDescent="0.2">
      <c r="A1078" s="1" t="s">
        <v>5979</v>
      </c>
      <c r="B1078" s="1" t="s">
        <v>1287</v>
      </c>
      <c r="C1078" s="1">
        <v>34675.921990000003</v>
      </c>
      <c r="D1078" s="1" t="s">
        <v>3027</v>
      </c>
      <c r="E1078" s="1" t="s">
        <v>1240</v>
      </c>
      <c r="F1078" s="2" t="s">
        <v>6303</v>
      </c>
      <c r="G1078" s="2">
        <v>17</v>
      </c>
    </row>
    <row r="1079" spans="1:7" ht="38.25" x14ac:dyDescent="0.2">
      <c r="A1079" s="1" t="s">
        <v>5978</v>
      </c>
      <c r="B1079" s="1" t="s">
        <v>5747</v>
      </c>
      <c r="C1079" s="1">
        <v>31200</v>
      </c>
      <c r="D1079" s="1" t="s">
        <v>381</v>
      </c>
      <c r="E1079" s="1" t="s">
        <v>2431</v>
      </c>
      <c r="F1079" s="2" t="s">
        <v>2590</v>
      </c>
      <c r="G1079" s="2">
        <v>11</v>
      </c>
    </row>
    <row r="1080" spans="1:7" ht="38.25" x14ac:dyDescent="0.2">
      <c r="A1080" s="1" t="s">
        <v>5991</v>
      </c>
      <c r="B1080" s="1" t="s">
        <v>163</v>
      </c>
      <c r="C1080" s="1">
        <v>55068.245289999999</v>
      </c>
      <c r="D1080" s="1" t="s">
        <v>5482</v>
      </c>
      <c r="E1080" s="1" t="s">
        <v>2431</v>
      </c>
      <c r="F1080" s="2" t="s">
        <v>818</v>
      </c>
      <c r="G1080" s="2">
        <v>1</v>
      </c>
    </row>
    <row r="1081" spans="1:7" ht="38.25" x14ac:dyDescent="0.2">
      <c r="A1081" s="1" t="s">
        <v>5992</v>
      </c>
      <c r="B1081" s="1" t="s">
        <v>2002</v>
      </c>
      <c r="C1081" s="1">
        <v>13000</v>
      </c>
      <c r="D1081" s="1" t="s">
        <v>6511</v>
      </c>
      <c r="E1081" s="1" t="s">
        <v>2431</v>
      </c>
      <c r="F1081" s="2" t="s">
        <v>6303</v>
      </c>
      <c r="G1081" s="2">
        <v>6</v>
      </c>
    </row>
    <row r="1082" spans="1:7" ht="25.5" x14ac:dyDescent="0.2">
      <c r="A1082" s="1" t="s">
        <v>5988</v>
      </c>
      <c r="B1082" s="1" t="s">
        <v>182</v>
      </c>
      <c r="C1082" s="1">
        <v>92000</v>
      </c>
      <c r="D1082" s="1" t="s">
        <v>381</v>
      </c>
      <c r="E1082" s="1" t="s">
        <v>5350</v>
      </c>
      <c r="F1082" s="2" t="s">
        <v>818</v>
      </c>
      <c r="G1082" s="2">
        <v>12</v>
      </c>
    </row>
    <row r="1083" spans="1:7" ht="38.25" x14ac:dyDescent="0.2">
      <c r="A1083" s="1" t="s">
        <v>5989</v>
      </c>
      <c r="B1083" s="1" t="s">
        <v>2809</v>
      </c>
      <c r="C1083" s="1">
        <v>85000</v>
      </c>
      <c r="D1083" s="1" t="s">
        <v>3027</v>
      </c>
      <c r="E1083" s="1" t="s">
        <v>2431</v>
      </c>
      <c r="F1083" s="2" t="s">
        <v>818</v>
      </c>
      <c r="G1083" s="2">
        <v>10</v>
      </c>
    </row>
    <row r="1084" spans="1:7" ht="25.5" x14ac:dyDescent="0.2">
      <c r="A1084" s="1" t="s">
        <v>6001</v>
      </c>
      <c r="B1084" s="1" t="s">
        <v>4321</v>
      </c>
      <c r="C1084" s="1">
        <v>11000</v>
      </c>
      <c r="D1084" s="1" t="s">
        <v>6511</v>
      </c>
      <c r="E1084" s="1" t="s">
        <v>1240</v>
      </c>
      <c r="F1084" s="2" t="s">
        <v>4976</v>
      </c>
      <c r="G1084" s="2">
        <v>8</v>
      </c>
    </row>
    <row r="1085" spans="1:7" ht="25.5" x14ac:dyDescent="0.2">
      <c r="A1085" s="1" t="s">
        <v>6000</v>
      </c>
      <c r="B1085" s="1" t="s">
        <v>4321</v>
      </c>
      <c r="C1085" s="1">
        <v>38111.98317</v>
      </c>
      <c r="D1085" s="1" t="s">
        <v>6511</v>
      </c>
      <c r="E1085" s="1" t="s">
        <v>5881</v>
      </c>
      <c r="F1085" s="2" t="s">
        <v>6303</v>
      </c>
      <c r="G1085" s="2">
        <v>12</v>
      </c>
    </row>
    <row r="1086" spans="1:7" ht="25.5" x14ac:dyDescent="0.2">
      <c r="A1086" s="1" t="s">
        <v>5998</v>
      </c>
      <c r="B1086" s="1" t="s">
        <v>4340</v>
      </c>
      <c r="C1086" s="1">
        <v>49000</v>
      </c>
      <c r="D1086" s="1" t="s">
        <v>6511</v>
      </c>
      <c r="E1086" s="1" t="s">
        <v>5350</v>
      </c>
      <c r="F1086" s="2" t="s">
        <v>818</v>
      </c>
      <c r="G1086" s="2">
        <v>3</v>
      </c>
    </row>
    <row r="1087" spans="1:7" ht="25.5" x14ac:dyDescent="0.2">
      <c r="A1087" s="1" t="s">
        <v>5996</v>
      </c>
      <c r="B1087" s="1" t="s">
        <v>4982</v>
      </c>
      <c r="C1087" s="1">
        <v>59000</v>
      </c>
      <c r="D1087" s="1" t="s">
        <v>3027</v>
      </c>
      <c r="E1087" s="1" t="s">
        <v>5881</v>
      </c>
      <c r="F1087" s="2" t="s">
        <v>818</v>
      </c>
      <c r="G1087" s="2">
        <v>3</v>
      </c>
    </row>
    <row r="1088" spans="1:7" ht="25.5" x14ac:dyDescent="0.2">
      <c r="A1088" s="1" t="s">
        <v>5995</v>
      </c>
      <c r="B1088" s="1" t="s">
        <v>1136</v>
      </c>
      <c r="C1088" s="1">
        <v>55000</v>
      </c>
      <c r="D1088" s="1" t="s">
        <v>6511</v>
      </c>
      <c r="E1088" s="1" t="s">
        <v>1240</v>
      </c>
      <c r="F1088" s="2" t="s">
        <v>818</v>
      </c>
      <c r="G1088" s="2">
        <v>15</v>
      </c>
    </row>
    <row r="1089" spans="1:7" ht="25.5" x14ac:dyDescent="0.2">
      <c r="A1089" s="1" t="s">
        <v>5994</v>
      </c>
      <c r="B1089" s="1" t="s">
        <v>479</v>
      </c>
      <c r="C1089" s="1">
        <v>75000</v>
      </c>
      <c r="D1089" s="1" t="s">
        <v>519</v>
      </c>
      <c r="E1089" s="1" t="s">
        <v>1240</v>
      </c>
      <c r="F1089" s="2" t="s">
        <v>818</v>
      </c>
      <c r="G1089" s="2">
        <v>10</v>
      </c>
    </row>
    <row r="1090" spans="1:7" ht="25.5" x14ac:dyDescent="0.2">
      <c r="A1090" s="1" t="s">
        <v>6004</v>
      </c>
      <c r="B1090" s="1" t="s">
        <v>4419</v>
      </c>
      <c r="C1090" s="1">
        <v>50307.817779999998</v>
      </c>
      <c r="D1090" s="1" t="s">
        <v>3027</v>
      </c>
      <c r="E1090" s="1" t="s">
        <v>5881</v>
      </c>
      <c r="F1090" s="2" t="s">
        <v>6303</v>
      </c>
      <c r="G1090" s="2">
        <v>5</v>
      </c>
    </row>
    <row r="1091" spans="1:7" ht="38.25" x14ac:dyDescent="0.2">
      <c r="A1091" s="1" t="s">
        <v>6005</v>
      </c>
      <c r="B1091" s="1" t="s">
        <v>5835</v>
      </c>
      <c r="C1091" s="1">
        <v>30500</v>
      </c>
      <c r="D1091" s="1" t="s">
        <v>6511</v>
      </c>
      <c r="E1091" s="1" t="s">
        <v>2431</v>
      </c>
      <c r="F1091" s="2" t="s">
        <v>1025</v>
      </c>
      <c r="G1091" s="2">
        <v>8</v>
      </c>
    </row>
    <row r="1092" spans="1:7" ht="25.5" x14ac:dyDescent="0.2">
      <c r="A1092" s="1" t="s">
        <v>6006</v>
      </c>
      <c r="B1092" s="1" t="s">
        <v>1434</v>
      </c>
      <c r="C1092" s="1">
        <v>80000</v>
      </c>
      <c r="D1092" s="1" t="s">
        <v>1409</v>
      </c>
      <c r="E1092" s="1" t="s">
        <v>5350</v>
      </c>
      <c r="F1092" s="2" t="s">
        <v>818</v>
      </c>
      <c r="G1092" s="2">
        <v>2</v>
      </c>
    </row>
    <row r="1093" spans="1:7" ht="25.5" x14ac:dyDescent="0.2">
      <c r="A1093" s="1" t="s">
        <v>6013</v>
      </c>
      <c r="B1093" s="1" t="s">
        <v>3012</v>
      </c>
      <c r="C1093" s="1">
        <v>12000</v>
      </c>
      <c r="D1093" s="1" t="s">
        <v>6511</v>
      </c>
      <c r="E1093" s="1" t="s">
        <v>5350</v>
      </c>
      <c r="F1093" s="2" t="s">
        <v>818</v>
      </c>
      <c r="G1093" s="2">
        <v>1</v>
      </c>
    </row>
    <row r="1094" spans="1:7" ht="25.5" x14ac:dyDescent="0.2">
      <c r="A1094" s="1" t="s">
        <v>6012</v>
      </c>
      <c r="B1094" s="1" t="s">
        <v>3012</v>
      </c>
      <c r="C1094" s="1">
        <v>48500</v>
      </c>
      <c r="D1094" s="1" t="s">
        <v>6511</v>
      </c>
      <c r="E1094" s="1" t="s">
        <v>1240</v>
      </c>
      <c r="F1094" s="2" t="s">
        <v>818</v>
      </c>
      <c r="G1094" s="2">
        <v>6</v>
      </c>
    </row>
    <row r="1095" spans="1:7" ht="25.5" x14ac:dyDescent="0.2">
      <c r="A1095" s="1" t="s">
        <v>6015</v>
      </c>
      <c r="B1095" s="1" t="s">
        <v>4608</v>
      </c>
      <c r="C1095" s="1">
        <v>63047.130879999997</v>
      </c>
      <c r="D1095" s="1" t="s">
        <v>1409</v>
      </c>
      <c r="E1095" s="1" t="s">
        <v>5350</v>
      </c>
      <c r="F1095" s="2" t="s">
        <v>6303</v>
      </c>
      <c r="G1095" s="2">
        <v>25</v>
      </c>
    </row>
    <row r="1096" spans="1:7" ht="25.5" x14ac:dyDescent="0.2">
      <c r="A1096" s="1" t="s">
        <v>6014</v>
      </c>
      <c r="B1096" s="1" t="s">
        <v>2659</v>
      </c>
      <c r="C1096" s="1">
        <v>3419.1200039999999</v>
      </c>
      <c r="D1096" s="1" t="s">
        <v>6511</v>
      </c>
      <c r="E1096" s="1" t="s">
        <v>1240</v>
      </c>
      <c r="F1096" s="2" t="s">
        <v>2590</v>
      </c>
      <c r="G1096" s="2">
        <v>5</v>
      </c>
    </row>
    <row r="1097" spans="1:7" ht="25.5" x14ac:dyDescent="0.2">
      <c r="A1097" s="1" t="s">
        <v>6008</v>
      </c>
      <c r="B1097" s="1" t="s">
        <v>6497</v>
      </c>
      <c r="C1097" s="1">
        <v>87734.690300000002</v>
      </c>
      <c r="D1097" s="1" t="s">
        <v>3027</v>
      </c>
      <c r="E1097" s="1" t="s">
        <v>1240</v>
      </c>
      <c r="F1097" s="2" t="s">
        <v>2333</v>
      </c>
      <c r="G1097" s="2">
        <v>6</v>
      </c>
    </row>
    <row r="1098" spans="1:7" ht="38.25" x14ac:dyDescent="0.2">
      <c r="A1098" s="1" t="s">
        <v>6007</v>
      </c>
      <c r="B1098" s="1" t="s">
        <v>5827</v>
      </c>
      <c r="C1098" s="1">
        <v>56628.754650000003</v>
      </c>
      <c r="D1098" s="1" t="s">
        <v>6511</v>
      </c>
      <c r="E1098" s="1" t="s">
        <v>2431</v>
      </c>
      <c r="F1098" s="2" t="s">
        <v>2333</v>
      </c>
      <c r="G1098" s="2">
        <v>6</v>
      </c>
    </row>
    <row r="1099" spans="1:7" ht="38.25" x14ac:dyDescent="0.2">
      <c r="A1099" s="1" t="s">
        <v>6011</v>
      </c>
      <c r="B1099" s="1" t="s">
        <v>1524</v>
      </c>
      <c r="C1099" s="1">
        <v>8013.5625090000003</v>
      </c>
      <c r="D1099" s="1" t="s">
        <v>381</v>
      </c>
      <c r="E1099" s="1" t="s">
        <v>2431</v>
      </c>
      <c r="F1099" s="2" t="s">
        <v>2590</v>
      </c>
      <c r="G1099" s="2">
        <v>4</v>
      </c>
    </row>
    <row r="1100" spans="1:7" ht="25.5" x14ac:dyDescent="0.2">
      <c r="A1100" s="1" t="s">
        <v>6009</v>
      </c>
      <c r="B1100" s="1" t="s">
        <v>4498</v>
      </c>
      <c r="C1100" s="1">
        <v>3561.583337</v>
      </c>
      <c r="D1100" s="1" t="s">
        <v>6511</v>
      </c>
      <c r="E1100" s="1" t="s">
        <v>5881</v>
      </c>
      <c r="F1100" s="2" t="s">
        <v>2590</v>
      </c>
      <c r="G1100" s="2">
        <v>16</v>
      </c>
    </row>
    <row r="1101" spans="1:7" ht="25.5" x14ac:dyDescent="0.2">
      <c r="A1101" s="1" t="s">
        <v>6022</v>
      </c>
      <c r="B1101" s="1" t="s">
        <v>6302</v>
      </c>
      <c r="C1101" s="1">
        <v>62000</v>
      </c>
      <c r="D1101" s="1" t="s">
        <v>4092</v>
      </c>
      <c r="E1101" s="1" t="s">
        <v>5350</v>
      </c>
      <c r="F1101" s="2" t="s">
        <v>818</v>
      </c>
      <c r="G1101" s="2">
        <v>12</v>
      </c>
    </row>
    <row r="1102" spans="1:7" ht="25.5" x14ac:dyDescent="0.2">
      <c r="A1102" s="1" t="s">
        <v>6021</v>
      </c>
      <c r="B1102" s="1" t="s">
        <v>5727</v>
      </c>
      <c r="C1102" s="1">
        <v>26678.388220000001</v>
      </c>
      <c r="D1102" s="1" t="s">
        <v>6511</v>
      </c>
      <c r="E1102" s="1" t="s">
        <v>1240</v>
      </c>
      <c r="F1102" s="2" t="s">
        <v>6303</v>
      </c>
      <c r="G1102" s="2">
        <v>5</v>
      </c>
    </row>
    <row r="1103" spans="1:7" ht="38.25" x14ac:dyDescent="0.2">
      <c r="A1103" s="1" t="s">
        <v>6024</v>
      </c>
      <c r="B1103" s="1" t="s">
        <v>3094</v>
      </c>
      <c r="C1103" s="1">
        <v>70928.022240000006</v>
      </c>
      <c r="D1103" s="1" t="s">
        <v>6511</v>
      </c>
      <c r="E1103" s="1" t="s">
        <v>2431</v>
      </c>
      <c r="F1103" s="2" t="s">
        <v>6303</v>
      </c>
      <c r="G1103" s="2">
        <v>5</v>
      </c>
    </row>
    <row r="1104" spans="1:7" ht="25.5" x14ac:dyDescent="0.2">
      <c r="A1104" s="1" t="s">
        <v>6028</v>
      </c>
      <c r="B1104" s="1" t="s">
        <v>674</v>
      </c>
      <c r="C1104" s="1">
        <v>41923.181490000003</v>
      </c>
      <c r="D1104" s="1" t="s">
        <v>6511</v>
      </c>
      <c r="E1104" s="1" t="s">
        <v>1240</v>
      </c>
      <c r="F1104" s="2" t="s">
        <v>6303</v>
      </c>
      <c r="G1104" s="2">
        <v>6</v>
      </c>
    </row>
    <row r="1105" spans="1:7" ht="25.5" x14ac:dyDescent="0.2">
      <c r="A1105" s="1" t="s">
        <v>6029</v>
      </c>
      <c r="B1105" s="1" t="s">
        <v>482</v>
      </c>
      <c r="C1105" s="1">
        <v>90000</v>
      </c>
      <c r="D1105" s="1" t="s">
        <v>6511</v>
      </c>
      <c r="E1105" s="1" t="s">
        <v>5350</v>
      </c>
      <c r="F1105" s="2" t="s">
        <v>818</v>
      </c>
      <c r="G1105" s="2">
        <v>8</v>
      </c>
    </row>
    <row r="1106" spans="1:7" ht="38.25" x14ac:dyDescent="0.2">
      <c r="A1106" s="1" t="s">
        <v>6026</v>
      </c>
      <c r="B1106" s="1" t="s">
        <v>6411</v>
      </c>
      <c r="C1106" s="1">
        <v>67700.452579999997</v>
      </c>
      <c r="D1106" s="1" t="s">
        <v>6511</v>
      </c>
      <c r="E1106" s="1" t="s">
        <v>2431</v>
      </c>
      <c r="F1106" s="2" t="s">
        <v>6303</v>
      </c>
      <c r="G1106" s="2">
        <v>5</v>
      </c>
    </row>
    <row r="1107" spans="1:7" ht="25.5" x14ac:dyDescent="0.2">
      <c r="A1107" s="1" t="s">
        <v>6027</v>
      </c>
      <c r="B1107" s="1" t="s">
        <v>2745</v>
      </c>
      <c r="C1107" s="1">
        <v>85000</v>
      </c>
      <c r="D1107" s="1" t="s">
        <v>6511</v>
      </c>
      <c r="E1107" s="1" t="s">
        <v>1240</v>
      </c>
      <c r="F1107" s="2" t="s">
        <v>818</v>
      </c>
      <c r="G1107" s="2">
        <v>12</v>
      </c>
    </row>
    <row r="1108" spans="1:7" ht="25.5" x14ac:dyDescent="0.2">
      <c r="A1108" s="1" t="s">
        <v>6035</v>
      </c>
      <c r="B1108" s="1" t="s">
        <v>6032</v>
      </c>
      <c r="C1108" s="1">
        <v>78808.9136</v>
      </c>
      <c r="D1108" s="1" t="s">
        <v>2893</v>
      </c>
      <c r="E1108" s="1" t="s">
        <v>1240</v>
      </c>
      <c r="F1108" s="2" t="s">
        <v>6303</v>
      </c>
      <c r="G1108" s="2">
        <v>10</v>
      </c>
    </row>
    <row r="1109" spans="1:7" ht="25.5" x14ac:dyDescent="0.2">
      <c r="A1109" s="1" t="s">
        <v>6036</v>
      </c>
      <c r="B1109" s="1" t="s">
        <v>1730</v>
      </c>
      <c r="C1109" s="1">
        <v>65000</v>
      </c>
      <c r="D1109" s="1" t="s">
        <v>6511</v>
      </c>
      <c r="E1109" s="1" t="s">
        <v>1240</v>
      </c>
      <c r="F1109" s="2" t="s">
        <v>818</v>
      </c>
      <c r="G1109" s="2">
        <v>8</v>
      </c>
    </row>
    <row r="1110" spans="1:7" ht="25.5" x14ac:dyDescent="0.2">
      <c r="A1110" s="1" t="s">
        <v>6030</v>
      </c>
      <c r="B1110" s="1" t="s">
        <v>6359</v>
      </c>
      <c r="C1110" s="1">
        <v>75000</v>
      </c>
      <c r="D1110" s="1" t="s">
        <v>2893</v>
      </c>
      <c r="E1110" s="1" t="s">
        <v>5350</v>
      </c>
      <c r="F1110" s="2" t="s">
        <v>818</v>
      </c>
      <c r="G1110" s="2">
        <v>3</v>
      </c>
    </row>
    <row r="1111" spans="1:7" ht="25.5" x14ac:dyDescent="0.2">
      <c r="A1111" s="1" t="s">
        <v>6033</v>
      </c>
      <c r="B1111" s="1" t="s">
        <v>1304</v>
      </c>
      <c r="C1111" s="1">
        <v>92000</v>
      </c>
      <c r="D1111" s="1" t="s">
        <v>6511</v>
      </c>
      <c r="E1111" s="1" t="s">
        <v>1240</v>
      </c>
      <c r="F1111" s="2" t="s">
        <v>818</v>
      </c>
      <c r="G1111" s="2">
        <v>9</v>
      </c>
    </row>
    <row r="1112" spans="1:7" ht="25.5" x14ac:dyDescent="0.2">
      <c r="A1112" s="1" t="s">
        <v>6037</v>
      </c>
      <c r="B1112" s="1" t="s">
        <v>2219</v>
      </c>
      <c r="C1112" s="1">
        <v>50815.977559999999</v>
      </c>
      <c r="D1112" s="1" t="s">
        <v>6511</v>
      </c>
      <c r="E1112" s="1" t="s">
        <v>5350</v>
      </c>
      <c r="F1112" s="2" t="s">
        <v>6303</v>
      </c>
      <c r="G1112" s="2">
        <v>3</v>
      </c>
    </row>
    <row r="1113" spans="1:7" ht="25.5" x14ac:dyDescent="0.2">
      <c r="A1113" s="1" t="s">
        <v>6468</v>
      </c>
      <c r="B1113" s="1" t="s">
        <v>4102</v>
      </c>
      <c r="C1113" s="1">
        <v>55954.328659999999</v>
      </c>
      <c r="D1113" s="1" t="s">
        <v>519</v>
      </c>
      <c r="E1113" s="1" t="s">
        <v>1240</v>
      </c>
      <c r="F1113" s="2" t="s">
        <v>6303</v>
      </c>
      <c r="G1113" s="2">
        <v>8</v>
      </c>
    </row>
    <row r="1114" spans="1:7" ht="25.5" x14ac:dyDescent="0.2">
      <c r="A1114" s="1" t="s">
        <v>6469</v>
      </c>
      <c r="B1114" s="1" t="s">
        <v>5453</v>
      </c>
      <c r="C1114" s="1">
        <v>45000</v>
      </c>
      <c r="D1114" s="1" t="s">
        <v>6511</v>
      </c>
      <c r="E1114" s="1" t="s">
        <v>5350</v>
      </c>
      <c r="F1114" s="2" t="s">
        <v>818</v>
      </c>
      <c r="G1114" s="2">
        <v>4</v>
      </c>
    </row>
    <row r="1115" spans="1:7" ht="25.5" x14ac:dyDescent="0.2">
      <c r="A1115" s="1" t="s">
        <v>6470</v>
      </c>
      <c r="B1115" s="1" t="s">
        <v>266</v>
      </c>
      <c r="C1115" s="1">
        <v>7123.1666750000004</v>
      </c>
      <c r="D1115" s="1" t="s">
        <v>6511</v>
      </c>
      <c r="E1115" s="1" t="s">
        <v>1240</v>
      </c>
      <c r="F1115" s="2" t="s">
        <v>2590</v>
      </c>
      <c r="G1115" s="2">
        <v>4</v>
      </c>
    </row>
    <row r="1116" spans="1:7" ht="25.5" x14ac:dyDescent="0.2">
      <c r="A1116" s="1" t="s">
        <v>6463</v>
      </c>
      <c r="B1116" s="1" t="s">
        <v>6140</v>
      </c>
      <c r="C1116" s="1">
        <v>49443.946170000003</v>
      </c>
      <c r="D1116" s="1" t="s">
        <v>6511</v>
      </c>
      <c r="E1116" s="1" t="s">
        <v>1240</v>
      </c>
      <c r="F1116" s="2" t="s">
        <v>6303</v>
      </c>
      <c r="G1116" s="2">
        <v>1.5</v>
      </c>
    </row>
    <row r="1117" spans="1:7" ht="25.5" x14ac:dyDescent="0.2">
      <c r="A1117" s="1" t="s">
        <v>6464</v>
      </c>
      <c r="B1117" s="1" t="s">
        <v>4532</v>
      </c>
      <c r="C1117" s="1">
        <v>45000</v>
      </c>
      <c r="D1117" s="1" t="s">
        <v>2893</v>
      </c>
      <c r="E1117" s="1" t="s">
        <v>1240</v>
      </c>
      <c r="F1117" s="2" t="s">
        <v>818</v>
      </c>
      <c r="G1117" s="2">
        <v>5</v>
      </c>
    </row>
    <row r="1118" spans="1:7" ht="38.25" x14ac:dyDescent="0.2">
      <c r="A1118" s="1" t="s">
        <v>6465</v>
      </c>
      <c r="B1118" s="1" t="s">
        <v>4768</v>
      </c>
      <c r="C1118" s="1">
        <v>60000</v>
      </c>
      <c r="D1118" s="1" t="s">
        <v>6511</v>
      </c>
      <c r="E1118" s="1" t="s">
        <v>2431</v>
      </c>
      <c r="F1118" s="2" t="s">
        <v>818</v>
      </c>
      <c r="G1118" s="2">
        <v>1</v>
      </c>
    </row>
    <row r="1119" spans="1:7" ht="38.25" x14ac:dyDescent="0.2">
      <c r="A1119" s="1" t="s">
        <v>6467</v>
      </c>
      <c r="B1119" s="1" t="s">
        <v>6279</v>
      </c>
      <c r="C1119" s="1">
        <v>65000</v>
      </c>
      <c r="D1119" s="1" t="s">
        <v>6511</v>
      </c>
      <c r="E1119" s="1" t="s">
        <v>2431</v>
      </c>
      <c r="F1119" s="2" t="s">
        <v>818</v>
      </c>
      <c r="G1119" s="2">
        <v>4</v>
      </c>
    </row>
    <row r="1120" spans="1:7" ht="25.5" x14ac:dyDescent="0.2">
      <c r="A1120" s="1" t="s">
        <v>6473</v>
      </c>
      <c r="B1120" s="1" t="s">
        <v>6384</v>
      </c>
      <c r="C1120" s="1">
        <v>73000</v>
      </c>
      <c r="D1120" s="1" t="s">
        <v>3027</v>
      </c>
      <c r="E1120" s="1" t="s">
        <v>5350</v>
      </c>
      <c r="F1120" s="2" t="s">
        <v>818</v>
      </c>
      <c r="G1120" s="2">
        <v>6</v>
      </c>
    </row>
    <row r="1121" spans="1:7" ht="38.25" x14ac:dyDescent="0.2">
      <c r="A1121" s="1" t="s">
        <v>6475</v>
      </c>
      <c r="B1121" s="1" t="s">
        <v>6041</v>
      </c>
      <c r="C1121" s="1">
        <v>54000</v>
      </c>
      <c r="D1121" s="1" t="s">
        <v>6511</v>
      </c>
      <c r="E1121" s="1" t="s">
        <v>2431</v>
      </c>
      <c r="F1121" s="2" t="s">
        <v>818</v>
      </c>
      <c r="G1121" s="2">
        <v>6</v>
      </c>
    </row>
    <row r="1122" spans="1:7" ht="25.5" x14ac:dyDescent="0.2">
      <c r="A1122" s="1" t="s">
        <v>6493</v>
      </c>
      <c r="B1122" s="1" t="s">
        <v>1229</v>
      </c>
      <c r="C1122" s="1">
        <v>81000</v>
      </c>
      <c r="D1122" s="1" t="s">
        <v>6511</v>
      </c>
      <c r="E1122" s="1" t="s">
        <v>1240</v>
      </c>
      <c r="F1122" s="2" t="s">
        <v>818</v>
      </c>
      <c r="G1122" s="2">
        <v>6</v>
      </c>
    </row>
    <row r="1123" spans="1:7" ht="25.5" x14ac:dyDescent="0.2">
      <c r="A1123" s="1" t="s">
        <v>6494</v>
      </c>
      <c r="B1123" s="1" t="s">
        <v>1036</v>
      </c>
      <c r="C1123" s="1">
        <v>10000</v>
      </c>
      <c r="D1123" s="1" t="s">
        <v>6511</v>
      </c>
      <c r="E1123" s="1" t="s">
        <v>1240</v>
      </c>
      <c r="F1123" s="2" t="s">
        <v>818</v>
      </c>
      <c r="G1123" s="2">
        <v>2</v>
      </c>
    </row>
    <row r="1124" spans="1:7" ht="25.5" x14ac:dyDescent="0.2">
      <c r="A1124" s="1" t="s">
        <v>6488</v>
      </c>
      <c r="B1124" s="1" t="s">
        <v>6534</v>
      </c>
      <c r="C1124" s="1">
        <v>42000</v>
      </c>
      <c r="D1124" s="1" t="s">
        <v>519</v>
      </c>
      <c r="E1124" s="1" t="s">
        <v>1240</v>
      </c>
      <c r="F1124" s="2" t="s">
        <v>818</v>
      </c>
      <c r="G1124" s="2">
        <v>1</v>
      </c>
    </row>
    <row r="1125" spans="1:7" ht="25.5" x14ac:dyDescent="0.2">
      <c r="A1125" s="1" t="s">
        <v>6491</v>
      </c>
      <c r="B1125" s="1" t="s">
        <v>1599</v>
      </c>
      <c r="C1125" s="1">
        <v>81592.772509999995</v>
      </c>
      <c r="D1125" s="1" t="s">
        <v>1409</v>
      </c>
      <c r="E1125" s="1" t="s">
        <v>1240</v>
      </c>
      <c r="F1125" s="2" t="s">
        <v>2333</v>
      </c>
      <c r="G1125" s="2">
        <v>5</v>
      </c>
    </row>
    <row r="1126" spans="1:7" ht="38.25" x14ac:dyDescent="0.2">
      <c r="A1126" s="1" t="s">
        <v>6486</v>
      </c>
      <c r="B1126" s="1" t="s">
        <v>3796</v>
      </c>
      <c r="C1126" s="1">
        <v>35401.01483</v>
      </c>
      <c r="D1126" s="1" t="s">
        <v>6511</v>
      </c>
      <c r="E1126" s="1" t="s">
        <v>2431</v>
      </c>
      <c r="F1126" s="2" t="s">
        <v>818</v>
      </c>
      <c r="G1126" s="2">
        <v>2</v>
      </c>
    </row>
    <row r="1127" spans="1:7" ht="25.5" x14ac:dyDescent="0.2">
      <c r="A1127" s="1" t="s">
        <v>6483</v>
      </c>
      <c r="B1127" s="1" t="s">
        <v>5202</v>
      </c>
      <c r="C1127" s="1">
        <v>8903.9583440000006</v>
      </c>
      <c r="D1127" s="1" t="s">
        <v>6511</v>
      </c>
      <c r="E1127" s="1" t="s">
        <v>1240</v>
      </c>
      <c r="F1127" s="2" t="s">
        <v>2590</v>
      </c>
      <c r="G1127" s="2">
        <v>4</v>
      </c>
    </row>
    <row r="1128" spans="1:7" ht="38.25" x14ac:dyDescent="0.2">
      <c r="A1128" s="1" t="s">
        <v>6484</v>
      </c>
      <c r="B1128" s="1" t="s">
        <v>2288</v>
      </c>
      <c r="C1128" s="1">
        <v>10684.75001</v>
      </c>
      <c r="D1128" s="1" t="s">
        <v>6511</v>
      </c>
      <c r="E1128" s="1" t="s">
        <v>2431</v>
      </c>
      <c r="F1128" s="2" t="s">
        <v>2590</v>
      </c>
      <c r="G1128" s="2">
        <v>5</v>
      </c>
    </row>
    <row r="1129" spans="1:7" ht="25.5" x14ac:dyDescent="0.2">
      <c r="A1129" s="1" t="s">
        <v>6495</v>
      </c>
      <c r="B1129" s="1" t="s">
        <v>135</v>
      </c>
      <c r="C1129" s="1">
        <v>8400</v>
      </c>
      <c r="D1129" s="1" t="s">
        <v>6511</v>
      </c>
      <c r="E1129" s="1" t="s">
        <v>1240</v>
      </c>
      <c r="F1129" s="2" t="s">
        <v>2590</v>
      </c>
      <c r="G1129" s="2">
        <v>14</v>
      </c>
    </row>
    <row r="1130" spans="1:7" ht="25.5" x14ac:dyDescent="0.2">
      <c r="A1130" s="1" t="s">
        <v>6496</v>
      </c>
      <c r="B1130" s="1" t="s">
        <v>5039</v>
      </c>
      <c r="C1130" s="1">
        <v>9794.3541779999996</v>
      </c>
      <c r="D1130" s="1" t="s">
        <v>3027</v>
      </c>
      <c r="E1130" s="1" t="s">
        <v>1240</v>
      </c>
      <c r="F1130" s="2" t="s">
        <v>2590</v>
      </c>
      <c r="G1130" s="2">
        <v>13</v>
      </c>
    </row>
    <row r="1131" spans="1:7" ht="25.5" x14ac:dyDescent="0.2">
      <c r="A1131" s="1" t="s">
        <v>6480</v>
      </c>
      <c r="B1131" s="1" t="s">
        <v>5661</v>
      </c>
      <c r="C1131" s="1">
        <v>14400</v>
      </c>
      <c r="D1131" s="1" t="s">
        <v>4092</v>
      </c>
      <c r="E1131" s="1" t="s">
        <v>5881</v>
      </c>
      <c r="F1131" s="2" t="s">
        <v>2590</v>
      </c>
      <c r="G1131" s="2">
        <v>8</v>
      </c>
    </row>
    <row r="1132" spans="1:7" ht="38.25" x14ac:dyDescent="0.2">
      <c r="A1132" s="1" t="s">
        <v>6567</v>
      </c>
      <c r="B1132" s="1" t="s">
        <v>5712</v>
      </c>
      <c r="C1132" s="1">
        <v>2671.1875030000001</v>
      </c>
      <c r="D1132" s="1" t="s">
        <v>381</v>
      </c>
      <c r="E1132" s="1" t="s">
        <v>2431</v>
      </c>
      <c r="F1132" s="2" t="s">
        <v>2590</v>
      </c>
      <c r="G1132" s="2">
        <v>3</v>
      </c>
    </row>
    <row r="1133" spans="1:7" ht="38.25" x14ac:dyDescent="0.2">
      <c r="A1133" s="1" t="s">
        <v>6566</v>
      </c>
      <c r="B1133" s="1" t="s">
        <v>1119</v>
      </c>
      <c r="C1133" s="1">
        <v>22000</v>
      </c>
      <c r="D1133" s="1" t="s">
        <v>3027</v>
      </c>
      <c r="E1133" s="1" t="s">
        <v>2431</v>
      </c>
      <c r="F1133" s="2" t="s">
        <v>2590</v>
      </c>
      <c r="G1133" s="2">
        <v>6</v>
      </c>
    </row>
    <row r="1134" spans="1:7" ht="38.25" x14ac:dyDescent="0.2">
      <c r="A1134" s="1" t="s">
        <v>6569</v>
      </c>
      <c r="B1134" s="1" t="s">
        <v>1889</v>
      </c>
      <c r="C1134" s="1">
        <v>100000</v>
      </c>
      <c r="D1134" s="1" t="s">
        <v>6511</v>
      </c>
      <c r="E1134" s="1" t="s">
        <v>2431</v>
      </c>
      <c r="F1134" s="2" t="s">
        <v>6303</v>
      </c>
      <c r="G1134" s="2">
        <v>6</v>
      </c>
    </row>
    <row r="1135" spans="1:7" ht="25.5" x14ac:dyDescent="0.2">
      <c r="A1135" s="1" t="s">
        <v>6568</v>
      </c>
      <c r="B1135" s="1" t="s">
        <v>691</v>
      </c>
      <c r="C1135" s="1">
        <v>63047.130879999997</v>
      </c>
      <c r="D1135" s="1" t="s">
        <v>3027</v>
      </c>
      <c r="E1135" s="1" t="s">
        <v>1240</v>
      </c>
      <c r="F1135" s="2" t="s">
        <v>6303</v>
      </c>
      <c r="G1135" s="2">
        <v>15</v>
      </c>
    </row>
    <row r="1136" spans="1:7" ht="25.5" x14ac:dyDescent="0.2">
      <c r="A1136" s="1" t="s">
        <v>6571</v>
      </c>
      <c r="B1136" s="1" t="s">
        <v>172</v>
      </c>
      <c r="C1136" s="1">
        <v>56742.41779</v>
      </c>
      <c r="D1136" s="1" t="s">
        <v>3027</v>
      </c>
      <c r="E1136" s="1" t="s">
        <v>5881</v>
      </c>
      <c r="F1136" s="2" t="s">
        <v>6303</v>
      </c>
      <c r="G1136" s="2">
        <v>25</v>
      </c>
    </row>
    <row r="1137" spans="1:7" ht="38.25" x14ac:dyDescent="0.2">
      <c r="A1137" s="1" t="s">
        <v>6570</v>
      </c>
      <c r="B1137" s="1" t="s">
        <v>4883</v>
      </c>
      <c r="C1137" s="1">
        <v>25000</v>
      </c>
      <c r="D1137" s="1" t="s">
        <v>6511</v>
      </c>
      <c r="E1137" s="1" t="s">
        <v>2431</v>
      </c>
      <c r="F1137" s="2" t="s">
        <v>2590</v>
      </c>
      <c r="G1137" s="2">
        <v>8</v>
      </c>
    </row>
    <row r="1138" spans="1:7" ht="25.5" x14ac:dyDescent="0.2">
      <c r="A1138" s="1" t="s">
        <v>6572</v>
      </c>
      <c r="B1138" s="1" t="s">
        <v>5136</v>
      </c>
      <c r="C1138" s="1">
        <v>8903.9583440000006</v>
      </c>
      <c r="D1138" s="1" t="s">
        <v>6511</v>
      </c>
      <c r="E1138" s="1" t="s">
        <v>1240</v>
      </c>
      <c r="F1138" s="2" t="s">
        <v>2590</v>
      </c>
      <c r="G1138" s="2">
        <v>2</v>
      </c>
    </row>
    <row r="1139" spans="1:7" ht="25.5" x14ac:dyDescent="0.2">
      <c r="A1139" s="1" t="s">
        <v>6563</v>
      </c>
      <c r="B1139" s="1" t="s">
        <v>4036</v>
      </c>
      <c r="C1139" s="1">
        <v>42556.813349999997</v>
      </c>
      <c r="D1139" s="1" t="s">
        <v>6511</v>
      </c>
      <c r="E1139" s="1" t="s">
        <v>1240</v>
      </c>
      <c r="F1139" s="2" t="s">
        <v>6303</v>
      </c>
      <c r="G1139" s="2">
        <v>2</v>
      </c>
    </row>
    <row r="1140" spans="1:7" ht="38.25" x14ac:dyDescent="0.2">
      <c r="A1140" s="1" t="s">
        <v>6557</v>
      </c>
      <c r="B1140" s="1" t="s">
        <v>2447</v>
      </c>
      <c r="C1140" s="1">
        <v>131770.44409999999</v>
      </c>
      <c r="D1140" s="1" t="s">
        <v>519</v>
      </c>
      <c r="E1140" s="1" t="s">
        <v>2431</v>
      </c>
      <c r="F1140" s="2" t="s">
        <v>818</v>
      </c>
      <c r="G1140" s="2">
        <v>20</v>
      </c>
    </row>
    <row r="1141" spans="1:7" ht="38.25" x14ac:dyDescent="0.2">
      <c r="A1141" s="1" t="s">
        <v>6558</v>
      </c>
      <c r="B1141" s="1" t="s">
        <v>5894</v>
      </c>
      <c r="C1141" s="1">
        <v>68835.30661</v>
      </c>
      <c r="D1141" s="1" t="s">
        <v>6511</v>
      </c>
      <c r="E1141" s="1" t="s">
        <v>2431</v>
      </c>
      <c r="F1141" s="2" t="s">
        <v>818</v>
      </c>
      <c r="G1141" s="2">
        <v>2</v>
      </c>
    </row>
    <row r="1142" spans="1:7" ht="38.25" x14ac:dyDescent="0.2">
      <c r="A1142" s="1" t="s">
        <v>6587</v>
      </c>
      <c r="B1142" s="1" t="s">
        <v>5803</v>
      </c>
      <c r="C1142" s="1">
        <v>6000</v>
      </c>
      <c r="D1142" s="1" t="s">
        <v>381</v>
      </c>
      <c r="E1142" s="1" t="s">
        <v>2431</v>
      </c>
      <c r="F1142" s="2" t="s">
        <v>6303</v>
      </c>
      <c r="G1142" s="2">
        <v>5</v>
      </c>
    </row>
    <row r="1143" spans="1:7" ht="25.5" x14ac:dyDescent="0.2">
      <c r="A1143" s="1" t="s">
        <v>6586</v>
      </c>
      <c r="B1143" s="1" t="s">
        <v>3346</v>
      </c>
      <c r="C1143" s="1">
        <v>78808.9136</v>
      </c>
      <c r="D1143" s="1" t="s">
        <v>6511</v>
      </c>
      <c r="E1143" s="1" t="s">
        <v>5350</v>
      </c>
      <c r="F1143" s="2" t="s">
        <v>6303</v>
      </c>
      <c r="G1143" s="2">
        <v>2</v>
      </c>
    </row>
    <row r="1144" spans="1:7" ht="25.5" x14ac:dyDescent="0.2">
      <c r="A1144" s="1" t="s">
        <v>6584</v>
      </c>
      <c r="B1144" s="1" t="s">
        <v>5838</v>
      </c>
      <c r="C1144" s="1">
        <v>7497.1329249999999</v>
      </c>
      <c r="D1144" s="1" t="s">
        <v>6511</v>
      </c>
      <c r="E1144" s="1" t="s">
        <v>1240</v>
      </c>
      <c r="F1144" s="2" t="s">
        <v>2590</v>
      </c>
      <c r="G1144" s="2">
        <v>4</v>
      </c>
    </row>
    <row r="1145" spans="1:7" ht="25.5" x14ac:dyDescent="0.2">
      <c r="A1145" s="1" t="s">
        <v>6583</v>
      </c>
      <c r="B1145" s="1" t="s">
        <v>1577</v>
      </c>
      <c r="C1145" s="1">
        <v>10000</v>
      </c>
      <c r="D1145" s="1" t="s">
        <v>3027</v>
      </c>
      <c r="E1145" s="1" t="s">
        <v>1240</v>
      </c>
      <c r="F1145" s="2" t="s">
        <v>2590</v>
      </c>
      <c r="G1145" s="2">
        <v>11</v>
      </c>
    </row>
    <row r="1146" spans="1:7" ht="25.5" x14ac:dyDescent="0.2">
      <c r="A1146" s="1" t="s">
        <v>6592</v>
      </c>
      <c r="B1146" s="1" t="s">
        <v>2523</v>
      </c>
      <c r="C1146" s="1">
        <v>6410.850007</v>
      </c>
      <c r="D1146" s="1" t="s">
        <v>5482</v>
      </c>
      <c r="E1146" s="1" t="s">
        <v>5881</v>
      </c>
      <c r="F1146" s="2" t="s">
        <v>2590</v>
      </c>
      <c r="G1146" s="2">
        <v>2</v>
      </c>
    </row>
    <row r="1147" spans="1:7" ht="25.5" x14ac:dyDescent="0.2">
      <c r="A1147" s="1" t="s">
        <v>6590</v>
      </c>
      <c r="B1147" s="1" t="s">
        <v>2749</v>
      </c>
      <c r="C1147" s="1">
        <v>63047.130879999997</v>
      </c>
      <c r="D1147" s="1" t="s">
        <v>6511</v>
      </c>
      <c r="E1147" s="1" t="s">
        <v>1240</v>
      </c>
      <c r="F1147" s="2" t="s">
        <v>6303</v>
      </c>
      <c r="G1147" s="2">
        <v>5</v>
      </c>
    </row>
    <row r="1148" spans="1:7" ht="25.5" x14ac:dyDescent="0.2">
      <c r="A1148" s="1" t="s">
        <v>6589</v>
      </c>
      <c r="B1148" s="1" t="s">
        <v>6177</v>
      </c>
      <c r="C1148" s="1">
        <v>61194.579380000003</v>
      </c>
      <c r="D1148" s="1" t="s">
        <v>6511</v>
      </c>
      <c r="E1148" s="1" t="s">
        <v>5350</v>
      </c>
      <c r="F1148" s="2" t="s">
        <v>2333</v>
      </c>
      <c r="G1148" s="2">
        <v>3</v>
      </c>
    </row>
    <row r="1149" spans="1:7" ht="25.5" x14ac:dyDescent="0.2">
      <c r="A1149" s="1" t="s">
        <v>6588</v>
      </c>
      <c r="B1149" s="1" t="s">
        <v>4718</v>
      </c>
      <c r="C1149" s="1">
        <v>115061.01390000001</v>
      </c>
      <c r="D1149" s="1" t="s">
        <v>2089</v>
      </c>
      <c r="E1149" s="1" t="s">
        <v>1240</v>
      </c>
      <c r="F1149" s="2" t="s">
        <v>6303</v>
      </c>
      <c r="G1149" s="2">
        <v>8</v>
      </c>
    </row>
    <row r="1150" spans="1:7" ht="38.25" x14ac:dyDescent="0.2">
      <c r="A1150" s="1" t="s">
        <v>6577</v>
      </c>
      <c r="B1150" s="1" t="s">
        <v>4259</v>
      </c>
      <c r="C1150" s="1">
        <v>45000</v>
      </c>
      <c r="D1150" s="1" t="s">
        <v>6511</v>
      </c>
      <c r="E1150" s="1" t="s">
        <v>2431</v>
      </c>
      <c r="F1150" s="2" t="s">
        <v>818</v>
      </c>
      <c r="G1150" s="2">
        <v>2</v>
      </c>
    </row>
    <row r="1151" spans="1:7" ht="25.5" x14ac:dyDescent="0.2">
      <c r="A1151" s="1" t="s">
        <v>6574</v>
      </c>
      <c r="B1151" s="1" t="s">
        <v>3345</v>
      </c>
      <c r="C1151" s="1">
        <v>36000</v>
      </c>
      <c r="D1151" s="1" t="s">
        <v>6511</v>
      </c>
      <c r="E1151" s="1" t="s">
        <v>1240</v>
      </c>
      <c r="F1151" s="2" t="s">
        <v>818</v>
      </c>
      <c r="G1151" s="2">
        <v>4</v>
      </c>
    </row>
    <row r="1152" spans="1:7" ht="25.5" x14ac:dyDescent="0.2">
      <c r="A1152" s="1" t="s">
        <v>6575</v>
      </c>
      <c r="B1152" s="1" t="s">
        <v>4479</v>
      </c>
      <c r="C1152" s="1">
        <v>68000</v>
      </c>
      <c r="D1152" s="1" t="s">
        <v>6511</v>
      </c>
      <c r="E1152" s="1" t="s">
        <v>1240</v>
      </c>
      <c r="F1152" s="2" t="s">
        <v>818</v>
      </c>
      <c r="G1152" s="2">
        <v>2.5</v>
      </c>
    </row>
    <row r="1153" spans="1:7" ht="38.25" x14ac:dyDescent="0.2">
      <c r="A1153" s="1" t="s">
        <v>6528</v>
      </c>
      <c r="B1153" s="1" t="s">
        <v>5191</v>
      </c>
      <c r="C1153" s="1">
        <v>75000</v>
      </c>
      <c r="D1153" s="1" t="s">
        <v>6511</v>
      </c>
      <c r="E1153" s="1" t="s">
        <v>2431</v>
      </c>
      <c r="F1153" s="2" t="s">
        <v>818</v>
      </c>
      <c r="G1153" s="2">
        <v>5</v>
      </c>
    </row>
    <row r="1154" spans="1:7" ht="38.25" x14ac:dyDescent="0.2">
      <c r="A1154" s="1" t="s">
        <v>6527</v>
      </c>
      <c r="B1154" s="1" t="s">
        <v>1515</v>
      </c>
      <c r="C1154" s="1">
        <v>88000</v>
      </c>
      <c r="D1154" s="1" t="s">
        <v>6511</v>
      </c>
      <c r="E1154" s="1" t="s">
        <v>2431</v>
      </c>
      <c r="F1154" s="2" t="s">
        <v>818</v>
      </c>
      <c r="G1154" s="2">
        <v>10</v>
      </c>
    </row>
    <row r="1155" spans="1:7" ht="25.5" x14ac:dyDescent="0.2">
      <c r="A1155" s="1" t="s">
        <v>6531</v>
      </c>
      <c r="B1155" s="1" t="s">
        <v>4866</v>
      </c>
      <c r="C1155" s="1">
        <v>4594.442505</v>
      </c>
      <c r="D1155" s="1" t="s">
        <v>6511</v>
      </c>
      <c r="E1155" s="1" t="s">
        <v>1240</v>
      </c>
      <c r="F1155" s="2" t="s">
        <v>2590</v>
      </c>
      <c r="G1155" s="2">
        <v>4</v>
      </c>
    </row>
    <row r="1156" spans="1:7" ht="38.25" x14ac:dyDescent="0.2">
      <c r="A1156" s="1" t="s">
        <v>6529</v>
      </c>
      <c r="B1156" s="1" t="s">
        <v>6554</v>
      </c>
      <c r="C1156" s="1">
        <v>69000</v>
      </c>
      <c r="D1156" s="1" t="s">
        <v>6511</v>
      </c>
      <c r="E1156" s="1" t="s">
        <v>2431</v>
      </c>
      <c r="F1156" s="2" t="s">
        <v>818</v>
      </c>
      <c r="G1156" s="2">
        <v>15</v>
      </c>
    </row>
    <row r="1157" spans="1:7" ht="25.5" x14ac:dyDescent="0.2">
      <c r="A1157" s="1" t="s">
        <v>6524</v>
      </c>
      <c r="B1157" s="1" t="s">
        <v>3016</v>
      </c>
      <c r="C1157" s="1">
        <v>30000</v>
      </c>
      <c r="D1157" s="1" t="s">
        <v>3027</v>
      </c>
      <c r="E1157" s="1" t="s">
        <v>1240</v>
      </c>
      <c r="F1157" s="2" t="s">
        <v>818</v>
      </c>
      <c r="G1157" s="2">
        <v>1</v>
      </c>
    </row>
    <row r="1158" spans="1:7" ht="25.5" x14ac:dyDescent="0.2">
      <c r="A1158" s="1" t="s">
        <v>6523</v>
      </c>
      <c r="B1158" s="1" t="s">
        <v>2906</v>
      </c>
      <c r="C1158" s="1">
        <v>80000</v>
      </c>
      <c r="D1158" s="1" t="s">
        <v>3027</v>
      </c>
      <c r="E1158" s="1" t="s">
        <v>1240</v>
      </c>
      <c r="F1158" s="2" t="s">
        <v>818</v>
      </c>
      <c r="G1158" s="2">
        <v>7</v>
      </c>
    </row>
    <row r="1159" spans="1:7" ht="38.25" x14ac:dyDescent="0.2">
      <c r="A1159" s="1" t="s">
        <v>6526</v>
      </c>
      <c r="B1159" s="1" t="s">
        <v>4967</v>
      </c>
      <c r="C1159" s="1">
        <v>75000</v>
      </c>
      <c r="D1159" s="1" t="s">
        <v>519</v>
      </c>
      <c r="E1159" s="1" t="s">
        <v>2431</v>
      </c>
      <c r="F1159" s="2" t="s">
        <v>818</v>
      </c>
      <c r="G1159" s="2">
        <v>1</v>
      </c>
    </row>
    <row r="1160" spans="1:7" ht="25.5" x14ac:dyDescent="0.2">
      <c r="A1160" s="1" t="s">
        <v>6515</v>
      </c>
      <c r="B1160" s="1" t="s">
        <v>3338</v>
      </c>
      <c r="C1160" s="1">
        <v>31200</v>
      </c>
      <c r="D1160" s="1" t="s">
        <v>6511</v>
      </c>
      <c r="E1160" s="1" t="s">
        <v>1240</v>
      </c>
      <c r="F1160" s="2" t="s">
        <v>1025</v>
      </c>
      <c r="G1160" s="2">
        <v>4</v>
      </c>
    </row>
    <row r="1161" spans="1:7" ht="25.5" x14ac:dyDescent="0.2">
      <c r="A1161" s="1" t="s">
        <v>6516</v>
      </c>
      <c r="B1161" s="1" t="s">
        <v>4700</v>
      </c>
      <c r="C1161" s="1">
        <v>85000</v>
      </c>
      <c r="D1161" s="1" t="s">
        <v>519</v>
      </c>
      <c r="E1161" s="1" t="s">
        <v>1240</v>
      </c>
      <c r="F1161" s="2" t="s">
        <v>818</v>
      </c>
      <c r="G1161" s="2">
        <v>20</v>
      </c>
    </row>
    <row r="1162" spans="1:7" ht="25.5" x14ac:dyDescent="0.2">
      <c r="A1162" s="1" t="s">
        <v>6517</v>
      </c>
      <c r="B1162" s="1" t="s">
        <v>595</v>
      </c>
      <c r="C1162" s="1">
        <v>16917.520850000001</v>
      </c>
      <c r="D1162" s="1" t="s">
        <v>3027</v>
      </c>
      <c r="E1162" s="1" t="s">
        <v>5350</v>
      </c>
      <c r="F1162" s="2" t="s">
        <v>2590</v>
      </c>
      <c r="G1162" s="2">
        <v>9</v>
      </c>
    </row>
    <row r="1163" spans="1:7" ht="25.5" x14ac:dyDescent="0.2">
      <c r="A1163" s="1" t="s">
        <v>6518</v>
      </c>
      <c r="B1163" s="1" t="s">
        <v>1709</v>
      </c>
      <c r="C1163" s="1">
        <v>3205.4250040000002</v>
      </c>
      <c r="D1163" s="1" t="s">
        <v>381</v>
      </c>
      <c r="E1163" s="1" t="s">
        <v>1240</v>
      </c>
      <c r="F1163" s="2" t="s">
        <v>2590</v>
      </c>
      <c r="G1163" s="2">
        <v>2</v>
      </c>
    </row>
    <row r="1164" spans="1:7" ht="38.25" x14ac:dyDescent="0.2">
      <c r="A1164" s="1" t="s">
        <v>6551</v>
      </c>
      <c r="B1164" s="1" t="s">
        <v>4158</v>
      </c>
      <c r="C1164" s="1">
        <v>60000</v>
      </c>
      <c r="D1164" s="1" t="s">
        <v>3027</v>
      </c>
      <c r="E1164" s="1" t="s">
        <v>2431</v>
      </c>
      <c r="F1164" s="2" t="s">
        <v>818</v>
      </c>
      <c r="G1164" s="2">
        <v>2</v>
      </c>
    </row>
    <row r="1165" spans="1:7" ht="38.25" x14ac:dyDescent="0.2">
      <c r="A1165" s="1" t="s">
        <v>6550</v>
      </c>
      <c r="B1165" s="1" t="s">
        <v>4158</v>
      </c>
      <c r="C1165" s="1">
        <v>60000</v>
      </c>
      <c r="D1165" s="1" t="s">
        <v>3027</v>
      </c>
      <c r="E1165" s="1" t="s">
        <v>2431</v>
      </c>
      <c r="F1165" s="2" t="s">
        <v>818</v>
      </c>
      <c r="G1165" s="2">
        <v>2</v>
      </c>
    </row>
    <row r="1166" spans="1:7" ht="25.5" x14ac:dyDescent="0.2">
      <c r="A1166" s="1" t="s">
        <v>6549</v>
      </c>
      <c r="B1166" s="1" t="s">
        <v>6160</v>
      </c>
      <c r="C1166" s="1">
        <v>14246.333350000001</v>
      </c>
      <c r="D1166" s="1" t="s">
        <v>3027</v>
      </c>
      <c r="E1166" s="1" t="s">
        <v>5350</v>
      </c>
      <c r="F1166" s="2" t="s">
        <v>2590</v>
      </c>
      <c r="G1166" s="2">
        <v>0</v>
      </c>
    </row>
    <row r="1167" spans="1:7" ht="25.5" x14ac:dyDescent="0.2">
      <c r="A1167" s="1" t="s">
        <v>6548</v>
      </c>
      <c r="B1167" s="1" t="s">
        <v>2705</v>
      </c>
      <c r="C1167" s="1">
        <v>14246.333350000001</v>
      </c>
      <c r="D1167" s="1" t="s">
        <v>3027</v>
      </c>
      <c r="E1167" s="1" t="s">
        <v>5350</v>
      </c>
      <c r="F1167" s="2" t="s">
        <v>2590</v>
      </c>
      <c r="G1167" s="2">
        <v>0</v>
      </c>
    </row>
    <row r="1168" spans="1:7" ht="25.5" x14ac:dyDescent="0.2">
      <c r="A1168" s="1" t="s">
        <v>6547</v>
      </c>
      <c r="B1168" s="1" t="s">
        <v>4279</v>
      </c>
      <c r="C1168" s="1">
        <v>28995</v>
      </c>
      <c r="D1168" s="1" t="s">
        <v>3027</v>
      </c>
      <c r="E1168" s="1" t="s">
        <v>1240</v>
      </c>
      <c r="F1168" s="2" t="s">
        <v>2590</v>
      </c>
      <c r="G1168" s="2">
        <v>6</v>
      </c>
    </row>
    <row r="1169" spans="1:7" ht="38.25" x14ac:dyDescent="0.2">
      <c r="A1169" s="1" t="s">
        <v>6546</v>
      </c>
      <c r="B1169" s="1" t="s">
        <v>4672</v>
      </c>
      <c r="C1169" s="1">
        <v>21903.737529999999</v>
      </c>
      <c r="D1169" s="1" t="s">
        <v>6511</v>
      </c>
      <c r="E1169" s="1" t="s">
        <v>2431</v>
      </c>
      <c r="F1169" s="2" t="s">
        <v>2590</v>
      </c>
      <c r="G1169" s="2">
        <v>3</v>
      </c>
    </row>
    <row r="1170" spans="1:7" ht="38.25" x14ac:dyDescent="0.2">
      <c r="A1170" s="1" t="s">
        <v>6540</v>
      </c>
      <c r="B1170" s="1" t="s">
        <v>4672</v>
      </c>
      <c r="C1170" s="1">
        <v>20122.94586</v>
      </c>
      <c r="D1170" s="1" t="s">
        <v>6511</v>
      </c>
      <c r="E1170" s="1" t="s">
        <v>2431</v>
      </c>
      <c r="F1170" s="2" t="s">
        <v>2590</v>
      </c>
      <c r="G1170" s="2">
        <v>3</v>
      </c>
    </row>
    <row r="1171" spans="1:7" ht="38.25" x14ac:dyDescent="0.2">
      <c r="A1171" s="1" t="s">
        <v>6537</v>
      </c>
      <c r="B1171" s="1" t="s">
        <v>1350</v>
      </c>
      <c r="C1171" s="1">
        <v>70928.022240000006</v>
      </c>
      <c r="D1171" s="1" t="s">
        <v>6511</v>
      </c>
      <c r="E1171" s="1" t="s">
        <v>2431</v>
      </c>
      <c r="F1171" s="2" t="s">
        <v>6303</v>
      </c>
      <c r="G1171" s="2">
        <v>20</v>
      </c>
    </row>
    <row r="1172" spans="1:7" ht="25.5" x14ac:dyDescent="0.2">
      <c r="A1172" s="1" t="s">
        <v>6538</v>
      </c>
      <c r="B1172" s="1" t="s">
        <v>4533</v>
      </c>
      <c r="C1172" s="1">
        <v>67000</v>
      </c>
      <c r="D1172" s="1" t="s">
        <v>3027</v>
      </c>
      <c r="E1172" s="1" t="s">
        <v>1240</v>
      </c>
      <c r="F1172" s="2" t="s">
        <v>818</v>
      </c>
      <c r="G1172" s="2">
        <v>16</v>
      </c>
    </row>
    <row r="1173" spans="1:7" ht="25.5" x14ac:dyDescent="0.2">
      <c r="A1173" s="1" t="s">
        <v>6535</v>
      </c>
      <c r="B1173" s="1" t="s">
        <v>561</v>
      </c>
      <c r="C1173" s="1">
        <v>30000</v>
      </c>
      <c r="D1173" s="1" t="s">
        <v>6511</v>
      </c>
      <c r="E1173" s="1" t="s">
        <v>5350</v>
      </c>
      <c r="F1173" s="2" t="s">
        <v>818</v>
      </c>
      <c r="G1173" s="2">
        <v>4</v>
      </c>
    </row>
    <row r="1174" spans="1:7" ht="25.5" x14ac:dyDescent="0.2">
      <c r="A1174" s="1" t="s">
        <v>6536</v>
      </c>
      <c r="B1174" s="1" t="s">
        <v>488</v>
      </c>
      <c r="C1174" s="1">
        <v>148102.2286</v>
      </c>
      <c r="D1174" s="1" t="s">
        <v>3027</v>
      </c>
      <c r="E1174" s="1" t="s">
        <v>5350</v>
      </c>
      <c r="F1174" s="2" t="s">
        <v>6303</v>
      </c>
      <c r="G1174" s="2">
        <v>6</v>
      </c>
    </row>
    <row r="1175" spans="1:7" ht="38.25" x14ac:dyDescent="0.2">
      <c r="A1175" s="1" t="s">
        <v>6387</v>
      </c>
      <c r="B1175" s="1" t="s">
        <v>391</v>
      </c>
      <c r="C1175" s="1">
        <v>71500</v>
      </c>
      <c r="D1175" s="1" t="s">
        <v>3027</v>
      </c>
      <c r="E1175" s="1" t="s">
        <v>2431</v>
      </c>
      <c r="F1175" s="2" t="s">
        <v>818</v>
      </c>
      <c r="G1175" s="2">
        <v>11</v>
      </c>
    </row>
    <row r="1176" spans="1:7" ht="25.5" x14ac:dyDescent="0.2">
      <c r="A1176" s="1" t="s">
        <v>6388</v>
      </c>
      <c r="B1176" s="1" t="s">
        <v>3946</v>
      </c>
      <c r="C1176" s="1">
        <v>67000</v>
      </c>
      <c r="D1176" s="1" t="s">
        <v>3027</v>
      </c>
      <c r="E1176" s="1" t="s">
        <v>422</v>
      </c>
      <c r="F1176" s="2" t="s">
        <v>818</v>
      </c>
      <c r="G1176" s="2">
        <v>6</v>
      </c>
    </row>
    <row r="1177" spans="1:7" ht="25.5" x14ac:dyDescent="0.2">
      <c r="A1177" s="1" t="s">
        <v>6385</v>
      </c>
      <c r="B1177" s="1" t="s">
        <v>4006</v>
      </c>
      <c r="C1177" s="1">
        <v>40000</v>
      </c>
      <c r="D1177" s="1" t="s">
        <v>6511</v>
      </c>
      <c r="E1177" s="1" t="s">
        <v>1240</v>
      </c>
      <c r="F1177" s="2" t="s">
        <v>818</v>
      </c>
      <c r="G1177" s="2">
        <v>5</v>
      </c>
    </row>
    <row r="1178" spans="1:7" ht="25.5" x14ac:dyDescent="0.2">
      <c r="A1178" s="1" t="s">
        <v>6386</v>
      </c>
      <c r="B1178" s="1" t="s">
        <v>2291</v>
      </c>
      <c r="C1178" s="1">
        <v>65000</v>
      </c>
      <c r="D1178" s="1" t="s">
        <v>3027</v>
      </c>
      <c r="E1178" s="1" t="s">
        <v>1240</v>
      </c>
      <c r="F1178" s="2" t="s">
        <v>818</v>
      </c>
      <c r="G1178" s="2">
        <v>2</v>
      </c>
    </row>
    <row r="1179" spans="1:7" ht="25.5" x14ac:dyDescent="0.2">
      <c r="A1179" s="1" t="s">
        <v>6391</v>
      </c>
      <c r="B1179" s="1" t="s">
        <v>1208</v>
      </c>
      <c r="C1179" s="1">
        <v>72000</v>
      </c>
      <c r="D1179" s="1" t="s">
        <v>5482</v>
      </c>
      <c r="E1179" s="1" t="s">
        <v>5350</v>
      </c>
      <c r="F1179" s="2" t="s">
        <v>818</v>
      </c>
      <c r="G1179" s="2">
        <v>13</v>
      </c>
    </row>
    <row r="1180" spans="1:7" ht="38.25" x14ac:dyDescent="0.2">
      <c r="A1180" s="1" t="s">
        <v>6395</v>
      </c>
      <c r="B1180" s="1" t="s">
        <v>410</v>
      </c>
      <c r="C1180" s="1">
        <v>52500</v>
      </c>
      <c r="D1180" s="1" t="s">
        <v>3027</v>
      </c>
      <c r="E1180" s="1" t="s">
        <v>2431</v>
      </c>
      <c r="F1180" s="2" t="s">
        <v>818</v>
      </c>
      <c r="G1180" s="2">
        <v>3</v>
      </c>
    </row>
    <row r="1181" spans="1:7" ht="25.5" x14ac:dyDescent="0.2">
      <c r="A1181" s="1" t="s">
        <v>6394</v>
      </c>
      <c r="B1181" s="1" t="s">
        <v>3861</v>
      </c>
      <c r="C1181" s="1">
        <v>5320</v>
      </c>
      <c r="D1181" s="1" t="s">
        <v>3027</v>
      </c>
      <c r="E1181" s="1" t="s">
        <v>5350</v>
      </c>
      <c r="F1181" s="2" t="s">
        <v>2590</v>
      </c>
      <c r="G1181" s="2">
        <v>5</v>
      </c>
    </row>
    <row r="1182" spans="1:7" ht="38.25" x14ac:dyDescent="0.2">
      <c r="A1182" s="1" t="s">
        <v>6401</v>
      </c>
      <c r="B1182" s="1" t="s">
        <v>676</v>
      </c>
      <c r="C1182" s="1">
        <v>18000</v>
      </c>
      <c r="D1182" s="1" t="s">
        <v>519</v>
      </c>
      <c r="E1182" s="1" t="s">
        <v>2431</v>
      </c>
      <c r="F1182" s="2" t="s">
        <v>2590</v>
      </c>
      <c r="G1182" s="2">
        <v>3</v>
      </c>
    </row>
    <row r="1183" spans="1:7" ht="25.5" x14ac:dyDescent="0.2">
      <c r="A1183" s="1" t="s">
        <v>6399</v>
      </c>
      <c r="B1183" s="1" t="s">
        <v>6304</v>
      </c>
      <c r="C1183" s="1">
        <v>2493.1083359999998</v>
      </c>
      <c r="D1183" s="1" t="s">
        <v>6513</v>
      </c>
      <c r="E1183" s="1" t="s">
        <v>1240</v>
      </c>
      <c r="F1183" s="2" t="s">
        <v>2590</v>
      </c>
      <c r="G1183" s="2">
        <v>5</v>
      </c>
    </row>
    <row r="1184" spans="1:7" ht="25.5" x14ac:dyDescent="0.2">
      <c r="A1184" s="1" t="s">
        <v>6397</v>
      </c>
      <c r="B1184" s="1" t="s">
        <v>6173</v>
      </c>
      <c r="C1184" s="1">
        <v>21342.710579999999</v>
      </c>
      <c r="D1184" s="1" t="s">
        <v>519</v>
      </c>
      <c r="E1184" s="1" t="s">
        <v>1240</v>
      </c>
      <c r="F1184" s="2" t="s">
        <v>6303</v>
      </c>
      <c r="G1184" s="2">
        <v>15</v>
      </c>
    </row>
    <row r="1185" spans="1:7" ht="25.5" x14ac:dyDescent="0.2">
      <c r="A1185" s="1" t="s">
        <v>6396</v>
      </c>
      <c r="B1185" s="1" t="s">
        <v>2045</v>
      </c>
      <c r="C1185" s="1">
        <v>85000</v>
      </c>
      <c r="D1185" s="1" t="s">
        <v>3027</v>
      </c>
      <c r="E1185" s="1" t="s">
        <v>5350</v>
      </c>
      <c r="F1185" s="2" t="s">
        <v>818</v>
      </c>
      <c r="G1185" s="2">
        <v>15</v>
      </c>
    </row>
    <row r="1186" spans="1:7" ht="25.5" x14ac:dyDescent="0.2">
      <c r="A1186" s="1" t="s">
        <v>6402</v>
      </c>
      <c r="B1186" s="1" t="s">
        <v>1797</v>
      </c>
      <c r="C1186" s="1">
        <v>80000</v>
      </c>
      <c r="D1186" s="1" t="s">
        <v>4092</v>
      </c>
      <c r="E1186" s="1" t="s">
        <v>5881</v>
      </c>
      <c r="F1186" s="2" t="s">
        <v>1025</v>
      </c>
      <c r="G1186" s="2">
        <v>9</v>
      </c>
    </row>
    <row r="1187" spans="1:7" ht="38.25" x14ac:dyDescent="0.2">
      <c r="A1187" s="1" t="s">
        <v>6403</v>
      </c>
      <c r="B1187" s="1" t="s">
        <v>5690</v>
      </c>
      <c r="C1187" s="1">
        <v>8903.9583440000006</v>
      </c>
      <c r="D1187" s="1" t="s">
        <v>6511</v>
      </c>
      <c r="E1187" s="1" t="s">
        <v>2431</v>
      </c>
      <c r="F1187" s="2" t="s">
        <v>2590</v>
      </c>
      <c r="G1187" s="2">
        <v>0</v>
      </c>
    </row>
    <row r="1188" spans="1:7" ht="38.25" x14ac:dyDescent="0.2">
      <c r="A1188" s="1" t="s">
        <v>6404</v>
      </c>
      <c r="B1188" s="1" t="s">
        <v>451</v>
      </c>
      <c r="C1188" s="1">
        <v>125000</v>
      </c>
      <c r="D1188" s="1" t="s">
        <v>3027</v>
      </c>
      <c r="E1188" s="1" t="s">
        <v>2431</v>
      </c>
      <c r="F1188" s="2" t="s">
        <v>818</v>
      </c>
      <c r="G1188" s="2">
        <v>10</v>
      </c>
    </row>
    <row r="1189" spans="1:7" ht="38.25" x14ac:dyDescent="0.2">
      <c r="A1189" s="1" t="s">
        <v>6405</v>
      </c>
      <c r="B1189" s="1" t="s">
        <v>4444</v>
      </c>
      <c r="C1189" s="1">
        <v>23150.291689999998</v>
      </c>
      <c r="D1189" s="1" t="s">
        <v>3027</v>
      </c>
      <c r="E1189" s="1" t="s">
        <v>2431</v>
      </c>
      <c r="F1189" s="2" t="s">
        <v>2590</v>
      </c>
      <c r="G1189" s="2">
        <v>9</v>
      </c>
    </row>
    <row r="1190" spans="1:7" ht="25.5" x14ac:dyDescent="0.2">
      <c r="A1190" s="1" t="s">
        <v>6412</v>
      </c>
      <c r="B1190" s="1" t="s">
        <v>892</v>
      </c>
      <c r="C1190" s="1">
        <v>12000</v>
      </c>
      <c r="D1190" s="1" t="s">
        <v>4092</v>
      </c>
      <c r="E1190" s="1" t="s">
        <v>5350</v>
      </c>
      <c r="F1190" s="2" t="s">
        <v>2590</v>
      </c>
      <c r="G1190" s="2">
        <v>7</v>
      </c>
    </row>
    <row r="1191" spans="1:7" ht="25.5" x14ac:dyDescent="0.2">
      <c r="A1191" s="1" t="s">
        <v>6416</v>
      </c>
      <c r="B1191" s="1" t="s">
        <v>1968</v>
      </c>
      <c r="C1191" s="1">
        <v>30000</v>
      </c>
      <c r="D1191" s="1" t="s">
        <v>6511</v>
      </c>
      <c r="E1191" s="1" t="s">
        <v>5881</v>
      </c>
      <c r="F1191" s="2" t="s">
        <v>2590</v>
      </c>
      <c r="G1191" s="2">
        <v>12</v>
      </c>
    </row>
    <row r="1192" spans="1:7" ht="25.5" x14ac:dyDescent="0.2">
      <c r="A1192" s="1" t="s">
        <v>6413</v>
      </c>
      <c r="B1192" s="1" t="s">
        <v>1499</v>
      </c>
      <c r="C1192" s="1">
        <v>91468.759609999994</v>
      </c>
      <c r="D1192" s="1" t="s">
        <v>3027</v>
      </c>
      <c r="E1192" s="1" t="s">
        <v>5881</v>
      </c>
      <c r="F1192" s="2" t="s">
        <v>6303</v>
      </c>
      <c r="G1192" s="2">
        <v>3</v>
      </c>
    </row>
    <row r="1193" spans="1:7" ht="38.25" x14ac:dyDescent="0.2">
      <c r="A1193" s="1" t="s">
        <v>6419</v>
      </c>
      <c r="B1193" s="1" t="s">
        <v>3087</v>
      </c>
      <c r="C1193" s="1">
        <v>35148.77547</v>
      </c>
      <c r="D1193" s="1" t="s">
        <v>6511</v>
      </c>
      <c r="E1193" s="1" t="s">
        <v>2431</v>
      </c>
      <c r="F1193" s="2" t="s">
        <v>6303</v>
      </c>
      <c r="G1193" s="2">
        <v>4</v>
      </c>
    </row>
    <row r="1194" spans="1:7" ht="25.5" x14ac:dyDescent="0.2">
      <c r="A1194" s="1" t="s">
        <v>6418</v>
      </c>
      <c r="B1194" s="1" t="s">
        <v>3019</v>
      </c>
      <c r="C1194" s="1">
        <v>49153.119409999999</v>
      </c>
      <c r="D1194" s="1" t="s">
        <v>3027</v>
      </c>
      <c r="E1194" s="1" t="s">
        <v>1240</v>
      </c>
      <c r="F1194" s="2" t="s">
        <v>6303</v>
      </c>
      <c r="G1194" s="2">
        <v>7</v>
      </c>
    </row>
    <row r="1195" spans="1:7" ht="25.5" x14ac:dyDescent="0.2">
      <c r="A1195" s="1" t="s">
        <v>6422</v>
      </c>
      <c r="B1195" s="1" t="s">
        <v>2172</v>
      </c>
      <c r="C1195" s="1">
        <v>2671.1875030000001</v>
      </c>
      <c r="D1195" s="1" t="s">
        <v>4092</v>
      </c>
      <c r="E1195" s="1" t="s">
        <v>5350</v>
      </c>
      <c r="F1195" s="2" t="s">
        <v>2590</v>
      </c>
      <c r="G1195" s="2">
        <v>1</v>
      </c>
    </row>
    <row r="1196" spans="1:7" ht="25.5" x14ac:dyDescent="0.2">
      <c r="A1196" s="1" t="s">
        <v>6420</v>
      </c>
      <c r="B1196" s="1" t="s">
        <v>1412</v>
      </c>
      <c r="C1196" s="1">
        <v>42556.813349999997</v>
      </c>
      <c r="D1196" s="1" t="s">
        <v>3027</v>
      </c>
      <c r="E1196" s="1" t="s">
        <v>1240</v>
      </c>
      <c r="F1196" s="2" t="s">
        <v>6303</v>
      </c>
      <c r="G1196" s="2">
        <v>3</v>
      </c>
    </row>
    <row r="1197" spans="1:7" ht="25.5" x14ac:dyDescent="0.2">
      <c r="A1197" s="1" t="s">
        <v>6351</v>
      </c>
      <c r="B1197" s="1" t="s">
        <v>1412</v>
      </c>
      <c r="C1197" s="1">
        <v>42556.813349999997</v>
      </c>
      <c r="D1197" s="1" t="s">
        <v>3027</v>
      </c>
      <c r="E1197" s="1" t="s">
        <v>1240</v>
      </c>
      <c r="F1197" s="2" t="s">
        <v>6303</v>
      </c>
      <c r="G1197" s="2">
        <v>3</v>
      </c>
    </row>
    <row r="1198" spans="1:7" ht="25.5" x14ac:dyDescent="0.2">
      <c r="A1198" s="1" t="s">
        <v>6353</v>
      </c>
      <c r="B1198" s="1" t="s">
        <v>251</v>
      </c>
      <c r="C1198" s="1">
        <v>74461</v>
      </c>
      <c r="D1198" s="1" t="s">
        <v>6513</v>
      </c>
      <c r="E1198" s="1" t="s">
        <v>5881</v>
      </c>
      <c r="F1198" s="2" t="s">
        <v>818</v>
      </c>
      <c r="G1198" s="2">
        <v>9</v>
      </c>
    </row>
    <row r="1199" spans="1:7" ht="25.5" x14ac:dyDescent="0.2">
      <c r="A1199" s="1" t="s">
        <v>6350</v>
      </c>
      <c r="B1199" s="1" t="s">
        <v>625</v>
      </c>
      <c r="C1199" s="1">
        <v>41768.72421</v>
      </c>
      <c r="D1199" s="1" t="s">
        <v>3027</v>
      </c>
      <c r="E1199" s="1" t="s">
        <v>1240</v>
      </c>
      <c r="F1199" s="2" t="s">
        <v>6303</v>
      </c>
      <c r="G1199" s="2">
        <v>16</v>
      </c>
    </row>
    <row r="1200" spans="1:7" ht="25.5" x14ac:dyDescent="0.2">
      <c r="A1200" s="1" t="s">
        <v>6371</v>
      </c>
      <c r="B1200" s="1" t="s">
        <v>6433</v>
      </c>
      <c r="C1200" s="1">
        <v>8547.8000100000008</v>
      </c>
      <c r="D1200" s="1" t="s">
        <v>6511</v>
      </c>
      <c r="E1200" s="1" t="s">
        <v>1240</v>
      </c>
      <c r="F1200" s="2" t="s">
        <v>2590</v>
      </c>
      <c r="G1200" s="2">
        <v>1</v>
      </c>
    </row>
    <row r="1201" spans="1:7" ht="25.5" x14ac:dyDescent="0.2">
      <c r="A1201" s="1" t="s">
        <v>6369</v>
      </c>
      <c r="B1201" s="1" t="s">
        <v>5370</v>
      </c>
      <c r="C1201" s="1">
        <v>2400</v>
      </c>
      <c r="D1201" s="1" t="s">
        <v>6511</v>
      </c>
      <c r="E1201" s="1" t="s">
        <v>5350</v>
      </c>
      <c r="F1201" s="2" t="s">
        <v>2590</v>
      </c>
      <c r="G1201" s="2">
        <v>3</v>
      </c>
    </row>
    <row r="1202" spans="1:7" ht="25.5" x14ac:dyDescent="0.2">
      <c r="A1202" s="1" t="s">
        <v>6368</v>
      </c>
      <c r="B1202" s="1" t="s">
        <v>4677</v>
      </c>
      <c r="C1202" s="1">
        <v>3000</v>
      </c>
      <c r="D1202" s="1" t="s">
        <v>6511</v>
      </c>
      <c r="E1202" s="1" t="s">
        <v>5881</v>
      </c>
      <c r="F1202" s="2" t="s">
        <v>2590</v>
      </c>
      <c r="G1202" s="2">
        <v>12</v>
      </c>
    </row>
    <row r="1203" spans="1:7" ht="25.5" x14ac:dyDescent="0.2">
      <c r="A1203" s="1" t="s">
        <v>6367</v>
      </c>
      <c r="B1203" s="1" t="s">
        <v>4943</v>
      </c>
      <c r="C1203" s="1">
        <v>11000</v>
      </c>
      <c r="D1203" s="1" t="s">
        <v>6511</v>
      </c>
      <c r="E1203" s="1" t="s">
        <v>1240</v>
      </c>
      <c r="F1203" s="2" t="s">
        <v>2590</v>
      </c>
      <c r="G1203" s="2">
        <v>2</v>
      </c>
    </row>
    <row r="1204" spans="1:7" ht="25.5" x14ac:dyDescent="0.2">
      <c r="A1204" s="1" t="s">
        <v>6366</v>
      </c>
      <c r="B1204" s="1" t="s">
        <v>540</v>
      </c>
      <c r="C1204" s="1">
        <v>40000</v>
      </c>
      <c r="D1204" s="1" t="s">
        <v>6511</v>
      </c>
      <c r="E1204" s="1" t="s">
        <v>5350</v>
      </c>
      <c r="F1204" s="2" t="s">
        <v>818</v>
      </c>
      <c r="G1204" s="2">
        <v>2</v>
      </c>
    </row>
    <row r="1205" spans="1:7" ht="25.5" x14ac:dyDescent="0.2">
      <c r="A1205" s="1" t="s">
        <v>6365</v>
      </c>
      <c r="B1205" s="1" t="s">
        <v>1586</v>
      </c>
      <c r="C1205" s="1">
        <v>3600</v>
      </c>
      <c r="D1205" s="1" t="s">
        <v>6511</v>
      </c>
      <c r="E1205" s="1" t="s">
        <v>1240</v>
      </c>
      <c r="F1205" s="2" t="s">
        <v>2590</v>
      </c>
      <c r="G1205" s="2">
        <v>1</v>
      </c>
    </row>
    <row r="1206" spans="1:7" ht="25.5" x14ac:dyDescent="0.2">
      <c r="A1206" s="1" t="s">
        <v>6364</v>
      </c>
      <c r="B1206" s="1" t="s">
        <v>4091</v>
      </c>
      <c r="C1206" s="1">
        <v>56600</v>
      </c>
      <c r="D1206" s="1" t="s">
        <v>3027</v>
      </c>
      <c r="E1206" s="1" t="s">
        <v>1240</v>
      </c>
      <c r="F1206" s="2" t="s">
        <v>818</v>
      </c>
      <c r="G1206" s="2">
        <v>12</v>
      </c>
    </row>
    <row r="1207" spans="1:7" ht="38.25" x14ac:dyDescent="0.2">
      <c r="A1207" s="1" t="s">
        <v>6362</v>
      </c>
      <c r="B1207" s="1" t="s">
        <v>5146</v>
      </c>
      <c r="C1207" s="1">
        <v>33600</v>
      </c>
      <c r="D1207" s="1" t="s">
        <v>6511</v>
      </c>
      <c r="E1207" s="1" t="s">
        <v>2431</v>
      </c>
      <c r="F1207" s="2" t="s">
        <v>2590</v>
      </c>
      <c r="G1207" s="2">
        <v>2</v>
      </c>
    </row>
    <row r="1208" spans="1:7" ht="38.25" x14ac:dyDescent="0.2">
      <c r="A1208" s="1" t="s">
        <v>6373</v>
      </c>
      <c r="B1208" s="1" t="s">
        <v>6256</v>
      </c>
      <c r="C1208" s="1">
        <v>33600</v>
      </c>
      <c r="D1208" s="1" t="s">
        <v>6511</v>
      </c>
      <c r="E1208" s="1" t="s">
        <v>2431</v>
      </c>
      <c r="F1208" s="2" t="s">
        <v>2590</v>
      </c>
      <c r="G1208" s="2">
        <v>2</v>
      </c>
    </row>
    <row r="1209" spans="1:7" ht="38.25" x14ac:dyDescent="0.2">
      <c r="A1209" s="1" t="s">
        <v>6374</v>
      </c>
      <c r="B1209" s="1" t="s">
        <v>4553</v>
      </c>
      <c r="C1209" s="1">
        <v>100000</v>
      </c>
      <c r="D1209" s="1" t="s">
        <v>6511</v>
      </c>
      <c r="E1209" s="1" t="s">
        <v>2431</v>
      </c>
      <c r="F1209" s="2" t="s">
        <v>818</v>
      </c>
      <c r="G1209" s="2">
        <v>12</v>
      </c>
    </row>
    <row r="1210" spans="1:7" ht="25.5" x14ac:dyDescent="0.2">
      <c r="A1210" s="1" t="s">
        <v>149</v>
      </c>
      <c r="B1210" s="1" t="s">
        <v>6313</v>
      </c>
      <c r="C1210" s="1">
        <v>39334.460919999998</v>
      </c>
      <c r="D1210" s="1" t="s">
        <v>6511</v>
      </c>
      <c r="E1210" s="1" t="s">
        <v>5881</v>
      </c>
      <c r="F1210" s="2" t="s">
        <v>818</v>
      </c>
      <c r="G1210" s="2">
        <v>1</v>
      </c>
    </row>
    <row r="1211" spans="1:7" ht="25.5" x14ac:dyDescent="0.2">
      <c r="A1211" s="1" t="s">
        <v>147</v>
      </c>
      <c r="B1211" s="1" t="s">
        <v>1550</v>
      </c>
      <c r="C1211" s="1">
        <v>7123.1666750000004</v>
      </c>
      <c r="D1211" s="1" t="s">
        <v>6511</v>
      </c>
      <c r="E1211" s="1" t="s">
        <v>5350</v>
      </c>
      <c r="F1211" s="2" t="s">
        <v>2590</v>
      </c>
      <c r="G1211" s="2">
        <v>3</v>
      </c>
    </row>
    <row r="1212" spans="1:7" ht="25.5" x14ac:dyDescent="0.2">
      <c r="A1212" s="1" t="s">
        <v>156</v>
      </c>
      <c r="B1212" s="1" t="s">
        <v>5122</v>
      </c>
      <c r="C1212" s="1">
        <v>65000</v>
      </c>
      <c r="D1212" s="1" t="s">
        <v>6511</v>
      </c>
      <c r="E1212" s="1" t="s">
        <v>1240</v>
      </c>
      <c r="F1212" s="2" t="s">
        <v>818</v>
      </c>
      <c r="G1212" s="2">
        <v>14</v>
      </c>
    </row>
    <row r="1213" spans="1:7" ht="25.5" x14ac:dyDescent="0.2">
      <c r="A1213" s="1" t="s">
        <v>154</v>
      </c>
      <c r="B1213" s="1" t="s">
        <v>4686</v>
      </c>
      <c r="C1213" s="1">
        <v>65000</v>
      </c>
      <c r="D1213" s="1" t="s">
        <v>6511</v>
      </c>
      <c r="E1213" s="1" t="s">
        <v>5350</v>
      </c>
      <c r="F1213" s="2" t="s">
        <v>818</v>
      </c>
      <c r="G1213" s="2">
        <v>10</v>
      </c>
    </row>
    <row r="1214" spans="1:7" ht="25.5" x14ac:dyDescent="0.2">
      <c r="A1214" s="1" t="s">
        <v>153</v>
      </c>
      <c r="B1214" s="1" t="s">
        <v>6262</v>
      </c>
      <c r="C1214" s="1">
        <v>65000</v>
      </c>
      <c r="D1214" s="1" t="s">
        <v>2089</v>
      </c>
      <c r="E1214" s="1" t="s">
        <v>5350</v>
      </c>
      <c r="F1214" s="2" t="s">
        <v>818</v>
      </c>
      <c r="G1214" s="2">
        <v>13</v>
      </c>
    </row>
    <row r="1215" spans="1:7" ht="38.25" x14ac:dyDescent="0.2">
      <c r="A1215" s="1" t="s">
        <v>151</v>
      </c>
      <c r="B1215" s="1" t="s">
        <v>4658</v>
      </c>
      <c r="C1215" s="1">
        <v>76702.198799999998</v>
      </c>
      <c r="D1215" s="1" t="s">
        <v>6511</v>
      </c>
      <c r="E1215" s="1" t="s">
        <v>2431</v>
      </c>
      <c r="F1215" s="2" t="s">
        <v>818</v>
      </c>
      <c r="G1215" s="2">
        <v>4</v>
      </c>
    </row>
    <row r="1216" spans="1:7" ht="38.25" x14ac:dyDescent="0.2">
      <c r="A1216" s="1" t="s">
        <v>143</v>
      </c>
      <c r="B1216" s="1" t="s">
        <v>5586</v>
      </c>
      <c r="C1216" s="1">
        <v>63000</v>
      </c>
      <c r="D1216" s="1" t="s">
        <v>6511</v>
      </c>
      <c r="E1216" s="1" t="s">
        <v>2431</v>
      </c>
      <c r="F1216" s="2" t="s">
        <v>818</v>
      </c>
      <c r="G1216" s="2">
        <v>10</v>
      </c>
    </row>
    <row r="1217" spans="1:7" ht="25.5" x14ac:dyDescent="0.2">
      <c r="A1217" s="1" t="s">
        <v>141</v>
      </c>
      <c r="B1217" s="1" t="s">
        <v>4314</v>
      </c>
      <c r="C1217" s="1">
        <v>87000</v>
      </c>
      <c r="D1217" s="1" t="s">
        <v>6513</v>
      </c>
      <c r="E1217" s="1" t="s">
        <v>1240</v>
      </c>
      <c r="F1217" s="2" t="s">
        <v>818</v>
      </c>
      <c r="G1217" s="2">
        <v>3</v>
      </c>
    </row>
    <row r="1218" spans="1:7" ht="25.5" x14ac:dyDescent="0.2">
      <c r="A1218" s="1" t="s">
        <v>140</v>
      </c>
      <c r="B1218" s="1" t="s">
        <v>6039</v>
      </c>
      <c r="C1218" s="1">
        <v>45000</v>
      </c>
      <c r="D1218" s="1" t="s">
        <v>6511</v>
      </c>
      <c r="E1218" s="1" t="s">
        <v>1240</v>
      </c>
      <c r="F1218" s="2" t="s">
        <v>818</v>
      </c>
      <c r="G1218" s="2">
        <v>4</v>
      </c>
    </row>
    <row r="1219" spans="1:7" ht="38.25" x14ac:dyDescent="0.2">
      <c r="A1219" s="1" t="s">
        <v>139</v>
      </c>
      <c r="B1219" s="1" t="s">
        <v>158</v>
      </c>
      <c r="C1219" s="1">
        <v>85000</v>
      </c>
      <c r="D1219" s="1" t="s">
        <v>6511</v>
      </c>
      <c r="E1219" s="1" t="s">
        <v>2431</v>
      </c>
      <c r="F1219" s="2" t="s">
        <v>818</v>
      </c>
      <c r="G1219" s="2">
        <v>3</v>
      </c>
    </row>
    <row r="1220" spans="1:7" ht="25.5" x14ac:dyDescent="0.2">
      <c r="A1220" s="1" t="s">
        <v>123</v>
      </c>
      <c r="B1220" s="1" t="s">
        <v>511</v>
      </c>
      <c r="C1220" s="1">
        <v>159105.90640000001</v>
      </c>
      <c r="D1220" s="1" t="s">
        <v>4092</v>
      </c>
      <c r="E1220" s="1" t="s">
        <v>5350</v>
      </c>
      <c r="F1220" s="2" t="s">
        <v>2333</v>
      </c>
      <c r="G1220" s="2">
        <v>12</v>
      </c>
    </row>
    <row r="1221" spans="1:7" ht="25.5" x14ac:dyDescent="0.2">
      <c r="A1221" s="1" t="s">
        <v>126</v>
      </c>
      <c r="B1221" s="1" t="s">
        <v>6233</v>
      </c>
      <c r="C1221" s="1">
        <v>9972.4333449999995</v>
      </c>
      <c r="D1221" s="1" t="s">
        <v>3027</v>
      </c>
      <c r="E1221" s="1" t="s">
        <v>5350</v>
      </c>
      <c r="F1221" s="2" t="s">
        <v>2590</v>
      </c>
      <c r="G1221" s="2">
        <v>4</v>
      </c>
    </row>
    <row r="1222" spans="1:7" ht="25.5" x14ac:dyDescent="0.2">
      <c r="A1222" s="1" t="s">
        <v>124</v>
      </c>
      <c r="B1222" s="1" t="s">
        <v>5053</v>
      </c>
      <c r="C1222" s="1">
        <v>14000</v>
      </c>
      <c r="D1222" s="1" t="s">
        <v>3027</v>
      </c>
      <c r="E1222" s="1" t="s">
        <v>1240</v>
      </c>
      <c r="F1222" s="2" t="s">
        <v>2590</v>
      </c>
      <c r="G1222" s="2">
        <v>5</v>
      </c>
    </row>
    <row r="1223" spans="1:7" ht="25.5" x14ac:dyDescent="0.2">
      <c r="A1223" s="1" t="s">
        <v>128</v>
      </c>
      <c r="B1223" s="1" t="s">
        <v>5395</v>
      </c>
      <c r="C1223" s="1">
        <v>50437.704709999998</v>
      </c>
      <c r="D1223" s="1" t="s">
        <v>6511</v>
      </c>
      <c r="E1223" s="1" t="s">
        <v>1240</v>
      </c>
      <c r="F1223" s="2" t="s">
        <v>6303</v>
      </c>
      <c r="G1223" s="2">
        <v>20</v>
      </c>
    </row>
    <row r="1224" spans="1:7" ht="38.25" x14ac:dyDescent="0.2">
      <c r="A1224" s="1" t="s">
        <v>127</v>
      </c>
      <c r="B1224" s="1" t="s">
        <v>2810</v>
      </c>
      <c r="C1224" s="1">
        <v>50437.704709999998</v>
      </c>
      <c r="D1224" s="1" t="s">
        <v>6511</v>
      </c>
      <c r="E1224" s="1" t="s">
        <v>2431</v>
      </c>
      <c r="F1224" s="2" t="s">
        <v>6303</v>
      </c>
      <c r="G1224" s="2">
        <v>1</v>
      </c>
    </row>
    <row r="1225" spans="1:7" ht="38.25" x14ac:dyDescent="0.2">
      <c r="A1225" s="1" t="s">
        <v>131</v>
      </c>
      <c r="B1225" s="1" t="s">
        <v>5059</v>
      </c>
      <c r="C1225" s="1">
        <v>13603.016100000001</v>
      </c>
      <c r="D1225" s="1" t="s">
        <v>3027</v>
      </c>
      <c r="E1225" s="1" t="s">
        <v>2431</v>
      </c>
      <c r="F1225" s="2" t="s">
        <v>2590</v>
      </c>
      <c r="G1225" s="2">
        <v>8</v>
      </c>
    </row>
    <row r="1226" spans="1:7" ht="25.5" x14ac:dyDescent="0.2">
      <c r="A1226" s="1" t="s">
        <v>129</v>
      </c>
      <c r="B1226" s="1" t="s">
        <v>6061</v>
      </c>
      <c r="C1226" s="1">
        <v>147886.9002</v>
      </c>
      <c r="D1226" s="1" t="s">
        <v>2089</v>
      </c>
      <c r="E1226" s="1" t="s">
        <v>5350</v>
      </c>
      <c r="F1226" s="2" t="s">
        <v>2333</v>
      </c>
      <c r="G1226" s="2">
        <v>15</v>
      </c>
    </row>
    <row r="1227" spans="1:7" ht="38.25" x14ac:dyDescent="0.2">
      <c r="A1227" s="1" t="s">
        <v>121</v>
      </c>
      <c r="B1227" s="1" t="s">
        <v>3905</v>
      </c>
      <c r="C1227" s="1">
        <v>4986.2166719999996</v>
      </c>
      <c r="D1227" s="1" t="s">
        <v>6511</v>
      </c>
      <c r="E1227" s="1" t="s">
        <v>2431</v>
      </c>
      <c r="F1227" s="2" t="s">
        <v>2590</v>
      </c>
      <c r="G1227" s="2">
        <v>8</v>
      </c>
    </row>
    <row r="1228" spans="1:7" ht="38.25" x14ac:dyDescent="0.2">
      <c r="A1228" s="1" t="s">
        <v>122</v>
      </c>
      <c r="B1228" s="1" t="s">
        <v>3252</v>
      </c>
      <c r="C1228" s="1">
        <v>4800</v>
      </c>
      <c r="D1228" s="1" t="s">
        <v>3027</v>
      </c>
      <c r="E1228" s="1" t="s">
        <v>2431</v>
      </c>
      <c r="F1228" s="2" t="s">
        <v>2590</v>
      </c>
      <c r="G1228" s="2">
        <v>3</v>
      </c>
    </row>
    <row r="1229" spans="1:7" ht="25.5" x14ac:dyDescent="0.2">
      <c r="A1229" s="1" t="s">
        <v>117</v>
      </c>
      <c r="B1229" s="1" t="s">
        <v>6346</v>
      </c>
      <c r="C1229" s="1">
        <v>8013.5625090000003</v>
      </c>
      <c r="D1229" s="1" t="s">
        <v>381</v>
      </c>
      <c r="E1229" s="1" t="s">
        <v>1240</v>
      </c>
      <c r="F1229" s="2" t="s">
        <v>2590</v>
      </c>
      <c r="G1229" s="2">
        <v>4</v>
      </c>
    </row>
    <row r="1230" spans="1:7" ht="25.5" x14ac:dyDescent="0.2">
      <c r="A1230" s="1" t="s">
        <v>116</v>
      </c>
      <c r="B1230" s="1" t="s">
        <v>5323</v>
      </c>
      <c r="C1230" s="1">
        <v>80000</v>
      </c>
      <c r="D1230" s="1" t="s">
        <v>3027</v>
      </c>
      <c r="E1230" s="1" t="s">
        <v>1240</v>
      </c>
      <c r="F1230" s="2" t="s">
        <v>818</v>
      </c>
      <c r="G1230" s="2">
        <v>2</v>
      </c>
    </row>
    <row r="1231" spans="1:7" ht="25.5" x14ac:dyDescent="0.2">
      <c r="A1231" s="1" t="s">
        <v>115</v>
      </c>
      <c r="B1231" s="1" t="s">
        <v>1171</v>
      </c>
      <c r="C1231" s="1">
        <v>57167.974750000001</v>
      </c>
      <c r="D1231" s="1" t="s">
        <v>6511</v>
      </c>
      <c r="E1231" s="1" t="s">
        <v>5350</v>
      </c>
      <c r="F1231" s="2" t="s">
        <v>6303</v>
      </c>
      <c r="G1231" s="2">
        <v>14</v>
      </c>
    </row>
    <row r="1232" spans="1:7" ht="25.5" x14ac:dyDescent="0.2">
      <c r="A1232" s="1" t="s">
        <v>114</v>
      </c>
      <c r="B1232" s="1" t="s">
        <v>1250</v>
      </c>
      <c r="C1232" s="1">
        <v>20000</v>
      </c>
      <c r="D1232" s="1" t="s">
        <v>6511</v>
      </c>
      <c r="E1232" s="1" t="s">
        <v>5350</v>
      </c>
      <c r="F1232" s="2" t="s">
        <v>818</v>
      </c>
      <c r="G1232" s="2">
        <v>2</v>
      </c>
    </row>
    <row r="1233" spans="1:7" ht="25.5" x14ac:dyDescent="0.2">
      <c r="A1233" s="1" t="s">
        <v>113</v>
      </c>
      <c r="B1233" s="1" t="s">
        <v>594</v>
      </c>
      <c r="C1233" s="1">
        <v>70000</v>
      </c>
      <c r="D1233" s="1" t="s">
        <v>6511</v>
      </c>
      <c r="E1233" s="1" t="s">
        <v>5350</v>
      </c>
      <c r="F1233" s="2" t="s">
        <v>818</v>
      </c>
      <c r="G1233" s="2">
        <v>5</v>
      </c>
    </row>
    <row r="1234" spans="1:7" ht="38.25" x14ac:dyDescent="0.2">
      <c r="A1234" s="1" t="s">
        <v>112</v>
      </c>
      <c r="B1234" s="1" t="s">
        <v>2582</v>
      </c>
      <c r="C1234" s="1">
        <v>214000</v>
      </c>
      <c r="D1234" s="1" t="s">
        <v>2089</v>
      </c>
      <c r="E1234" s="1" t="s">
        <v>2431</v>
      </c>
      <c r="F1234" s="2" t="s">
        <v>818</v>
      </c>
      <c r="G1234" s="2">
        <v>20</v>
      </c>
    </row>
    <row r="1235" spans="1:7" ht="38.25" x14ac:dyDescent="0.2">
      <c r="A1235" s="1" t="s">
        <v>110</v>
      </c>
      <c r="B1235" s="1" t="s">
        <v>1504</v>
      </c>
      <c r="C1235" s="1">
        <v>78000</v>
      </c>
      <c r="D1235" s="1" t="s">
        <v>4092</v>
      </c>
      <c r="E1235" s="1" t="s">
        <v>2431</v>
      </c>
      <c r="F1235" s="2" t="s">
        <v>818</v>
      </c>
      <c r="G1235" s="2">
        <v>5</v>
      </c>
    </row>
    <row r="1236" spans="1:7" ht="25.5" x14ac:dyDescent="0.2">
      <c r="A1236" s="1" t="s">
        <v>109</v>
      </c>
      <c r="B1236" s="1" t="s">
        <v>2091</v>
      </c>
      <c r="C1236" s="1">
        <v>42307</v>
      </c>
      <c r="D1236" s="1" t="s">
        <v>6511</v>
      </c>
      <c r="E1236" s="1" t="s">
        <v>5350</v>
      </c>
      <c r="F1236" s="2" t="s">
        <v>818</v>
      </c>
      <c r="G1236" s="2">
        <v>25</v>
      </c>
    </row>
    <row r="1237" spans="1:7" ht="38.25" x14ac:dyDescent="0.2">
      <c r="A1237" s="1" t="s">
        <v>107</v>
      </c>
      <c r="B1237" s="1" t="s">
        <v>338</v>
      </c>
      <c r="C1237" s="1">
        <v>33250</v>
      </c>
      <c r="D1237" s="1" t="s">
        <v>3027</v>
      </c>
      <c r="E1237" s="1" t="s">
        <v>2431</v>
      </c>
      <c r="F1237" s="2" t="s">
        <v>818</v>
      </c>
      <c r="G1237" s="2">
        <v>20</v>
      </c>
    </row>
    <row r="1238" spans="1:7" ht="25.5" x14ac:dyDescent="0.2">
      <c r="A1238" s="1" t="s">
        <v>105</v>
      </c>
      <c r="B1238" s="1" t="s">
        <v>335</v>
      </c>
      <c r="C1238" s="1">
        <v>24391.66923</v>
      </c>
      <c r="D1238" s="1" t="s">
        <v>6511</v>
      </c>
      <c r="E1238" s="1" t="s">
        <v>1240</v>
      </c>
      <c r="F1238" s="2" t="s">
        <v>6303</v>
      </c>
      <c r="G1238" s="2">
        <v>10</v>
      </c>
    </row>
    <row r="1239" spans="1:7" ht="25.5" x14ac:dyDescent="0.2">
      <c r="A1239" s="1" t="s">
        <v>118</v>
      </c>
      <c r="B1239" s="1" t="s">
        <v>5164</v>
      </c>
      <c r="C1239" s="1">
        <v>120000</v>
      </c>
      <c r="D1239" s="1" t="s">
        <v>519</v>
      </c>
      <c r="E1239" s="1" t="s">
        <v>1240</v>
      </c>
      <c r="F1239" s="2" t="s">
        <v>818</v>
      </c>
      <c r="G1239" s="2">
        <v>20</v>
      </c>
    </row>
    <row r="1240" spans="1:7" ht="25.5" x14ac:dyDescent="0.2">
      <c r="A1240" s="1" t="s">
        <v>95</v>
      </c>
      <c r="B1240" s="1" t="s">
        <v>460</v>
      </c>
      <c r="C1240" s="1">
        <v>20000</v>
      </c>
      <c r="D1240" s="1" t="s">
        <v>6511</v>
      </c>
      <c r="E1240" s="1" t="s">
        <v>5881</v>
      </c>
      <c r="F1240" s="2" t="s">
        <v>2590</v>
      </c>
      <c r="G1240" s="2">
        <v>1</v>
      </c>
    </row>
    <row r="1241" spans="1:7" ht="25.5" x14ac:dyDescent="0.2">
      <c r="A1241" s="1" t="s">
        <v>93</v>
      </c>
      <c r="B1241" s="1" t="s">
        <v>4152</v>
      </c>
      <c r="C1241" s="1">
        <v>15000</v>
      </c>
      <c r="D1241" s="1" t="s">
        <v>6511</v>
      </c>
      <c r="E1241" s="1" t="s">
        <v>5350</v>
      </c>
      <c r="F1241" s="2" t="s">
        <v>2590</v>
      </c>
      <c r="G1241" s="2">
        <v>0.3</v>
      </c>
    </row>
    <row r="1242" spans="1:7" ht="25.5" x14ac:dyDescent="0.2">
      <c r="A1242" s="1" t="s">
        <v>97</v>
      </c>
      <c r="B1242" s="1" t="s">
        <v>6056</v>
      </c>
      <c r="C1242" s="1">
        <v>17807.916689999998</v>
      </c>
      <c r="D1242" s="1" t="s">
        <v>3027</v>
      </c>
      <c r="E1242" s="1" t="s">
        <v>5350</v>
      </c>
      <c r="F1242" s="2" t="s">
        <v>2590</v>
      </c>
      <c r="G1242" s="2">
        <v>10</v>
      </c>
    </row>
    <row r="1243" spans="1:7" ht="25.5" x14ac:dyDescent="0.2">
      <c r="A1243" s="1" t="s">
        <v>96</v>
      </c>
      <c r="B1243" s="1" t="s">
        <v>6476</v>
      </c>
      <c r="C1243" s="1">
        <v>16027.125019999999</v>
      </c>
      <c r="D1243" s="1" t="s">
        <v>3027</v>
      </c>
      <c r="E1243" s="1" t="s">
        <v>5350</v>
      </c>
      <c r="F1243" s="2" t="s">
        <v>2590</v>
      </c>
      <c r="G1243" s="2">
        <v>6</v>
      </c>
    </row>
    <row r="1244" spans="1:7" ht="38.25" x14ac:dyDescent="0.2">
      <c r="A1244" s="1" t="s">
        <v>90</v>
      </c>
      <c r="B1244" s="1" t="s">
        <v>6090</v>
      </c>
      <c r="C1244" s="1">
        <v>56742.41779</v>
      </c>
      <c r="D1244" s="1" t="s">
        <v>3027</v>
      </c>
      <c r="E1244" s="1" t="s">
        <v>2431</v>
      </c>
      <c r="F1244" s="2" t="s">
        <v>6303</v>
      </c>
      <c r="G1244" s="2">
        <v>7</v>
      </c>
    </row>
    <row r="1245" spans="1:7" ht="25.5" x14ac:dyDescent="0.2">
      <c r="A1245" s="1" t="s">
        <v>89</v>
      </c>
      <c r="B1245" s="1" t="s">
        <v>5046</v>
      </c>
      <c r="C1245" s="1">
        <v>21369.500019999999</v>
      </c>
      <c r="D1245" s="1" t="s">
        <v>3027</v>
      </c>
      <c r="E1245" s="1" t="s">
        <v>1240</v>
      </c>
      <c r="F1245" s="2" t="s">
        <v>2590</v>
      </c>
      <c r="G1245" s="2">
        <v>7</v>
      </c>
    </row>
    <row r="1246" spans="1:7" ht="25.5" x14ac:dyDescent="0.2">
      <c r="A1246" s="1" t="s">
        <v>92</v>
      </c>
      <c r="B1246" s="1" t="s">
        <v>510</v>
      </c>
      <c r="C1246" s="1">
        <v>7568.3645919999999</v>
      </c>
      <c r="D1246" s="1" t="s">
        <v>519</v>
      </c>
      <c r="E1246" s="1" t="s">
        <v>5350</v>
      </c>
      <c r="F1246" s="2" t="s">
        <v>2590</v>
      </c>
      <c r="G1246" s="2">
        <v>6</v>
      </c>
    </row>
    <row r="1247" spans="1:7" ht="25.5" x14ac:dyDescent="0.2">
      <c r="A1247" s="1" t="s">
        <v>91</v>
      </c>
      <c r="B1247" s="1" t="s">
        <v>523</v>
      </c>
      <c r="C1247" s="1">
        <v>78808.9136</v>
      </c>
      <c r="D1247" s="1" t="s">
        <v>519</v>
      </c>
      <c r="E1247" s="1" t="s">
        <v>5350</v>
      </c>
      <c r="F1247" s="2" t="s">
        <v>6303</v>
      </c>
      <c r="G1247" s="2">
        <v>10</v>
      </c>
    </row>
    <row r="1248" spans="1:7" ht="25.5" x14ac:dyDescent="0.2">
      <c r="A1248" s="1" t="s">
        <v>88</v>
      </c>
      <c r="B1248" s="1" t="s">
        <v>3985</v>
      </c>
      <c r="C1248" s="1">
        <v>60000</v>
      </c>
      <c r="D1248" s="1" t="s">
        <v>6511</v>
      </c>
      <c r="E1248" s="1" t="s">
        <v>1240</v>
      </c>
      <c r="F1248" s="2" t="s">
        <v>818</v>
      </c>
      <c r="G1248" s="2">
        <v>15</v>
      </c>
    </row>
    <row r="1249" spans="1:7" ht="25.5" x14ac:dyDescent="0.2">
      <c r="A1249" s="1" t="s">
        <v>98</v>
      </c>
      <c r="B1249" s="1" t="s">
        <v>2752</v>
      </c>
      <c r="C1249" s="1">
        <v>57000</v>
      </c>
      <c r="D1249" s="1" t="s">
        <v>519</v>
      </c>
      <c r="E1249" s="1" t="s">
        <v>1240</v>
      </c>
      <c r="F1249" s="2" t="s">
        <v>818</v>
      </c>
      <c r="G1249" s="2">
        <v>9</v>
      </c>
    </row>
    <row r="1250" spans="1:7" ht="25.5" x14ac:dyDescent="0.2">
      <c r="A1250" s="1" t="s">
        <v>100</v>
      </c>
      <c r="B1250" s="1" t="s">
        <v>6258</v>
      </c>
      <c r="C1250" s="1">
        <v>40000</v>
      </c>
      <c r="D1250" s="1" t="s">
        <v>6511</v>
      </c>
      <c r="E1250" s="1" t="s">
        <v>5350</v>
      </c>
      <c r="F1250" s="2" t="s">
        <v>818</v>
      </c>
      <c r="G1250" s="2">
        <v>0</v>
      </c>
    </row>
    <row r="1251" spans="1:7" ht="25.5" x14ac:dyDescent="0.2">
      <c r="A1251" s="1" t="s">
        <v>62</v>
      </c>
      <c r="B1251" s="1" t="s">
        <v>4334</v>
      </c>
      <c r="C1251" s="1">
        <v>80000</v>
      </c>
      <c r="D1251" s="1" t="s">
        <v>2089</v>
      </c>
      <c r="E1251" s="1" t="s">
        <v>1240</v>
      </c>
      <c r="F1251" s="2" t="s">
        <v>818</v>
      </c>
      <c r="G1251" s="2">
        <v>9</v>
      </c>
    </row>
    <row r="1252" spans="1:7" ht="25.5" x14ac:dyDescent="0.2">
      <c r="A1252" s="1" t="s">
        <v>63</v>
      </c>
      <c r="B1252" s="1" t="s">
        <v>5385</v>
      </c>
      <c r="C1252" s="1">
        <v>118000</v>
      </c>
      <c r="D1252" s="1" t="s">
        <v>2893</v>
      </c>
      <c r="E1252" s="1" t="s">
        <v>1240</v>
      </c>
      <c r="F1252" s="2" t="s">
        <v>818</v>
      </c>
      <c r="G1252" s="2">
        <v>6</v>
      </c>
    </row>
    <row r="1253" spans="1:7" ht="25.5" x14ac:dyDescent="0.2">
      <c r="A1253" s="1" t="s">
        <v>58</v>
      </c>
      <c r="B1253" s="1" t="s">
        <v>3131</v>
      </c>
      <c r="C1253" s="1">
        <v>60000</v>
      </c>
      <c r="D1253" s="1" t="s">
        <v>6511</v>
      </c>
      <c r="E1253" s="1" t="s">
        <v>1240</v>
      </c>
      <c r="F1253" s="2" t="s">
        <v>2590</v>
      </c>
      <c r="G1253" s="2">
        <v>5</v>
      </c>
    </row>
    <row r="1254" spans="1:7" ht="25.5" x14ac:dyDescent="0.2">
      <c r="A1254" s="1" t="s">
        <v>60</v>
      </c>
      <c r="B1254" s="1" t="s">
        <v>4552</v>
      </c>
      <c r="C1254" s="1">
        <v>6720</v>
      </c>
      <c r="D1254" s="1" t="s">
        <v>519</v>
      </c>
      <c r="E1254" s="1" t="s">
        <v>1240</v>
      </c>
      <c r="F1254" s="2" t="s">
        <v>2590</v>
      </c>
      <c r="G1254" s="2">
        <v>5</v>
      </c>
    </row>
    <row r="1255" spans="1:7" ht="25.5" x14ac:dyDescent="0.2">
      <c r="A1255" s="1" t="s">
        <v>67</v>
      </c>
      <c r="B1255" s="1" t="s">
        <v>6317</v>
      </c>
      <c r="C1255" s="1">
        <v>20640</v>
      </c>
      <c r="D1255" s="1" t="s">
        <v>3027</v>
      </c>
      <c r="E1255" s="1" t="s">
        <v>1240</v>
      </c>
      <c r="F1255" s="2" t="s">
        <v>2590</v>
      </c>
      <c r="G1255" s="2">
        <v>3</v>
      </c>
    </row>
    <row r="1256" spans="1:7" ht="38.25" x14ac:dyDescent="0.2">
      <c r="A1256" s="1" t="s">
        <v>68</v>
      </c>
      <c r="B1256" s="1" t="s">
        <v>4095</v>
      </c>
      <c r="C1256" s="1">
        <v>50000</v>
      </c>
      <c r="D1256" s="1" t="s">
        <v>6511</v>
      </c>
      <c r="E1256" s="1" t="s">
        <v>2431</v>
      </c>
      <c r="F1256" s="2" t="s">
        <v>818</v>
      </c>
      <c r="G1256" s="2">
        <v>15</v>
      </c>
    </row>
    <row r="1257" spans="1:7" ht="38.25" x14ac:dyDescent="0.2">
      <c r="A1257" s="1" t="s">
        <v>64</v>
      </c>
      <c r="B1257" s="1" t="s">
        <v>1958</v>
      </c>
      <c r="C1257" s="1">
        <v>24000</v>
      </c>
      <c r="D1257" s="1" t="s">
        <v>2089</v>
      </c>
      <c r="E1257" s="1" t="s">
        <v>2431</v>
      </c>
      <c r="F1257" s="2" t="s">
        <v>6303</v>
      </c>
      <c r="G1257" s="2">
        <v>23</v>
      </c>
    </row>
    <row r="1258" spans="1:7" ht="25.5" x14ac:dyDescent="0.2">
      <c r="A1258" s="1" t="s">
        <v>66</v>
      </c>
      <c r="B1258" s="1" t="s">
        <v>3756</v>
      </c>
      <c r="C1258" s="1">
        <v>60000</v>
      </c>
      <c r="D1258" s="1" t="s">
        <v>6511</v>
      </c>
      <c r="E1258" s="1" t="s">
        <v>5350</v>
      </c>
      <c r="F1258" s="2" t="s">
        <v>818</v>
      </c>
      <c r="G1258" s="2">
        <v>3</v>
      </c>
    </row>
    <row r="1259" spans="1:7" ht="38.25" x14ac:dyDescent="0.2">
      <c r="A1259" s="1" t="s">
        <v>84</v>
      </c>
      <c r="B1259" s="1" t="s">
        <v>4320</v>
      </c>
      <c r="C1259" s="1">
        <v>37500</v>
      </c>
      <c r="D1259" s="1" t="s">
        <v>5482</v>
      </c>
      <c r="E1259" s="1" t="s">
        <v>2431</v>
      </c>
      <c r="F1259" s="2" t="s">
        <v>2590</v>
      </c>
      <c r="G1259" s="2">
        <v>0</v>
      </c>
    </row>
    <row r="1260" spans="1:7" ht="25.5" x14ac:dyDescent="0.2">
      <c r="A1260" s="1" t="s">
        <v>83</v>
      </c>
      <c r="B1260" s="1" t="s">
        <v>2623</v>
      </c>
      <c r="C1260" s="1">
        <v>40000</v>
      </c>
      <c r="D1260" s="1" t="s">
        <v>1409</v>
      </c>
      <c r="E1260" s="1" t="s">
        <v>1240</v>
      </c>
      <c r="F1260" s="2" t="s">
        <v>818</v>
      </c>
      <c r="G1260" s="2">
        <v>1</v>
      </c>
    </row>
    <row r="1261" spans="1:7" ht="25.5" x14ac:dyDescent="0.2">
      <c r="A1261" s="1" t="s">
        <v>81</v>
      </c>
      <c r="B1261" s="1" t="s">
        <v>920</v>
      </c>
      <c r="C1261" s="1">
        <v>85000</v>
      </c>
      <c r="D1261" s="1" t="s">
        <v>2893</v>
      </c>
      <c r="E1261" s="1" t="s">
        <v>5350</v>
      </c>
      <c r="F1261" s="2" t="s">
        <v>818</v>
      </c>
      <c r="G1261" s="2">
        <v>15</v>
      </c>
    </row>
    <row r="1262" spans="1:7" ht="25.5" x14ac:dyDescent="0.2">
      <c r="A1262" s="1" t="s">
        <v>37</v>
      </c>
      <c r="B1262" s="1" t="s">
        <v>883</v>
      </c>
      <c r="C1262" s="1">
        <v>30000</v>
      </c>
      <c r="D1262" s="1" t="s">
        <v>6511</v>
      </c>
      <c r="E1262" s="1" t="s">
        <v>5350</v>
      </c>
      <c r="F1262" s="2" t="s">
        <v>1025</v>
      </c>
      <c r="G1262" s="2">
        <v>1</v>
      </c>
    </row>
    <row r="1263" spans="1:7" ht="25.5" x14ac:dyDescent="0.2">
      <c r="A1263" s="1" t="s">
        <v>38</v>
      </c>
      <c r="B1263" s="1" t="s">
        <v>1751</v>
      </c>
      <c r="C1263" s="1">
        <v>52801.972110000002</v>
      </c>
      <c r="D1263" s="1" t="s">
        <v>4092</v>
      </c>
      <c r="E1263" s="1" t="s">
        <v>5350</v>
      </c>
      <c r="F1263" s="2" t="s">
        <v>6303</v>
      </c>
      <c r="G1263" s="2">
        <v>7</v>
      </c>
    </row>
    <row r="1264" spans="1:7" ht="38.25" x14ac:dyDescent="0.2">
      <c r="A1264" s="1" t="s">
        <v>40</v>
      </c>
      <c r="B1264" s="1" t="s">
        <v>1713</v>
      </c>
      <c r="C1264" s="1">
        <v>29000</v>
      </c>
      <c r="D1264" s="1" t="s">
        <v>4092</v>
      </c>
      <c r="E1264" s="1" t="s">
        <v>2431</v>
      </c>
      <c r="F1264" s="2" t="s">
        <v>818</v>
      </c>
      <c r="G1264" s="2">
        <v>1</v>
      </c>
    </row>
    <row r="1265" spans="1:7" ht="25.5" x14ac:dyDescent="0.2">
      <c r="A1265" s="1" t="s">
        <v>41</v>
      </c>
      <c r="B1265" s="1" t="s">
        <v>6487</v>
      </c>
      <c r="C1265" s="1">
        <v>48000</v>
      </c>
      <c r="D1265" s="1" t="s">
        <v>519</v>
      </c>
      <c r="E1265" s="1" t="s">
        <v>1240</v>
      </c>
      <c r="F1265" s="2" t="s">
        <v>818</v>
      </c>
      <c r="G1265" s="2">
        <v>1</v>
      </c>
    </row>
    <row r="1266" spans="1:7" ht="25.5" x14ac:dyDescent="0.2">
      <c r="A1266" s="1" t="s">
        <v>42</v>
      </c>
      <c r="B1266" s="1" t="s">
        <v>901</v>
      </c>
      <c r="C1266" s="1">
        <v>48000</v>
      </c>
      <c r="D1266" s="1" t="s">
        <v>519</v>
      </c>
      <c r="E1266" s="1" t="s">
        <v>1240</v>
      </c>
      <c r="F1266" s="2" t="s">
        <v>818</v>
      </c>
      <c r="G1266" s="2">
        <v>1</v>
      </c>
    </row>
    <row r="1267" spans="1:7" ht="38.25" x14ac:dyDescent="0.2">
      <c r="A1267" s="1" t="s">
        <v>43</v>
      </c>
      <c r="B1267" s="1" t="s">
        <v>1154</v>
      </c>
      <c r="C1267" s="1">
        <v>8400</v>
      </c>
      <c r="D1267" s="1" t="s">
        <v>6511</v>
      </c>
      <c r="E1267" s="1" t="s">
        <v>2431</v>
      </c>
      <c r="F1267" s="2" t="s">
        <v>6303</v>
      </c>
      <c r="G1267" s="2">
        <v>0.3</v>
      </c>
    </row>
    <row r="1268" spans="1:7" ht="25.5" x14ac:dyDescent="0.2">
      <c r="A1268" s="1" t="s">
        <v>54</v>
      </c>
      <c r="B1268" s="1" t="s">
        <v>572</v>
      </c>
      <c r="C1268" s="1">
        <v>4808.137506</v>
      </c>
      <c r="D1268" s="1" t="s">
        <v>3027</v>
      </c>
      <c r="E1268" s="1" t="s">
        <v>5350</v>
      </c>
      <c r="F1268" s="2" t="s">
        <v>2590</v>
      </c>
      <c r="G1268" s="2">
        <v>5</v>
      </c>
    </row>
    <row r="1269" spans="1:7" ht="25.5" x14ac:dyDescent="0.2">
      <c r="A1269" s="1" t="s">
        <v>53</v>
      </c>
      <c r="B1269" s="1" t="s">
        <v>3225</v>
      </c>
      <c r="C1269" s="1">
        <v>24931.083360000001</v>
      </c>
      <c r="D1269" s="1" t="s">
        <v>3027</v>
      </c>
      <c r="E1269" s="1" t="s">
        <v>1240</v>
      </c>
      <c r="F1269" s="2" t="s">
        <v>2590</v>
      </c>
      <c r="G1269" s="2">
        <v>10</v>
      </c>
    </row>
    <row r="1270" spans="1:7" ht="25.5" x14ac:dyDescent="0.2">
      <c r="A1270" s="1" t="s">
        <v>57</v>
      </c>
      <c r="B1270" s="1" t="s">
        <v>5488</v>
      </c>
      <c r="C1270" s="1">
        <v>12465.54168</v>
      </c>
      <c r="D1270" s="1" t="s">
        <v>6511</v>
      </c>
      <c r="E1270" s="1" t="s">
        <v>5350</v>
      </c>
      <c r="F1270" s="2" t="s">
        <v>2590</v>
      </c>
      <c r="G1270" s="2">
        <v>4</v>
      </c>
    </row>
    <row r="1271" spans="1:7" ht="25.5" x14ac:dyDescent="0.2">
      <c r="A1271" s="1" t="s">
        <v>55</v>
      </c>
      <c r="B1271" s="1" t="s">
        <v>1097</v>
      </c>
      <c r="C1271" s="1">
        <v>31523.565439999998</v>
      </c>
      <c r="D1271" s="1" t="s">
        <v>519</v>
      </c>
      <c r="E1271" s="1" t="s">
        <v>5350</v>
      </c>
      <c r="F1271" s="2" t="s">
        <v>6303</v>
      </c>
      <c r="G1271" s="2">
        <v>10</v>
      </c>
    </row>
    <row r="1272" spans="1:7" ht="38.25" x14ac:dyDescent="0.2">
      <c r="A1272" s="1" t="s">
        <v>22</v>
      </c>
      <c r="B1272" s="1" t="s">
        <v>1354</v>
      </c>
      <c r="C1272" s="1">
        <v>17807.916689999998</v>
      </c>
      <c r="D1272" s="1" t="s">
        <v>3027</v>
      </c>
      <c r="E1272" s="1" t="s">
        <v>2431</v>
      </c>
      <c r="F1272" s="2" t="s">
        <v>2590</v>
      </c>
      <c r="G1272" s="2">
        <v>10</v>
      </c>
    </row>
    <row r="1273" spans="1:7" ht="25.5" x14ac:dyDescent="0.2">
      <c r="A1273" s="1" t="s">
        <v>23</v>
      </c>
      <c r="B1273" s="1" t="s">
        <v>4524</v>
      </c>
      <c r="C1273" s="1">
        <v>112000</v>
      </c>
      <c r="D1273" s="1" t="s">
        <v>3027</v>
      </c>
      <c r="E1273" s="1" t="s">
        <v>5350</v>
      </c>
      <c r="F1273" s="2" t="s">
        <v>818</v>
      </c>
      <c r="G1273" s="2">
        <v>8</v>
      </c>
    </row>
    <row r="1274" spans="1:7" ht="38.25" x14ac:dyDescent="0.2">
      <c r="A1274" s="1" t="s">
        <v>20</v>
      </c>
      <c r="B1274" s="1" t="s">
        <v>993</v>
      </c>
      <c r="C1274" s="1">
        <v>11000</v>
      </c>
      <c r="D1274" s="1" t="s">
        <v>3027</v>
      </c>
      <c r="E1274" s="1" t="s">
        <v>2431</v>
      </c>
      <c r="F1274" s="2" t="s">
        <v>2590</v>
      </c>
      <c r="G1274" s="2">
        <v>8</v>
      </c>
    </row>
    <row r="1275" spans="1:7" ht="25.5" x14ac:dyDescent="0.2">
      <c r="A1275" s="1" t="s">
        <v>21</v>
      </c>
      <c r="B1275" s="1" t="s">
        <v>5412</v>
      </c>
      <c r="C1275" s="1">
        <v>114335.9495</v>
      </c>
      <c r="D1275" s="1" t="s">
        <v>2089</v>
      </c>
      <c r="E1275" s="1" t="s">
        <v>5350</v>
      </c>
      <c r="F1275" s="2" t="s">
        <v>6303</v>
      </c>
      <c r="G1275" s="2">
        <v>20</v>
      </c>
    </row>
    <row r="1276" spans="1:7" ht="38.25" x14ac:dyDescent="0.2">
      <c r="A1276" s="1" t="s">
        <v>17</v>
      </c>
      <c r="B1276" s="1" t="s">
        <v>1631</v>
      </c>
      <c r="C1276" s="1">
        <v>16110</v>
      </c>
      <c r="D1276" s="1" t="s">
        <v>6511</v>
      </c>
      <c r="E1276" s="1" t="s">
        <v>2431</v>
      </c>
      <c r="F1276" s="2" t="s">
        <v>1025</v>
      </c>
      <c r="G1276" s="2">
        <v>10</v>
      </c>
    </row>
    <row r="1277" spans="1:7" ht="25.5" x14ac:dyDescent="0.2">
      <c r="A1277" s="1" t="s">
        <v>19</v>
      </c>
      <c r="B1277" s="1" t="s">
        <v>1832</v>
      </c>
      <c r="C1277" s="1">
        <v>72000</v>
      </c>
      <c r="D1277" s="1" t="s">
        <v>3027</v>
      </c>
      <c r="E1277" s="1" t="s">
        <v>1240</v>
      </c>
      <c r="F1277" s="2" t="s">
        <v>818</v>
      </c>
      <c r="G1277" s="2">
        <v>10</v>
      </c>
    </row>
    <row r="1278" spans="1:7" ht="38.25" x14ac:dyDescent="0.2">
      <c r="A1278" s="1" t="s">
        <v>36</v>
      </c>
      <c r="B1278" s="1" t="s">
        <v>4924</v>
      </c>
      <c r="C1278" s="1">
        <v>60000</v>
      </c>
      <c r="D1278" s="1" t="s">
        <v>6511</v>
      </c>
      <c r="E1278" s="1" t="s">
        <v>2431</v>
      </c>
      <c r="F1278" s="2" t="s">
        <v>818</v>
      </c>
      <c r="G1278" s="2">
        <v>10</v>
      </c>
    </row>
    <row r="1279" spans="1:7" ht="25.5" x14ac:dyDescent="0.2">
      <c r="A1279" s="1" t="s">
        <v>35</v>
      </c>
      <c r="B1279" s="1" t="s">
        <v>5275</v>
      </c>
      <c r="C1279" s="1">
        <v>67000</v>
      </c>
      <c r="D1279" s="1" t="s">
        <v>6511</v>
      </c>
      <c r="E1279" s="1" t="s">
        <v>1240</v>
      </c>
      <c r="F1279" s="2" t="s">
        <v>818</v>
      </c>
      <c r="G1279" s="2">
        <v>6</v>
      </c>
    </row>
    <row r="1280" spans="1:7" ht="25.5" x14ac:dyDescent="0.2">
      <c r="A1280" s="1" t="s">
        <v>34</v>
      </c>
      <c r="B1280" s="1" t="s">
        <v>493</v>
      </c>
      <c r="C1280" s="1">
        <v>54000</v>
      </c>
      <c r="D1280" s="1" t="s">
        <v>6511</v>
      </c>
      <c r="E1280" s="1" t="s">
        <v>1240</v>
      </c>
      <c r="F1280" s="2" t="s">
        <v>818</v>
      </c>
      <c r="G1280" s="2">
        <v>18</v>
      </c>
    </row>
    <row r="1281" spans="1:7" ht="38.25" x14ac:dyDescent="0.2">
      <c r="A1281" s="1" t="s">
        <v>32</v>
      </c>
      <c r="B1281" s="1" t="s">
        <v>1299</v>
      </c>
      <c r="C1281" s="1">
        <v>38666</v>
      </c>
      <c r="D1281" s="1" t="s">
        <v>1409</v>
      </c>
      <c r="E1281" s="1" t="s">
        <v>2431</v>
      </c>
      <c r="F1281" s="2" t="s">
        <v>4976</v>
      </c>
      <c r="G1281" s="2">
        <v>10</v>
      </c>
    </row>
    <row r="1282" spans="1:7" ht="25.5" x14ac:dyDescent="0.2">
      <c r="A1282" s="1" t="s">
        <v>31</v>
      </c>
      <c r="B1282" s="1" t="s">
        <v>1390</v>
      </c>
      <c r="C1282" s="1">
        <v>63000</v>
      </c>
      <c r="D1282" s="1" t="s">
        <v>6511</v>
      </c>
      <c r="E1282" s="1" t="s">
        <v>1240</v>
      </c>
      <c r="F1282" s="2" t="s">
        <v>818</v>
      </c>
      <c r="G1282" s="2">
        <v>6</v>
      </c>
    </row>
    <row r="1283" spans="1:7" ht="38.25" x14ac:dyDescent="0.2">
      <c r="A1283" s="1" t="s">
        <v>2</v>
      </c>
      <c r="B1283" s="1" t="s">
        <v>5014</v>
      </c>
      <c r="C1283" s="1">
        <v>63000</v>
      </c>
      <c r="D1283" s="1" t="s">
        <v>6511</v>
      </c>
      <c r="E1283" s="1" t="s">
        <v>2431</v>
      </c>
      <c r="F1283" s="2" t="s">
        <v>818</v>
      </c>
      <c r="G1283" s="2">
        <v>1</v>
      </c>
    </row>
    <row r="1284" spans="1:7" ht="38.25" x14ac:dyDescent="0.2">
      <c r="A1284" s="1" t="s">
        <v>3</v>
      </c>
      <c r="B1284" s="1" t="s">
        <v>2679</v>
      </c>
      <c r="C1284" s="1">
        <v>6410.850007</v>
      </c>
      <c r="D1284" s="1" t="s">
        <v>6511</v>
      </c>
      <c r="E1284" s="1" t="s">
        <v>2431</v>
      </c>
      <c r="F1284" s="2" t="s">
        <v>2590</v>
      </c>
      <c r="G1284" s="2">
        <v>2</v>
      </c>
    </row>
    <row r="1285" spans="1:7" ht="25.5" x14ac:dyDescent="0.2">
      <c r="A1285" s="1" t="s">
        <v>4</v>
      </c>
      <c r="B1285" s="1" t="s">
        <v>2928</v>
      </c>
      <c r="C1285" s="1">
        <v>10684.75001</v>
      </c>
      <c r="D1285" s="1" t="s">
        <v>3027</v>
      </c>
      <c r="E1285" s="1" t="s">
        <v>1240</v>
      </c>
      <c r="F1285" s="2" t="s">
        <v>2590</v>
      </c>
      <c r="G1285" s="2">
        <v>12</v>
      </c>
    </row>
    <row r="1286" spans="1:7" ht="25.5" x14ac:dyDescent="0.2">
      <c r="A1286" s="1" t="s">
        <v>5</v>
      </c>
      <c r="B1286" s="1" t="s">
        <v>4717</v>
      </c>
      <c r="C1286" s="1">
        <v>40000</v>
      </c>
      <c r="D1286" s="1" t="s">
        <v>3027</v>
      </c>
      <c r="E1286" s="1" t="s">
        <v>1240</v>
      </c>
      <c r="F1286" s="2" t="s">
        <v>2590</v>
      </c>
      <c r="G1286" s="2">
        <v>5</v>
      </c>
    </row>
    <row r="1287" spans="1:7" ht="25.5" x14ac:dyDescent="0.2">
      <c r="A1287" s="1" t="s">
        <v>1</v>
      </c>
      <c r="B1287" s="1" t="s">
        <v>5329</v>
      </c>
      <c r="C1287" s="1">
        <v>6232.7708409999996</v>
      </c>
      <c r="D1287" s="1" t="s">
        <v>6511</v>
      </c>
      <c r="E1287" s="1" t="s">
        <v>1240</v>
      </c>
      <c r="F1287" s="2" t="s">
        <v>2590</v>
      </c>
      <c r="G1287" s="2">
        <v>6</v>
      </c>
    </row>
    <row r="1288" spans="1:7" ht="25.5" x14ac:dyDescent="0.2">
      <c r="A1288" s="1" t="s">
        <v>16</v>
      </c>
      <c r="B1288" s="1" t="s">
        <v>6017</v>
      </c>
      <c r="C1288" s="1">
        <v>41712.231189999999</v>
      </c>
      <c r="D1288" s="1" t="s">
        <v>6513</v>
      </c>
      <c r="E1288" s="1" t="s">
        <v>5350</v>
      </c>
      <c r="F1288" s="2" t="s">
        <v>2590</v>
      </c>
      <c r="G1288" s="2">
        <v>12</v>
      </c>
    </row>
    <row r="1289" spans="1:7" ht="25.5" x14ac:dyDescent="0.2">
      <c r="A1289" s="1" t="s">
        <v>15</v>
      </c>
      <c r="B1289" s="1" t="s">
        <v>356</v>
      </c>
      <c r="C1289" s="1">
        <v>12465.54168</v>
      </c>
      <c r="D1289" s="1" t="s">
        <v>3027</v>
      </c>
      <c r="E1289" s="1" t="s">
        <v>5350</v>
      </c>
      <c r="F1289" s="2" t="s">
        <v>2590</v>
      </c>
      <c r="G1289" s="2">
        <v>9</v>
      </c>
    </row>
    <row r="1290" spans="1:7" ht="25.5" x14ac:dyDescent="0.2">
      <c r="A1290" s="1" t="s">
        <v>11</v>
      </c>
      <c r="B1290" s="1" t="s">
        <v>3132</v>
      </c>
      <c r="C1290" s="1">
        <v>32311.654579999999</v>
      </c>
      <c r="D1290" s="1" t="s">
        <v>6511</v>
      </c>
      <c r="E1290" s="1" t="s">
        <v>1240</v>
      </c>
      <c r="F1290" s="2" t="s">
        <v>6303</v>
      </c>
      <c r="G1290" s="2">
        <v>20</v>
      </c>
    </row>
    <row r="1291" spans="1:7" ht="25.5" x14ac:dyDescent="0.2">
      <c r="A1291" s="1" t="s">
        <v>9</v>
      </c>
      <c r="B1291" s="1" t="s">
        <v>477</v>
      </c>
      <c r="C1291" s="1">
        <v>7123.1666750000004</v>
      </c>
      <c r="D1291" s="1" t="s">
        <v>6511</v>
      </c>
      <c r="E1291" s="1" t="s">
        <v>5881</v>
      </c>
      <c r="F1291" s="2" t="s">
        <v>2590</v>
      </c>
      <c r="G1291" s="2">
        <v>2</v>
      </c>
    </row>
    <row r="1292" spans="1:7" ht="38.25" x14ac:dyDescent="0.2">
      <c r="A1292" s="1" t="s">
        <v>14</v>
      </c>
      <c r="B1292" s="1" t="s">
        <v>1591</v>
      </c>
      <c r="C1292" s="1">
        <v>100000</v>
      </c>
      <c r="D1292" s="1" t="s">
        <v>3027</v>
      </c>
      <c r="E1292" s="1" t="s">
        <v>2431</v>
      </c>
      <c r="F1292" s="2" t="s">
        <v>2590</v>
      </c>
      <c r="G1292" s="2">
        <v>15</v>
      </c>
    </row>
    <row r="1293" spans="1:7" ht="25.5" x14ac:dyDescent="0.2">
      <c r="A1293" s="1" t="s">
        <v>12</v>
      </c>
      <c r="B1293" s="1" t="s">
        <v>2808</v>
      </c>
      <c r="C1293" s="1">
        <v>59819.107020000003</v>
      </c>
      <c r="D1293" s="1" t="s">
        <v>519</v>
      </c>
      <c r="E1293" s="1" t="s">
        <v>1240</v>
      </c>
      <c r="F1293" s="2" t="s">
        <v>2333</v>
      </c>
      <c r="G1293" s="2">
        <v>4</v>
      </c>
    </row>
    <row r="1294" spans="1:7" ht="38.25" x14ac:dyDescent="0.2">
      <c r="A1294" s="1" t="s">
        <v>240</v>
      </c>
      <c r="B1294" s="1" t="s">
        <v>1316</v>
      </c>
      <c r="C1294" s="1">
        <v>25000</v>
      </c>
      <c r="D1294" s="1" t="s">
        <v>6511</v>
      </c>
      <c r="E1294" s="1" t="s">
        <v>2431</v>
      </c>
      <c r="F1294" s="2" t="s">
        <v>2590</v>
      </c>
      <c r="G1294" s="2">
        <v>1.5</v>
      </c>
    </row>
    <row r="1295" spans="1:7" ht="25.5" x14ac:dyDescent="0.2">
      <c r="A1295" s="1" t="s">
        <v>238</v>
      </c>
      <c r="B1295" s="1" t="s">
        <v>1242</v>
      </c>
      <c r="C1295" s="1">
        <v>5000</v>
      </c>
      <c r="D1295" s="1" t="s">
        <v>6511</v>
      </c>
      <c r="E1295" s="1" t="s">
        <v>5350</v>
      </c>
      <c r="F1295" s="2" t="s">
        <v>2590</v>
      </c>
      <c r="G1295" s="2">
        <v>10</v>
      </c>
    </row>
    <row r="1296" spans="1:7" ht="38.25" x14ac:dyDescent="0.2">
      <c r="A1296" s="1" t="s">
        <v>243</v>
      </c>
      <c r="B1296" s="1" t="s">
        <v>6328</v>
      </c>
      <c r="C1296" s="1">
        <v>64254.308349999999</v>
      </c>
      <c r="D1296" s="1" t="s">
        <v>519</v>
      </c>
      <c r="E1296" s="1" t="s">
        <v>2431</v>
      </c>
      <c r="F1296" s="2" t="s">
        <v>2333</v>
      </c>
      <c r="G1296" s="2">
        <v>3</v>
      </c>
    </row>
    <row r="1297" spans="1:7" ht="25.5" x14ac:dyDescent="0.2">
      <c r="A1297" s="1" t="s">
        <v>242</v>
      </c>
      <c r="B1297" s="1" t="s">
        <v>4375</v>
      </c>
      <c r="C1297" s="1">
        <v>76223.966339999999</v>
      </c>
      <c r="D1297" s="1" t="s">
        <v>3027</v>
      </c>
      <c r="E1297" s="1" t="s">
        <v>1240</v>
      </c>
      <c r="F1297" s="2" t="s">
        <v>6303</v>
      </c>
      <c r="G1297" s="2">
        <v>6</v>
      </c>
    </row>
    <row r="1298" spans="1:7" ht="25.5" x14ac:dyDescent="0.2">
      <c r="A1298" s="1" t="s">
        <v>224</v>
      </c>
      <c r="B1298" s="1" t="s">
        <v>4440</v>
      </c>
      <c r="C1298" s="1">
        <v>102542.5423</v>
      </c>
      <c r="D1298" s="1" t="s">
        <v>4092</v>
      </c>
      <c r="E1298" s="1" t="s">
        <v>5350</v>
      </c>
      <c r="F1298" s="2" t="s">
        <v>6303</v>
      </c>
      <c r="G1298" s="2">
        <v>20</v>
      </c>
    </row>
    <row r="1299" spans="1:7" ht="38.25" x14ac:dyDescent="0.2">
      <c r="A1299" s="1" t="s">
        <v>225</v>
      </c>
      <c r="B1299" s="1" t="s">
        <v>3919</v>
      </c>
      <c r="C1299" s="1">
        <v>46000</v>
      </c>
      <c r="D1299" s="1" t="s">
        <v>6511</v>
      </c>
      <c r="E1299" s="1" t="s">
        <v>2431</v>
      </c>
      <c r="F1299" s="2" t="s">
        <v>818</v>
      </c>
      <c r="G1299" s="2">
        <v>1</v>
      </c>
    </row>
    <row r="1300" spans="1:7" ht="38.25" x14ac:dyDescent="0.2">
      <c r="A1300" s="1" t="s">
        <v>226</v>
      </c>
      <c r="B1300" s="1" t="s">
        <v>106</v>
      </c>
      <c r="C1300" s="1">
        <v>5000</v>
      </c>
      <c r="D1300" s="1" t="s">
        <v>6511</v>
      </c>
      <c r="E1300" s="1" t="s">
        <v>2431</v>
      </c>
      <c r="F1300" s="2" t="s">
        <v>2590</v>
      </c>
      <c r="G1300" s="2">
        <v>2</v>
      </c>
    </row>
    <row r="1301" spans="1:7" ht="38.25" x14ac:dyDescent="0.2">
      <c r="A1301" s="1" t="s">
        <v>227</v>
      </c>
      <c r="B1301" s="1" t="s">
        <v>6180</v>
      </c>
      <c r="C1301" s="1">
        <v>77819.106780000002</v>
      </c>
      <c r="D1301" s="1" t="s">
        <v>6511</v>
      </c>
      <c r="E1301" s="1" t="s">
        <v>2431</v>
      </c>
      <c r="F1301" s="2" t="s">
        <v>2333</v>
      </c>
      <c r="G1301" s="2">
        <v>3</v>
      </c>
    </row>
    <row r="1302" spans="1:7" ht="25.5" x14ac:dyDescent="0.2">
      <c r="A1302" s="1" t="s">
        <v>228</v>
      </c>
      <c r="B1302" s="1" t="s">
        <v>5887</v>
      </c>
      <c r="C1302" s="1">
        <v>6232.7708409999996</v>
      </c>
      <c r="D1302" s="1" t="s">
        <v>3027</v>
      </c>
      <c r="E1302" s="1" t="s">
        <v>5350</v>
      </c>
      <c r="F1302" s="2" t="s">
        <v>2590</v>
      </c>
      <c r="G1302" s="2">
        <v>27</v>
      </c>
    </row>
    <row r="1303" spans="1:7" ht="38.25" x14ac:dyDescent="0.2">
      <c r="A1303" s="1" t="s">
        <v>229</v>
      </c>
      <c r="B1303" s="1" t="s">
        <v>426</v>
      </c>
      <c r="C1303" s="1">
        <v>55166.239520000003</v>
      </c>
      <c r="D1303" s="1" t="s">
        <v>6511</v>
      </c>
      <c r="E1303" s="1" t="s">
        <v>2431</v>
      </c>
      <c r="F1303" s="2" t="s">
        <v>6303</v>
      </c>
      <c r="G1303" s="2">
        <v>34</v>
      </c>
    </row>
    <row r="1304" spans="1:7" ht="25.5" x14ac:dyDescent="0.2">
      <c r="A1304" s="1" t="s">
        <v>230</v>
      </c>
      <c r="B1304" s="1" t="s">
        <v>5337</v>
      </c>
      <c r="C1304" s="1">
        <v>45000</v>
      </c>
      <c r="D1304" s="1" t="s">
        <v>519</v>
      </c>
      <c r="E1304" s="1" t="s">
        <v>5350</v>
      </c>
      <c r="F1304" s="2" t="s">
        <v>818</v>
      </c>
      <c r="G1304" s="2">
        <v>5</v>
      </c>
    </row>
    <row r="1305" spans="1:7" ht="25.5" x14ac:dyDescent="0.2">
      <c r="A1305" s="1" t="s">
        <v>222</v>
      </c>
      <c r="B1305" s="1" t="s">
        <v>287</v>
      </c>
      <c r="C1305" s="1">
        <v>60000</v>
      </c>
      <c r="D1305" s="1" t="s">
        <v>3027</v>
      </c>
      <c r="E1305" s="1" t="s">
        <v>5350</v>
      </c>
      <c r="F1305" s="2" t="s">
        <v>818</v>
      </c>
      <c r="G1305" s="2">
        <v>10</v>
      </c>
    </row>
    <row r="1306" spans="1:7" ht="25.5" x14ac:dyDescent="0.2">
      <c r="A1306" s="1" t="s">
        <v>221</v>
      </c>
      <c r="B1306" s="1" t="s">
        <v>3390</v>
      </c>
      <c r="C1306" s="1">
        <v>43000</v>
      </c>
      <c r="D1306" s="1" t="s">
        <v>6511</v>
      </c>
      <c r="E1306" s="1" t="s">
        <v>1240</v>
      </c>
      <c r="F1306" s="2" t="s">
        <v>818</v>
      </c>
      <c r="G1306" s="2">
        <v>5</v>
      </c>
    </row>
    <row r="1307" spans="1:7" ht="25.5" x14ac:dyDescent="0.2">
      <c r="A1307" s="1" t="s">
        <v>220</v>
      </c>
      <c r="B1307" s="1" t="s">
        <v>1194</v>
      </c>
      <c r="C1307" s="1">
        <v>35571.184289999997</v>
      </c>
      <c r="D1307" s="1" t="s">
        <v>2089</v>
      </c>
      <c r="E1307" s="1" t="s">
        <v>1240</v>
      </c>
      <c r="F1307" s="2" t="s">
        <v>6303</v>
      </c>
      <c r="G1307" s="2">
        <v>8</v>
      </c>
    </row>
    <row r="1308" spans="1:7" ht="25.5" x14ac:dyDescent="0.2">
      <c r="A1308" s="1" t="s">
        <v>645</v>
      </c>
      <c r="B1308" s="1" t="s">
        <v>3558</v>
      </c>
      <c r="C1308" s="1">
        <v>48000</v>
      </c>
      <c r="D1308" s="1" t="s">
        <v>6511</v>
      </c>
      <c r="E1308" s="1" t="s">
        <v>1240</v>
      </c>
      <c r="F1308" s="2" t="s">
        <v>818</v>
      </c>
      <c r="G1308" s="2">
        <v>12</v>
      </c>
    </row>
    <row r="1309" spans="1:7" ht="25.5" x14ac:dyDescent="0.2">
      <c r="A1309" s="1" t="s">
        <v>646</v>
      </c>
      <c r="B1309" s="1" t="s">
        <v>1104</v>
      </c>
      <c r="C1309" s="1">
        <v>122389.1588</v>
      </c>
      <c r="D1309" s="1" t="s">
        <v>3027</v>
      </c>
      <c r="E1309" s="1" t="s">
        <v>5881</v>
      </c>
      <c r="F1309" s="2" t="s">
        <v>2333</v>
      </c>
      <c r="G1309" s="2">
        <v>8</v>
      </c>
    </row>
    <row r="1310" spans="1:7" ht="25.5" x14ac:dyDescent="0.2">
      <c r="A1310" s="1" t="s">
        <v>647</v>
      </c>
      <c r="B1310" s="1" t="s">
        <v>252</v>
      </c>
      <c r="C1310" s="1">
        <v>4000</v>
      </c>
      <c r="D1310" s="1" t="s">
        <v>6511</v>
      </c>
      <c r="E1310" s="1" t="s">
        <v>5350</v>
      </c>
      <c r="F1310" s="2" t="s">
        <v>2590</v>
      </c>
      <c r="G1310" s="2">
        <v>4</v>
      </c>
    </row>
    <row r="1311" spans="1:7" ht="25.5" x14ac:dyDescent="0.2">
      <c r="A1311" s="1" t="s">
        <v>648</v>
      </c>
      <c r="B1311" s="1" t="s">
        <v>6192</v>
      </c>
      <c r="C1311" s="1">
        <v>4451.9791720000003</v>
      </c>
      <c r="D1311" s="1" t="s">
        <v>381</v>
      </c>
      <c r="E1311" s="1" t="s">
        <v>1240</v>
      </c>
      <c r="F1311" s="2" t="s">
        <v>2590</v>
      </c>
      <c r="G1311" s="2">
        <v>3</v>
      </c>
    </row>
    <row r="1312" spans="1:7" ht="25.5" x14ac:dyDescent="0.2">
      <c r="A1312" s="1" t="s">
        <v>649</v>
      </c>
      <c r="B1312" s="1" t="s">
        <v>5238</v>
      </c>
      <c r="C1312" s="1">
        <v>2953.8461539999998</v>
      </c>
      <c r="D1312" s="1" t="s">
        <v>381</v>
      </c>
      <c r="E1312" s="1" t="s">
        <v>1240</v>
      </c>
      <c r="F1312" s="2" t="s">
        <v>4976</v>
      </c>
      <c r="G1312" s="2">
        <v>3</v>
      </c>
    </row>
    <row r="1313" spans="1:7" ht="25.5" x14ac:dyDescent="0.2">
      <c r="A1313" s="1" t="s">
        <v>638</v>
      </c>
      <c r="B1313" s="1" t="s">
        <v>2361</v>
      </c>
      <c r="C1313" s="1">
        <v>39404.4568</v>
      </c>
      <c r="D1313" s="1" t="s">
        <v>6511</v>
      </c>
      <c r="E1313" s="1" t="s">
        <v>1240</v>
      </c>
      <c r="F1313" s="2" t="s">
        <v>6303</v>
      </c>
      <c r="G1313" s="2">
        <v>3</v>
      </c>
    </row>
    <row r="1314" spans="1:7" ht="25.5" x14ac:dyDescent="0.2">
      <c r="A1314" s="1" t="s">
        <v>640</v>
      </c>
      <c r="B1314" s="1" t="s">
        <v>1048</v>
      </c>
      <c r="C1314" s="1">
        <v>75473.314570000002</v>
      </c>
      <c r="D1314" s="1" t="s">
        <v>6511</v>
      </c>
      <c r="E1314" s="1" t="s">
        <v>1240</v>
      </c>
      <c r="F1314" s="2" t="s">
        <v>2333</v>
      </c>
      <c r="G1314" s="2">
        <v>8</v>
      </c>
    </row>
    <row r="1315" spans="1:7" ht="25.5" x14ac:dyDescent="0.2">
      <c r="A1315" s="1" t="s">
        <v>641</v>
      </c>
      <c r="B1315" s="1" t="s">
        <v>3487</v>
      </c>
      <c r="C1315" s="1">
        <v>13355.937519999999</v>
      </c>
      <c r="D1315" s="1" t="s">
        <v>6511</v>
      </c>
      <c r="E1315" s="1" t="s">
        <v>1240</v>
      </c>
      <c r="F1315" s="2" t="s">
        <v>2590</v>
      </c>
      <c r="G1315" s="2">
        <v>5</v>
      </c>
    </row>
    <row r="1316" spans="1:7" ht="25.5" x14ac:dyDescent="0.2">
      <c r="A1316" s="1" t="s">
        <v>642</v>
      </c>
      <c r="B1316" s="1" t="s">
        <v>3650</v>
      </c>
      <c r="C1316" s="1">
        <v>25000</v>
      </c>
      <c r="D1316" s="1" t="s">
        <v>3027</v>
      </c>
      <c r="E1316" s="1" t="s">
        <v>1240</v>
      </c>
      <c r="F1316" s="2" t="s">
        <v>2590</v>
      </c>
      <c r="G1316" s="2">
        <v>10</v>
      </c>
    </row>
    <row r="1317" spans="1:7" ht="25.5" x14ac:dyDescent="0.2">
      <c r="A1317" s="1" t="s">
        <v>643</v>
      </c>
      <c r="B1317" s="1" t="s">
        <v>2618</v>
      </c>
      <c r="C1317" s="1">
        <v>7479.3250090000001</v>
      </c>
      <c r="D1317" s="1" t="s">
        <v>6511</v>
      </c>
      <c r="E1317" s="1" t="s">
        <v>1240</v>
      </c>
      <c r="F1317" s="2" t="s">
        <v>2590</v>
      </c>
      <c r="G1317" s="2">
        <v>2</v>
      </c>
    </row>
    <row r="1318" spans="1:7" ht="25.5" x14ac:dyDescent="0.2">
      <c r="A1318" s="1" t="s">
        <v>660</v>
      </c>
      <c r="B1318" s="1" t="s">
        <v>1914</v>
      </c>
      <c r="C1318" s="1">
        <v>62000</v>
      </c>
      <c r="D1318" s="1" t="s">
        <v>6511</v>
      </c>
      <c r="E1318" s="1" t="s">
        <v>1240</v>
      </c>
      <c r="F1318" s="2" t="s">
        <v>818</v>
      </c>
      <c r="G1318" s="2">
        <v>4</v>
      </c>
    </row>
    <row r="1319" spans="1:7" ht="25.5" x14ac:dyDescent="0.2">
      <c r="A1319" s="1" t="s">
        <v>661</v>
      </c>
      <c r="B1319" s="1" t="s">
        <v>3411</v>
      </c>
      <c r="C1319" s="1">
        <v>48000</v>
      </c>
      <c r="D1319" s="1" t="s">
        <v>6511</v>
      </c>
      <c r="E1319" s="1" t="s">
        <v>1240</v>
      </c>
      <c r="F1319" s="2" t="s">
        <v>818</v>
      </c>
      <c r="G1319" s="2">
        <v>1</v>
      </c>
    </row>
    <row r="1320" spans="1:7" ht="25.5" x14ac:dyDescent="0.2">
      <c r="A1320" s="1" t="s">
        <v>664</v>
      </c>
      <c r="B1320" s="1" t="s">
        <v>3535</v>
      </c>
      <c r="C1320" s="1">
        <v>5000</v>
      </c>
      <c r="D1320" s="1" t="s">
        <v>6513</v>
      </c>
      <c r="E1320" s="1" t="s">
        <v>1240</v>
      </c>
      <c r="F1320" s="2" t="s">
        <v>2590</v>
      </c>
      <c r="G1320" s="2">
        <v>3</v>
      </c>
    </row>
    <row r="1321" spans="1:7" ht="38.25" x14ac:dyDescent="0.2">
      <c r="A1321" s="1" t="s">
        <v>662</v>
      </c>
      <c r="B1321" s="1" t="s">
        <v>6</v>
      </c>
      <c r="C1321" s="1">
        <v>4914.9850059999999</v>
      </c>
      <c r="D1321" s="1" t="s">
        <v>381</v>
      </c>
      <c r="E1321" s="1" t="s">
        <v>2431</v>
      </c>
      <c r="F1321" s="2" t="s">
        <v>2590</v>
      </c>
      <c r="G1321" s="2">
        <v>6</v>
      </c>
    </row>
    <row r="1322" spans="1:7" ht="25.5" x14ac:dyDescent="0.2">
      <c r="A1322" s="1" t="s">
        <v>663</v>
      </c>
      <c r="B1322" s="1" t="s">
        <v>5615</v>
      </c>
      <c r="C1322" s="1">
        <v>75000</v>
      </c>
      <c r="D1322" s="1" t="s">
        <v>6511</v>
      </c>
      <c r="E1322" s="1" t="s">
        <v>5881</v>
      </c>
      <c r="F1322" s="2" t="s">
        <v>818</v>
      </c>
      <c r="G1322" s="2">
        <v>3</v>
      </c>
    </row>
    <row r="1323" spans="1:7" ht="25.5" x14ac:dyDescent="0.2">
      <c r="A1323" s="1" t="s">
        <v>655</v>
      </c>
      <c r="B1323" s="1" t="s">
        <v>1714</v>
      </c>
      <c r="C1323" s="1">
        <v>4451.9791720000003</v>
      </c>
      <c r="D1323" s="1" t="s">
        <v>6511</v>
      </c>
      <c r="E1323" s="1" t="s">
        <v>422</v>
      </c>
      <c r="F1323" s="2" t="s">
        <v>2590</v>
      </c>
      <c r="G1323" s="2">
        <v>1.6</v>
      </c>
    </row>
    <row r="1324" spans="1:7" ht="38.25" x14ac:dyDescent="0.2">
      <c r="A1324" s="1" t="s">
        <v>656</v>
      </c>
      <c r="B1324" s="1" t="s">
        <v>2795</v>
      </c>
      <c r="C1324" s="1">
        <v>8400</v>
      </c>
      <c r="D1324" s="1" t="s">
        <v>381</v>
      </c>
      <c r="E1324" s="1" t="s">
        <v>2431</v>
      </c>
      <c r="F1324" s="2" t="s">
        <v>2590</v>
      </c>
      <c r="G1324" s="2">
        <v>6</v>
      </c>
    </row>
    <row r="1325" spans="1:7" ht="25.5" x14ac:dyDescent="0.2">
      <c r="A1325" s="1" t="s">
        <v>653</v>
      </c>
      <c r="B1325" s="1" t="s">
        <v>5763</v>
      </c>
      <c r="C1325" s="1">
        <v>20000</v>
      </c>
      <c r="D1325" s="1" t="s">
        <v>3027</v>
      </c>
      <c r="E1325" s="1" t="s">
        <v>5350</v>
      </c>
      <c r="F1325" s="2" t="s">
        <v>2590</v>
      </c>
      <c r="G1325" s="2">
        <v>5</v>
      </c>
    </row>
    <row r="1326" spans="1:7" ht="25.5" x14ac:dyDescent="0.2">
      <c r="A1326" s="1" t="s">
        <v>654</v>
      </c>
      <c r="B1326" s="1" t="s">
        <v>684</v>
      </c>
      <c r="C1326" s="1">
        <v>110000</v>
      </c>
      <c r="D1326" s="1" t="s">
        <v>2893</v>
      </c>
      <c r="E1326" s="1" t="s">
        <v>1240</v>
      </c>
      <c r="F1326" s="2" t="s">
        <v>818</v>
      </c>
      <c r="G1326" s="2">
        <v>10</v>
      </c>
    </row>
    <row r="1327" spans="1:7" ht="38.25" x14ac:dyDescent="0.2">
      <c r="A1327" s="1" t="s">
        <v>433</v>
      </c>
      <c r="B1327" s="1" t="s">
        <v>5400</v>
      </c>
      <c r="C1327" s="1">
        <v>50000</v>
      </c>
      <c r="D1327" s="1" t="s">
        <v>6511</v>
      </c>
      <c r="E1327" s="1" t="s">
        <v>2431</v>
      </c>
      <c r="F1327" s="2" t="s">
        <v>818</v>
      </c>
      <c r="G1327" s="2">
        <v>3.5</v>
      </c>
    </row>
    <row r="1328" spans="1:7" ht="25.5" x14ac:dyDescent="0.2">
      <c r="A1328" s="1" t="s">
        <v>432</v>
      </c>
      <c r="B1328" s="1" t="s">
        <v>644</v>
      </c>
      <c r="C1328" s="1">
        <v>46000</v>
      </c>
      <c r="D1328" s="1" t="s">
        <v>6511</v>
      </c>
      <c r="E1328" s="1" t="s">
        <v>1240</v>
      </c>
      <c r="F1328" s="2" t="s">
        <v>818</v>
      </c>
      <c r="G1328" s="2">
        <v>8</v>
      </c>
    </row>
    <row r="1329" spans="1:7" ht="38.25" x14ac:dyDescent="0.2">
      <c r="A1329" s="1" t="s">
        <v>429</v>
      </c>
      <c r="B1329" s="1" t="s">
        <v>872</v>
      </c>
      <c r="C1329" s="1">
        <v>115000</v>
      </c>
      <c r="D1329" s="1" t="s">
        <v>6511</v>
      </c>
      <c r="E1329" s="1" t="s">
        <v>2431</v>
      </c>
      <c r="F1329" s="2" t="s">
        <v>818</v>
      </c>
      <c r="G1329" s="2">
        <v>15</v>
      </c>
    </row>
    <row r="1330" spans="1:7" ht="25.5" x14ac:dyDescent="0.2">
      <c r="A1330" s="1" t="s">
        <v>436</v>
      </c>
      <c r="B1330" s="1" t="s">
        <v>1590</v>
      </c>
      <c r="C1330" s="1">
        <v>3205.4250040000002</v>
      </c>
      <c r="D1330" s="1" t="s">
        <v>6511</v>
      </c>
      <c r="E1330" s="1" t="s">
        <v>1240</v>
      </c>
      <c r="F1330" s="2" t="s">
        <v>2590</v>
      </c>
      <c r="G1330" s="2">
        <v>3</v>
      </c>
    </row>
    <row r="1331" spans="1:7" ht="25.5" x14ac:dyDescent="0.2">
      <c r="A1331" s="1" t="s">
        <v>435</v>
      </c>
      <c r="B1331" s="1" t="s">
        <v>3226</v>
      </c>
      <c r="C1331" s="1">
        <v>76223.966339999999</v>
      </c>
      <c r="D1331" s="1" t="s">
        <v>3027</v>
      </c>
      <c r="E1331" s="1" t="s">
        <v>5350</v>
      </c>
      <c r="F1331" s="2" t="s">
        <v>6303</v>
      </c>
      <c r="G1331" s="2">
        <v>20</v>
      </c>
    </row>
    <row r="1332" spans="1:7" ht="25.5" x14ac:dyDescent="0.2">
      <c r="A1332" s="1" t="s">
        <v>441</v>
      </c>
      <c r="B1332" s="1" t="s">
        <v>4989</v>
      </c>
      <c r="C1332" s="1">
        <v>52500</v>
      </c>
      <c r="D1332" s="1" t="s">
        <v>6511</v>
      </c>
      <c r="E1332" s="1" t="s">
        <v>1240</v>
      </c>
      <c r="F1332" s="2" t="s">
        <v>4976</v>
      </c>
      <c r="G1332" s="2">
        <v>21</v>
      </c>
    </row>
    <row r="1333" spans="1:7" ht="25.5" x14ac:dyDescent="0.2">
      <c r="A1333" s="1" t="s">
        <v>440</v>
      </c>
      <c r="B1333" s="1" t="s">
        <v>1942</v>
      </c>
      <c r="C1333" s="1">
        <v>100800</v>
      </c>
      <c r="D1333" s="1" t="s">
        <v>2893</v>
      </c>
      <c r="E1333" s="1" t="s">
        <v>1240</v>
      </c>
      <c r="F1333" s="2" t="s">
        <v>2590</v>
      </c>
      <c r="G1333" s="2">
        <v>4</v>
      </c>
    </row>
    <row r="1334" spans="1:7" ht="38.25" x14ac:dyDescent="0.2">
      <c r="A1334" s="1" t="s">
        <v>438</v>
      </c>
      <c r="B1334" s="1" t="s">
        <v>904</v>
      </c>
      <c r="C1334" s="1">
        <v>21000</v>
      </c>
      <c r="D1334" s="1" t="s">
        <v>6513</v>
      </c>
      <c r="E1334" s="1" t="s">
        <v>2431</v>
      </c>
      <c r="F1334" s="2" t="s">
        <v>2590</v>
      </c>
      <c r="G1334" s="2">
        <v>5</v>
      </c>
    </row>
    <row r="1335" spans="1:7" ht="25.5" x14ac:dyDescent="0.2">
      <c r="A1335" s="1" t="s">
        <v>424</v>
      </c>
      <c r="B1335" s="1" t="s">
        <v>2366</v>
      </c>
      <c r="C1335" s="1">
        <v>40000</v>
      </c>
      <c r="D1335" s="1" t="s">
        <v>6511</v>
      </c>
      <c r="E1335" s="1" t="s">
        <v>5881</v>
      </c>
      <c r="F1335" s="2" t="s">
        <v>818</v>
      </c>
      <c r="G1335" s="2">
        <v>3</v>
      </c>
    </row>
    <row r="1336" spans="1:7" ht="38.25" x14ac:dyDescent="0.2">
      <c r="A1336" s="1" t="s">
        <v>423</v>
      </c>
      <c r="B1336" s="1" t="s">
        <v>3001</v>
      </c>
      <c r="C1336" s="1">
        <v>46359</v>
      </c>
      <c r="D1336" s="1" t="s">
        <v>6511</v>
      </c>
      <c r="E1336" s="1" t="s">
        <v>2431</v>
      </c>
      <c r="F1336" s="2" t="s">
        <v>818</v>
      </c>
      <c r="G1336" s="2">
        <v>5</v>
      </c>
    </row>
    <row r="1337" spans="1:7" ht="25.5" x14ac:dyDescent="0.2">
      <c r="A1337" s="1" t="s">
        <v>425</v>
      </c>
      <c r="B1337" s="1" t="s">
        <v>1310</v>
      </c>
      <c r="C1337" s="1">
        <v>70000</v>
      </c>
      <c r="D1337" s="1" t="s">
        <v>6511</v>
      </c>
      <c r="E1337" s="1" t="s">
        <v>1240</v>
      </c>
      <c r="F1337" s="2" t="s">
        <v>818</v>
      </c>
      <c r="G1337" s="2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The Dashboard!</vt:lpstr>
      <vt:lpstr>ChartLeft</vt:lpstr>
      <vt:lpstr>ChartRight</vt:lpstr>
      <vt:lpstr>Pivot On Continents</vt:lpstr>
      <vt:lpstr>Pivot On Countries</vt:lpstr>
      <vt:lpstr>Data</vt:lpstr>
      <vt:lpstr>StatsAnalysis</vt:lpstr>
      <vt:lpstr>mapping</vt:lpstr>
      <vt:lpstr>DataToAnalysis</vt:lpstr>
      <vt:lpstr>ClearingKeys</vt:lpstr>
      <vt:lpstr>Sheet7</vt:lpstr>
      <vt:lpstr>Sheet8</vt:lpstr>
      <vt:lpstr>Geo Chart</vt:lpstr>
      <vt:lpstr>latitudevslongitude</vt:lpstr>
      <vt:lpstr>Sheet1</vt:lpstr>
      <vt:lpstr>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Jingyi_Wei</dc:creator>
  <cp:lastModifiedBy>Jingyi_Wei</cp:lastModifiedBy>
  <cp:lastPrinted>2012-07-04T21:49:06Z</cp:lastPrinted>
  <dcterms:created xsi:type="dcterms:W3CDTF">2012-07-04T18:46:33Z</dcterms:created>
  <dcterms:modified xsi:type="dcterms:W3CDTF">2012-07-06T16:31:48Z</dcterms:modified>
</cp:coreProperties>
</file>