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bookViews>
    <workbookView xWindow="0" yWindow="0" windowWidth="20640" windowHeight="11760"/>
  </bookViews>
  <sheets>
    <sheet name="My entry " sheetId="6" r:id="rId1"/>
    <sheet name="Sheet1" sheetId="5" state="hidden" r:id="rId2"/>
    <sheet name="Contest Rules" sheetId="4" state="hidden" r:id="rId3"/>
    <sheet name="2012" sheetId="1" state="hidden" r:id="rId4"/>
    <sheet name="2011" sheetId="2" state="hidden" r:id="rId5"/>
    <sheet name="gauge chart" sheetId="8" state="hidden" r:id="rId6"/>
    <sheet name="2010" sheetId="3" state="hidden" r:id="rId7"/>
  </sheets>
  <externalReferences>
    <externalReference r:id="rId8"/>
  </externalReferences>
  <definedNames>
    <definedName name="filteredList">'[1]type ahead combo'!$E$6:$E$52</definedName>
    <definedName name="filterList">getList('[1]type ahead combo'!$C$6:$C$52,'[1]type ahead combo'!$F$7)</definedName>
    <definedName name="states">'2012'!$B$11:$B$62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6" l="1"/>
  <c r="E5" i="8"/>
  <c r="C15" i="8"/>
  <c r="C14" i="8"/>
  <c r="C13" i="8"/>
  <c r="F12" i="8"/>
  <c r="F14" i="8" s="1"/>
  <c r="B3"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L3" i="6"/>
  <c r="H3" i="6"/>
  <c r="G55" i="5" l="1"/>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B109" i="5"/>
  <c r="C109" i="5"/>
  <c r="D109" i="5"/>
  <c r="E109" i="5"/>
  <c r="B110" i="5"/>
  <c r="C110" i="5"/>
  <c r="D110" i="5"/>
  <c r="E110" i="5"/>
  <c r="B111" i="5"/>
  <c r="C111" i="5"/>
  <c r="D111" i="5"/>
  <c r="E111" i="5"/>
  <c r="B112" i="5"/>
  <c r="C112" i="5"/>
  <c r="D112" i="5"/>
  <c r="E112" i="5"/>
  <c r="B113" i="5"/>
  <c r="C113" i="5"/>
  <c r="D113" i="5"/>
  <c r="E113" i="5"/>
  <c r="B114" i="5"/>
  <c r="C114" i="5"/>
  <c r="D114" i="5"/>
  <c r="E114" i="5"/>
  <c r="B115" i="5"/>
  <c r="C115" i="5"/>
  <c r="D115" i="5"/>
  <c r="E115" i="5"/>
  <c r="B116" i="5"/>
  <c r="C116" i="5"/>
  <c r="D116" i="5"/>
  <c r="E116" i="5"/>
  <c r="B117" i="5"/>
  <c r="C117" i="5"/>
  <c r="D117" i="5"/>
  <c r="E117" i="5"/>
  <c r="B118" i="5"/>
  <c r="C118" i="5"/>
  <c r="D118" i="5"/>
  <c r="E118" i="5"/>
  <c r="B119" i="5"/>
  <c r="C119" i="5"/>
  <c r="D119" i="5"/>
  <c r="E119" i="5"/>
  <c r="B120" i="5"/>
  <c r="C120" i="5"/>
  <c r="D120" i="5"/>
  <c r="E120" i="5"/>
  <c r="B121" i="5"/>
  <c r="C121" i="5"/>
  <c r="D121" i="5"/>
  <c r="E121" i="5"/>
  <c r="B122" i="5"/>
  <c r="C122" i="5"/>
  <c r="D122" i="5"/>
  <c r="E122" i="5"/>
  <c r="B123" i="5"/>
  <c r="C123" i="5"/>
  <c r="D123" i="5"/>
  <c r="E123" i="5"/>
  <c r="B124" i="5"/>
  <c r="C124" i="5"/>
  <c r="D124" i="5"/>
  <c r="E124" i="5"/>
  <c r="B125" i="5"/>
  <c r="C125" i="5"/>
  <c r="D125" i="5"/>
  <c r="E125" i="5"/>
  <c r="B126" i="5"/>
  <c r="C126" i="5"/>
  <c r="D126" i="5"/>
  <c r="E126" i="5"/>
  <c r="B127" i="5"/>
  <c r="C127" i="5"/>
  <c r="D127" i="5"/>
  <c r="E127" i="5"/>
  <c r="B128" i="5"/>
  <c r="C128" i="5"/>
  <c r="D128" i="5"/>
  <c r="E128" i="5"/>
  <c r="B129" i="5"/>
  <c r="C129" i="5"/>
  <c r="D129" i="5"/>
  <c r="E129" i="5"/>
  <c r="B130" i="5"/>
  <c r="C130" i="5"/>
  <c r="D130" i="5"/>
  <c r="E130" i="5"/>
  <c r="B131" i="5"/>
  <c r="C131" i="5"/>
  <c r="D131" i="5"/>
  <c r="E131" i="5"/>
  <c r="B132" i="5"/>
  <c r="C132" i="5"/>
  <c r="D132" i="5"/>
  <c r="E132" i="5"/>
  <c r="B133" i="5"/>
  <c r="C133" i="5"/>
  <c r="D133" i="5"/>
  <c r="E133" i="5"/>
  <c r="B134" i="5"/>
  <c r="C134" i="5"/>
  <c r="D134" i="5"/>
  <c r="E134" i="5"/>
  <c r="B135" i="5"/>
  <c r="C135" i="5"/>
  <c r="D135" i="5"/>
  <c r="E135" i="5"/>
  <c r="B136" i="5"/>
  <c r="C136" i="5"/>
  <c r="D136" i="5"/>
  <c r="E136" i="5"/>
  <c r="B137" i="5"/>
  <c r="C137" i="5"/>
  <c r="D137" i="5"/>
  <c r="E137" i="5"/>
  <c r="B138" i="5"/>
  <c r="C138" i="5"/>
  <c r="D138" i="5"/>
  <c r="E138" i="5"/>
  <c r="B139" i="5"/>
  <c r="C139" i="5"/>
  <c r="D139" i="5"/>
  <c r="E139" i="5"/>
  <c r="B140" i="5"/>
  <c r="C140" i="5"/>
  <c r="D140" i="5"/>
  <c r="E140" i="5"/>
  <c r="B141" i="5"/>
  <c r="C141" i="5"/>
  <c r="D141" i="5"/>
  <c r="E141" i="5"/>
  <c r="B142" i="5"/>
  <c r="C142" i="5"/>
  <c r="D142" i="5"/>
  <c r="E142" i="5"/>
  <c r="B143" i="5"/>
  <c r="C143" i="5"/>
  <c r="D143" i="5"/>
  <c r="E143" i="5"/>
  <c r="B144" i="5"/>
  <c r="C144" i="5"/>
  <c r="D144" i="5"/>
  <c r="E144" i="5"/>
  <c r="B145" i="5"/>
  <c r="C145" i="5"/>
  <c r="D145" i="5"/>
  <c r="E145" i="5"/>
  <c r="B146" i="5"/>
  <c r="C146" i="5"/>
  <c r="D146" i="5"/>
  <c r="E146" i="5"/>
  <c r="B147" i="5"/>
  <c r="C147" i="5"/>
  <c r="D147" i="5"/>
  <c r="E147" i="5"/>
  <c r="B148" i="5"/>
  <c r="C148" i="5"/>
  <c r="D148" i="5"/>
  <c r="E148" i="5"/>
  <c r="B149" i="5"/>
  <c r="C149" i="5"/>
  <c r="D149" i="5"/>
  <c r="E149" i="5"/>
  <c r="B150" i="5"/>
  <c r="C150" i="5"/>
  <c r="D150" i="5"/>
  <c r="E150" i="5"/>
  <c r="B151" i="5"/>
  <c r="C151" i="5"/>
  <c r="D151" i="5"/>
  <c r="E151" i="5"/>
  <c r="B152" i="5"/>
  <c r="C152" i="5"/>
  <c r="D152" i="5"/>
  <c r="E152" i="5"/>
  <c r="B153" i="5"/>
  <c r="C153" i="5"/>
  <c r="D153" i="5"/>
  <c r="E153" i="5"/>
  <c r="B154" i="5"/>
  <c r="C154" i="5"/>
  <c r="D154" i="5"/>
  <c r="E154" i="5"/>
  <c r="B155" i="5"/>
  <c r="C155" i="5"/>
  <c r="D155" i="5"/>
  <c r="E155" i="5"/>
  <c r="B156" i="5"/>
  <c r="C156" i="5"/>
  <c r="D156" i="5"/>
  <c r="E156" i="5"/>
  <c r="B157" i="5"/>
  <c r="C157" i="5"/>
  <c r="D157" i="5"/>
  <c r="E157" i="5"/>
  <c r="B158" i="5"/>
  <c r="C158" i="5"/>
  <c r="D158" i="5"/>
  <c r="E158" i="5"/>
  <c r="B159" i="5"/>
  <c r="C159" i="5"/>
  <c r="D159" i="5"/>
  <c r="E159" i="5"/>
  <c r="B160" i="5"/>
  <c r="C160" i="5"/>
  <c r="D160" i="5"/>
  <c r="E160" i="5"/>
  <c r="E108" i="5"/>
  <c r="D108" i="5"/>
  <c r="C108" i="5"/>
  <c r="B108" i="5"/>
  <c r="B56" i="5"/>
  <c r="C56" i="5"/>
  <c r="D56" i="5"/>
  <c r="E56" i="5"/>
  <c r="B57" i="5"/>
  <c r="C57" i="5"/>
  <c r="D57" i="5"/>
  <c r="E57" i="5"/>
  <c r="B58" i="5"/>
  <c r="C58" i="5"/>
  <c r="D58" i="5"/>
  <c r="E58" i="5"/>
  <c r="B59" i="5"/>
  <c r="C59" i="5"/>
  <c r="D59" i="5"/>
  <c r="E59" i="5"/>
  <c r="B60" i="5"/>
  <c r="C60" i="5"/>
  <c r="D60" i="5"/>
  <c r="E60" i="5"/>
  <c r="B61" i="5"/>
  <c r="C61" i="5"/>
  <c r="D61" i="5"/>
  <c r="E61" i="5"/>
  <c r="B62" i="5"/>
  <c r="C62" i="5"/>
  <c r="D62" i="5"/>
  <c r="E62" i="5"/>
  <c r="B63" i="5"/>
  <c r="C63" i="5"/>
  <c r="D63" i="5"/>
  <c r="E63" i="5"/>
  <c r="B64" i="5"/>
  <c r="C64" i="5"/>
  <c r="D64" i="5"/>
  <c r="E64" i="5"/>
  <c r="B65" i="5"/>
  <c r="C65" i="5"/>
  <c r="D65" i="5"/>
  <c r="E65" i="5"/>
  <c r="B66" i="5"/>
  <c r="C66" i="5"/>
  <c r="D66" i="5"/>
  <c r="E66" i="5"/>
  <c r="B67" i="5"/>
  <c r="C67" i="5"/>
  <c r="D67" i="5"/>
  <c r="E67" i="5"/>
  <c r="B68" i="5"/>
  <c r="C68" i="5"/>
  <c r="D68" i="5"/>
  <c r="E68" i="5"/>
  <c r="B69" i="5"/>
  <c r="C69" i="5"/>
  <c r="D69" i="5"/>
  <c r="E69" i="5"/>
  <c r="B70" i="5"/>
  <c r="C70" i="5"/>
  <c r="D70" i="5"/>
  <c r="E70" i="5"/>
  <c r="B71" i="5"/>
  <c r="C71" i="5"/>
  <c r="D71" i="5"/>
  <c r="E71" i="5"/>
  <c r="B72" i="5"/>
  <c r="C72" i="5"/>
  <c r="D72" i="5"/>
  <c r="E72" i="5"/>
  <c r="B73" i="5"/>
  <c r="C73" i="5"/>
  <c r="D73" i="5"/>
  <c r="E73" i="5"/>
  <c r="B74" i="5"/>
  <c r="C74" i="5"/>
  <c r="D74" i="5"/>
  <c r="E74" i="5"/>
  <c r="B75" i="5"/>
  <c r="C75" i="5"/>
  <c r="D75" i="5"/>
  <c r="E75" i="5"/>
  <c r="B76" i="5"/>
  <c r="C76" i="5"/>
  <c r="D76" i="5"/>
  <c r="E76" i="5"/>
  <c r="B77" i="5"/>
  <c r="C77" i="5"/>
  <c r="D77" i="5"/>
  <c r="E77" i="5"/>
  <c r="B78" i="5"/>
  <c r="C78" i="5"/>
  <c r="D78" i="5"/>
  <c r="E78" i="5"/>
  <c r="B79" i="5"/>
  <c r="C79" i="5"/>
  <c r="D79" i="5"/>
  <c r="E79" i="5"/>
  <c r="B80" i="5"/>
  <c r="C80" i="5"/>
  <c r="D80" i="5"/>
  <c r="E80" i="5"/>
  <c r="B81" i="5"/>
  <c r="C81" i="5"/>
  <c r="D81" i="5"/>
  <c r="E81" i="5"/>
  <c r="B82" i="5"/>
  <c r="C82" i="5"/>
  <c r="D82" i="5"/>
  <c r="E82" i="5"/>
  <c r="B83" i="5"/>
  <c r="C83" i="5"/>
  <c r="D83" i="5"/>
  <c r="E83" i="5"/>
  <c r="B84" i="5"/>
  <c r="C84" i="5"/>
  <c r="D84" i="5"/>
  <c r="E84" i="5"/>
  <c r="B85" i="5"/>
  <c r="C85" i="5"/>
  <c r="D85" i="5"/>
  <c r="E85" i="5"/>
  <c r="B86" i="5"/>
  <c r="C86" i="5"/>
  <c r="D86" i="5"/>
  <c r="E86" i="5"/>
  <c r="B87" i="5"/>
  <c r="C87" i="5"/>
  <c r="D87" i="5"/>
  <c r="E87" i="5"/>
  <c r="B88" i="5"/>
  <c r="C88" i="5"/>
  <c r="D88" i="5"/>
  <c r="E88" i="5"/>
  <c r="B89" i="5"/>
  <c r="C89" i="5"/>
  <c r="D89" i="5"/>
  <c r="E89" i="5"/>
  <c r="B90" i="5"/>
  <c r="C90" i="5"/>
  <c r="D90" i="5"/>
  <c r="E90" i="5"/>
  <c r="B91" i="5"/>
  <c r="C91" i="5"/>
  <c r="D91" i="5"/>
  <c r="E91" i="5"/>
  <c r="B92" i="5"/>
  <c r="C92" i="5"/>
  <c r="D92" i="5"/>
  <c r="E92" i="5"/>
  <c r="B93" i="5"/>
  <c r="C93" i="5"/>
  <c r="D93" i="5"/>
  <c r="E93" i="5"/>
  <c r="B94" i="5"/>
  <c r="C94" i="5"/>
  <c r="D94" i="5"/>
  <c r="E94" i="5"/>
  <c r="B95" i="5"/>
  <c r="C95" i="5"/>
  <c r="D95" i="5"/>
  <c r="E95" i="5"/>
  <c r="B96" i="5"/>
  <c r="C96" i="5"/>
  <c r="D96" i="5"/>
  <c r="E96" i="5"/>
  <c r="B97" i="5"/>
  <c r="C97" i="5"/>
  <c r="D97" i="5"/>
  <c r="E97" i="5"/>
  <c r="B98" i="5"/>
  <c r="C98" i="5"/>
  <c r="D98" i="5"/>
  <c r="E98" i="5"/>
  <c r="B99" i="5"/>
  <c r="C99" i="5"/>
  <c r="D99" i="5"/>
  <c r="E99" i="5"/>
  <c r="B100" i="5"/>
  <c r="C100" i="5"/>
  <c r="D100" i="5"/>
  <c r="E100" i="5"/>
  <c r="B101" i="5"/>
  <c r="C101" i="5"/>
  <c r="D101" i="5"/>
  <c r="E101" i="5"/>
  <c r="B102" i="5"/>
  <c r="C102" i="5"/>
  <c r="D102" i="5"/>
  <c r="E102" i="5"/>
  <c r="B103" i="5"/>
  <c r="C103" i="5"/>
  <c r="D103" i="5"/>
  <c r="E103" i="5"/>
  <c r="B104" i="5"/>
  <c r="C104" i="5"/>
  <c r="D104" i="5"/>
  <c r="E104" i="5"/>
  <c r="B105" i="5"/>
  <c r="C105" i="5"/>
  <c r="D105" i="5"/>
  <c r="E105" i="5"/>
  <c r="B106" i="5"/>
  <c r="C106" i="5"/>
  <c r="D106" i="5"/>
  <c r="E106" i="5"/>
  <c r="B107" i="5"/>
  <c r="C107" i="5"/>
  <c r="D107" i="5"/>
  <c r="E107" i="5"/>
  <c r="C55" i="5"/>
  <c r="D55" i="5"/>
  <c r="E55" i="5"/>
  <c r="B55" i="5"/>
  <c r="B18" i="5"/>
  <c r="C18" i="5"/>
  <c r="D18" i="5"/>
  <c r="E18" i="5"/>
  <c r="B11" i="5"/>
  <c r="C11" i="5"/>
  <c r="D11" i="5"/>
  <c r="E11" i="5"/>
  <c r="B16" i="5"/>
  <c r="C16" i="5"/>
  <c r="D16" i="5"/>
  <c r="E16" i="5"/>
  <c r="B17" i="5"/>
  <c r="C17" i="5"/>
  <c r="D17" i="5"/>
  <c r="E17" i="5"/>
  <c r="B39" i="5"/>
  <c r="C39" i="5"/>
  <c r="D39" i="5"/>
  <c r="E39" i="5"/>
  <c r="B51" i="5"/>
  <c r="C51" i="5"/>
  <c r="D51" i="5"/>
  <c r="E51" i="5"/>
  <c r="B5" i="5"/>
  <c r="C5" i="5"/>
  <c r="D5" i="5"/>
  <c r="E5" i="5"/>
  <c r="B54" i="5"/>
  <c r="C54" i="5"/>
  <c r="D54" i="5"/>
  <c r="E54" i="5"/>
  <c r="B19" i="5"/>
  <c r="C19" i="5"/>
  <c r="D19" i="5"/>
  <c r="E19" i="5"/>
  <c r="B20" i="5"/>
  <c r="C20" i="5"/>
  <c r="D20" i="5"/>
  <c r="E20" i="5"/>
  <c r="B23" i="5"/>
  <c r="C23" i="5"/>
  <c r="D23" i="5"/>
  <c r="E23" i="5"/>
  <c r="B31" i="5"/>
  <c r="C31" i="5"/>
  <c r="D31" i="5"/>
  <c r="E31" i="5"/>
  <c r="B38" i="5"/>
  <c r="C38" i="5"/>
  <c r="D38" i="5"/>
  <c r="E38" i="5"/>
  <c r="B46" i="5"/>
  <c r="C46" i="5"/>
  <c r="D46" i="5"/>
  <c r="E46" i="5"/>
  <c r="B27" i="5"/>
  <c r="C27" i="5"/>
  <c r="D27" i="5"/>
  <c r="E27" i="5"/>
  <c r="B4" i="5"/>
  <c r="C4" i="5"/>
  <c r="D4" i="5"/>
  <c r="E4" i="5"/>
  <c r="B50" i="5"/>
  <c r="C50" i="5"/>
  <c r="D50" i="5"/>
  <c r="E50" i="5"/>
  <c r="B28" i="5"/>
  <c r="C28" i="5"/>
  <c r="D28" i="5"/>
  <c r="E28" i="5"/>
  <c r="B24" i="5"/>
  <c r="C24" i="5"/>
  <c r="D24" i="5"/>
  <c r="E24" i="5"/>
  <c r="B48" i="5"/>
  <c r="C48" i="5"/>
  <c r="D48" i="5"/>
  <c r="E48" i="5"/>
  <c r="B8" i="5"/>
  <c r="C8" i="5"/>
  <c r="D8" i="5"/>
  <c r="E8" i="5"/>
  <c r="B10" i="5"/>
  <c r="C10" i="5"/>
  <c r="D10" i="5"/>
  <c r="E10" i="5"/>
  <c r="B49" i="5"/>
  <c r="C49" i="5"/>
  <c r="D49" i="5"/>
  <c r="E49" i="5"/>
  <c r="B29" i="5"/>
  <c r="C29" i="5"/>
  <c r="D29" i="5"/>
  <c r="E29" i="5"/>
  <c r="B40" i="5"/>
  <c r="C40" i="5"/>
  <c r="D40" i="5"/>
  <c r="E40" i="5"/>
  <c r="B30" i="5"/>
  <c r="C30" i="5"/>
  <c r="D30" i="5"/>
  <c r="E30" i="5"/>
  <c r="B15" i="5"/>
  <c r="C15" i="5"/>
  <c r="D15" i="5"/>
  <c r="E15" i="5"/>
  <c r="B37" i="5"/>
  <c r="C37" i="5"/>
  <c r="D37" i="5"/>
  <c r="E37" i="5"/>
  <c r="B41" i="5"/>
  <c r="C41" i="5"/>
  <c r="D41" i="5"/>
  <c r="E41" i="5"/>
  <c r="B7" i="5"/>
  <c r="C7" i="5"/>
  <c r="D7" i="5"/>
  <c r="E7" i="5"/>
  <c r="B13" i="5"/>
  <c r="C13" i="5"/>
  <c r="D13" i="5"/>
  <c r="E13" i="5"/>
  <c r="B35" i="5"/>
  <c r="C35" i="5"/>
  <c r="D35" i="5"/>
  <c r="E35" i="5"/>
  <c r="B52" i="5"/>
  <c r="C52" i="5"/>
  <c r="D52" i="5"/>
  <c r="E52" i="5"/>
  <c r="B9" i="5"/>
  <c r="C9" i="5"/>
  <c r="D9" i="5"/>
  <c r="E9" i="5"/>
  <c r="B34" i="5"/>
  <c r="C34" i="5"/>
  <c r="D34" i="5"/>
  <c r="E34" i="5"/>
  <c r="B12" i="5"/>
  <c r="C12" i="5"/>
  <c r="D12" i="5"/>
  <c r="E12" i="5"/>
  <c r="C3" i="5"/>
  <c r="D3" i="5"/>
  <c r="E3" i="5"/>
  <c r="B22" i="5"/>
  <c r="C22" i="5"/>
  <c r="D22" i="5"/>
  <c r="E22" i="5"/>
  <c r="B26" i="5"/>
  <c r="C26" i="5"/>
  <c r="D26" i="5"/>
  <c r="E26" i="5"/>
  <c r="B6" i="5"/>
  <c r="C6" i="5"/>
  <c r="D6" i="5"/>
  <c r="E6" i="5"/>
  <c r="B14" i="5"/>
  <c r="C14" i="5"/>
  <c r="D14" i="5"/>
  <c r="E14" i="5"/>
  <c r="B47" i="5"/>
  <c r="C47" i="5"/>
  <c r="D47" i="5"/>
  <c r="E47" i="5"/>
  <c r="B42" i="5"/>
  <c r="C42" i="5"/>
  <c r="D42" i="5"/>
  <c r="E42" i="5"/>
  <c r="B36" i="5"/>
  <c r="C36" i="5"/>
  <c r="D36" i="5"/>
  <c r="E36" i="5"/>
  <c r="B21" i="5"/>
  <c r="C21" i="5"/>
  <c r="D21" i="5"/>
  <c r="E21" i="5"/>
  <c r="B33" i="5"/>
  <c r="C33" i="5"/>
  <c r="D33" i="5"/>
  <c r="E33" i="5"/>
  <c r="B45" i="5"/>
  <c r="C45" i="5"/>
  <c r="D45" i="5"/>
  <c r="E45" i="5"/>
  <c r="B43" i="5"/>
  <c r="C43" i="5"/>
  <c r="D43" i="5"/>
  <c r="E43" i="5"/>
  <c r="B25" i="5"/>
  <c r="C25" i="5"/>
  <c r="D25" i="5"/>
  <c r="E25" i="5"/>
  <c r="B32" i="5"/>
  <c r="C32" i="5"/>
  <c r="D32" i="5"/>
  <c r="E32" i="5"/>
  <c r="B53" i="5"/>
  <c r="C53" i="5"/>
  <c r="D53" i="5"/>
  <c r="E53" i="5"/>
  <c r="B44" i="5"/>
  <c r="C44" i="5"/>
  <c r="D44" i="5"/>
  <c r="E44" i="5"/>
  <c r="E2" i="5"/>
  <c r="D2" i="5"/>
  <c r="C2" i="5"/>
  <c r="B2" i="5"/>
  <c r="H44" i="5" l="1"/>
  <c r="I45" i="5"/>
  <c r="H53" i="5"/>
  <c r="I50" i="5"/>
  <c r="H32" i="5"/>
  <c r="I36" i="5"/>
  <c r="H25" i="5"/>
  <c r="I26" i="5"/>
  <c r="H43" i="5"/>
  <c r="I18" i="5"/>
  <c r="H45" i="5"/>
  <c r="I46" i="5"/>
  <c r="H33" i="5"/>
  <c r="I38" i="5"/>
  <c r="H21" i="5"/>
  <c r="I11" i="5"/>
  <c r="H36" i="5"/>
  <c r="I35" i="5"/>
  <c r="H42" i="5"/>
  <c r="I42" i="5"/>
  <c r="H47" i="5"/>
  <c r="I44" i="5"/>
  <c r="H14" i="5"/>
  <c r="I8" i="5"/>
  <c r="H6" i="5"/>
  <c r="I6" i="5"/>
  <c r="H26" i="5"/>
  <c r="I30" i="5"/>
  <c r="H22" i="5"/>
  <c r="I41" i="5"/>
  <c r="H3" i="5"/>
  <c r="I4" i="5"/>
  <c r="H12" i="5"/>
  <c r="I22" i="5"/>
  <c r="H34" i="5"/>
  <c r="I34" i="5"/>
  <c r="H9" i="5"/>
  <c r="I14" i="5"/>
  <c r="H52" i="5"/>
  <c r="I54" i="5"/>
  <c r="H35" i="5"/>
  <c r="I43" i="5"/>
  <c r="H13" i="5"/>
  <c r="I13" i="5"/>
  <c r="H7" i="5"/>
  <c r="I3" i="5"/>
  <c r="H41" i="5"/>
  <c r="I39" i="5"/>
  <c r="H37" i="5"/>
  <c r="I27" i="5"/>
  <c r="H15" i="5"/>
  <c r="I10" i="5"/>
  <c r="H30" i="5"/>
  <c r="I37" i="5"/>
  <c r="H40" i="5"/>
  <c r="I40" i="5"/>
  <c r="H29" i="5"/>
  <c r="I15" i="5"/>
  <c r="H49" i="5"/>
  <c r="I32" i="5"/>
  <c r="H10" i="5"/>
  <c r="I16" i="5"/>
  <c r="H8" i="5"/>
  <c r="I7" i="5"/>
  <c r="H48" i="5"/>
  <c r="I49" i="5"/>
  <c r="H24" i="5"/>
  <c r="I21" i="5"/>
  <c r="H28" i="5"/>
  <c r="I25" i="5"/>
  <c r="H50" i="5"/>
  <c r="I51" i="5"/>
  <c r="H4" i="5"/>
  <c r="I9" i="5"/>
  <c r="H27" i="5"/>
  <c r="I33" i="5"/>
  <c r="H46" i="5"/>
  <c r="I47" i="5"/>
  <c r="H38" i="5"/>
  <c r="I53" i="5"/>
  <c r="H31" i="5"/>
  <c r="I31" i="5"/>
  <c r="H23" i="5"/>
  <c r="I23" i="5"/>
  <c r="H20" i="5"/>
  <c r="I24" i="5"/>
  <c r="H19" i="5"/>
  <c r="I19" i="5"/>
  <c r="H54" i="5"/>
  <c r="I48" i="5"/>
  <c r="H5" i="5"/>
  <c r="I5" i="5"/>
  <c r="H51" i="5"/>
  <c r="I52" i="5"/>
  <c r="H39" i="5"/>
  <c r="I29" i="5"/>
  <c r="H17" i="5"/>
  <c r="I28" i="5"/>
  <c r="H16" i="5"/>
  <c r="I17" i="5"/>
  <c r="H11" i="5"/>
  <c r="I12" i="5"/>
  <c r="H18" i="5"/>
  <c r="I20" i="5"/>
  <c r="G41" i="5"/>
  <c r="G54" i="5"/>
  <c r="G5" i="5"/>
  <c r="G51" i="5"/>
  <c r="G39" i="5"/>
  <c r="G17" i="5"/>
  <c r="G16" i="5"/>
  <c r="G11" i="5"/>
  <c r="G18" i="5"/>
  <c r="G38" i="5"/>
  <c r="G31" i="5"/>
  <c r="G23" i="5"/>
  <c r="G20" i="5"/>
  <c r="G19" i="5"/>
  <c r="G48" i="5"/>
  <c r="G24" i="5"/>
  <c r="G28" i="5"/>
  <c r="G50" i="5"/>
  <c r="G4" i="5"/>
  <c r="G27" i="5"/>
  <c r="G46" i="5"/>
  <c r="G29" i="5"/>
  <c r="G49" i="5"/>
  <c r="G10" i="5"/>
  <c r="G8" i="5"/>
  <c r="G37" i="5"/>
  <c r="G15" i="5"/>
  <c r="G30" i="5"/>
  <c r="G40" i="5"/>
  <c r="G44" i="5"/>
  <c r="G53" i="5"/>
  <c r="G32" i="5"/>
  <c r="G25" i="5"/>
  <c r="G43" i="5"/>
  <c r="G45" i="5"/>
  <c r="G33" i="5"/>
  <c r="G21" i="5"/>
  <c r="G36" i="5"/>
  <c r="G42" i="5"/>
  <c r="G47" i="5"/>
  <c r="G14" i="5"/>
  <c r="G6" i="5"/>
  <c r="G26" i="5"/>
  <c r="G22" i="5"/>
  <c r="G3" i="5"/>
  <c r="G12" i="5"/>
  <c r="G34" i="5"/>
  <c r="G9" i="5"/>
  <c r="G52" i="5"/>
  <c r="G35" i="5"/>
  <c r="G13" i="5"/>
  <c r="G7" i="5"/>
  <c r="G19" i="4"/>
  <c r="DJ62" i="1" l="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alcChain>
</file>

<file path=xl/sharedStrings.xml><?xml version="1.0" encoding="utf-8"?>
<sst xmlns="http://schemas.openxmlformats.org/spreadsheetml/2006/main" count="1296" uniqueCount="147">
  <si>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</si>
  <si>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</si>
  <si>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</si>
  <si>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</si>
  <si>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</si>
  <si>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</si>
  <si>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</si>
  <si>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</si>
  <si>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</si>
  <si>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</si>
  <si>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</si>
  <si>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</si>
  <si>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</si>
  <si>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</si>
  <si>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</si>
  <si>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</si>
  <si>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</si>
  <si>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</si>
  <si>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</si>
  <si>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</si>
  <si>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</si>
  <si>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</si>
  <si>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</si>
  <si>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</si>
  <si>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</si>
  <si>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</si>
  <si>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</si>
  <si>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</si>
  <si>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</si>
  <si>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</si>
  <si>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</si>
  <si>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</si>
  <si>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</si>
  <si>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</si>
  <si>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</si>
  <si>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</si>
  <si>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</si>
  <si>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</si>
  <si>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</si>
  <si>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</si>
  <si>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</si>
  <si>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</si>
  <si>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</si>
  <si>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</si>
  <si>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</si>
  <si>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</si>
  <si>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</si>
  <si>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</si>
  <si>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</si>
  <si>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</si>
  <si>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</si>
  <si>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</si>
  <si>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</si>
  <si>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</si>
  <si>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</si>
  <si>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</si>
  <si>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</si>
  <si>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</si>
  <si>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</si>
  <si>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</si>
  <si>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</si>
  <si>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</si>
  <si>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</si>
  <si>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</si>
  <si>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</si>
  <si>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</si>
  <si>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</si>
  <si>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</si>
  <si>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</si>
  <si>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</si>
  <si>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</si>
  <si>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</si>
  <si>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</si>
  <si>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</si>
  <si>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</si>
  <si>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</si>
  <si>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</si>
  <si>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</si>
  <si>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</si>
  <si>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</si>
  <si>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</si>
  <si>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</si>
  <si>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</si>
  <si>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</si>
  <si>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</si>
  <si>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</si>
  <si>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</si>
  <si>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</si>
  <si>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</si>
  <si>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</si>
  <si>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</si>
  <si>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</si>
  <si>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</si>
  <si>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</si>
  <si>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</si>
  <si>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</si>
  <si>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</si>
  <si>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</si>
  <si>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</si>
  <si>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</si>
  <si>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</si>
  <si>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</si>
  <si>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</si>
  <si>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</si>
  <si>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</si>
  <si>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</si>
  <si>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</si>
  <si>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</si>
  <si>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</si>
  <si>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</si>
  <si>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</si>
  <si>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</si>
  <si>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</si>
  <si>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Year</t>
  </si>
  <si>
    <t>State</t>
  </si>
  <si>
    <t>Population</t>
  </si>
  <si>
    <t>Same Resi</t>
  </si>
  <si>
    <t>Diff. Resi</t>
  </si>
  <si>
    <t>Diff.State</t>
  </si>
  <si>
    <t>In Bound %</t>
  </si>
  <si>
    <t>Outbound</t>
  </si>
  <si>
    <t>Dash board on US Population movement over years (from 2010 to 2012) (Data source: chandoo.org)</t>
  </si>
  <si>
    <t>Same resi.</t>
  </si>
  <si>
    <t>Diff. resi.</t>
  </si>
  <si>
    <t>Name</t>
  </si>
  <si>
    <t>Total</t>
  </si>
  <si>
    <t>Inward</t>
  </si>
  <si>
    <t>Top Gainers in movement from other states</t>
  </si>
  <si>
    <t>%</t>
  </si>
  <si>
    <t xml:space="preserve">Columbia </t>
  </si>
  <si>
    <t>Top Loosers in movement from other states</t>
  </si>
  <si>
    <t>Select your state to know it's contribution to Overall Population</t>
  </si>
  <si>
    <t>Gauge Chart in Excel</t>
  </si>
  <si>
    <t>Created by Pointy Haired Dilbert - http://chandoo.org/wp            Poke around, Have fun</t>
  </si>
  <si>
    <t>Gauge Value (0 to 100)</t>
  </si>
  <si>
    <t>Red</t>
  </si>
  <si>
    <t>these too</t>
  </si>
  <si>
    <t>Change this</t>
  </si>
  <si>
    <t>Yellow</t>
  </si>
  <si>
    <t>Gauge</t>
  </si>
  <si>
    <t>Indicator</t>
  </si>
  <si>
    <t>Start</t>
  </si>
  <si>
    <t>GV</t>
  </si>
  <si>
    <t>GV+</t>
  </si>
  <si>
    <t>End</t>
  </si>
  <si>
    <t>Blank</t>
  </si>
  <si>
    <t>Created by Pointy Haired Dilbert - http://chandoo.org/wp            If you are still scrolling you are invited to waste your time by clicking this!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</si>
</sst>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
    <numFmt numFmtId="165" formatCode="#\ &quot;Days remaining&quot;;&quot;Deadline passed!&quot;;&quot;Last day of submission, hurry up!!!&quot;;"/>
    <numFmt numFmtId="166" formatCode="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sz val="11"/>
      <color theme="1"/>
      <name val="Calibri"/>
      <family val="2"/>
      <scheme val="minor"/>
    </font>
    <font>
      <b/>
      <sz val="11"/>
      <color theme="5"/>
      <name val="Calibri"/>
      <family val="2"/>
      <scheme val="minor"/>
    </font>
    <font>
      <sz val="11"/>
      <color rgb="FF002060"/>
      <name val="Calibri"/>
      <family val="2"/>
      <scheme val="minor"/>
    </font>
    <font>
      <b/>
      <sz val="12"/>
      <color theme="5"/>
      <name val="Rockwell Extra Bold"/>
      <family val="1"/>
    </font>
    <font>
      <b/>
      <sz val="12"/>
      <color theme="9" tint="-0.249977111117893"/>
      <name val="Calibri"/>
      <family val="2"/>
      <scheme val="minor"/>
    </font>
    <font>
      <b/>
      <sz val="12"/>
      <color rgb="FFC00000"/>
      <name val="Calibri"/>
      <family val="2"/>
      <scheme val="minor"/>
    </font>
    <font>
      <sz val="11"/>
      <color rgb="FF7030A0"/>
      <name val="Calibri"/>
      <family val="2"/>
      <scheme val="minor"/>
    </font>
    <font>
      <sz val="11"/>
      <color theme="2"/>
      <name val="Calibri"/>
      <family val="2"/>
      <scheme val="minor"/>
    </font>
    <font>
      <sz val="10"/>
      <name val="Arial"/>
      <family val="2"/>
    </font>
    <font>
      <sz val="20"/>
      <color indexed="10"/>
      <name val="Arial"/>
      <family val="2"/>
    </font>
    <font>
      <sz val="10"/>
      <color indexed="10"/>
      <name val="Arial"/>
      <family val="2"/>
    </font>
    <font>
      <u/>
      <sz val="10"/>
      <color indexed="12"/>
      <name val="Arial"/>
      <family val="2"/>
    </font>
    <font>
      <sz val="10"/>
      <color indexed="63"/>
      <name val="Arial"/>
      <family val="2"/>
    </font>
    <font>
      <sz val="8"/>
      <color indexed="23"/>
      <name val="Arial"/>
      <family val="2"/>
    </font>
    <font>
      <i/>
      <sz val="8"/>
      <color indexed="23"/>
      <name val="Arial"/>
      <family val="2"/>
    </font>
    <font>
      <b/>
      <sz val="10"/>
      <color indexed="9"/>
      <name val="Arial"/>
      <family val="2"/>
    </font>
  </fonts>
  <fills count="1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60"/>
        <bgColor indexed="64"/>
      </patternFill>
    </fill>
    <fill>
      <patternFill patternType="solid">
        <fgColor indexed="9"/>
        <bgColor indexed="64"/>
      </patternFill>
    </fill>
  </fills>
  <borders count="41">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hair">
        <color indexed="22"/>
      </bottom>
      <diagonal/>
    </border>
    <border>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5">
    <xf numFmtId="0" fontId="0" fillId="0" borderId="0"/>
    <xf numFmtId="0" fontId="7" fillId="0" borderId="0" applyNumberFormat="0" applyFill="0" applyBorder="0" applyAlignment="0" applyProtection="0"/>
    <xf numFmtId="9" fontId="10" fillId="0" borderId="0" applyFont="0" applyFill="0" applyBorder="0" applyAlignment="0" applyProtection="0"/>
    <xf numFmtId="0" fontId="18" fillId="0" borderId="0"/>
    <xf numFmtId="0" fontId="21" fillId="0" borderId="0" applyNumberFormat="0" applyFill="0" applyBorder="0" applyAlignment="0" applyProtection="0">
      <alignment vertical="top"/>
      <protection locked="0"/>
    </xf>
  </cellStyleXfs>
  <cellXfs count="119">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3" fontId="0" fillId="0" borderId="0" xfId="0" applyNumberFormat="1"/>
    <xf numFmtId="9" fontId="0" fillId="0" borderId="0" xfId="2" applyFont="1"/>
    <xf numFmtId="166" fontId="0" fillId="0" borderId="0" xfId="2" applyNumberFormat="1" applyFont="1"/>
    <xf numFmtId="0" fontId="0" fillId="7" borderId="0" xfId="0" applyFill="1"/>
    <xf numFmtId="0" fontId="12" fillId="7" borderId="20" xfId="0" applyFont="1" applyFill="1" applyBorder="1"/>
    <xf numFmtId="0" fontId="12" fillId="7" borderId="21" xfId="0" applyFont="1" applyFill="1" applyBorder="1"/>
    <xf numFmtId="9" fontId="12" fillId="7" borderId="22" xfId="2" applyFont="1" applyFill="1" applyBorder="1"/>
    <xf numFmtId="0" fontId="12" fillId="9" borderId="17" xfId="0" applyFont="1" applyFill="1" applyBorder="1"/>
    <xf numFmtId="0" fontId="12" fillId="9" borderId="18" xfId="0" applyFont="1" applyFill="1" applyBorder="1"/>
    <xf numFmtId="0" fontId="12" fillId="9" borderId="19" xfId="0" applyFont="1" applyFill="1" applyBorder="1"/>
    <xf numFmtId="0" fontId="16" fillId="0" borderId="0" xfId="0" applyFont="1" applyFill="1"/>
    <xf numFmtId="0" fontId="17" fillId="7" borderId="0" xfId="0" quotePrefix="1" applyFont="1" applyFill="1"/>
    <xf numFmtId="0" fontId="17" fillId="7" borderId="0" xfId="0" applyFont="1" applyFill="1"/>
    <xf numFmtId="0" fontId="12" fillId="11" borderId="20" xfId="0" applyFont="1" applyFill="1" applyBorder="1"/>
    <xf numFmtId="0" fontId="12" fillId="11" borderId="21" xfId="0" applyFont="1" applyFill="1" applyBorder="1"/>
    <xf numFmtId="9" fontId="12" fillId="11" borderId="22" xfId="2" applyFont="1" applyFill="1" applyBorder="1"/>
    <xf numFmtId="0" fontId="0" fillId="11" borderId="0" xfId="0" applyFill="1"/>
    <xf numFmtId="0" fontId="12" fillId="11" borderId="23" xfId="0" applyFont="1" applyFill="1" applyBorder="1"/>
    <xf numFmtId="0" fontId="12" fillId="11" borderId="24" xfId="0" applyFont="1" applyFill="1" applyBorder="1"/>
    <xf numFmtId="9" fontId="12" fillId="11" borderId="25" xfId="2" applyFont="1" applyFill="1" applyBorder="1"/>
    <xf numFmtId="0" fontId="18" fillId="12" borderId="0" xfId="3" applyFill="1"/>
    <xf numFmtId="0" fontId="19" fillId="13" borderId="0" xfId="3" applyFont="1" applyFill="1" applyAlignment="1">
      <alignment vertical="center"/>
    </xf>
    <xf numFmtId="0" fontId="20" fillId="13" borderId="0" xfId="3" applyFont="1" applyFill="1" applyAlignment="1">
      <alignment vertical="center"/>
    </xf>
    <xf numFmtId="0" fontId="18" fillId="14" borderId="0" xfId="3" applyFill="1"/>
    <xf numFmtId="0" fontId="18" fillId="0" borderId="0" xfId="3"/>
    <xf numFmtId="0" fontId="18" fillId="15" borderId="26" xfId="3" applyFill="1" applyBorder="1" applyAlignment="1">
      <alignment horizontal="center"/>
    </xf>
    <xf numFmtId="0" fontId="24" fillId="0" borderId="0" xfId="3" applyFont="1"/>
    <xf numFmtId="0" fontId="18" fillId="0" borderId="30" xfId="3" applyFill="1" applyBorder="1"/>
    <xf numFmtId="0" fontId="18" fillId="0" borderId="31" xfId="3" applyFill="1" applyBorder="1"/>
    <xf numFmtId="0" fontId="18" fillId="0" borderId="30" xfId="3" applyBorder="1"/>
    <xf numFmtId="0" fontId="18" fillId="0" borderId="31" xfId="3" applyBorder="1"/>
    <xf numFmtId="0" fontId="18" fillId="0" borderId="32" xfId="3" applyBorder="1"/>
    <xf numFmtId="0" fontId="18" fillId="0" borderId="33" xfId="3" applyBorder="1"/>
    <xf numFmtId="0" fontId="18" fillId="17" borderId="0" xfId="3" applyFont="1" applyFill="1" applyBorder="1"/>
    <xf numFmtId="0" fontId="18" fillId="17" borderId="0" xfId="3" applyFont="1" applyFill="1"/>
    <xf numFmtId="0" fontId="18" fillId="17" borderId="34" xfId="3" applyFont="1" applyFill="1" applyBorder="1"/>
    <xf numFmtId="0" fontId="18" fillId="17" borderId="35" xfId="3" applyFont="1" applyFill="1" applyBorder="1"/>
    <xf numFmtId="0" fontId="18" fillId="17" borderId="36" xfId="3" applyFont="1" applyFill="1" applyBorder="1"/>
    <xf numFmtId="0" fontId="18" fillId="17" borderId="27" xfId="3" applyFont="1" applyFill="1" applyBorder="1"/>
    <xf numFmtId="0" fontId="18" fillId="17" borderId="37" xfId="3" applyFont="1" applyFill="1" applyBorder="1"/>
    <xf numFmtId="0" fontId="18" fillId="17" borderId="38" xfId="3" applyFont="1" applyFill="1" applyBorder="1"/>
    <xf numFmtId="0" fontId="18" fillId="17" borderId="39" xfId="3" applyFont="1" applyFill="1" applyBorder="1"/>
    <xf numFmtId="0" fontId="18" fillId="17" borderId="40" xfId="3" applyFont="1" applyFill="1" applyBorder="1"/>
    <xf numFmtId="0" fontId="14" fillId="9" borderId="13" xfId="0" applyFont="1" applyFill="1" applyBorder="1" applyAlignment="1">
      <alignment horizontal="center"/>
    </xf>
    <xf numFmtId="0" fontId="14" fillId="9" borderId="14" xfId="0" applyFont="1" applyFill="1" applyBorder="1" applyAlignment="1">
      <alignment horizontal="center"/>
    </xf>
    <xf numFmtId="0" fontId="14" fillId="9" borderId="4" xfId="0" applyFont="1" applyFill="1" applyBorder="1" applyAlignment="1">
      <alignment horizontal="center"/>
    </xf>
    <xf numFmtId="0" fontId="15" fillId="9" borderId="13" xfId="0" applyFont="1" applyFill="1" applyBorder="1" applyAlignment="1">
      <alignment horizontal="center"/>
    </xf>
    <xf numFmtId="0" fontId="15" fillId="9" borderId="14" xfId="0" applyFont="1" applyFill="1" applyBorder="1" applyAlignment="1">
      <alignment horizontal="center"/>
    </xf>
    <xf numFmtId="0" fontId="15" fillId="9" borderId="4" xfId="0" applyFont="1" applyFill="1" applyBorder="1" applyAlignment="1">
      <alignment horizontal="center"/>
    </xf>
    <xf numFmtId="0" fontId="13" fillId="8" borderId="0" xfId="0" applyFont="1" applyFill="1" applyAlignment="1">
      <alignment horizontal="center" vertical="center"/>
    </xf>
    <xf numFmtId="0" fontId="11" fillId="10" borderId="13" xfId="0" applyFont="1" applyFill="1" applyBorder="1" applyAlignment="1">
      <alignment horizontal="center"/>
    </xf>
    <xf numFmtId="0" fontId="11" fillId="10" borderId="14" xfId="0" applyFont="1" applyFill="1" applyBorder="1" applyAlignment="1">
      <alignment horizontal="center"/>
    </xf>
    <xf numFmtId="0" fontId="11" fillId="10" borderId="4"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22" fillId="14" borderId="0" xfId="4" applyFont="1" applyFill="1" applyAlignment="1" applyProtection="1">
      <alignment horizontal="left"/>
    </xf>
    <xf numFmtId="0" fontId="23" fillId="0" borderId="27" xfId="3" applyFont="1" applyBorder="1" applyAlignment="1">
      <alignment horizontal="left" vertical="center" indent="2"/>
    </xf>
    <xf numFmtId="0" fontId="23" fillId="0" borderId="0" xfId="3" applyFont="1" applyBorder="1" applyAlignment="1">
      <alignment horizontal="left" vertical="center" indent="2"/>
    </xf>
    <xf numFmtId="0" fontId="25" fillId="16" borderId="28" xfId="3" applyFont="1" applyFill="1" applyBorder="1" applyAlignment="1">
      <alignment horizontal="center"/>
    </xf>
    <xf numFmtId="0" fontId="25" fillId="16" borderId="29" xfId="3" applyFont="1" applyFill="1" applyBorder="1" applyAlignment="1">
      <alignment horizontal="center"/>
    </xf>
  </cellXfs>
  <cellStyles count="5">
    <cellStyle name="Hyperlink" xfId="1" builtinId="8"/>
    <cellStyle name="Hyperlink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9442516069746"/>
          <c:y val="9.0458588509769608E-2"/>
          <c:w val="0.70767064724462903"/>
          <c:h val="0.90954141149023038"/>
        </c:manualLayout>
      </c:layout>
      <c:pieChart>
        <c:varyColors val="1"/>
        <c:ser>
          <c:idx val="0"/>
          <c:order val="0"/>
          <c:tx>
            <c:v>Unites States Vs</c:v>
          </c:tx>
          <c:explosion val="25"/>
          <c:dLbls>
            <c:dLbl>
              <c:idx val="0"/>
              <c:layout>
                <c:manualLayout>
                  <c:x val="8.7404818779675014E-2"/>
                  <c:y val="8.9401428988043166E-2"/>
                </c:manualLayout>
              </c:layout>
              <c:showLegendKey val="0"/>
              <c:showVal val="0"/>
              <c:showCatName val="0"/>
              <c:showSerName val="0"/>
              <c:showPercent val="1"/>
              <c:showBubbleSize val="0"/>
            </c:dLbl>
            <c:txPr>
              <a:bodyPr/>
              <a:lstStyle/>
              <a:p>
                <a:pPr>
                  <a:defRPr b="1"/>
                </a:pPr>
                <a:endParaRPr lang="en-US"/>
              </a:p>
            </c:txPr>
            <c:showLegendKey val="0"/>
            <c:showVal val="0"/>
            <c:showCatName val="0"/>
            <c:showSerName val="0"/>
            <c:showPercent val="1"/>
            <c:showBubbleSize val="0"/>
            <c:showLeaderLines val="1"/>
          </c:dLbls>
          <c:val>
            <c:numRef>
              <c:f>('My entry '!$H$3,'My entry '!$L$3)</c:f>
              <c:numCache>
                <c:formatCode>General</c:formatCode>
                <c:ptCount val="2"/>
                <c:pt idx="0">
                  <c:v>6468907</c:v>
                </c:pt>
                <c:pt idx="1">
                  <c:v>310212755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390374331550801E-2"/>
          <c:y val="2.1739130434782608E-2"/>
          <c:w val="0.95187165775401072"/>
          <c:h val="0.96739130434782605"/>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6600"/>
              </a:solidFill>
              <a:ln w="25400">
                <a:noFill/>
              </a:ln>
            </c:spPr>
          </c:dPt>
          <c:dPt>
            <c:idx val="2"/>
            <c:bubble3D val="0"/>
            <c:spPr>
              <a:solidFill>
                <a:srgbClr val="FFFF00"/>
              </a:solidFill>
              <a:ln w="25400">
                <a:noFill/>
              </a:ln>
            </c:spPr>
          </c:dPt>
          <c:dPt>
            <c:idx val="3"/>
            <c:bubble3D val="0"/>
            <c:spPr>
              <a:solidFill>
                <a:srgbClr val="99CC00"/>
              </a:solidFill>
              <a:ln w="25400">
                <a:noFill/>
              </a:ln>
            </c:spPr>
          </c:dPt>
          <c:dPt>
            <c:idx val="4"/>
            <c:bubble3D val="0"/>
            <c:spPr>
              <a:noFill/>
              <a:ln w="25400">
                <a:noFill/>
              </a:ln>
            </c:spPr>
          </c:dPt>
          <c:cat>
            <c:strRef>
              <c:f>'gauge chart'!$B$12:$B$16</c:f>
              <c:strCache>
                <c:ptCount val="5"/>
                <c:pt idx="0">
                  <c:v>Start</c:v>
                </c:pt>
                <c:pt idx="1">
                  <c:v>Red</c:v>
                </c:pt>
                <c:pt idx="2">
                  <c:v>Yellow</c:v>
                </c:pt>
                <c:pt idx="3">
                  <c:v>End</c:v>
                </c:pt>
                <c:pt idx="4">
                  <c:v>Blank</c:v>
                </c:pt>
              </c:strCache>
            </c:strRef>
          </c:cat>
          <c:val>
            <c:numRef>
              <c:f>'gauge chart'!$C$12:$C$16</c:f>
              <c:numCache>
                <c:formatCode>General</c:formatCode>
                <c:ptCount val="5"/>
                <c:pt idx="0">
                  <c:v>0</c:v>
                </c:pt>
                <c:pt idx="1">
                  <c:v>45</c:v>
                </c:pt>
                <c:pt idx="2">
                  <c:v>10</c:v>
                </c:pt>
                <c:pt idx="3">
                  <c:v>45</c:v>
                </c:pt>
                <c:pt idx="4">
                  <c:v>100</c:v>
                </c:pt>
              </c:numCache>
            </c:numRef>
          </c:val>
        </c:ser>
        <c:dLbls>
          <c:showLegendKey val="0"/>
          <c:showVal val="0"/>
          <c:showCatName val="0"/>
          <c:showSerName val="0"/>
          <c:showPercent val="0"/>
          <c:showBubbleSize val="0"/>
          <c:showLeaderLines val="1"/>
        </c:dLbls>
        <c:firstSliceAng val="270"/>
        <c:holeSize val="65"/>
      </c:doughnutChart>
      <c:spPr>
        <a:noFill/>
        <a:ln w="25400">
          <a:noFill/>
        </a:ln>
      </c:spPr>
    </c:plotArea>
    <c:plotVisOnly val="1"/>
    <c:dispBlanksAs val="zero"/>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766780599107479E-2"/>
          <c:y val="1.6085811942092125E-2"/>
          <c:w val="0.96514871652552747"/>
          <c:h val="0.96514871652552747"/>
        </c:manualLayout>
      </c:layout>
      <c:pieChart>
        <c:varyColors val="1"/>
        <c:ser>
          <c:idx val="0"/>
          <c:order val="0"/>
          <c:spPr>
            <a:solidFill>
              <a:srgbClr val="9999FF"/>
            </a:solidFill>
            <a:ln w="12700">
              <a:solidFill>
                <a:srgbClr val="000000"/>
              </a:solidFill>
              <a:prstDash val="solid"/>
            </a:ln>
          </c:spPr>
          <c:dPt>
            <c:idx val="0"/>
            <c:bubble3D val="0"/>
            <c:spPr>
              <a:noFill/>
              <a:ln w="25400">
                <a:noFill/>
              </a:ln>
            </c:spPr>
          </c:dPt>
          <c:dPt>
            <c:idx val="1"/>
            <c:bubble3D val="0"/>
            <c:spPr>
              <a:solidFill>
                <a:srgbClr val="0000FF"/>
              </a:solidFill>
              <a:ln w="3175">
                <a:solidFill>
                  <a:srgbClr val="C0C0C0"/>
                </a:solidFill>
                <a:prstDash val="solid"/>
              </a:ln>
            </c:spPr>
          </c:dPt>
          <c:dPt>
            <c:idx val="2"/>
            <c:bubble3D val="0"/>
            <c:spPr>
              <a:noFill/>
              <a:ln w="25400">
                <a:noFill/>
              </a:ln>
            </c:spPr>
          </c:dPt>
          <c:cat>
            <c:numRef>
              <c:f>'gauge chart'!$F$11:$F$13</c:f>
              <c:numCache>
                <c:formatCode>General</c:formatCode>
                <c:ptCount val="3"/>
                <c:pt idx="1">
                  <c:v>13</c:v>
                </c:pt>
                <c:pt idx="2">
                  <c:v>1</c:v>
                </c:pt>
              </c:numCache>
            </c:numRef>
          </c:cat>
          <c:val>
            <c:numRef>
              <c:f>'gauge chart'!$F$12:$F$14</c:f>
              <c:numCache>
                <c:formatCode>General</c:formatCode>
                <c:ptCount val="3"/>
                <c:pt idx="0">
                  <c:v>13</c:v>
                </c:pt>
                <c:pt idx="1">
                  <c:v>1</c:v>
                </c:pt>
                <c:pt idx="2">
                  <c:v>186</c:v>
                </c:pt>
              </c:numCache>
            </c:numRef>
          </c:val>
        </c:ser>
        <c:dLbls>
          <c:showLegendKey val="0"/>
          <c:showVal val="0"/>
          <c:showCatName val="0"/>
          <c:showSerName val="0"/>
          <c:showPercent val="0"/>
          <c:showBubbleSize val="0"/>
          <c:showLeaderLines val="0"/>
        </c:dLbls>
        <c:firstSliceAng val="270"/>
      </c:pieChart>
      <c:spPr>
        <a:noFill/>
        <a:ln w="25400">
          <a:noFill/>
        </a:ln>
      </c:spPr>
    </c:plotArea>
    <c:plotVisOnly val="1"/>
    <c:dispBlanksAs val="zero"/>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766780599107479E-2"/>
          <c:y val="1.6085811942092125E-2"/>
          <c:w val="0.96514871652552747"/>
          <c:h val="0.96514871652552747"/>
        </c:manualLayout>
      </c:layout>
      <c:pieChart>
        <c:varyColors val="1"/>
        <c:ser>
          <c:idx val="0"/>
          <c:order val="0"/>
          <c:spPr>
            <a:solidFill>
              <a:srgbClr val="9999FF"/>
            </a:solidFill>
            <a:ln w="12700">
              <a:solidFill>
                <a:srgbClr val="000000"/>
              </a:solidFill>
              <a:prstDash val="solid"/>
            </a:ln>
          </c:spPr>
          <c:dPt>
            <c:idx val="0"/>
            <c:bubble3D val="0"/>
            <c:spPr>
              <a:noFill/>
              <a:ln w="25400">
                <a:noFill/>
              </a:ln>
            </c:spPr>
          </c:dPt>
          <c:dPt>
            <c:idx val="1"/>
            <c:bubble3D val="0"/>
            <c:spPr>
              <a:solidFill>
                <a:srgbClr val="0000FF"/>
              </a:solidFill>
              <a:ln w="3175">
                <a:solidFill>
                  <a:srgbClr val="C0C0C0"/>
                </a:solidFill>
                <a:prstDash val="solid"/>
              </a:ln>
            </c:spPr>
          </c:dPt>
          <c:dPt>
            <c:idx val="2"/>
            <c:bubble3D val="0"/>
            <c:spPr>
              <a:noFill/>
              <a:ln w="25400">
                <a:noFill/>
              </a:ln>
            </c:spPr>
          </c:dPt>
          <c:dLbls>
            <c:dLbl>
              <c:idx val="1"/>
              <c:spPr>
                <a:noFill/>
                <a:ln w="25400">
                  <a:noFill/>
                </a:ln>
              </c:spPr>
              <c:txPr>
                <a:bodyPr/>
                <a:lstStyle/>
                <a:p>
                  <a:pPr>
                    <a:defRPr sz="105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dLbl>
            <c:showLegendKey val="0"/>
            <c:showVal val="0"/>
            <c:showCatName val="0"/>
            <c:showSerName val="0"/>
            <c:showPercent val="0"/>
            <c:showBubbleSize val="0"/>
          </c:dLbls>
          <c:cat>
            <c:numRef>
              <c:f>'gauge chart'!$F$11:$F$13</c:f>
              <c:numCache>
                <c:formatCode>General</c:formatCode>
                <c:ptCount val="3"/>
                <c:pt idx="1">
                  <c:v>13</c:v>
                </c:pt>
                <c:pt idx="2">
                  <c:v>1</c:v>
                </c:pt>
              </c:numCache>
            </c:numRef>
          </c:cat>
          <c:val>
            <c:numRef>
              <c:f>'gauge chart'!$F$12:$F$14</c:f>
              <c:numCache>
                <c:formatCode>General</c:formatCode>
                <c:ptCount val="3"/>
                <c:pt idx="0">
                  <c:v>13</c:v>
                </c:pt>
                <c:pt idx="1">
                  <c:v>1</c:v>
                </c:pt>
                <c:pt idx="2">
                  <c:v>186</c:v>
                </c:pt>
              </c:numCache>
            </c:numRef>
          </c:val>
        </c:ser>
        <c:dLbls>
          <c:showLegendKey val="0"/>
          <c:showVal val="0"/>
          <c:showCatName val="0"/>
          <c:showSerName val="0"/>
          <c:showPercent val="0"/>
          <c:showBubbleSize val="0"/>
          <c:showLeaderLines val="1"/>
        </c:dLbls>
        <c:firstSliceAng val="270"/>
      </c:pieChart>
      <c:spPr>
        <a:noFill/>
        <a:ln w="25400">
          <a:noFill/>
        </a:ln>
      </c:spPr>
    </c:plotArea>
    <c:plotVisOnly val="1"/>
    <c:dispBlanksAs val="zero"/>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52387</xdr:rowOff>
    </xdr:from>
    <xdr:to>
      <xdr:col>12</xdr:col>
      <xdr:colOff>123825</xdr:colOff>
      <xdr:row>14</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85724</xdr:colOff>
      <xdr:row>17</xdr:row>
      <xdr:rowOff>95250</xdr:rowOff>
    </xdr:from>
    <xdr:to>
      <xdr:col>12</xdr:col>
      <xdr:colOff>523874</xdr:colOff>
      <xdr:row>26</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17</xdr:row>
      <xdr:rowOff>28575</xdr:rowOff>
    </xdr:from>
    <xdr:to>
      <xdr:col>12</xdr:col>
      <xdr:colOff>600075</xdr:colOff>
      <xdr:row>29</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895350</xdr:colOff>
      <xdr:row>35</xdr:row>
      <xdr:rowOff>142875</xdr:rowOff>
    </xdr:from>
    <xdr:to>
      <xdr:col>16</xdr:col>
      <xdr:colOff>600075</xdr:colOff>
      <xdr:row>40</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4</xdr:row>
      <xdr:rowOff>104775</xdr:rowOff>
    </xdr:from>
    <xdr:to>
      <xdr:col>5</xdr:col>
      <xdr:colOff>352425</xdr:colOff>
      <xdr:row>6</xdr:row>
      <xdr:rowOff>19050</xdr:rowOff>
    </xdr:to>
    <xdr:sp macro="" textlink="">
      <xdr:nvSpPr>
        <xdr:cNvPr id="6" name="Line 6"/>
        <xdr:cNvSpPr>
          <a:spLocks noChangeShapeType="1"/>
        </xdr:cNvSpPr>
      </xdr:nvSpPr>
      <xdr:spPr bwMode="auto">
        <a:xfrm flipH="1" flipV="1">
          <a:off x="3067050" y="847725"/>
          <a:ext cx="333375" cy="238125"/>
        </a:xfrm>
        <a:prstGeom prst="line">
          <a:avLst/>
        </a:prstGeom>
        <a:noFill/>
        <a:ln w="28575">
          <a:solidFill>
            <a:srgbClr xmlns:mc="http://schemas.openxmlformats.org/markup-compatibility/2006" xmlns:a14="http://schemas.microsoft.com/office/drawing/2010/main" val="FF6600" mc:Ignorable="a14" a14:legacySpreadsheetColorIndex="53"/>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76200</xdr:colOff>
      <xdr:row>6</xdr:row>
      <xdr:rowOff>9525</xdr:rowOff>
    </xdr:from>
    <xdr:to>
      <xdr:col>3</xdr:col>
      <xdr:colOff>209550</xdr:colOff>
      <xdr:row>7</xdr:row>
      <xdr:rowOff>152400</xdr:rowOff>
    </xdr:to>
    <xdr:sp macro="" textlink="">
      <xdr:nvSpPr>
        <xdr:cNvPr id="7" name="AutoShape 7"/>
        <xdr:cNvSpPr>
          <a:spLocks/>
        </xdr:cNvSpPr>
      </xdr:nvSpPr>
      <xdr:spPr bwMode="auto">
        <a:xfrm>
          <a:off x="1905000" y="1076325"/>
          <a:ext cx="133350" cy="304800"/>
        </a:xfrm>
        <a:prstGeom prst="rightBrace">
          <a:avLst>
            <a:gd name="adj1" fmla="val 19048"/>
            <a:gd name="adj2" fmla="val 50000"/>
          </a:avLst>
        </a:prstGeom>
        <a:noFill/>
        <a:ln w="19050">
          <a:solidFill>
            <a:srgbClr xmlns:mc="http://schemas.openxmlformats.org/markup-compatibility/2006" xmlns:a14="http://schemas.microsoft.com/office/drawing/2010/main" val="FF6600" mc:Ignorable="a14" a14:legacySpreadsheetColorIndex="5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uggirp.NWIE/Desktop/Post%20ide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ar with a twist"/>
      <sheetName val="data around the clock"/>
      <sheetName val="clock using donut chart - fun"/>
      <sheetName val="symbols in axis labels"/>
      <sheetName val="type ahead combo"/>
      <sheetName val="Sheet3"/>
      <sheetName val="Date with my sheet"/>
      <sheetName val="gauge chart"/>
      <sheetName val="dice throws"/>
    </sheetNames>
    <sheetDataSet>
      <sheetData sheetId="0" refreshError="1"/>
      <sheetData sheetId="1" refreshError="1"/>
      <sheetData sheetId="2" refreshError="1"/>
      <sheetData sheetId="3" refreshError="1"/>
      <sheetData sheetId="4" refreshError="1"/>
      <sheetData sheetId="5">
        <row r="6">
          <cell r="C6" t="str">
            <v>Mumbai</v>
          </cell>
          <cell r="E6" t="str">
            <v>Mumbai</v>
          </cell>
        </row>
        <row r="7">
          <cell r="C7" t="str">
            <v>Karachi</v>
          </cell>
          <cell r="E7" t="str">
            <v>Moscow</v>
          </cell>
          <cell r="F7" t="str">
            <v>a</v>
          </cell>
        </row>
        <row r="8">
          <cell r="C8" t="str">
            <v>Istanbul</v>
          </cell>
          <cell r="E8" t="str">
            <v>Mexico City</v>
          </cell>
        </row>
        <row r="9">
          <cell r="C9" t="str">
            <v>Delhi</v>
          </cell>
          <cell r="E9" t="str">
            <v>Lima</v>
          </cell>
        </row>
        <row r="10">
          <cell r="C10" t="str">
            <v>São Paulo</v>
          </cell>
          <cell r="E10" t="str">
            <v>Ho Chi Minh City</v>
          </cell>
        </row>
        <row r="11">
          <cell r="C11" t="str">
            <v>Moscow</v>
          </cell>
          <cell r="E11" t="str">
            <v>Ahmedabad</v>
          </cell>
        </row>
        <row r="12">
          <cell r="C12" t="str">
            <v>Seoul</v>
          </cell>
          <cell r="E12" t="str">
            <v>Yokohama</v>
          </cell>
        </row>
        <row r="13">
          <cell r="C13" t="str">
            <v>Shanghai</v>
          </cell>
          <cell r="E13" t="str">
            <v/>
          </cell>
        </row>
        <row r="14">
          <cell r="C14" t="str">
            <v>Mexico City</v>
          </cell>
          <cell r="E14" t="str">
            <v/>
          </cell>
        </row>
        <row r="15">
          <cell r="C15" t="str">
            <v>Jakarta</v>
          </cell>
          <cell r="E15" t="str">
            <v/>
          </cell>
        </row>
        <row r="16">
          <cell r="C16" t="str">
            <v>Tokyo</v>
          </cell>
          <cell r="E16" t="str">
            <v/>
          </cell>
        </row>
        <row r="17">
          <cell r="C17" t="str">
            <v>New York City</v>
          </cell>
          <cell r="E17" t="str">
            <v/>
          </cell>
        </row>
        <row r="18">
          <cell r="C18" t="str">
            <v>Lagos</v>
          </cell>
          <cell r="E18" t="str">
            <v/>
          </cell>
        </row>
        <row r="19">
          <cell r="C19" t="str">
            <v>Kinshasa</v>
          </cell>
          <cell r="E19" t="str">
            <v/>
          </cell>
        </row>
        <row r="20">
          <cell r="C20" t="str">
            <v>Lima</v>
          </cell>
          <cell r="E20" t="str">
            <v/>
          </cell>
        </row>
        <row r="21">
          <cell r="C21" t="str">
            <v>Tehran</v>
          </cell>
          <cell r="E21" t="str">
            <v/>
          </cell>
        </row>
        <row r="22">
          <cell r="C22" t="str">
            <v>Beijing</v>
          </cell>
          <cell r="E22" t="str">
            <v/>
          </cell>
        </row>
        <row r="23">
          <cell r="C23" t="str">
            <v>London</v>
          </cell>
          <cell r="E23" t="str">
            <v/>
          </cell>
        </row>
        <row r="24">
          <cell r="C24" t="str">
            <v>Hong Kong</v>
          </cell>
          <cell r="E24" t="str">
            <v/>
          </cell>
        </row>
        <row r="25">
          <cell r="C25" t="str">
            <v>Bogotá</v>
          </cell>
          <cell r="E25" t="str">
            <v/>
          </cell>
        </row>
        <row r="26">
          <cell r="C26" t="str">
            <v>Cairo</v>
          </cell>
          <cell r="E26" t="str">
            <v/>
          </cell>
        </row>
        <row r="27">
          <cell r="C27" t="str">
            <v>Bangkok</v>
          </cell>
          <cell r="E27" t="str">
            <v/>
          </cell>
        </row>
        <row r="28">
          <cell r="C28" t="str">
            <v>Lahore</v>
          </cell>
          <cell r="E28" t="str">
            <v/>
          </cell>
        </row>
        <row r="29">
          <cell r="C29" t="str">
            <v>Dhaka</v>
          </cell>
          <cell r="E29" t="str">
            <v/>
          </cell>
        </row>
        <row r="30">
          <cell r="C30" t="str">
            <v>Rio de Janeiro</v>
          </cell>
          <cell r="E30" t="str">
            <v/>
          </cell>
        </row>
        <row r="31">
          <cell r="C31" t="str">
            <v>Baghdad</v>
          </cell>
          <cell r="E31" t="str">
            <v/>
          </cell>
        </row>
        <row r="32">
          <cell r="C32" t="str">
            <v>Bangalore</v>
          </cell>
          <cell r="E32" t="str">
            <v/>
          </cell>
        </row>
        <row r="33">
          <cell r="C33" t="str">
            <v>Kolkata</v>
          </cell>
          <cell r="E33" t="str">
            <v/>
          </cell>
        </row>
        <row r="34">
          <cell r="C34" t="str">
            <v>Tianjin</v>
          </cell>
          <cell r="E34" t="str">
            <v/>
          </cell>
        </row>
        <row r="35">
          <cell r="C35" t="str">
            <v>Yangon</v>
          </cell>
          <cell r="E35" t="str">
            <v/>
          </cell>
        </row>
        <row r="36">
          <cell r="C36" t="str">
            <v>Santiago</v>
          </cell>
          <cell r="E36" t="str">
            <v/>
          </cell>
        </row>
        <row r="37">
          <cell r="C37" t="str">
            <v>Guangzhou</v>
          </cell>
          <cell r="E37" t="str">
            <v/>
          </cell>
        </row>
        <row r="38">
          <cell r="C38" t="str">
            <v>Saint Petersburg</v>
          </cell>
          <cell r="E38" t="str">
            <v/>
          </cell>
        </row>
        <row r="39">
          <cell r="C39" t="str">
            <v>Wuhan</v>
          </cell>
          <cell r="E39" t="str">
            <v/>
          </cell>
        </row>
        <row r="40">
          <cell r="C40" t="str">
            <v>Chennai</v>
          </cell>
          <cell r="E40" t="str">
            <v/>
          </cell>
        </row>
        <row r="41">
          <cell r="C41" t="str">
            <v>Riyadh</v>
          </cell>
          <cell r="E41" t="str">
            <v/>
          </cell>
        </row>
        <row r="42">
          <cell r="C42" t="str">
            <v>Singapore</v>
          </cell>
          <cell r="E42" t="str">
            <v/>
          </cell>
        </row>
        <row r="43">
          <cell r="C43" t="str">
            <v>Ho Chi Minh City</v>
          </cell>
          <cell r="E43" t="str">
            <v/>
          </cell>
        </row>
        <row r="44">
          <cell r="C44" t="str">
            <v>Alexandria</v>
          </cell>
          <cell r="E44" t="str">
            <v/>
          </cell>
        </row>
        <row r="45">
          <cell r="C45" t="str">
            <v>Chongqing</v>
          </cell>
          <cell r="E45" t="str">
            <v/>
          </cell>
        </row>
        <row r="46">
          <cell r="C46" t="str">
            <v>Shenyang</v>
          </cell>
          <cell r="E46" t="str">
            <v/>
          </cell>
        </row>
        <row r="47">
          <cell r="C47" t="str">
            <v>Hyderabad</v>
          </cell>
          <cell r="E47" t="str">
            <v/>
          </cell>
        </row>
        <row r="48">
          <cell r="C48" t="str">
            <v>Ankara</v>
          </cell>
          <cell r="E48" t="str">
            <v/>
          </cell>
        </row>
        <row r="49">
          <cell r="C49" t="str">
            <v>Ahmedabad</v>
          </cell>
          <cell r="E49" t="str">
            <v/>
          </cell>
        </row>
        <row r="50">
          <cell r="C50" t="str">
            <v>Los Angeles</v>
          </cell>
          <cell r="E50" t="str">
            <v/>
          </cell>
        </row>
        <row r="51">
          <cell r="C51" t="str">
            <v>Abidjan</v>
          </cell>
          <cell r="E51" t="str">
            <v/>
          </cell>
        </row>
        <row r="52">
          <cell r="C52" t="str">
            <v>Yokohama</v>
          </cell>
          <cell r="E52" t="str">
            <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andoo.org/wp" TargetMode="External"/><Relationship Id="rId1" Type="http://schemas.openxmlformats.org/officeDocument/2006/relationships/hyperlink" Target="http://chandoo.org/w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tabSelected="1" workbookViewId="0">
      <selection activeCell="G3" sqref="G3"/>
    </sheetView>
  </sheetViews>
  <sheetFormatPr defaultColWidth="0" defaultRowHeight="15" zeroHeight="1" x14ac:dyDescent="0.25"/>
  <cols>
    <col min="1" max="1" width="19" customWidth="1"/>
    <col min="2" max="2" width="9.140625" customWidth="1"/>
    <col min="3" max="3" width="10.7109375" customWidth="1"/>
    <col min="4" max="5" width="9.140625" customWidth="1"/>
    <col min="6" max="6" width="4.5703125" bestFit="1" customWidth="1"/>
    <col min="7" max="11" width="9.140625" customWidth="1"/>
    <col min="12" max="12" width="12.42578125" customWidth="1"/>
    <col min="13" max="13" width="9.140625" customWidth="1"/>
    <col min="14" max="14" width="15.28515625" bestFit="1" customWidth="1"/>
    <col min="15" max="15" width="9" bestFit="1" customWidth="1"/>
    <col min="16" max="16" width="10.5703125" customWidth="1"/>
    <col min="17" max="18" width="9.140625" customWidth="1"/>
    <col min="19" max="19" width="4.5703125" bestFit="1" customWidth="1"/>
    <col min="20" max="16384" width="9.140625" hidden="1"/>
  </cols>
  <sheetData>
    <row r="1" spans="1:20" ht="21.75" customHeight="1" x14ac:dyDescent="0.25">
      <c r="A1" s="104" t="s">
        <v>121</v>
      </c>
      <c r="B1" s="104"/>
      <c r="C1" s="104"/>
      <c r="D1" s="104"/>
      <c r="E1" s="104"/>
      <c r="F1" s="104"/>
      <c r="G1" s="104"/>
      <c r="H1" s="104"/>
      <c r="I1" s="104"/>
      <c r="J1" s="104"/>
      <c r="K1" s="104"/>
      <c r="L1" s="104"/>
      <c r="M1" s="104"/>
      <c r="N1" s="104"/>
      <c r="O1" s="104"/>
      <c r="P1" s="104"/>
      <c r="Q1" s="104"/>
      <c r="R1" s="104"/>
      <c r="S1" s="104"/>
    </row>
    <row r="2" spans="1:20" ht="15.75" x14ac:dyDescent="0.25">
      <c r="A2" s="98" t="s">
        <v>127</v>
      </c>
      <c r="B2" s="99"/>
      <c r="C2" s="99"/>
      <c r="D2" s="99"/>
      <c r="E2" s="99"/>
      <c r="F2" s="100"/>
      <c r="G2" s="105" t="s">
        <v>131</v>
      </c>
      <c r="H2" s="106"/>
      <c r="I2" s="106"/>
      <c r="J2" s="106"/>
      <c r="K2" s="106"/>
      <c r="L2" s="106"/>
      <c r="M2" s="107"/>
      <c r="N2" s="101" t="s">
        <v>130</v>
      </c>
      <c r="O2" s="102"/>
      <c r="P2" s="102"/>
      <c r="Q2" s="102"/>
      <c r="R2" s="102"/>
      <c r="S2" s="103"/>
    </row>
    <row r="3" spans="1:20" x14ac:dyDescent="0.25">
      <c r="A3" s="62" t="s">
        <v>124</v>
      </c>
      <c r="B3" s="63" t="s">
        <v>125</v>
      </c>
      <c r="C3" s="63" t="s">
        <v>122</v>
      </c>
      <c r="D3" s="63" t="s">
        <v>123</v>
      </c>
      <c r="E3" s="63" t="s">
        <v>126</v>
      </c>
      <c r="F3" s="64" t="s">
        <v>128</v>
      </c>
      <c r="G3" s="65" t="s">
        <v>10</v>
      </c>
      <c r="H3" s="66">
        <f ca="1">VLOOKUP(G3,INDIRECT("'"&amp;M3&amp;"'!$B$10:$C$62"),2,0)</f>
        <v>6468907</v>
      </c>
      <c r="I3" s="67"/>
      <c r="J3" s="67" t="s">
        <v>63</v>
      </c>
      <c r="K3" s="67"/>
      <c r="L3" s="66">
        <f ca="1">VLOOKUP(J3,INDIRECT("'"&amp;M3&amp;"'!$B$10:$C$62"),2,0)</f>
        <v>310212755</v>
      </c>
      <c r="M3" s="65">
        <v>2012</v>
      </c>
      <c r="N3" s="62" t="s">
        <v>124</v>
      </c>
      <c r="O3" s="63" t="s">
        <v>125</v>
      </c>
      <c r="P3" s="63" t="s">
        <v>122</v>
      </c>
      <c r="Q3" s="63" t="s">
        <v>123</v>
      </c>
      <c r="R3" s="63" t="s">
        <v>126</v>
      </c>
      <c r="S3" s="64" t="s">
        <v>128</v>
      </c>
    </row>
    <row r="4" spans="1:20" x14ac:dyDescent="0.25">
      <c r="A4" s="59" t="s">
        <v>9</v>
      </c>
      <c r="B4" s="60">
        <v>721186</v>
      </c>
      <c r="C4" s="60">
        <v>592551</v>
      </c>
      <c r="D4" s="60">
        <v>90613</v>
      </c>
      <c r="E4" s="60">
        <v>84068</v>
      </c>
      <c r="F4" s="61">
        <v>0.11656909590591054</v>
      </c>
      <c r="G4" s="58"/>
      <c r="H4" s="58"/>
      <c r="I4" s="58"/>
      <c r="J4" s="58"/>
      <c r="K4" s="58"/>
      <c r="L4" s="58"/>
      <c r="M4" s="58"/>
      <c r="N4" s="59" t="s">
        <v>129</v>
      </c>
      <c r="O4" s="60">
        <v>624847</v>
      </c>
      <c r="P4" s="60">
        <v>500267</v>
      </c>
      <c r="Q4" s="60">
        <v>61992</v>
      </c>
      <c r="R4" s="60">
        <v>59513</v>
      </c>
      <c r="S4" s="61">
        <v>0.10016532047045117</v>
      </c>
      <c r="T4">
        <v>0.10016532047045117</v>
      </c>
    </row>
    <row r="5" spans="1:20" x14ac:dyDescent="0.25">
      <c r="A5" s="59" t="s">
        <v>129</v>
      </c>
      <c r="B5" s="60">
        <v>624847</v>
      </c>
      <c r="C5" s="60">
        <v>500267</v>
      </c>
      <c r="D5" s="60">
        <v>61992</v>
      </c>
      <c r="E5" s="60">
        <v>59513</v>
      </c>
      <c r="F5" s="61">
        <v>9.5244115759537937E-2</v>
      </c>
      <c r="G5" s="58"/>
      <c r="H5" s="58"/>
      <c r="I5" s="58"/>
      <c r="J5" s="58"/>
      <c r="K5" s="58"/>
      <c r="L5" s="58"/>
      <c r="M5" s="58"/>
      <c r="N5" s="59" t="s">
        <v>42</v>
      </c>
      <c r="O5" s="60">
        <v>689838</v>
      </c>
      <c r="P5" s="60">
        <v>563978</v>
      </c>
      <c r="Q5" s="60">
        <v>84294</v>
      </c>
      <c r="R5" s="60">
        <v>23959</v>
      </c>
      <c r="S5" s="61">
        <v>6.0254726472012271E-2</v>
      </c>
      <c r="T5">
        <v>6.0254726472012271E-2</v>
      </c>
    </row>
    <row r="6" spans="1:20" x14ac:dyDescent="0.25">
      <c r="A6" s="59" t="s">
        <v>58</v>
      </c>
      <c r="B6" s="60">
        <v>569734</v>
      </c>
      <c r="C6" s="60">
        <v>459226</v>
      </c>
      <c r="D6" s="60">
        <v>77324</v>
      </c>
      <c r="E6" s="60">
        <v>32228</v>
      </c>
      <c r="F6" s="61">
        <v>5.6566748693249833E-2</v>
      </c>
      <c r="G6" s="58"/>
      <c r="H6" s="58"/>
      <c r="I6" s="58"/>
      <c r="J6" s="58"/>
      <c r="K6" s="58"/>
      <c r="L6" s="58"/>
      <c r="M6" s="58"/>
      <c r="N6" s="59" t="s">
        <v>58</v>
      </c>
      <c r="O6" s="60">
        <v>569734</v>
      </c>
      <c r="P6" s="60">
        <v>459226</v>
      </c>
      <c r="Q6" s="60">
        <v>77324</v>
      </c>
      <c r="R6" s="60">
        <v>32228</v>
      </c>
      <c r="S6" s="61">
        <v>5.8244724731190342E-2</v>
      </c>
      <c r="T6">
        <v>5.8244724731190342E-2</v>
      </c>
    </row>
    <row r="7" spans="1:20" x14ac:dyDescent="0.25">
      <c r="A7" s="59" t="s">
        <v>19</v>
      </c>
      <c r="B7" s="60">
        <v>1374852</v>
      </c>
      <c r="C7" s="60">
        <v>1164145</v>
      </c>
      <c r="D7" s="60">
        <v>134827</v>
      </c>
      <c r="E7" s="60">
        <v>61509</v>
      </c>
      <c r="F7" s="61">
        <v>4.4738633685662166E-2</v>
      </c>
      <c r="G7" s="58"/>
      <c r="H7" s="58"/>
      <c r="I7" s="58"/>
      <c r="J7" s="58"/>
      <c r="K7" s="58"/>
      <c r="L7" s="58"/>
      <c r="M7" s="58"/>
      <c r="N7" s="59" t="s">
        <v>19</v>
      </c>
      <c r="O7" s="60">
        <v>1374852</v>
      </c>
      <c r="P7" s="60">
        <v>1164145</v>
      </c>
      <c r="Q7" s="60">
        <v>134827</v>
      </c>
      <c r="R7" s="60">
        <v>61509</v>
      </c>
      <c r="S7" s="61">
        <v>5.5191395146532138E-2</v>
      </c>
      <c r="T7">
        <v>5.5191395146532138E-2</v>
      </c>
    </row>
    <row r="8" spans="1:20" x14ac:dyDescent="0.25">
      <c r="A8" s="59" t="s">
        <v>36</v>
      </c>
      <c r="B8" s="60">
        <v>2725280</v>
      </c>
      <c r="C8" s="60">
        <v>2105070</v>
      </c>
      <c r="D8" s="60">
        <v>481496</v>
      </c>
      <c r="E8" s="60">
        <v>98882</v>
      </c>
      <c r="F8" s="61">
        <v>3.6283244290494919E-2</v>
      </c>
      <c r="G8" s="58"/>
      <c r="H8" s="58"/>
      <c r="I8" s="58"/>
      <c r="J8" s="58"/>
      <c r="K8" s="58"/>
      <c r="L8" s="58"/>
      <c r="M8" s="58"/>
      <c r="N8" s="59" t="s">
        <v>9</v>
      </c>
      <c r="O8" s="60">
        <v>721186</v>
      </c>
      <c r="P8" s="60">
        <v>592551</v>
      </c>
      <c r="Q8" s="60">
        <v>90613</v>
      </c>
      <c r="R8" s="60">
        <v>84068</v>
      </c>
      <c r="S8" s="61">
        <v>5.2721489324529316E-2</v>
      </c>
      <c r="T8">
        <v>5.2721489324529316E-2</v>
      </c>
    </row>
    <row r="9" spans="1:20" x14ac:dyDescent="0.25">
      <c r="A9" s="59" t="s">
        <v>20</v>
      </c>
      <c r="B9" s="60">
        <v>1573036</v>
      </c>
      <c r="C9" s="60">
        <v>1296975</v>
      </c>
      <c r="D9" s="60">
        <v>210151</v>
      </c>
      <c r="E9" s="60">
        <v>55191</v>
      </c>
      <c r="F9" s="61">
        <v>3.5085656018044087E-2</v>
      </c>
      <c r="G9" s="58"/>
      <c r="H9" s="58"/>
      <c r="I9" s="58"/>
      <c r="J9" s="58"/>
      <c r="K9" s="58"/>
      <c r="L9" s="58"/>
      <c r="M9" s="58"/>
      <c r="N9" s="59" t="s">
        <v>36</v>
      </c>
      <c r="O9" s="60">
        <v>2725280</v>
      </c>
      <c r="P9" s="60">
        <v>2105070</v>
      </c>
      <c r="Q9" s="60">
        <v>481496</v>
      </c>
      <c r="R9" s="60">
        <v>98882</v>
      </c>
      <c r="S9" s="61">
        <v>5.0898990195502848E-2</v>
      </c>
      <c r="T9">
        <v>5.0898990195502848E-2</v>
      </c>
    </row>
    <row r="10" spans="1:20" x14ac:dyDescent="0.25">
      <c r="A10" s="59" t="s">
        <v>42</v>
      </c>
      <c r="B10" s="60">
        <v>689838</v>
      </c>
      <c r="C10" s="60">
        <v>563978</v>
      </c>
      <c r="D10" s="60">
        <v>84294</v>
      </c>
      <c r="E10" s="60">
        <v>23959</v>
      </c>
      <c r="F10" s="61">
        <v>3.4731342721044653E-2</v>
      </c>
      <c r="G10" s="58"/>
      <c r="H10" s="58"/>
      <c r="I10" s="58"/>
      <c r="J10" s="58"/>
      <c r="K10" s="58"/>
      <c r="L10" s="58"/>
      <c r="M10" s="58"/>
      <c r="N10" s="59" t="s">
        <v>13</v>
      </c>
      <c r="O10" s="60">
        <v>5123944</v>
      </c>
      <c r="P10" s="60">
        <v>4131357</v>
      </c>
      <c r="Q10" s="60">
        <v>751921</v>
      </c>
      <c r="R10" s="60">
        <v>161530</v>
      </c>
      <c r="S10" s="61">
        <v>4.6968897396224472E-2</v>
      </c>
      <c r="T10">
        <v>4.6968897396224472E-2</v>
      </c>
    </row>
    <row r="11" spans="1:20" x14ac:dyDescent="0.25">
      <c r="A11" s="59" t="s">
        <v>34</v>
      </c>
      <c r="B11" s="60">
        <v>995544</v>
      </c>
      <c r="C11" s="60">
        <v>829489</v>
      </c>
      <c r="D11" s="60">
        <v>126463</v>
      </c>
      <c r="E11" s="60">
        <v>33832</v>
      </c>
      <c r="F11" s="61">
        <v>3.3983430164814414E-2</v>
      </c>
      <c r="G11" s="58"/>
      <c r="H11" s="58"/>
      <c r="I11" s="58"/>
      <c r="J11" s="58"/>
      <c r="K11" s="58"/>
      <c r="L11" s="58"/>
      <c r="M11" s="58"/>
      <c r="N11" s="59" t="s">
        <v>37</v>
      </c>
      <c r="O11" s="60">
        <v>1309203</v>
      </c>
      <c r="P11" s="60">
        <v>1127376</v>
      </c>
      <c r="Q11" s="60">
        <v>125118</v>
      </c>
      <c r="R11" s="60">
        <v>38696</v>
      </c>
      <c r="S11" s="61">
        <v>4.331566609609052E-2</v>
      </c>
      <c r="T11">
        <v>4.331566609609052E-2</v>
      </c>
    </row>
    <row r="12" spans="1:20" x14ac:dyDescent="0.25">
      <c r="A12" s="59" t="s">
        <v>24</v>
      </c>
      <c r="B12" s="60">
        <v>2848708</v>
      </c>
      <c r="C12" s="60">
        <v>2361899</v>
      </c>
      <c r="D12" s="60">
        <v>381695</v>
      </c>
      <c r="E12" s="60">
        <v>93134</v>
      </c>
      <c r="F12" s="61">
        <v>3.2693417507164653E-2</v>
      </c>
      <c r="G12" s="58"/>
      <c r="H12" s="58"/>
      <c r="I12" s="58"/>
      <c r="J12" s="58"/>
      <c r="K12" s="58"/>
      <c r="L12" s="58"/>
      <c r="M12" s="58"/>
      <c r="N12" s="59" t="s">
        <v>53</v>
      </c>
      <c r="O12" s="60">
        <v>620224</v>
      </c>
      <c r="P12" s="60">
        <v>532237</v>
      </c>
      <c r="Q12" s="60">
        <v>61242</v>
      </c>
      <c r="R12" s="60">
        <v>20056</v>
      </c>
      <c r="S12" s="61">
        <v>4.3121517387266536E-2</v>
      </c>
      <c r="T12">
        <v>4.3121517387266536E-2</v>
      </c>
    </row>
    <row r="13" spans="1:20" x14ac:dyDescent="0.25">
      <c r="A13" s="59" t="s">
        <v>53</v>
      </c>
      <c r="B13" s="60">
        <v>620224</v>
      </c>
      <c r="C13" s="60">
        <v>532237</v>
      </c>
      <c r="D13" s="60">
        <v>61242</v>
      </c>
      <c r="E13" s="60">
        <v>20056</v>
      </c>
      <c r="F13" s="61">
        <v>3.2336704158497577E-2</v>
      </c>
      <c r="G13" s="58"/>
      <c r="H13" s="58"/>
      <c r="I13" s="58"/>
      <c r="J13" s="58"/>
      <c r="K13" s="58"/>
      <c r="L13" s="58"/>
      <c r="M13" s="58"/>
      <c r="N13" s="59" t="s">
        <v>15</v>
      </c>
      <c r="O13" s="60">
        <v>906576</v>
      </c>
      <c r="P13" s="60">
        <v>782216</v>
      </c>
      <c r="Q13" s="60">
        <v>86003</v>
      </c>
      <c r="R13" s="60">
        <v>25149</v>
      </c>
      <c r="S13" s="61">
        <v>4.23097456804504E-2</v>
      </c>
      <c r="T13">
        <v>4.23097456804504E-2</v>
      </c>
    </row>
    <row r="14" spans="1:20" x14ac:dyDescent="0.25">
      <c r="A14" s="59" t="s">
        <v>10</v>
      </c>
      <c r="B14" s="60">
        <v>6468907</v>
      </c>
      <c r="C14" s="60">
        <v>5242674</v>
      </c>
      <c r="D14" s="60">
        <v>953789</v>
      </c>
      <c r="E14" s="60">
        <v>206842</v>
      </c>
      <c r="F14" s="61">
        <v>3.1974798833867918E-2</v>
      </c>
      <c r="G14" s="58"/>
      <c r="H14" s="58"/>
      <c r="I14" s="58"/>
      <c r="J14" s="58"/>
      <c r="K14" s="58"/>
      <c r="L14" s="58"/>
      <c r="M14" s="58"/>
      <c r="N14" s="59" t="s">
        <v>10</v>
      </c>
      <c r="O14" s="60">
        <v>6468907</v>
      </c>
      <c r="P14" s="60">
        <v>5242674</v>
      </c>
      <c r="Q14" s="60">
        <v>953789</v>
      </c>
      <c r="R14" s="60">
        <v>206842</v>
      </c>
      <c r="S14" s="61">
        <v>4.2115924684030859E-2</v>
      </c>
      <c r="T14">
        <v>4.2115924684030859E-2</v>
      </c>
    </row>
    <row r="15" spans="1:20" x14ac:dyDescent="0.25">
      <c r="A15" s="59" t="s">
        <v>13</v>
      </c>
      <c r="B15" s="60">
        <v>5123944</v>
      </c>
      <c r="C15" s="60">
        <v>4131357</v>
      </c>
      <c r="D15" s="60">
        <v>751921</v>
      </c>
      <c r="E15" s="60">
        <v>161530</v>
      </c>
      <c r="F15" s="61">
        <v>3.1524544374411587E-2</v>
      </c>
      <c r="G15" s="58"/>
      <c r="H15" s="58"/>
      <c r="I15" s="58"/>
      <c r="J15" s="58"/>
      <c r="K15" s="58"/>
      <c r="L15" s="58"/>
      <c r="M15" s="58"/>
      <c r="N15" s="59" t="s">
        <v>20</v>
      </c>
      <c r="O15" s="60">
        <v>1573036</v>
      </c>
      <c r="P15" s="60">
        <v>1296975</v>
      </c>
      <c r="Q15" s="60">
        <v>210151</v>
      </c>
      <c r="R15" s="60">
        <v>55191</v>
      </c>
      <c r="S15" s="61">
        <v>4.1899867517335904E-2</v>
      </c>
      <c r="T15">
        <v>4.1899867517335904E-2</v>
      </c>
    </row>
    <row r="16" spans="1:20" x14ac:dyDescent="0.25">
      <c r="A16" s="59" t="s">
        <v>39</v>
      </c>
      <c r="B16" s="60">
        <v>2060595</v>
      </c>
      <c r="C16" s="60">
        <v>1769341</v>
      </c>
      <c r="D16" s="60">
        <v>226243</v>
      </c>
      <c r="E16" s="60">
        <v>63921</v>
      </c>
      <c r="F16" s="61">
        <v>3.1020651802028055E-2</v>
      </c>
      <c r="G16" s="58"/>
      <c r="H16" s="58"/>
      <c r="I16" s="58"/>
      <c r="J16" s="58"/>
      <c r="K16" s="58"/>
      <c r="L16" s="58"/>
      <c r="M16" s="58"/>
      <c r="N16" s="59" t="s">
        <v>34</v>
      </c>
      <c r="O16" s="60">
        <v>995544</v>
      </c>
      <c r="P16" s="60">
        <v>829489</v>
      </c>
      <c r="Q16" s="60">
        <v>126463</v>
      </c>
      <c r="R16" s="60">
        <v>33832</v>
      </c>
      <c r="S16" s="61">
        <v>3.9769211606920436E-2</v>
      </c>
      <c r="T16">
        <v>3.9769211606920436E-2</v>
      </c>
    </row>
    <row r="17" spans="1:20" x14ac:dyDescent="0.25">
      <c r="A17" s="59" t="s">
        <v>37</v>
      </c>
      <c r="B17" s="60">
        <v>1309203</v>
      </c>
      <c r="C17" s="60">
        <v>1127376</v>
      </c>
      <c r="D17" s="60">
        <v>125118</v>
      </c>
      <c r="E17" s="60">
        <v>38696</v>
      </c>
      <c r="F17" s="61">
        <v>2.9556913633714557E-2</v>
      </c>
      <c r="G17" s="105" t="str">
        <f>"Migration Inward from other states "&amp;TEXT(VLOOKUP(G3,Sheet1!B2:G160,6,0),"0.00%")</f>
        <v>Migration Inward from other states 3.20%</v>
      </c>
      <c r="H17" s="106"/>
      <c r="I17" s="106"/>
      <c r="J17" s="106"/>
      <c r="K17" s="106"/>
      <c r="L17" s="106"/>
      <c r="M17" s="107"/>
      <c r="N17" s="59" t="s">
        <v>54</v>
      </c>
      <c r="O17" s="60">
        <v>8085389</v>
      </c>
      <c r="P17" s="60">
        <v>6857430</v>
      </c>
      <c r="Q17" s="60">
        <v>915242</v>
      </c>
      <c r="R17" s="60">
        <v>238540</v>
      </c>
      <c r="S17" s="61">
        <v>3.8676803305320251E-2</v>
      </c>
      <c r="T17">
        <v>3.8676803305320251E-2</v>
      </c>
    </row>
    <row r="18" spans="1:20" x14ac:dyDescent="0.25">
      <c r="A18" s="59" t="s">
        <v>54</v>
      </c>
      <c r="B18" s="60">
        <v>8085389</v>
      </c>
      <c r="C18" s="60">
        <v>6857430</v>
      </c>
      <c r="D18" s="60">
        <v>915242</v>
      </c>
      <c r="E18" s="60">
        <v>238540</v>
      </c>
      <c r="F18" s="61">
        <v>2.9502600307789766E-2</v>
      </c>
      <c r="G18" s="58"/>
      <c r="H18" s="58"/>
      <c r="I18" s="58"/>
      <c r="J18" s="58"/>
      <c r="K18" s="58"/>
      <c r="L18" s="58"/>
      <c r="M18" s="58"/>
      <c r="N18" s="59" t="s">
        <v>55</v>
      </c>
      <c r="O18" s="60">
        <v>6815763</v>
      </c>
      <c r="P18" s="60">
        <v>5648199</v>
      </c>
      <c r="Q18" s="60">
        <v>904695</v>
      </c>
      <c r="R18" s="60">
        <v>180462</v>
      </c>
      <c r="S18" s="61">
        <v>3.8567802313548755E-2</v>
      </c>
      <c r="T18">
        <v>3.8567802313548755E-2</v>
      </c>
    </row>
    <row r="19" spans="1:20" x14ac:dyDescent="0.25">
      <c r="A19" s="59" t="s">
        <v>27</v>
      </c>
      <c r="B19" s="60">
        <v>1315586</v>
      </c>
      <c r="C19" s="60">
        <v>1132344</v>
      </c>
      <c r="D19" s="60">
        <v>151438</v>
      </c>
      <c r="E19" s="60">
        <v>38574</v>
      </c>
      <c r="F19" s="61">
        <v>2.93207741645168E-2</v>
      </c>
      <c r="G19" s="58"/>
      <c r="H19" s="58"/>
      <c r="I19" s="58"/>
      <c r="J19" s="58"/>
      <c r="K19" s="58"/>
      <c r="L19" s="58"/>
      <c r="M19" s="58"/>
      <c r="N19" s="59" t="s">
        <v>52</v>
      </c>
      <c r="O19" s="60">
        <v>2805440</v>
      </c>
      <c r="P19" s="60">
        <v>2324019</v>
      </c>
      <c r="Q19" s="60">
        <v>373980</v>
      </c>
      <c r="R19" s="60">
        <v>82165</v>
      </c>
      <c r="S19" s="61">
        <v>3.8297379377209992E-2</v>
      </c>
      <c r="T19">
        <v>3.8297379377209992E-2</v>
      </c>
    </row>
    <row r="20" spans="1:20" x14ac:dyDescent="0.25">
      <c r="A20" s="59" t="s">
        <v>47</v>
      </c>
      <c r="B20" s="60">
        <v>1040527</v>
      </c>
      <c r="C20" s="60">
        <v>899551</v>
      </c>
      <c r="D20" s="60">
        <v>101165</v>
      </c>
      <c r="E20" s="60">
        <v>30498</v>
      </c>
      <c r="F20" s="61">
        <v>2.9310147646336906E-2</v>
      </c>
      <c r="G20" s="58"/>
      <c r="H20" s="58"/>
      <c r="I20" s="58"/>
      <c r="J20" s="58"/>
      <c r="K20" s="58"/>
      <c r="L20" s="58"/>
      <c r="M20" s="58"/>
      <c r="N20" s="59" t="s">
        <v>47</v>
      </c>
      <c r="O20" s="60">
        <v>1040527</v>
      </c>
      <c r="P20" s="60">
        <v>899551</v>
      </c>
      <c r="Q20" s="60">
        <v>101165</v>
      </c>
      <c r="R20" s="60">
        <v>30498</v>
      </c>
      <c r="S20" s="61">
        <v>3.8260419960270131E-2</v>
      </c>
      <c r="T20">
        <v>3.8260419960270131E-2</v>
      </c>
    </row>
    <row r="21" spans="1:20" x14ac:dyDescent="0.25">
      <c r="A21" s="59" t="s">
        <v>52</v>
      </c>
      <c r="B21" s="60">
        <v>2805440</v>
      </c>
      <c r="C21" s="60">
        <v>2324019</v>
      </c>
      <c r="D21" s="60">
        <v>373980</v>
      </c>
      <c r="E21" s="60">
        <v>82165</v>
      </c>
      <c r="F21" s="61">
        <v>2.9287740960419757E-2</v>
      </c>
      <c r="G21" s="58"/>
      <c r="H21" s="58"/>
      <c r="I21" s="58"/>
      <c r="J21" s="58"/>
      <c r="K21" s="58"/>
      <c r="L21" s="58"/>
      <c r="M21" s="58"/>
      <c r="N21" s="59" t="s">
        <v>48</v>
      </c>
      <c r="O21" s="60">
        <v>4668886</v>
      </c>
      <c r="P21" s="60">
        <v>3929626</v>
      </c>
      <c r="Q21" s="60">
        <v>564350</v>
      </c>
      <c r="R21" s="60">
        <v>127418</v>
      </c>
      <c r="S21" s="61">
        <v>3.746289800179315E-2</v>
      </c>
      <c r="T21">
        <v>3.746289800179315E-2</v>
      </c>
    </row>
    <row r="22" spans="1:20" x14ac:dyDescent="0.25">
      <c r="A22" s="59" t="s">
        <v>45</v>
      </c>
      <c r="B22" s="60">
        <v>3857465</v>
      </c>
      <c r="C22" s="60">
        <v>3158450</v>
      </c>
      <c r="D22" s="60">
        <v>560673</v>
      </c>
      <c r="E22" s="60">
        <v>108182</v>
      </c>
      <c r="F22" s="61">
        <v>2.80448429214523E-2</v>
      </c>
      <c r="G22" s="58"/>
      <c r="H22" s="58"/>
      <c r="I22" s="58"/>
      <c r="J22" s="58"/>
      <c r="K22" s="58"/>
      <c r="L22" s="58"/>
      <c r="M22" s="58"/>
      <c r="N22" s="59" t="s">
        <v>24</v>
      </c>
      <c r="O22" s="60">
        <v>2848708</v>
      </c>
      <c r="P22" s="60">
        <v>2361899</v>
      </c>
      <c r="Q22" s="60">
        <v>381695</v>
      </c>
      <c r="R22" s="60">
        <v>93134</v>
      </c>
      <c r="S22" s="61">
        <v>3.6898832733997307E-2</v>
      </c>
      <c r="T22">
        <v>3.6898832733997307E-2</v>
      </c>
    </row>
    <row r="23" spans="1:20" x14ac:dyDescent="0.25">
      <c r="A23" s="59" t="s">
        <v>15</v>
      </c>
      <c r="B23" s="60">
        <v>906576</v>
      </c>
      <c r="C23" s="60">
        <v>782216</v>
      </c>
      <c r="D23" s="60">
        <v>86003</v>
      </c>
      <c r="E23" s="60">
        <v>25149</v>
      </c>
      <c r="F23" s="61">
        <v>2.7740641711229946E-2</v>
      </c>
      <c r="G23" s="58"/>
      <c r="H23" s="58"/>
      <c r="I23" s="58"/>
      <c r="J23" s="58"/>
      <c r="K23" s="58"/>
      <c r="L23" s="58"/>
      <c r="M23" s="58"/>
      <c r="N23" s="59" t="s">
        <v>17</v>
      </c>
      <c r="O23" s="60">
        <v>19114620</v>
      </c>
      <c r="P23" s="60">
        <v>16032617</v>
      </c>
      <c r="Q23" s="60">
        <v>2380288</v>
      </c>
      <c r="R23" s="60">
        <v>428325</v>
      </c>
      <c r="S23" s="61">
        <v>3.6710905055920548E-2</v>
      </c>
      <c r="T23">
        <v>3.6710905055920548E-2</v>
      </c>
    </row>
    <row r="24" spans="1:20" x14ac:dyDescent="0.25">
      <c r="A24" s="59" t="s">
        <v>49</v>
      </c>
      <c r="B24" s="60">
        <v>821669</v>
      </c>
      <c r="C24" s="60">
        <v>676014</v>
      </c>
      <c r="D24" s="60">
        <v>115606</v>
      </c>
      <c r="E24" s="60">
        <v>22534</v>
      </c>
      <c r="F24" s="61">
        <v>2.7424668570920893E-2</v>
      </c>
      <c r="G24" s="58"/>
      <c r="H24" s="58"/>
      <c r="I24" s="58"/>
      <c r="J24" s="58"/>
      <c r="K24" s="58"/>
      <c r="L24" s="58"/>
      <c r="M24" s="58"/>
      <c r="N24" s="59" t="s">
        <v>49</v>
      </c>
      <c r="O24" s="60">
        <v>821669</v>
      </c>
      <c r="P24" s="60">
        <v>676014</v>
      </c>
      <c r="Q24" s="60">
        <v>115606</v>
      </c>
      <c r="R24" s="60">
        <v>22534</v>
      </c>
      <c r="S24" s="61">
        <v>3.6570687223200581E-2</v>
      </c>
      <c r="T24">
        <v>3.6570687223200581E-2</v>
      </c>
    </row>
    <row r="25" spans="1:20" x14ac:dyDescent="0.25">
      <c r="A25" s="68" t="s">
        <v>48</v>
      </c>
      <c r="B25" s="69">
        <v>4668886</v>
      </c>
      <c r="C25" s="69">
        <v>3929626</v>
      </c>
      <c r="D25" s="69">
        <v>564350</v>
      </c>
      <c r="E25" s="69">
        <v>127418</v>
      </c>
      <c r="F25" s="70">
        <v>2.7290878380838598E-2</v>
      </c>
      <c r="G25" s="71"/>
      <c r="H25" s="71"/>
      <c r="I25" s="71"/>
      <c r="J25" s="71"/>
      <c r="K25" s="71"/>
      <c r="L25" s="71"/>
      <c r="M25" s="71"/>
      <c r="N25" s="68" t="s">
        <v>45</v>
      </c>
      <c r="O25" s="69">
        <v>3857465</v>
      </c>
      <c r="P25" s="69">
        <v>3158450</v>
      </c>
      <c r="Q25" s="69">
        <v>560673</v>
      </c>
      <c r="R25" s="69">
        <v>108182</v>
      </c>
      <c r="S25" s="70">
        <v>3.5863449182299771E-2</v>
      </c>
      <c r="T25">
        <v>3.5863449182299771E-2</v>
      </c>
    </row>
    <row r="26" spans="1:20" x14ac:dyDescent="0.25">
      <c r="A26" s="68" t="s">
        <v>44</v>
      </c>
      <c r="B26" s="69">
        <v>3762311</v>
      </c>
      <c r="C26" s="69">
        <v>3107367</v>
      </c>
      <c r="D26" s="69">
        <v>531347</v>
      </c>
      <c r="E26" s="69">
        <v>102572</v>
      </c>
      <c r="F26" s="70">
        <v>2.7263030621338852E-2</v>
      </c>
      <c r="G26" s="71"/>
      <c r="H26" s="71"/>
      <c r="I26" s="71"/>
      <c r="J26" s="71"/>
      <c r="K26" s="71"/>
      <c r="L26" s="71"/>
      <c r="M26" s="71"/>
      <c r="N26" s="68" t="s">
        <v>28</v>
      </c>
      <c r="O26" s="69">
        <v>5816472</v>
      </c>
      <c r="P26" s="69">
        <v>5068457</v>
      </c>
      <c r="Q26" s="69">
        <v>549973</v>
      </c>
      <c r="R26" s="69">
        <v>157664</v>
      </c>
      <c r="S26" s="70">
        <v>3.4048474745515839E-2</v>
      </c>
      <c r="T26">
        <v>3.4048474745515839E-2</v>
      </c>
    </row>
    <row r="27" spans="1:20" x14ac:dyDescent="0.25">
      <c r="A27" s="68" t="s">
        <v>28</v>
      </c>
      <c r="B27" s="69">
        <v>5816472</v>
      </c>
      <c r="C27" s="69">
        <v>5068457</v>
      </c>
      <c r="D27" s="69">
        <v>549973</v>
      </c>
      <c r="E27" s="69">
        <v>157664</v>
      </c>
      <c r="F27" s="70">
        <v>2.7106465912670085E-2</v>
      </c>
      <c r="G27" s="71"/>
      <c r="H27" s="71"/>
      <c r="I27" s="71"/>
      <c r="J27" s="71"/>
      <c r="K27" s="71"/>
      <c r="L27" s="71"/>
      <c r="M27" s="71"/>
      <c r="N27" s="68" t="s">
        <v>18</v>
      </c>
      <c r="O27" s="69">
        <v>9796547</v>
      </c>
      <c r="P27" s="69">
        <v>8231384</v>
      </c>
      <c r="Q27" s="69">
        <v>1236302</v>
      </c>
      <c r="R27" s="69">
        <v>252262</v>
      </c>
      <c r="S27" s="70">
        <v>3.3569072858018238E-2</v>
      </c>
      <c r="T27">
        <v>3.3569072858018238E-2</v>
      </c>
    </row>
    <row r="28" spans="1:20" x14ac:dyDescent="0.25">
      <c r="A28" s="68" t="s">
        <v>35</v>
      </c>
      <c r="B28" s="69">
        <v>1829420</v>
      </c>
      <c r="C28" s="69">
        <v>1540361</v>
      </c>
      <c r="D28" s="69">
        <v>237937</v>
      </c>
      <c r="E28" s="69">
        <v>48816</v>
      </c>
      <c r="F28" s="70">
        <v>2.6683867017961976E-2</v>
      </c>
      <c r="G28" s="71"/>
      <c r="H28" s="71"/>
      <c r="I28" s="71"/>
      <c r="J28" s="71"/>
      <c r="K28" s="71"/>
      <c r="L28" s="71"/>
      <c r="M28" s="71"/>
      <c r="N28" s="68" t="s">
        <v>41</v>
      </c>
      <c r="O28" s="69">
        <v>9640490</v>
      </c>
      <c r="P28" s="69">
        <v>8167830</v>
      </c>
      <c r="Q28" s="69">
        <v>1149080</v>
      </c>
      <c r="R28" s="69">
        <v>238663</v>
      </c>
      <c r="S28" s="70">
        <v>3.3564683952786632E-2</v>
      </c>
      <c r="T28">
        <v>3.3564683952786632E-2</v>
      </c>
    </row>
    <row r="29" spans="1:20" x14ac:dyDescent="0.25">
      <c r="A29" s="72" t="s">
        <v>55</v>
      </c>
      <c r="B29" s="73">
        <v>6815763</v>
      </c>
      <c r="C29" s="73">
        <v>5648199</v>
      </c>
      <c r="D29" s="73">
        <v>904695</v>
      </c>
      <c r="E29" s="73">
        <v>180462</v>
      </c>
      <c r="F29" s="74">
        <v>2.647715303481063E-2</v>
      </c>
      <c r="G29" s="71"/>
      <c r="H29" s="71"/>
      <c r="I29" s="71"/>
      <c r="J29" s="71"/>
      <c r="K29" s="71"/>
      <c r="L29" s="71"/>
      <c r="M29" s="71"/>
      <c r="N29" s="72" t="s">
        <v>44</v>
      </c>
      <c r="O29" s="73">
        <v>3762311</v>
      </c>
      <c r="P29" s="73">
        <v>3107367</v>
      </c>
      <c r="Q29" s="73">
        <v>531347</v>
      </c>
      <c r="R29" s="73">
        <v>102572</v>
      </c>
      <c r="S29" s="74">
        <v>3.2851351204087061E-2</v>
      </c>
      <c r="T29">
        <v>3.2851351204087061E-2</v>
      </c>
    </row>
  </sheetData>
  <mergeCells count="5">
    <mergeCell ref="A2:F2"/>
    <mergeCell ref="N2:S2"/>
    <mergeCell ref="A1:S1"/>
    <mergeCell ref="G2:M2"/>
    <mergeCell ref="G17:M17"/>
  </mergeCells>
  <dataValidations count="3">
    <dataValidation type="custom" allowBlank="1" showInputMessage="1" showErrorMessage="1" promptTitle="Select year" sqref="G2 G17">
      <formula1>201220112010</formula1>
    </dataValidation>
    <dataValidation type="list" allowBlank="1" showInputMessage="1" showErrorMessage="1" promptTitle="Select a State" prompt="Enter" sqref="G3">
      <formula1>states</formula1>
    </dataValidation>
    <dataValidation type="list" allowBlank="1" showInputMessage="1" showErrorMessage="1" promptTitle="Select a Year" sqref="M3">
      <formula1>"2012,2011,2010"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topLeftCell="A2" workbookViewId="0">
      <selection activeCell="B3" sqref="B3"/>
    </sheetView>
  </sheetViews>
  <sheetFormatPr defaultRowHeight="15" x14ac:dyDescent="0.25"/>
  <cols>
    <col min="2" max="2" width="12.85546875" bestFit="1" customWidth="1"/>
    <col min="3" max="4" width="11.140625" bestFit="1" customWidth="1"/>
    <col min="5" max="5" width="10.140625" bestFit="1" customWidth="1"/>
    <col min="8" max="8" width="14" style="57" bestFit="1" customWidth="1"/>
  </cols>
  <sheetData>
    <row r="1" spans="1:9" x14ac:dyDescent="0.25">
      <c r="A1" t="s">
        <v>113</v>
      </c>
      <c r="B1" t="s">
        <v>114</v>
      </c>
      <c r="C1" t="s">
        <v>115</v>
      </c>
      <c r="D1" t="s">
        <v>116</v>
      </c>
      <c r="E1" t="s">
        <v>117</v>
      </c>
      <c r="F1" t="s">
        <v>118</v>
      </c>
      <c r="G1" t="s">
        <v>119</v>
      </c>
      <c r="H1" s="57" t="s">
        <v>120</v>
      </c>
    </row>
    <row r="2" spans="1:9" x14ac:dyDescent="0.25">
      <c r="A2">
        <v>2012</v>
      </c>
      <c r="B2" s="55" t="str">
        <f>'2012'!B10</f>
        <v>United States</v>
      </c>
      <c r="C2" s="55">
        <f>'2012'!C10</f>
        <v>310212755</v>
      </c>
      <c r="D2" s="55">
        <f>'2012'!E10</f>
        <v>263612596</v>
      </c>
      <c r="E2" s="55">
        <f>'2012'!G10</f>
        <v>37696597</v>
      </c>
      <c r="F2">
        <v>7070345</v>
      </c>
    </row>
    <row r="3" spans="1:9" x14ac:dyDescent="0.25">
      <c r="A3">
        <v>2012</v>
      </c>
      <c r="B3" s="55" t="str">
        <f>'2012'!B19</f>
        <v xml:space="preserve">District of Columbia </v>
      </c>
      <c r="C3" s="55">
        <f>'2012'!C19</f>
        <v>624847</v>
      </c>
      <c r="D3" s="55">
        <f>'2012'!E19</f>
        <v>500267</v>
      </c>
      <c r="E3" s="55">
        <f>'2012'!G19</f>
        <v>61992</v>
      </c>
      <c r="F3">
        <v>59513</v>
      </c>
      <c r="G3" s="56">
        <f t="shared" ref="G3:G34" si="0">F3/C3</f>
        <v>9.5244115759537937E-2</v>
      </c>
      <c r="H3" s="56">
        <f t="shared" ref="H3:H34" si="1">(C3-(D3+E3))/C3</f>
        <v>0.10016532047045117</v>
      </c>
      <c r="I3" s="56">
        <f t="shared" ref="I3:I34" si="2">C3/$C$2</f>
        <v>2.0142530889808189E-3</v>
      </c>
    </row>
    <row r="4" spans="1:9" x14ac:dyDescent="0.25">
      <c r="A4">
        <v>2012</v>
      </c>
      <c r="B4" s="55" t="str">
        <f>'2012'!B45</f>
        <v>North Dakota</v>
      </c>
      <c r="C4" s="55">
        <f>'2012'!C45</f>
        <v>689838</v>
      </c>
      <c r="D4" s="55">
        <f>'2012'!E45</f>
        <v>563978</v>
      </c>
      <c r="E4" s="55">
        <f>'2012'!G45</f>
        <v>84294</v>
      </c>
      <c r="F4">
        <v>23959</v>
      </c>
      <c r="G4" s="56">
        <f t="shared" si="0"/>
        <v>3.4731342721044653E-2</v>
      </c>
      <c r="H4" s="56">
        <f t="shared" si="1"/>
        <v>6.0254726472012271E-2</v>
      </c>
      <c r="I4" s="56">
        <f t="shared" si="2"/>
        <v>2.2237576917170927E-3</v>
      </c>
    </row>
    <row r="5" spans="1:9" x14ac:dyDescent="0.25">
      <c r="A5">
        <v>2012</v>
      </c>
      <c r="B5" s="55" t="str">
        <f>'2012'!B61</f>
        <v>Wyoming</v>
      </c>
      <c r="C5" s="55">
        <f>'2012'!C61</f>
        <v>569734</v>
      </c>
      <c r="D5" s="55">
        <f>'2012'!E61</f>
        <v>459226</v>
      </c>
      <c r="E5" s="55">
        <f>'2012'!G61</f>
        <v>77324</v>
      </c>
      <c r="F5">
        <v>32228</v>
      </c>
      <c r="G5" s="56">
        <f t="shared" si="0"/>
        <v>5.6566748693249833E-2</v>
      </c>
      <c r="H5" s="56">
        <f t="shared" si="1"/>
        <v>5.8244724731190342E-2</v>
      </c>
      <c r="I5" s="56">
        <f t="shared" si="2"/>
        <v>1.8365911485490015E-3</v>
      </c>
    </row>
    <row r="6" spans="1:9" x14ac:dyDescent="0.25">
      <c r="A6">
        <v>2012</v>
      </c>
      <c r="B6" s="55" t="str">
        <f>'2012'!B22</f>
        <v>Hawaii</v>
      </c>
      <c r="C6" s="55">
        <f>'2012'!C22</f>
        <v>1374852</v>
      </c>
      <c r="D6" s="55">
        <f>'2012'!E22</f>
        <v>1164145</v>
      </c>
      <c r="E6" s="55">
        <f>'2012'!G22</f>
        <v>134827</v>
      </c>
      <c r="F6">
        <v>61509</v>
      </c>
      <c r="G6" s="56">
        <f t="shared" si="0"/>
        <v>4.4738633685662166E-2</v>
      </c>
      <c r="H6" s="56">
        <f t="shared" si="1"/>
        <v>5.5191395146532138E-2</v>
      </c>
      <c r="I6" s="56">
        <f t="shared" si="2"/>
        <v>4.4319647656009499E-3</v>
      </c>
    </row>
    <row r="7" spans="1:9" x14ac:dyDescent="0.25">
      <c r="A7">
        <v>2012</v>
      </c>
      <c r="B7" s="55" t="str">
        <f>'2012'!B12</f>
        <v>Alaska</v>
      </c>
      <c r="C7" s="55">
        <f>'2012'!C12</f>
        <v>721186</v>
      </c>
      <c r="D7" s="55">
        <f>'2012'!E12</f>
        <v>592551</v>
      </c>
      <c r="E7" s="55">
        <f>'2012'!G12</f>
        <v>90613</v>
      </c>
      <c r="F7">
        <v>84068</v>
      </c>
      <c r="G7" s="56">
        <f t="shared" si="0"/>
        <v>0.11656909590591054</v>
      </c>
      <c r="H7" s="56">
        <f t="shared" si="1"/>
        <v>5.2721489324529316E-2</v>
      </c>
      <c r="I7" s="56">
        <f t="shared" si="2"/>
        <v>2.3248109188804956E-3</v>
      </c>
    </row>
    <row r="8" spans="1:9" x14ac:dyDescent="0.25">
      <c r="A8">
        <v>2012</v>
      </c>
      <c r="B8" s="55" t="str">
        <f>'2012'!B39</f>
        <v>Nevada</v>
      </c>
      <c r="C8" s="55">
        <f>'2012'!C39</f>
        <v>2725280</v>
      </c>
      <c r="D8" s="55">
        <f>'2012'!E39</f>
        <v>2105070</v>
      </c>
      <c r="E8" s="55">
        <f>'2012'!G39</f>
        <v>481496</v>
      </c>
      <c r="F8">
        <v>98882</v>
      </c>
      <c r="G8" s="56">
        <f t="shared" si="0"/>
        <v>3.6283244290494919E-2</v>
      </c>
      <c r="H8" s="56">
        <f t="shared" si="1"/>
        <v>5.0898990195502848E-2</v>
      </c>
      <c r="I8" s="56">
        <f t="shared" si="2"/>
        <v>8.7851964694359522E-3</v>
      </c>
    </row>
    <row r="9" spans="1:9" x14ac:dyDescent="0.25">
      <c r="A9">
        <v>2012</v>
      </c>
      <c r="B9" s="55" t="str">
        <f>'2012'!B16</f>
        <v>Colorado</v>
      </c>
      <c r="C9" s="55">
        <f>'2012'!C16</f>
        <v>5123944</v>
      </c>
      <c r="D9" s="55">
        <f>'2012'!E16</f>
        <v>4131357</v>
      </c>
      <c r="E9" s="55">
        <f>'2012'!G16</f>
        <v>751921</v>
      </c>
      <c r="F9">
        <v>161530</v>
      </c>
      <c r="G9" s="56">
        <f t="shared" si="0"/>
        <v>3.1524544374411587E-2</v>
      </c>
      <c r="H9" s="56">
        <f t="shared" si="1"/>
        <v>4.6968897396224472E-2</v>
      </c>
      <c r="I9" s="56">
        <f t="shared" si="2"/>
        <v>1.6517515535426647E-2</v>
      </c>
    </row>
    <row r="10" spans="1:9" x14ac:dyDescent="0.25">
      <c r="A10">
        <v>2012</v>
      </c>
      <c r="B10" s="55" t="str">
        <f>'2012'!B40</f>
        <v>New Hampshire</v>
      </c>
      <c r="C10" s="55">
        <f>'2012'!C40</f>
        <v>1309203</v>
      </c>
      <c r="D10" s="55">
        <f>'2012'!E40</f>
        <v>1127376</v>
      </c>
      <c r="E10" s="55">
        <f>'2012'!G40</f>
        <v>125118</v>
      </c>
      <c r="F10">
        <v>38696</v>
      </c>
      <c r="G10" s="56">
        <f t="shared" si="0"/>
        <v>2.9556913633714557E-2</v>
      </c>
      <c r="H10" s="56">
        <f t="shared" si="1"/>
        <v>4.331566609609052E-2</v>
      </c>
      <c r="I10" s="56">
        <f t="shared" si="2"/>
        <v>4.220339037961221E-3</v>
      </c>
    </row>
    <row r="11" spans="1:9" x14ac:dyDescent="0.25">
      <c r="A11">
        <v>2012</v>
      </c>
      <c r="B11" s="55" t="str">
        <f>'2012'!B56</f>
        <v>Vermont</v>
      </c>
      <c r="C11" s="55">
        <f>'2012'!C56</f>
        <v>620224</v>
      </c>
      <c r="D11" s="55">
        <f>'2012'!E56</f>
        <v>532237</v>
      </c>
      <c r="E11" s="55">
        <f>'2012'!G56</f>
        <v>61242</v>
      </c>
      <c r="F11">
        <v>20056</v>
      </c>
      <c r="G11" s="56">
        <f t="shared" si="0"/>
        <v>3.2336704158497577E-2</v>
      </c>
      <c r="H11" s="56">
        <f t="shared" si="1"/>
        <v>4.3121517387266536E-2</v>
      </c>
      <c r="I11" s="56">
        <f t="shared" si="2"/>
        <v>1.9993504135573021E-3</v>
      </c>
    </row>
    <row r="12" spans="1:9" x14ac:dyDescent="0.25">
      <c r="A12">
        <v>2012</v>
      </c>
      <c r="B12" s="55" t="str">
        <f>'2012'!B18</f>
        <v>Delaware</v>
      </c>
      <c r="C12" s="55">
        <f>'2012'!C18</f>
        <v>906576</v>
      </c>
      <c r="D12" s="55">
        <f>'2012'!E18</f>
        <v>782216</v>
      </c>
      <c r="E12" s="55">
        <f>'2012'!G18</f>
        <v>86003</v>
      </c>
      <c r="F12">
        <v>25149</v>
      </c>
      <c r="G12" s="56">
        <f t="shared" si="0"/>
        <v>2.7740641711229946E-2</v>
      </c>
      <c r="H12" s="56">
        <f t="shared" si="1"/>
        <v>4.23097456804504E-2</v>
      </c>
      <c r="I12" s="56">
        <f t="shared" si="2"/>
        <v>2.9224330250379291E-3</v>
      </c>
    </row>
    <row r="13" spans="1:9" x14ac:dyDescent="0.25">
      <c r="A13">
        <v>2012</v>
      </c>
      <c r="B13" s="55" t="str">
        <f>'2012'!B13</f>
        <v>Arizona</v>
      </c>
      <c r="C13" s="55">
        <f>'2012'!C13</f>
        <v>6468907</v>
      </c>
      <c r="D13" s="55">
        <f>'2012'!E13</f>
        <v>5242674</v>
      </c>
      <c r="E13" s="55">
        <f>'2012'!G13</f>
        <v>953789</v>
      </c>
      <c r="F13">
        <v>206842</v>
      </c>
      <c r="G13" s="56">
        <f t="shared" si="0"/>
        <v>3.1974798833867918E-2</v>
      </c>
      <c r="H13" s="56">
        <f t="shared" si="1"/>
        <v>4.2115924684030859E-2</v>
      </c>
      <c r="I13" s="56">
        <f t="shared" si="2"/>
        <v>2.0853130297624287E-2</v>
      </c>
    </row>
    <row r="14" spans="1:9" x14ac:dyDescent="0.25">
      <c r="A14">
        <v>2012</v>
      </c>
      <c r="B14" s="55" t="str">
        <f>'2012'!B23</f>
        <v>Idaho</v>
      </c>
      <c r="C14" s="55">
        <f>'2012'!C23</f>
        <v>1573036</v>
      </c>
      <c r="D14" s="55">
        <f>'2012'!E23</f>
        <v>1296975</v>
      </c>
      <c r="E14" s="55">
        <f>'2012'!G23</f>
        <v>210151</v>
      </c>
      <c r="F14">
        <v>55191</v>
      </c>
      <c r="G14" s="56">
        <f t="shared" si="0"/>
        <v>3.5085656018044087E-2</v>
      </c>
      <c r="H14" s="56">
        <f t="shared" si="1"/>
        <v>4.1899867517335904E-2</v>
      </c>
      <c r="I14" s="56">
        <f t="shared" si="2"/>
        <v>5.0708295343948702E-3</v>
      </c>
    </row>
    <row r="15" spans="1:9" x14ac:dyDescent="0.25">
      <c r="A15">
        <v>2012</v>
      </c>
      <c r="B15" s="55" t="str">
        <f>'2012'!B37</f>
        <v>Montana</v>
      </c>
      <c r="C15" s="55">
        <f>'2012'!C37</f>
        <v>995544</v>
      </c>
      <c r="D15" s="55">
        <f>'2012'!E37</f>
        <v>829489</v>
      </c>
      <c r="E15" s="55">
        <f>'2012'!G37</f>
        <v>126463</v>
      </c>
      <c r="F15">
        <v>33832</v>
      </c>
      <c r="G15" s="56">
        <f t="shared" si="0"/>
        <v>3.3983430164814414E-2</v>
      </c>
      <c r="H15" s="56">
        <f t="shared" si="1"/>
        <v>3.9769211606920436E-2</v>
      </c>
      <c r="I15" s="56">
        <f t="shared" si="2"/>
        <v>3.2092297429871961E-3</v>
      </c>
    </row>
    <row r="16" spans="1:9" x14ac:dyDescent="0.25">
      <c r="A16">
        <v>2012</v>
      </c>
      <c r="B16" s="55" t="str">
        <f>'2012'!B57</f>
        <v>Virginia</v>
      </c>
      <c r="C16" s="55">
        <f>'2012'!C57</f>
        <v>8085389</v>
      </c>
      <c r="D16" s="55">
        <f>'2012'!E57</f>
        <v>6857430</v>
      </c>
      <c r="E16" s="55">
        <f>'2012'!G57</f>
        <v>915242</v>
      </c>
      <c r="F16">
        <v>238540</v>
      </c>
      <c r="G16" s="56">
        <f t="shared" si="0"/>
        <v>2.9502600307789766E-2</v>
      </c>
      <c r="H16" s="56">
        <f t="shared" si="1"/>
        <v>3.8676803305320251E-2</v>
      </c>
      <c r="I16" s="56">
        <f t="shared" si="2"/>
        <v>2.6064012100340619E-2</v>
      </c>
    </row>
    <row r="17" spans="1:9" x14ac:dyDescent="0.25">
      <c r="A17">
        <v>2012</v>
      </c>
      <c r="B17" s="55" t="str">
        <f>'2012'!B58</f>
        <v>Washington</v>
      </c>
      <c r="C17" s="55">
        <f>'2012'!C58</f>
        <v>6815763</v>
      </c>
      <c r="D17" s="55">
        <f>'2012'!E58</f>
        <v>5648199</v>
      </c>
      <c r="E17" s="55">
        <f>'2012'!G58</f>
        <v>904695</v>
      </c>
      <c r="F17">
        <v>180462</v>
      </c>
      <c r="G17" s="56">
        <f t="shared" si="0"/>
        <v>2.647715303481063E-2</v>
      </c>
      <c r="H17" s="56">
        <f t="shared" si="1"/>
        <v>3.8567802313548755E-2</v>
      </c>
      <c r="I17" s="56">
        <f t="shared" si="2"/>
        <v>2.1971253245212305E-2</v>
      </c>
    </row>
    <row r="18" spans="1:9" x14ac:dyDescent="0.25">
      <c r="A18">
        <v>2012</v>
      </c>
      <c r="B18" s="55" t="str">
        <f>'2012'!B55</f>
        <v>Utah</v>
      </c>
      <c r="C18" s="55">
        <f>'2012'!C55</f>
        <v>2805440</v>
      </c>
      <c r="D18" s="55">
        <f>'2012'!E55</f>
        <v>2324019</v>
      </c>
      <c r="E18" s="55">
        <f>'2012'!G55</f>
        <v>373980</v>
      </c>
      <c r="F18">
        <v>82165</v>
      </c>
      <c r="G18" s="56">
        <f t="shared" si="0"/>
        <v>2.9287740960419757E-2</v>
      </c>
      <c r="H18" s="56">
        <f t="shared" si="1"/>
        <v>3.8297379377209992E-2</v>
      </c>
      <c r="I18" s="56">
        <f t="shared" si="2"/>
        <v>9.0435997707444364E-3</v>
      </c>
    </row>
    <row r="19" spans="1:9" x14ac:dyDescent="0.25">
      <c r="A19">
        <v>2012</v>
      </c>
      <c r="B19" s="55" t="str">
        <f>'2012'!B50</f>
        <v>Rhode Island</v>
      </c>
      <c r="C19" s="55">
        <f>'2012'!C50</f>
        <v>1040527</v>
      </c>
      <c r="D19" s="55">
        <f>'2012'!E50</f>
        <v>899551</v>
      </c>
      <c r="E19" s="55">
        <f>'2012'!G50</f>
        <v>101165</v>
      </c>
      <c r="F19">
        <v>30498</v>
      </c>
      <c r="G19" s="56">
        <f t="shared" si="0"/>
        <v>2.9310147646336906E-2</v>
      </c>
      <c r="H19" s="56">
        <f t="shared" si="1"/>
        <v>3.8260419960270131E-2</v>
      </c>
      <c r="I19" s="56">
        <f t="shared" si="2"/>
        <v>3.3542366754068511E-3</v>
      </c>
    </row>
    <row r="20" spans="1:9" x14ac:dyDescent="0.25">
      <c r="A20">
        <v>2012</v>
      </c>
      <c r="B20" s="55" t="str">
        <f>'2012'!B51</f>
        <v>South Carolina</v>
      </c>
      <c r="C20" s="55">
        <f>'2012'!C51</f>
        <v>4668886</v>
      </c>
      <c r="D20" s="55">
        <f>'2012'!E51</f>
        <v>3929626</v>
      </c>
      <c r="E20" s="55">
        <f>'2012'!G51</f>
        <v>564350</v>
      </c>
      <c r="F20">
        <v>127418</v>
      </c>
      <c r="G20" s="56">
        <f t="shared" si="0"/>
        <v>2.7290878380838598E-2</v>
      </c>
      <c r="H20" s="56">
        <f t="shared" si="1"/>
        <v>3.746289800179315E-2</v>
      </c>
      <c r="I20" s="56">
        <f t="shared" si="2"/>
        <v>1.5050593261389269E-2</v>
      </c>
    </row>
    <row r="21" spans="1:9" x14ac:dyDescent="0.25">
      <c r="A21">
        <v>2012</v>
      </c>
      <c r="B21" s="55" t="str">
        <f>'2012'!B27</f>
        <v>Kansas</v>
      </c>
      <c r="C21" s="55">
        <f>'2012'!C27</f>
        <v>2848708</v>
      </c>
      <c r="D21" s="55">
        <f>'2012'!E27</f>
        <v>2361899</v>
      </c>
      <c r="E21" s="55">
        <f>'2012'!G27</f>
        <v>381695</v>
      </c>
      <c r="F21">
        <v>93134</v>
      </c>
      <c r="G21" s="56">
        <f t="shared" si="0"/>
        <v>3.2693417507164653E-2</v>
      </c>
      <c r="H21" s="56">
        <f t="shared" si="1"/>
        <v>3.6898832733997307E-2</v>
      </c>
      <c r="I21" s="56">
        <f t="shared" si="2"/>
        <v>9.1830782393199795E-3</v>
      </c>
    </row>
    <row r="22" spans="1:9" x14ac:dyDescent="0.25">
      <c r="A22">
        <v>2012</v>
      </c>
      <c r="B22" s="55" t="str">
        <f>'2012'!B20</f>
        <v>Florida</v>
      </c>
      <c r="C22" s="55">
        <f>'2012'!C20</f>
        <v>19114620</v>
      </c>
      <c r="D22" s="55">
        <f>'2012'!E20</f>
        <v>16032617</v>
      </c>
      <c r="E22" s="55">
        <f>'2012'!G20</f>
        <v>2380288</v>
      </c>
      <c r="F22">
        <v>428325</v>
      </c>
      <c r="G22" s="56">
        <f t="shared" si="0"/>
        <v>2.2408240394002077E-2</v>
      </c>
      <c r="H22" s="56">
        <f t="shared" si="1"/>
        <v>3.6710905055920548E-2</v>
      </c>
      <c r="I22" s="56">
        <f t="shared" si="2"/>
        <v>6.1617775839036666E-2</v>
      </c>
    </row>
    <row r="23" spans="1:9" x14ac:dyDescent="0.25">
      <c r="A23">
        <v>2012</v>
      </c>
      <c r="B23" s="55" t="str">
        <f>'2012'!B52</f>
        <v>South Dakota</v>
      </c>
      <c r="C23" s="55">
        <f>'2012'!C52</f>
        <v>821669</v>
      </c>
      <c r="D23" s="55">
        <f>'2012'!E52</f>
        <v>676014</v>
      </c>
      <c r="E23" s="55">
        <f>'2012'!G52</f>
        <v>115606</v>
      </c>
      <c r="F23">
        <v>22534</v>
      </c>
      <c r="G23" s="56">
        <f t="shared" si="0"/>
        <v>2.7424668570920893E-2</v>
      </c>
      <c r="H23" s="56">
        <f t="shared" si="1"/>
        <v>3.6570687223200581E-2</v>
      </c>
      <c r="I23" s="56">
        <f t="shared" si="2"/>
        <v>2.6487273226402314E-3</v>
      </c>
    </row>
    <row r="24" spans="1:9" x14ac:dyDescent="0.25">
      <c r="A24">
        <v>2012</v>
      </c>
      <c r="B24" s="55" t="str">
        <f>'2012'!B48</f>
        <v>Oregon</v>
      </c>
      <c r="C24" s="55">
        <f>'2012'!C48</f>
        <v>3857465</v>
      </c>
      <c r="D24" s="55">
        <f>'2012'!E48</f>
        <v>3158450</v>
      </c>
      <c r="E24" s="55">
        <f>'2012'!G48</f>
        <v>560673</v>
      </c>
      <c r="F24">
        <v>108182</v>
      </c>
      <c r="G24" s="56">
        <f t="shared" si="0"/>
        <v>2.80448429214523E-2</v>
      </c>
      <c r="H24" s="56">
        <f t="shared" si="1"/>
        <v>3.5863449182299771E-2</v>
      </c>
      <c r="I24" s="56">
        <f t="shared" si="2"/>
        <v>1.2434901330862428E-2</v>
      </c>
    </row>
    <row r="25" spans="1:9" x14ac:dyDescent="0.25">
      <c r="A25">
        <v>2012</v>
      </c>
      <c r="B25" s="55" t="str">
        <f>'2012'!B31</f>
        <v>Maryland</v>
      </c>
      <c r="C25" s="55">
        <f>'2012'!C31</f>
        <v>5816472</v>
      </c>
      <c r="D25" s="55">
        <f>'2012'!E31</f>
        <v>5068457</v>
      </c>
      <c r="E25" s="55">
        <f>'2012'!G31</f>
        <v>549973</v>
      </c>
      <c r="F25">
        <v>157664</v>
      </c>
      <c r="G25" s="56">
        <f t="shared" si="0"/>
        <v>2.7106465912670085E-2</v>
      </c>
      <c r="H25" s="56">
        <f t="shared" si="1"/>
        <v>3.4048474745515839E-2</v>
      </c>
      <c r="I25" s="56">
        <f t="shared" si="2"/>
        <v>1.8749944695214096E-2</v>
      </c>
    </row>
    <row r="26" spans="1:9" x14ac:dyDescent="0.25">
      <c r="A26">
        <v>2012</v>
      </c>
      <c r="B26" s="55" t="str">
        <f>'2012'!B21</f>
        <v>Georgia</v>
      </c>
      <c r="C26" s="55">
        <f>'2012'!C21</f>
        <v>9796547</v>
      </c>
      <c r="D26" s="55">
        <f>'2012'!E21</f>
        <v>8231384</v>
      </c>
      <c r="E26" s="55">
        <f>'2012'!G21</f>
        <v>1236302</v>
      </c>
      <c r="F26">
        <v>252262</v>
      </c>
      <c r="G26" s="56">
        <f t="shared" si="0"/>
        <v>2.5750093374737038E-2</v>
      </c>
      <c r="H26" s="56">
        <f t="shared" si="1"/>
        <v>3.3569072858018238E-2</v>
      </c>
      <c r="I26" s="56">
        <f t="shared" si="2"/>
        <v>3.1580090896004581E-2</v>
      </c>
    </row>
    <row r="27" spans="1:9" x14ac:dyDescent="0.25">
      <c r="A27">
        <v>2012</v>
      </c>
      <c r="B27" s="55" t="str">
        <f>'2012'!B44</f>
        <v>North Carolina</v>
      </c>
      <c r="C27" s="55">
        <f>'2012'!C44</f>
        <v>9640490</v>
      </c>
      <c r="D27" s="55">
        <f>'2012'!E44</f>
        <v>8167830</v>
      </c>
      <c r="E27" s="55">
        <f>'2012'!G44</f>
        <v>1149080</v>
      </c>
      <c r="F27">
        <v>238663</v>
      </c>
      <c r="G27" s="56">
        <f t="shared" si="0"/>
        <v>2.4756314253736065E-2</v>
      </c>
      <c r="H27" s="56">
        <f t="shared" si="1"/>
        <v>3.3564683952786632E-2</v>
      </c>
      <c r="I27" s="56">
        <f t="shared" si="2"/>
        <v>3.1077026474942978E-2</v>
      </c>
    </row>
    <row r="28" spans="1:9" x14ac:dyDescent="0.25">
      <c r="A28">
        <v>2012</v>
      </c>
      <c r="B28" s="55" t="str">
        <f>'2012'!B47</f>
        <v>Oklahoma</v>
      </c>
      <c r="C28" s="55">
        <f>'2012'!C47</f>
        <v>3762311</v>
      </c>
      <c r="D28" s="55">
        <f>'2012'!E47</f>
        <v>3107367</v>
      </c>
      <c r="E28" s="55">
        <f>'2012'!G47</f>
        <v>531347</v>
      </c>
      <c r="F28">
        <v>102572</v>
      </c>
      <c r="G28" s="56">
        <f t="shared" si="0"/>
        <v>2.7263030621338852E-2</v>
      </c>
      <c r="H28" s="56">
        <f t="shared" si="1"/>
        <v>3.2851351204087061E-2</v>
      </c>
      <c r="I28" s="56">
        <f t="shared" si="2"/>
        <v>1.2128163459945418E-2</v>
      </c>
    </row>
    <row r="29" spans="1:9" x14ac:dyDescent="0.25">
      <c r="A29">
        <v>2012</v>
      </c>
      <c r="B29" s="55" t="str">
        <f>'2012'!B42</f>
        <v>New Mexico</v>
      </c>
      <c r="C29" s="55">
        <f>'2012'!C42</f>
        <v>2060595</v>
      </c>
      <c r="D29" s="55">
        <f>'2012'!E42</f>
        <v>1769341</v>
      </c>
      <c r="E29" s="55">
        <f>'2012'!G42</f>
        <v>226243</v>
      </c>
      <c r="F29">
        <v>63921</v>
      </c>
      <c r="G29" s="56">
        <f t="shared" si="0"/>
        <v>3.1020651802028055E-2</v>
      </c>
      <c r="H29" s="56">
        <f t="shared" si="1"/>
        <v>3.1549625229606013E-2</v>
      </c>
      <c r="I29" s="56">
        <f t="shared" si="2"/>
        <v>6.6425218395678156E-3</v>
      </c>
    </row>
    <row r="30" spans="1:9" x14ac:dyDescent="0.25">
      <c r="A30">
        <v>2012</v>
      </c>
      <c r="B30" s="55" t="str">
        <f>'2012'!B36</f>
        <v>Missouri</v>
      </c>
      <c r="C30" s="55">
        <f>'2012'!C36</f>
        <v>5951913</v>
      </c>
      <c r="D30" s="55">
        <f>'2012'!E36</f>
        <v>4965459</v>
      </c>
      <c r="E30" s="55">
        <f>'2012'!G36</f>
        <v>801093</v>
      </c>
      <c r="F30">
        <v>142754</v>
      </c>
      <c r="G30" s="56">
        <f t="shared" si="0"/>
        <v>2.3984557569977923E-2</v>
      </c>
      <c r="H30" s="56">
        <f t="shared" si="1"/>
        <v>3.114309634566231E-2</v>
      </c>
      <c r="I30" s="56">
        <f t="shared" si="2"/>
        <v>1.9186551500759534E-2</v>
      </c>
    </row>
    <row r="31" spans="1:9" x14ac:dyDescent="0.25">
      <c r="A31">
        <v>2012</v>
      </c>
      <c r="B31" s="55" t="str">
        <f>'2012'!B53</f>
        <v>Tennessee</v>
      </c>
      <c r="C31" s="55">
        <f>'2012'!C53</f>
        <v>6378278</v>
      </c>
      <c r="D31" s="55">
        <f>'2012'!E53</f>
        <v>5396833</v>
      </c>
      <c r="E31" s="55">
        <f>'2012'!G53</f>
        <v>783077</v>
      </c>
      <c r="F31">
        <v>163843</v>
      </c>
      <c r="G31" s="56">
        <f t="shared" si="0"/>
        <v>2.5687654254016524E-2</v>
      </c>
      <c r="H31" s="56">
        <f t="shared" si="1"/>
        <v>3.1100557235040554E-2</v>
      </c>
      <c r="I31" s="56">
        <f t="shared" si="2"/>
        <v>2.0560979189911132E-2</v>
      </c>
    </row>
    <row r="32" spans="1:9" x14ac:dyDescent="0.25">
      <c r="A32">
        <v>2012</v>
      </c>
      <c r="B32" s="55" t="str">
        <f>'2012'!B32</f>
        <v>Massachusetts</v>
      </c>
      <c r="C32" s="55">
        <f>'2012'!C32</f>
        <v>6580641</v>
      </c>
      <c r="D32" s="55">
        <f>'2012'!E32</f>
        <v>5752166</v>
      </c>
      <c r="E32" s="55">
        <f>'2012'!G32</f>
        <v>626380</v>
      </c>
      <c r="F32">
        <v>158156</v>
      </c>
      <c r="G32" s="56">
        <f t="shared" si="0"/>
        <v>2.4033525001591789E-2</v>
      </c>
      <c r="H32" s="56">
        <f t="shared" si="1"/>
        <v>3.0710534125778934E-2</v>
      </c>
      <c r="I32" s="56">
        <f t="shared" si="2"/>
        <v>2.1213315358357847E-2</v>
      </c>
    </row>
    <row r="33" spans="1:9" x14ac:dyDescent="0.25">
      <c r="A33">
        <v>2012</v>
      </c>
      <c r="B33" s="55" t="str">
        <f>'2012'!B28</f>
        <v>Kentucky</v>
      </c>
      <c r="C33" s="55">
        <f>'2012'!C28</f>
        <v>4328626</v>
      </c>
      <c r="D33" s="55">
        <f>'2012'!E28</f>
        <v>3676472</v>
      </c>
      <c r="E33" s="55">
        <f>'2012'!G28</f>
        <v>521511</v>
      </c>
      <c r="F33">
        <v>103004</v>
      </c>
      <c r="G33" s="56">
        <f t="shared" si="0"/>
        <v>2.379600362794106E-2</v>
      </c>
      <c r="H33" s="56">
        <f t="shared" si="1"/>
        <v>3.0181170653228069E-2</v>
      </c>
      <c r="I33" s="56">
        <f t="shared" si="2"/>
        <v>1.3953733140341054E-2</v>
      </c>
    </row>
    <row r="34" spans="1:9" x14ac:dyDescent="0.25">
      <c r="A34">
        <v>2012</v>
      </c>
      <c r="B34" s="55" t="str">
        <f>'2012'!B17</f>
        <v>Connecticut</v>
      </c>
      <c r="C34" s="55">
        <f>'2012'!C17</f>
        <v>3555319</v>
      </c>
      <c r="D34" s="55">
        <f>'2012'!E17</f>
        <v>3114940</v>
      </c>
      <c r="E34" s="55">
        <f>'2012'!G17</f>
        <v>334918</v>
      </c>
      <c r="F34">
        <v>87023</v>
      </c>
      <c r="G34" s="56">
        <f t="shared" si="0"/>
        <v>2.4476847225241953E-2</v>
      </c>
      <c r="H34" s="56">
        <f t="shared" si="1"/>
        <v>2.966287975846893E-2</v>
      </c>
      <c r="I34" s="56">
        <f t="shared" si="2"/>
        <v>1.1460905274510715E-2</v>
      </c>
    </row>
    <row r="35" spans="1:9" x14ac:dyDescent="0.25">
      <c r="A35">
        <v>2012</v>
      </c>
      <c r="B35" s="55" t="str">
        <f>'2012'!B14</f>
        <v>Arkansas</v>
      </c>
      <c r="C35" s="55">
        <f>'2012'!C14</f>
        <v>2912680</v>
      </c>
      <c r="D35" s="55">
        <f>'2012'!E14</f>
        <v>2453347</v>
      </c>
      <c r="E35" s="55">
        <f>'2012'!G14</f>
        <v>373046</v>
      </c>
      <c r="F35">
        <v>64967</v>
      </c>
      <c r="G35" s="56">
        <f t="shared" ref="G35:G66" si="3">F35/C35</f>
        <v>2.2304887594929754E-2</v>
      </c>
      <c r="H35" s="56">
        <f t="shared" ref="H35:H54" si="4">(C35-(D35+E35))/C35</f>
        <v>2.9624606891247924E-2</v>
      </c>
      <c r="I35" s="56">
        <f t="shared" ref="I35:I54" si="5">C35/$C$2</f>
        <v>9.3892979996905677E-3</v>
      </c>
    </row>
    <row r="36" spans="1:9" x14ac:dyDescent="0.25">
      <c r="A36">
        <v>2012</v>
      </c>
      <c r="B36" s="55" t="str">
        <f>'2012'!B26</f>
        <v>Iowa</v>
      </c>
      <c r="C36" s="55">
        <f>'2012'!C26</f>
        <v>3035469</v>
      </c>
      <c r="D36" s="55">
        <f>'2012'!E26</f>
        <v>2585979</v>
      </c>
      <c r="E36" s="55">
        <f>'2012'!G26</f>
        <v>362938</v>
      </c>
      <c r="F36">
        <v>73325</v>
      </c>
      <c r="G36" s="56">
        <f t="shared" si="3"/>
        <v>2.4156069457470987E-2</v>
      </c>
      <c r="H36" s="56">
        <f t="shared" si="4"/>
        <v>2.8513550953740592E-2</v>
      </c>
      <c r="I36" s="56">
        <f t="shared" si="5"/>
        <v>9.7851198929586238E-3</v>
      </c>
    </row>
    <row r="37" spans="1:9" x14ac:dyDescent="0.25">
      <c r="A37">
        <v>2012</v>
      </c>
      <c r="B37" s="55" t="str">
        <f>'2012'!B38</f>
        <v>Nebraska</v>
      </c>
      <c r="C37" s="55">
        <f>'2012'!C38</f>
        <v>1829420</v>
      </c>
      <c r="D37" s="55">
        <f>'2012'!E38</f>
        <v>1540361</v>
      </c>
      <c r="E37" s="55">
        <f>'2012'!G38</f>
        <v>237937</v>
      </c>
      <c r="F37">
        <v>48816</v>
      </c>
      <c r="G37" s="56">
        <f t="shared" si="3"/>
        <v>2.6683867017961976E-2</v>
      </c>
      <c r="H37" s="56">
        <f t="shared" si="4"/>
        <v>2.7944375813099234E-2</v>
      </c>
      <c r="I37" s="56">
        <f t="shared" si="5"/>
        <v>5.8973074785400106E-3</v>
      </c>
    </row>
    <row r="38" spans="1:9" x14ac:dyDescent="0.25">
      <c r="A38">
        <v>2012</v>
      </c>
      <c r="B38" s="55" t="str">
        <f>'2012'!B54</f>
        <v>Texas</v>
      </c>
      <c r="C38" s="55">
        <f>'2012'!C54</f>
        <v>25711791</v>
      </c>
      <c r="D38" s="55">
        <f>'2012'!E54</f>
        <v>21354247</v>
      </c>
      <c r="E38" s="55">
        <f>'2012'!G54</f>
        <v>3656070</v>
      </c>
      <c r="F38">
        <v>402187</v>
      </c>
      <c r="G38" s="56">
        <f t="shared" si="3"/>
        <v>1.5642123102198521E-2</v>
      </c>
      <c r="H38" s="56">
        <f t="shared" si="4"/>
        <v>2.7282191271700989E-2</v>
      </c>
      <c r="I38" s="56">
        <f t="shared" si="5"/>
        <v>8.2884377207507146E-2</v>
      </c>
    </row>
    <row r="39" spans="1:9" x14ac:dyDescent="0.25">
      <c r="A39">
        <v>2012</v>
      </c>
      <c r="B39" s="55" t="str">
        <f>'2012'!B59</f>
        <v>West Virginia</v>
      </c>
      <c r="C39" s="55">
        <f>'2012'!C59</f>
        <v>1837518</v>
      </c>
      <c r="D39" s="55">
        <f>'2012'!E59</f>
        <v>1613322</v>
      </c>
      <c r="E39" s="55">
        <f>'2012'!G59</f>
        <v>174112</v>
      </c>
      <c r="F39">
        <v>47425</v>
      </c>
      <c r="G39" s="56">
        <f t="shared" si="3"/>
        <v>2.5809270984012131E-2</v>
      </c>
      <c r="H39" s="56">
        <f t="shared" si="4"/>
        <v>2.7256331638656057E-2</v>
      </c>
      <c r="I39" s="56">
        <f t="shared" si="5"/>
        <v>5.923412143385271E-3</v>
      </c>
    </row>
    <row r="40" spans="1:9" x14ac:dyDescent="0.25">
      <c r="A40">
        <v>2012</v>
      </c>
      <c r="B40" s="55" t="str">
        <f>'2012'!B35</f>
        <v>Mississippi</v>
      </c>
      <c r="C40" s="55">
        <f>'2012'!C35</f>
        <v>2947696</v>
      </c>
      <c r="D40" s="55">
        <f>'2012'!E35</f>
        <v>2529377</v>
      </c>
      <c r="E40" s="55">
        <f>'2012'!G35</f>
        <v>339807</v>
      </c>
      <c r="F40">
        <v>66947</v>
      </c>
      <c r="G40" s="56">
        <f t="shared" si="3"/>
        <v>2.2711636478117147E-2</v>
      </c>
      <c r="H40" s="56">
        <f t="shared" si="4"/>
        <v>2.6635039705587008E-2</v>
      </c>
      <c r="I40" s="56">
        <f t="shared" si="5"/>
        <v>9.5021753699328065E-3</v>
      </c>
    </row>
    <row r="41" spans="1:9" x14ac:dyDescent="0.25">
      <c r="A41">
        <v>2012</v>
      </c>
      <c r="B41" s="55" t="str">
        <f>'2012'!B11</f>
        <v>Alabama</v>
      </c>
      <c r="C41" s="55">
        <f>'2012'!C11</f>
        <v>4764428</v>
      </c>
      <c r="D41" s="55">
        <f>'2012'!E11</f>
        <v>4054260</v>
      </c>
      <c r="E41" s="55">
        <f>'2012'!G11</f>
        <v>590326</v>
      </c>
      <c r="F41">
        <v>109210</v>
      </c>
      <c r="G41" s="56">
        <f t="shared" si="3"/>
        <v>2.2921954114953569E-2</v>
      </c>
      <c r="H41" s="56">
        <f t="shared" si="4"/>
        <v>2.5153491667835048E-2</v>
      </c>
      <c r="I41" s="56">
        <f t="shared" si="5"/>
        <v>1.5358581886808619E-2</v>
      </c>
    </row>
    <row r="42" spans="1:9" x14ac:dyDescent="0.25">
      <c r="A42">
        <v>2012</v>
      </c>
      <c r="B42" s="55" t="str">
        <f>'2012'!B25</f>
        <v>Indiana</v>
      </c>
      <c r="C42" s="55">
        <f>'2012'!C25</f>
        <v>6457067</v>
      </c>
      <c r="D42" s="55">
        <f>'2012'!E25</f>
        <v>5493090</v>
      </c>
      <c r="E42" s="55">
        <f>'2012'!G25</f>
        <v>805228</v>
      </c>
      <c r="F42">
        <v>144597</v>
      </c>
      <c r="G42" s="56">
        <f t="shared" si="3"/>
        <v>2.2393603783265683E-2</v>
      </c>
      <c r="H42" s="56">
        <f t="shared" si="4"/>
        <v>2.4585310946905151E-2</v>
      </c>
      <c r="I42" s="56">
        <f t="shared" si="5"/>
        <v>2.0814962943738403E-2</v>
      </c>
    </row>
    <row r="43" spans="1:9" x14ac:dyDescent="0.25">
      <c r="A43">
        <v>2012</v>
      </c>
      <c r="B43" s="55" t="str">
        <f>'2012'!B30</f>
        <v>Maine</v>
      </c>
      <c r="C43" s="55">
        <f>'2012'!C30</f>
        <v>1315586</v>
      </c>
      <c r="D43" s="55">
        <f>'2012'!E30</f>
        <v>1132344</v>
      </c>
      <c r="E43" s="55">
        <f>'2012'!G30</f>
        <v>151438</v>
      </c>
      <c r="F43">
        <v>38574</v>
      </c>
      <c r="G43" s="56">
        <f t="shared" si="3"/>
        <v>2.93207741645168E-2</v>
      </c>
      <c r="H43" s="56">
        <f t="shared" si="4"/>
        <v>2.4174778387729877E-2</v>
      </c>
      <c r="I43" s="56">
        <f t="shared" si="5"/>
        <v>4.2409152389623695E-3</v>
      </c>
    </row>
    <row r="44" spans="1:9" x14ac:dyDescent="0.25">
      <c r="A44">
        <v>2012</v>
      </c>
      <c r="B44" s="55" t="str">
        <f>'2012'!B34</f>
        <v>Minnesota</v>
      </c>
      <c r="C44" s="55">
        <f>'2012'!C34</f>
        <v>5315228</v>
      </c>
      <c r="D44" s="55">
        <f>'2012'!E34</f>
        <v>4536303</v>
      </c>
      <c r="E44" s="55">
        <f>'2012'!G34</f>
        <v>653012</v>
      </c>
      <c r="F44">
        <v>115946</v>
      </c>
      <c r="G44" s="56">
        <f t="shared" si="3"/>
        <v>2.1813927831506007E-2</v>
      </c>
      <c r="H44" s="56">
        <f t="shared" si="4"/>
        <v>2.3689106092908901E-2</v>
      </c>
      <c r="I44" s="56">
        <f t="shared" si="5"/>
        <v>1.7134137505080988E-2</v>
      </c>
    </row>
    <row r="45" spans="1:9" x14ac:dyDescent="0.25">
      <c r="A45">
        <v>2012</v>
      </c>
      <c r="B45" s="55" t="str">
        <f>'2012'!B29</f>
        <v>Louisiana</v>
      </c>
      <c r="C45" s="55">
        <f>'2012'!C29</f>
        <v>4545914</v>
      </c>
      <c r="D45" s="55">
        <f>'2012'!E29</f>
        <v>3912023</v>
      </c>
      <c r="E45" s="55">
        <f>'2012'!G29</f>
        <v>528406</v>
      </c>
      <c r="F45">
        <v>95956</v>
      </c>
      <c r="G45" s="56">
        <f t="shared" si="3"/>
        <v>2.1108186384520253E-2</v>
      </c>
      <c r="H45" s="56">
        <f t="shared" si="4"/>
        <v>2.3204354503846752E-2</v>
      </c>
      <c r="I45" s="56">
        <f t="shared" si="5"/>
        <v>1.46541814504049E-2</v>
      </c>
    </row>
    <row r="46" spans="1:9" x14ac:dyDescent="0.25">
      <c r="A46">
        <v>2012</v>
      </c>
      <c r="B46" s="55" t="str">
        <f>'2012'!B43</f>
        <v>New York</v>
      </c>
      <c r="C46" s="55">
        <f>'2012'!C43</f>
        <v>19352153</v>
      </c>
      <c r="D46" s="55">
        <f>'2012'!E43</f>
        <v>17202134</v>
      </c>
      <c r="E46" s="55">
        <f>'2012'!G43</f>
        <v>1723117</v>
      </c>
      <c r="F46">
        <v>405864</v>
      </c>
      <c r="G46" s="56">
        <f t="shared" si="3"/>
        <v>2.0972550186018062E-2</v>
      </c>
      <c r="H46" s="56">
        <f t="shared" si="4"/>
        <v>2.2059664369127301E-2</v>
      </c>
      <c r="I46" s="56">
        <f t="shared" si="5"/>
        <v>6.2383485811213661E-2</v>
      </c>
    </row>
    <row r="47" spans="1:9" x14ac:dyDescent="0.25">
      <c r="A47">
        <v>2012</v>
      </c>
      <c r="B47" s="55" t="str">
        <f>'2012'!B24</f>
        <v>Illinois</v>
      </c>
      <c r="C47" s="55">
        <f>'2012'!C24</f>
        <v>12725119</v>
      </c>
      <c r="D47" s="55">
        <f>'2012'!E24</f>
        <v>11009321</v>
      </c>
      <c r="E47" s="55">
        <f>'2012'!G24</f>
        <v>1441191</v>
      </c>
      <c r="F47">
        <v>277953</v>
      </c>
      <c r="G47" s="56">
        <f t="shared" si="3"/>
        <v>2.1842860565783315E-2</v>
      </c>
      <c r="H47" s="56">
        <f t="shared" si="4"/>
        <v>2.1579916069940093E-2</v>
      </c>
      <c r="I47" s="56">
        <f t="shared" si="5"/>
        <v>4.1020618252785898E-2</v>
      </c>
    </row>
    <row r="48" spans="1:9" x14ac:dyDescent="0.25">
      <c r="A48">
        <v>2012</v>
      </c>
      <c r="B48" s="55" t="str">
        <f>'2012'!B49</f>
        <v>Pennsylvania</v>
      </c>
      <c r="C48" s="55">
        <f>'2012'!C49</f>
        <v>12630082</v>
      </c>
      <c r="D48" s="55">
        <f>'2012'!E49</f>
        <v>11107110</v>
      </c>
      <c r="E48" s="55">
        <f>'2012'!G49</f>
        <v>1252378</v>
      </c>
      <c r="F48">
        <v>237156</v>
      </c>
      <c r="G48" s="56">
        <f t="shared" si="3"/>
        <v>1.8777075239891555E-2</v>
      </c>
      <c r="H48" s="56">
        <f t="shared" si="4"/>
        <v>2.1424563989370773E-2</v>
      </c>
      <c r="I48" s="56">
        <f t="shared" si="5"/>
        <v>4.0714257542376037E-2</v>
      </c>
    </row>
    <row r="49" spans="1:9" x14ac:dyDescent="0.25">
      <c r="A49">
        <v>2012</v>
      </c>
      <c r="B49" s="55" t="str">
        <f>'2012'!B41</f>
        <v>New Jersey</v>
      </c>
      <c r="C49" s="55">
        <f>'2012'!C41</f>
        <v>8772744</v>
      </c>
      <c r="D49" s="55">
        <f>'2012'!E41</f>
        <v>7929570</v>
      </c>
      <c r="E49" s="55">
        <f>'2012'!G41</f>
        <v>655465</v>
      </c>
      <c r="F49">
        <v>219202</v>
      </c>
      <c r="G49" s="56">
        <f t="shared" si="3"/>
        <v>2.4986708833632899E-2</v>
      </c>
      <c r="H49" s="56">
        <f t="shared" si="4"/>
        <v>2.1396840030895693E-2</v>
      </c>
      <c r="I49" s="56">
        <f t="shared" si="5"/>
        <v>2.8279765607961544E-2</v>
      </c>
    </row>
    <row r="50" spans="1:9" x14ac:dyDescent="0.25">
      <c r="A50">
        <v>2012</v>
      </c>
      <c r="B50" s="55" t="str">
        <f>'2012'!B46</f>
        <v>Ohio</v>
      </c>
      <c r="C50" s="55">
        <f>'2012'!C46</f>
        <v>11414635</v>
      </c>
      <c r="D50" s="55">
        <f>'2012'!E46</f>
        <v>9735390</v>
      </c>
      <c r="E50" s="55">
        <f>'2012'!G46</f>
        <v>1440815</v>
      </c>
      <c r="F50">
        <v>199202</v>
      </c>
      <c r="G50" s="56">
        <f t="shared" si="3"/>
        <v>1.7451455959827011E-2</v>
      </c>
      <c r="H50" s="56">
        <f t="shared" si="4"/>
        <v>2.0888096728454306E-2</v>
      </c>
      <c r="I50" s="56">
        <f t="shared" si="5"/>
        <v>3.6796149790810501E-2</v>
      </c>
    </row>
    <row r="51" spans="1:9" x14ac:dyDescent="0.25">
      <c r="A51">
        <v>2012</v>
      </c>
      <c r="B51" s="55" t="str">
        <f>'2012'!B60</f>
        <v>Wisconsin</v>
      </c>
      <c r="C51" s="55">
        <f>'2012'!C60</f>
        <v>5660677</v>
      </c>
      <c r="D51" s="55">
        <f>'2012'!E60</f>
        <v>4849945</v>
      </c>
      <c r="E51" s="55">
        <f>'2012'!G60</f>
        <v>693737</v>
      </c>
      <c r="F51">
        <v>97724</v>
      </c>
      <c r="G51" s="56">
        <f t="shared" si="3"/>
        <v>1.7263659452747437E-2</v>
      </c>
      <c r="H51" s="56">
        <f t="shared" si="4"/>
        <v>2.0668022570445196E-2</v>
      </c>
      <c r="I51" s="56">
        <f t="shared" si="5"/>
        <v>1.8247724855800982E-2</v>
      </c>
    </row>
    <row r="52" spans="1:9" x14ac:dyDescent="0.25">
      <c r="A52">
        <v>2012</v>
      </c>
      <c r="B52" s="55" t="str">
        <f>'2012'!B15</f>
        <v>California</v>
      </c>
      <c r="C52" s="55">
        <f>'2012'!C15</f>
        <v>37572738</v>
      </c>
      <c r="D52" s="55">
        <f>'2012'!E15</f>
        <v>31777868</v>
      </c>
      <c r="E52" s="55">
        <f>'2012'!G15</f>
        <v>5046618</v>
      </c>
      <c r="F52">
        <v>566986</v>
      </c>
      <c r="G52" s="56">
        <f t="shared" si="3"/>
        <v>1.5090356204543838E-2</v>
      </c>
      <c r="H52" s="56">
        <f t="shared" si="4"/>
        <v>1.9914758408077687E-2</v>
      </c>
      <c r="I52" s="56">
        <f t="shared" si="5"/>
        <v>0.12111925571854709</v>
      </c>
    </row>
    <row r="53" spans="1:9" x14ac:dyDescent="0.25">
      <c r="A53">
        <v>2012</v>
      </c>
      <c r="B53" s="55" t="str">
        <f>'2012'!B33</f>
        <v>Michigan</v>
      </c>
      <c r="C53" s="55">
        <f>'2012'!C33</f>
        <v>9778980</v>
      </c>
      <c r="D53" s="55">
        <f>'2012'!E33</f>
        <v>8330990</v>
      </c>
      <c r="E53" s="55">
        <f>'2012'!G33</f>
        <v>1268105</v>
      </c>
      <c r="F53">
        <v>175733</v>
      </c>
      <c r="G53" s="56">
        <f t="shared" si="3"/>
        <v>1.797048362917196E-2</v>
      </c>
      <c r="H53" s="56">
        <f t="shared" si="4"/>
        <v>1.8395067788256034E-2</v>
      </c>
      <c r="I53" s="56">
        <f t="shared" si="5"/>
        <v>3.1523462018832847E-2</v>
      </c>
    </row>
    <row r="54" spans="1:9" x14ac:dyDescent="0.25">
      <c r="A54">
        <v>2012</v>
      </c>
      <c r="B54" s="55" t="str">
        <f>'2012'!B62</f>
        <v>Puerto Rico</v>
      </c>
      <c r="C54" s="55">
        <f>'2012'!C62</f>
        <v>3628402</v>
      </c>
      <c r="D54" s="55">
        <f>'2012'!E62</f>
        <v>3366593</v>
      </c>
      <c r="E54" s="55">
        <f>'2012'!G62</f>
        <v>238042</v>
      </c>
      <c r="F54">
        <v>74500</v>
      </c>
      <c r="G54" s="56">
        <f t="shared" si="3"/>
        <v>2.0532454783124914E-2</v>
      </c>
      <c r="H54" s="56">
        <f t="shared" si="4"/>
        <v>6.5502664809467086E-3</v>
      </c>
      <c r="I54" s="56">
        <f t="shared" si="5"/>
        <v>1.169649520052778E-2</v>
      </c>
    </row>
    <row r="55" spans="1:9" x14ac:dyDescent="0.25">
      <c r="A55">
        <v>2011</v>
      </c>
      <c r="B55" s="55" t="str">
        <f>'2011'!B10</f>
        <v>United States</v>
      </c>
      <c r="C55" s="55">
        <f>'2011'!C10</f>
        <v>307900319</v>
      </c>
      <c r="D55" s="55">
        <f>'2011'!E10</f>
        <v>261087925</v>
      </c>
      <c r="E55" s="55">
        <f>'2011'!G10</f>
        <v>37998701</v>
      </c>
      <c r="F55">
        <v>6987416</v>
      </c>
      <c r="G55" s="56">
        <f t="shared" ref="G55:G67" si="6">F55/C55</f>
        <v>2.2693760184119848E-2</v>
      </c>
      <c r="H55" s="56">
        <f t="shared" ref="H55:H67" si="7">(C55-(D55+E55))/C55</f>
        <v>2.862515059622267E-2</v>
      </c>
      <c r="I55" s="56">
        <f t="shared" ref="I55:I67" si="8">C55/$C$2</f>
        <v>0.9925456450041843</v>
      </c>
    </row>
    <row r="56" spans="1:9" x14ac:dyDescent="0.25">
      <c r="A56">
        <v>2011</v>
      </c>
      <c r="B56" s="55" t="str">
        <f>'2011'!B11</f>
        <v>Alabama</v>
      </c>
      <c r="C56" s="55">
        <f>'2011'!C11</f>
        <v>4745278</v>
      </c>
      <c r="D56" s="55">
        <f>'2011'!E11</f>
        <v>4024442</v>
      </c>
      <c r="E56" s="55">
        <f>'2011'!G11</f>
        <v>588293</v>
      </c>
      <c r="F56">
        <v>106806</v>
      </c>
      <c r="G56" s="56">
        <f t="shared" si="6"/>
        <v>2.2507848855219864E-2</v>
      </c>
      <c r="H56" s="56">
        <f t="shared" si="7"/>
        <v>2.7931556380890645E-2</v>
      </c>
      <c r="I56" s="56">
        <f t="shared" si="8"/>
        <v>1.5296850060211096E-2</v>
      </c>
    </row>
    <row r="57" spans="1:9" x14ac:dyDescent="0.25">
      <c r="A57">
        <v>2011</v>
      </c>
      <c r="B57" s="55" t="str">
        <f>'2011'!B12</f>
        <v>Alaska</v>
      </c>
      <c r="C57" s="55">
        <f>'2011'!C12</f>
        <v>711962</v>
      </c>
      <c r="D57" s="55">
        <f>'2011'!E12</f>
        <v>571857</v>
      </c>
      <c r="E57" s="55">
        <f>'2011'!G12</f>
        <v>100280</v>
      </c>
      <c r="F57">
        <v>88850</v>
      </c>
      <c r="G57" s="56">
        <f t="shared" si="6"/>
        <v>0.12479598630263974</v>
      </c>
      <c r="H57" s="56">
        <f t="shared" si="7"/>
        <v>5.593697416435147E-2</v>
      </c>
      <c r="I57" s="56">
        <f t="shared" si="8"/>
        <v>2.2950764871031816E-3</v>
      </c>
    </row>
    <row r="58" spans="1:9" x14ac:dyDescent="0.25">
      <c r="A58">
        <v>2011</v>
      </c>
      <c r="B58" s="55" t="str">
        <f>'2011'!B13</f>
        <v>Arizona</v>
      </c>
      <c r="C58" s="55">
        <f>'2011'!C13</f>
        <v>6402301</v>
      </c>
      <c r="D58" s="55">
        <f>'2011'!E13</f>
        <v>5107496</v>
      </c>
      <c r="E58" s="55">
        <f>'2011'!G13</f>
        <v>1028366</v>
      </c>
      <c r="F58">
        <v>211816</v>
      </c>
      <c r="G58" s="56">
        <f t="shared" si="6"/>
        <v>3.3084355140440912E-2</v>
      </c>
      <c r="H58" s="56">
        <f t="shared" si="7"/>
        <v>4.1616131450239534E-2</v>
      </c>
      <c r="I58" s="56">
        <f t="shared" si="8"/>
        <v>2.063841959045172E-2</v>
      </c>
    </row>
    <row r="59" spans="1:9" x14ac:dyDescent="0.25">
      <c r="A59">
        <v>2011</v>
      </c>
      <c r="B59" s="55" t="str">
        <f>'2011'!B14</f>
        <v>Arkansas</v>
      </c>
      <c r="C59" s="55">
        <f>'2011'!C14</f>
        <v>2906632</v>
      </c>
      <c r="D59" s="55">
        <f>'2011'!E14</f>
        <v>2421746</v>
      </c>
      <c r="E59" s="55">
        <f>'2011'!G14</f>
        <v>405831</v>
      </c>
      <c r="F59">
        <v>77226</v>
      </c>
      <c r="G59" s="56">
        <f t="shared" si="6"/>
        <v>2.6568894858379044E-2</v>
      </c>
      <c r="H59" s="56">
        <f t="shared" si="7"/>
        <v>2.7198145482469058E-2</v>
      </c>
      <c r="I59" s="56">
        <f t="shared" si="8"/>
        <v>9.3698017027056164E-3</v>
      </c>
    </row>
    <row r="60" spans="1:9" x14ac:dyDescent="0.25">
      <c r="A60">
        <v>2011</v>
      </c>
      <c r="B60" s="55" t="str">
        <f>'2011'!B15</f>
        <v>California</v>
      </c>
      <c r="C60" s="55">
        <f>'2011'!C15</f>
        <v>37222678</v>
      </c>
      <c r="D60" s="55">
        <f>'2011'!E15</f>
        <v>31213310</v>
      </c>
      <c r="E60" s="55">
        <f>'2011'!G15</f>
        <v>5271168</v>
      </c>
      <c r="F60">
        <v>562343</v>
      </c>
      <c r="G60" s="56">
        <f t="shared" si="6"/>
        <v>1.5107537399646527E-2</v>
      </c>
      <c r="H60" s="56">
        <f t="shared" si="7"/>
        <v>1.9831995967619524E-2</v>
      </c>
      <c r="I60" s="56">
        <f t="shared" si="8"/>
        <v>0.11999080437553253</v>
      </c>
    </row>
    <row r="61" spans="1:9" x14ac:dyDescent="0.25">
      <c r="A61">
        <v>2011</v>
      </c>
      <c r="B61" s="55" t="str">
        <f>'2011'!B16</f>
        <v>Colorado</v>
      </c>
      <c r="C61" s="55">
        <f>'2011'!C16</f>
        <v>5048443</v>
      </c>
      <c r="D61" s="55">
        <f>'2011'!E16</f>
        <v>4048042</v>
      </c>
      <c r="E61" s="55">
        <f>'2011'!G16</f>
        <v>763233</v>
      </c>
      <c r="F61">
        <v>160623</v>
      </c>
      <c r="G61" s="56">
        <f t="shared" si="6"/>
        <v>3.181634416789493E-2</v>
      </c>
      <c r="H61" s="56">
        <f t="shared" si="7"/>
        <v>4.6978444641248798E-2</v>
      </c>
      <c r="I61" s="56">
        <f t="shared" si="8"/>
        <v>1.6274130958928493E-2</v>
      </c>
    </row>
    <row r="62" spans="1:9" x14ac:dyDescent="0.25">
      <c r="A62">
        <v>2011</v>
      </c>
      <c r="B62" s="55" t="str">
        <f>'2011'!B17</f>
        <v>Connecticut</v>
      </c>
      <c r="C62" s="55">
        <f>'2011'!C17</f>
        <v>3548667</v>
      </c>
      <c r="D62" s="55">
        <f>'2011'!E17</f>
        <v>3139496</v>
      </c>
      <c r="E62" s="55">
        <f>'2011'!G17</f>
        <v>316883</v>
      </c>
      <c r="F62">
        <v>91295</v>
      </c>
      <c r="G62" s="56">
        <f t="shared" si="6"/>
        <v>2.5726561551140188E-2</v>
      </c>
      <c r="H62" s="56">
        <f t="shared" si="7"/>
        <v>2.6006384932708536E-2</v>
      </c>
      <c r="I62" s="56">
        <f t="shared" si="8"/>
        <v>1.143946192670253E-2</v>
      </c>
    </row>
    <row r="63" spans="1:9" x14ac:dyDescent="0.25">
      <c r="A63">
        <v>2011</v>
      </c>
      <c r="B63" s="55" t="str">
        <f>'2011'!B18</f>
        <v>Delaware</v>
      </c>
      <c r="C63" s="55">
        <f>'2011'!C18</f>
        <v>897187</v>
      </c>
      <c r="D63" s="55">
        <f>'2011'!E18</f>
        <v>775414</v>
      </c>
      <c r="E63" s="55">
        <f>'2011'!G18</f>
        <v>83156</v>
      </c>
      <c r="F63">
        <v>26631</v>
      </c>
      <c r="G63" s="56">
        <f t="shared" si="6"/>
        <v>2.9682775162814441E-2</v>
      </c>
      <c r="H63" s="56">
        <f t="shared" si="7"/>
        <v>4.3042308905501307E-2</v>
      </c>
      <c r="I63" s="56">
        <f t="shared" si="8"/>
        <v>2.8921667002377127E-3</v>
      </c>
    </row>
    <row r="64" spans="1:9" x14ac:dyDescent="0.25">
      <c r="A64">
        <v>2011</v>
      </c>
      <c r="B64" s="55" t="str">
        <f>'2011'!B19</f>
        <v xml:space="preserve">District of Columbia </v>
      </c>
      <c r="C64" s="55">
        <f>'2011'!C19</f>
        <v>611608</v>
      </c>
      <c r="D64" s="55">
        <f>'2011'!E19</f>
        <v>489659</v>
      </c>
      <c r="E64" s="55">
        <f>'2011'!G19</f>
        <v>66519</v>
      </c>
      <c r="F64">
        <v>49732</v>
      </c>
      <c r="G64" s="56">
        <f t="shared" si="6"/>
        <v>8.1313521078860973E-2</v>
      </c>
      <c r="H64" s="56">
        <f t="shared" si="7"/>
        <v>9.0629945978469864E-2</v>
      </c>
      <c r="I64" s="56">
        <f t="shared" si="8"/>
        <v>1.9715759269795336E-3</v>
      </c>
    </row>
    <row r="65" spans="1:9" x14ac:dyDescent="0.25">
      <c r="A65">
        <v>2011</v>
      </c>
      <c r="B65" s="55" t="str">
        <f>'2011'!B20</f>
        <v>Florida</v>
      </c>
      <c r="C65" s="55">
        <f>'2011'!C20</f>
        <v>18863948</v>
      </c>
      <c r="D65" s="55">
        <f>'2011'!E20</f>
        <v>15742168</v>
      </c>
      <c r="E65" s="55">
        <f>'2011'!G20</f>
        <v>2454255</v>
      </c>
      <c r="F65">
        <v>437202</v>
      </c>
      <c r="G65" s="56">
        <f t="shared" si="6"/>
        <v>2.3176590605529658E-2</v>
      </c>
      <c r="H65" s="56">
        <f t="shared" si="7"/>
        <v>3.5386282871432855E-2</v>
      </c>
      <c r="I65" s="56">
        <f t="shared" si="8"/>
        <v>6.0809711064266199E-2</v>
      </c>
    </row>
    <row r="66" spans="1:9" x14ac:dyDescent="0.25">
      <c r="A66">
        <v>2011</v>
      </c>
      <c r="B66" s="55" t="str">
        <f>'2011'!B21</f>
        <v>Georgia</v>
      </c>
      <c r="C66" s="55">
        <f>'2011'!C21</f>
        <v>9699859</v>
      </c>
      <c r="D66" s="55">
        <f>'2011'!E21</f>
        <v>8095407</v>
      </c>
      <c r="E66" s="55">
        <f>'2011'!G21</f>
        <v>1289450</v>
      </c>
      <c r="F66">
        <v>248892</v>
      </c>
      <c r="G66" s="56">
        <f t="shared" si="6"/>
        <v>2.5659342058477346E-2</v>
      </c>
      <c r="H66" s="56">
        <f t="shared" si="7"/>
        <v>3.2474905047588834E-2</v>
      </c>
      <c r="I66" s="56">
        <f t="shared" si="8"/>
        <v>3.1268408031771618E-2</v>
      </c>
    </row>
    <row r="67" spans="1:9" x14ac:dyDescent="0.25">
      <c r="A67">
        <v>2011</v>
      </c>
      <c r="B67" s="55" t="str">
        <f>'2011'!B22</f>
        <v>Hawaii</v>
      </c>
      <c r="C67" s="55">
        <f>'2011'!C22</f>
        <v>1357806</v>
      </c>
      <c r="D67" s="55">
        <f>'2011'!E22</f>
        <v>1160948</v>
      </c>
      <c r="E67" s="55">
        <f>'2011'!G22</f>
        <v>122727</v>
      </c>
      <c r="F67">
        <v>61940</v>
      </c>
      <c r="G67" s="56">
        <f t="shared" si="6"/>
        <v>4.5617709746458623E-2</v>
      </c>
      <c r="H67" s="56">
        <f t="shared" si="7"/>
        <v>5.459616469510372E-2</v>
      </c>
      <c r="I67" s="56">
        <f t="shared" si="8"/>
        <v>4.3770153809439593E-3</v>
      </c>
    </row>
    <row r="68" spans="1:9" x14ac:dyDescent="0.25">
      <c r="A68">
        <v>2011</v>
      </c>
      <c r="B68" s="55" t="str">
        <f>'2011'!B23</f>
        <v>Idaho</v>
      </c>
      <c r="C68" s="55">
        <f>'2011'!C23</f>
        <v>1559637</v>
      </c>
      <c r="D68" s="55">
        <f>'2011'!E23</f>
        <v>1284530</v>
      </c>
      <c r="E68" s="55">
        <f>'2011'!G23</f>
        <v>208434</v>
      </c>
      <c r="F68">
        <v>57831</v>
      </c>
      <c r="G68" s="56">
        <f t="shared" ref="G68:G131" si="9">F68/C68</f>
        <v>3.7079782026202254E-2</v>
      </c>
      <c r="H68" s="56">
        <f t="shared" ref="H68:H131" si="10">(C68-(D68+E68))/C68</f>
        <v>4.2749049939184568E-2</v>
      </c>
      <c r="I68" s="56">
        <f t="shared" ref="I68:I131" si="11">C68/$C$2</f>
        <v>5.0276365973410736E-3</v>
      </c>
    </row>
    <row r="69" spans="1:9" x14ac:dyDescent="0.25">
      <c r="A69">
        <v>2011</v>
      </c>
      <c r="B69" s="55" t="str">
        <f>'2011'!B24</f>
        <v>Illinois</v>
      </c>
      <c r="C69" s="55">
        <f>'2011'!C24</f>
        <v>12718402</v>
      </c>
      <c r="D69" s="55">
        <f>'2011'!E24</f>
        <v>11076528</v>
      </c>
      <c r="E69" s="55">
        <f>'2011'!G24</f>
        <v>1353853</v>
      </c>
      <c r="F69">
        <v>269008</v>
      </c>
      <c r="G69" s="56">
        <f t="shared" si="9"/>
        <v>2.1151084861132711E-2</v>
      </c>
      <c r="H69" s="56">
        <f t="shared" si="10"/>
        <v>2.2646005370800516E-2</v>
      </c>
      <c r="I69" s="56">
        <f t="shared" si="11"/>
        <v>4.0998965371362633E-2</v>
      </c>
    </row>
    <row r="70" spans="1:9" x14ac:dyDescent="0.25">
      <c r="A70">
        <v>2011</v>
      </c>
      <c r="B70" s="55" t="str">
        <f>'2011'!B25</f>
        <v>Indiana</v>
      </c>
      <c r="C70" s="55">
        <f>'2011'!C25</f>
        <v>6437155</v>
      </c>
      <c r="D70" s="55">
        <f>'2011'!E25</f>
        <v>5478683</v>
      </c>
      <c r="E70" s="55">
        <f>'2011'!G25</f>
        <v>809158</v>
      </c>
      <c r="F70">
        <v>143228</v>
      </c>
      <c r="G70" s="56">
        <f t="shared" si="9"/>
        <v>2.2250202146755826E-2</v>
      </c>
      <c r="H70" s="56">
        <f t="shared" si="10"/>
        <v>2.3195650873716726E-2</v>
      </c>
      <c r="I70" s="56">
        <f t="shared" si="11"/>
        <v>2.0750774738453291E-2</v>
      </c>
    </row>
    <row r="71" spans="1:9" x14ac:dyDescent="0.25">
      <c r="A71">
        <v>2011</v>
      </c>
      <c r="B71" s="55" t="str">
        <f>'2011'!B26</f>
        <v>Iowa</v>
      </c>
      <c r="C71" s="55">
        <f>'2011'!C26</f>
        <v>3027718</v>
      </c>
      <c r="D71" s="55">
        <f>'2011'!E26</f>
        <v>2573313</v>
      </c>
      <c r="E71" s="55">
        <f>'2011'!G26</f>
        <v>370554</v>
      </c>
      <c r="F71">
        <v>74516</v>
      </c>
      <c r="G71" s="56">
        <f t="shared" si="9"/>
        <v>2.4611274894161213E-2</v>
      </c>
      <c r="H71" s="56">
        <f t="shared" si="10"/>
        <v>2.7694455031809437E-2</v>
      </c>
      <c r="I71" s="56">
        <f t="shared" si="11"/>
        <v>9.7601338152584986E-3</v>
      </c>
    </row>
    <row r="72" spans="1:9" x14ac:dyDescent="0.25">
      <c r="A72">
        <v>2011</v>
      </c>
      <c r="B72" s="55" t="str">
        <f>'2011'!B27</f>
        <v>Kansas</v>
      </c>
      <c r="C72" s="55">
        <f>'2011'!C27</f>
        <v>2833584</v>
      </c>
      <c r="D72" s="55">
        <f>'2011'!E27</f>
        <v>2372033</v>
      </c>
      <c r="E72" s="55">
        <f>'2011'!G27</f>
        <v>362782</v>
      </c>
      <c r="F72">
        <v>94180</v>
      </c>
      <c r="G72" s="56">
        <f t="shared" si="9"/>
        <v>3.323705949779502E-2</v>
      </c>
      <c r="H72" s="56">
        <f t="shared" si="10"/>
        <v>3.4856563278166448E-2</v>
      </c>
      <c r="I72" s="56">
        <f t="shared" si="11"/>
        <v>9.134324602481288E-3</v>
      </c>
    </row>
    <row r="73" spans="1:9" x14ac:dyDescent="0.25">
      <c r="A73">
        <v>2011</v>
      </c>
      <c r="B73" s="55" t="str">
        <f>'2011'!B28</f>
        <v>Kentucky</v>
      </c>
      <c r="C73" s="55">
        <f>'2011'!C28</f>
        <v>4316297</v>
      </c>
      <c r="D73" s="55">
        <f>'2011'!E28</f>
        <v>3686232</v>
      </c>
      <c r="E73" s="55">
        <f>'2011'!G28</f>
        <v>505741</v>
      </c>
      <c r="F73">
        <v>99256</v>
      </c>
      <c r="G73" s="56">
        <f t="shared" si="9"/>
        <v>2.2995637232563006E-2</v>
      </c>
      <c r="H73" s="56">
        <f t="shared" si="10"/>
        <v>2.8803393279007446E-2</v>
      </c>
      <c r="I73" s="56">
        <f t="shared" si="11"/>
        <v>1.391398944895093E-2</v>
      </c>
    </row>
    <row r="74" spans="1:9" x14ac:dyDescent="0.25">
      <c r="A74">
        <v>2011</v>
      </c>
      <c r="B74" s="55" t="str">
        <f>'2011'!B29</f>
        <v>Louisiana</v>
      </c>
      <c r="C74" s="55">
        <f>'2011'!C29</f>
        <v>4518629</v>
      </c>
      <c r="D74" s="55">
        <f>'2011'!E29</f>
        <v>3865118</v>
      </c>
      <c r="E74" s="55">
        <f>'2011'!G29</f>
        <v>538691</v>
      </c>
      <c r="F74">
        <v>86593</v>
      </c>
      <c r="G74" s="56">
        <f t="shared" si="9"/>
        <v>1.9163556025511279E-2</v>
      </c>
      <c r="H74" s="56">
        <f t="shared" si="10"/>
        <v>2.5410362302370919E-2</v>
      </c>
      <c r="I74" s="56">
        <f t="shared" si="11"/>
        <v>1.4566225685981224E-2</v>
      </c>
    </row>
    <row r="75" spans="1:9" x14ac:dyDescent="0.25">
      <c r="A75">
        <v>2011</v>
      </c>
      <c r="B75" s="55" t="str">
        <f>'2011'!B30</f>
        <v>Maine</v>
      </c>
      <c r="C75" s="55">
        <f>'2011'!C30</f>
        <v>1315833</v>
      </c>
      <c r="D75" s="55">
        <f>'2011'!E30</f>
        <v>1120364</v>
      </c>
      <c r="E75" s="55">
        <f>'2011'!G30</f>
        <v>157102</v>
      </c>
      <c r="F75">
        <v>33729</v>
      </c>
      <c r="G75" s="56">
        <f t="shared" si="9"/>
        <v>2.5633192054006854E-2</v>
      </c>
      <c r="H75" s="56">
        <f t="shared" si="10"/>
        <v>2.9157955454833556E-2</v>
      </c>
      <c r="I75" s="56">
        <f t="shared" si="11"/>
        <v>4.2417114666996845E-3</v>
      </c>
    </row>
    <row r="76" spans="1:9" x14ac:dyDescent="0.25">
      <c r="A76">
        <v>2011</v>
      </c>
      <c r="B76" s="55" t="str">
        <f>'2011'!B31</f>
        <v>Maryland</v>
      </c>
      <c r="C76" s="55">
        <f>'2011'!C31</f>
        <v>5759087</v>
      </c>
      <c r="D76" s="55">
        <f>'2011'!E31</f>
        <v>5008452</v>
      </c>
      <c r="E76" s="55">
        <f>'2011'!G31</f>
        <v>553895</v>
      </c>
      <c r="F76">
        <v>165041</v>
      </c>
      <c r="G76" s="56">
        <f t="shared" si="9"/>
        <v>2.8657493800666668E-2</v>
      </c>
      <c r="H76" s="56">
        <f t="shared" si="10"/>
        <v>3.4161664861114271E-2</v>
      </c>
      <c r="I76" s="56">
        <f t="shared" si="11"/>
        <v>1.856495874903661E-2</v>
      </c>
    </row>
    <row r="77" spans="1:9" x14ac:dyDescent="0.25">
      <c r="A77">
        <v>2011</v>
      </c>
      <c r="B77" s="55" t="str">
        <f>'2011'!B32</f>
        <v>Massachusetts</v>
      </c>
      <c r="C77" s="55">
        <f>'2011'!C32</f>
        <v>6515057</v>
      </c>
      <c r="D77" s="55">
        <f>'2011'!E32</f>
        <v>5658768</v>
      </c>
      <c r="E77" s="55">
        <f>'2011'!G32</f>
        <v>656441</v>
      </c>
      <c r="F77">
        <v>145869</v>
      </c>
      <c r="G77" s="56">
        <f t="shared" si="9"/>
        <v>2.2389520153085384E-2</v>
      </c>
      <c r="H77" s="56">
        <f t="shared" si="10"/>
        <v>3.0674789184499843E-2</v>
      </c>
      <c r="I77" s="56">
        <f t="shared" si="11"/>
        <v>2.1001899164333201E-2</v>
      </c>
    </row>
    <row r="78" spans="1:9" x14ac:dyDescent="0.25">
      <c r="A78">
        <v>2011</v>
      </c>
      <c r="B78" s="55" t="str">
        <f>'2011'!B33</f>
        <v>Michigan</v>
      </c>
      <c r="C78" s="55">
        <f>'2011'!C33</f>
        <v>9766574</v>
      </c>
      <c r="D78" s="55">
        <f>'2011'!E33</f>
        <v>8340767</v>
      </c>
      <c r="E78" s="55">
        <f>'2011'!G33</f>
        <v>1242917</v>
      </c>
      <c r="F78">
        <v>186505</v>
      </c>
      <c r="G78" s="56">
        <f t="shared" si="9"/>
        <v>1.9096256271646538E-2</v>
      </c>
      <c r="H78" s="56">
        <f t="shared" si="10"/>
        <v>1.8726116240966383E-2</v>
      </c>
      <c r="I78" s="56">
        <f t="shared" si="11"/>
        <v>3.1483470110698707E-2</v>
      </c>
    </row>
    <row r="79" spans="1:9" x14ac:dyDescent="0.25">
      <c r="A79">
        <v>2011</v>
      </c>
      <c r="B79" s="55" t="str">
        <f>'2011'!B34</f>
        <v>Minnesota</v>
      </c>
      <c r="C79" s="55">
        <f>'2011'!C34</f>
        <v>5277329</v>
      </c>
      <c r="D79" s="55">
        <f>'2011'!E34</f>
        <v>4505462</v>
      </c>
      <c r="E79" s="55">
        <f>'2011'!G34</f>
        <v>646176</v>
      </c>
      <c r="F79">
        <v>103253</v>
      </c>
      <c r="G79" s="56">
        <f t="shared" si="9"/>
        <v>1.9565389991793195E-2</v>
      </c>
      <c r="H79" s="56">
        <f t="shared" si="10"/>
        <v>2.3817162053000676E-2</v>
      </c>
      <c r="I79" s="56">
        <f t="shared" si="11"/>
        <v>1.70119665131113E-2</v>
      </c>
    </row>
    <row r="80" spans="1:9" x14ac:dyDescent="0.25">
      <c r="A80">
        <v>2011</v>
      </c>
      <c r="B80" s="55" t="str">
        <f>'2011'!B35</f>
        <v>Mississippi</v>
      </c>
      <c r="C80" s="55">
        <f>'2011'!C35</f>
        <v>2943021</v>
      </c>
      <c r="D80" s="55">
        <f>'2011'!E35</f>
        <v>2534036</v>
      </c>
      <c r="E80" s="55">
        <f>'2011'!G35</f>
        <v>332934</v>
      </c>
      <c r="F80">
        <v>68597</v>
      </c>
      <c r="G80" s="56">
        <f t="shared" si="9"/>
        <v>2.3308362393608471E-2</v>
      </c>
      <c r="H80" s="56">
        <f t="shared" si="10"/>
        <v>2.584113399122874E-2</v>
      </c>
      <c r="I80" s="56">
        <f t="shared" si="11"/>
        <v>9.4871050676172235E-3</v>
      </c>
    </row>
    <row r="81" spans="1:9" x14ac:dyDescent="0.25">
      <c r="A81">
        <v>2011</v>
      </c>
      <c r="B81" s="55" t="str">
        <f>'2011'!B36</f>
        <v>Missouri</v>
      </c>
      <c r="C81" s="55">
        <f>'2011'!C36</f>
        <v>5937896</v>
      </c>
      <c r="D81" s="55">
        <f>'2011'!E36</f>
        <v>4963040</v>
      </c>
      <c r="E81" s="55">
        <f>'2011'!G36</f>
        <v>801046</v>
      </c>
      <c r="F81">
        <v>138404</v>
      </c>
      <c r="G81" s="56">
        <f t="shared" si="9"/>
        <v>2.3308592807957565E-2</v>
      </c>
      <c r="H81" s="56">
        <f t="shared" si="10"/>
        <v>2.9271310915516203E-2</v>
      </c>
      <c r="I81" s="56">
        <f t="shared" si="11"/>
        <v>1.914136638256541E-2</v>
      </c>
    </row>
    <row r="82" spans="1:9" x14ac:dyDescent="0.25">
      <c r="A82">
        <v>2011</v>
      </c>
      <c r="B82" s="55" t="str">
        <f>'2011'!B37</f>
        <v>Montana</v>
      </c>
      <c r="C82" s="55">
        <f>'2011'!C37</f>
        <v>987076</v>
      </c>
      <c r="D82" s="55">
        <f>'2011'!E37</f>
        <v>828254</v>
      </c>
      <c r="E82" s="55">
        <f>'2011'!G37</f>
        <v>122210</v>
      </c>
      <c r="F82">
        <v>31204</v>
      </c>
      <c r="G82" s="56">
        <f t="shared" si="9"/>
        <v>3.1612560734938344E-2</v>
      </c>
      <c r="H82" s="56">
        <f t="shared" si="10"/>
        <v>3.7091368851030718E-2</v>
      </c>
      <c r="I82" s="56">
        <f t="shared" si="11"/>
        <v>3.1819323483330015E-3</v>
      </c>
    </row>
    <row r="83" spans="1:9" x14ac:dyDescent="0.25">
      <c r="A83">
        <v>2011</v>
      </c>
      <c r="B83" s="55" t="str">
        <f>'2011'!B38</f>
        <v>Nebraska</v>
      </c>
      <c r="C83" s="55">
        <f>'2011'!C38</f>
        <v>1817126</v>
      </c>
      <c r="D83" s="55">
        <f>'2011'!E38</f>
        <v>1505191</v>
      </c>
      <c r="E83" s="55">
        <f>'2011'!G38</f>
        <v>253269</v>
      </c>
      <c r="F83">
        <v>52809</v>
      </c>
      <c r="G83" s="56">
        <f t="shared" si="9"/>
        <v>2.9061826202475778E-2</v>
      </c>
      <c r="H83" s="56">
        <f t="shared" si="10"/>
        <v>3.2285047927331403E-2</v>
      </c>
      <c r="I83" s="56">
        <f t="shared" si="11"/>
        <v>5.8576766129426238E-3</v>
      </c>
    </row>
    <row r="84" spans="1:9" x14ac:dyDescent="0.25">
      <c r="A84">
        <v>2011</v>
      </c>
      <c r="B84" s="55" t="str">
        <f>'2011'!B39</f>
        <v>Nevada</v>
      </c>
      <c r="C84" s="55">
        <f>'2011'!C39</f>
        <v>2688336</v>
      </c>
      <c r="D84" s="55">
        <f>'2011'!E39</f>
        <v>2084668</v>
      </c>
      <c r="E84" s="55">
        <f>'2011'!G39</f>
        <v>480317</v>
      </c>
      <c r="F84">
        <v>115943</v>
      </c>
      <c r="G84" s="56">
        <f t="shared" si="9"/>
        <v>4.3128165526928185E-2</v>
      </c>
      <c r="H84" s="56">
        <f t="shared" si="10"/>
        <v>4.5883773456889321E-2</v>
      </c>
      <c r="I84" s="56">
        <f t="shared" si="11"/>
        <v>8.6661040098109446E-3</v>
      </c>
    </row>
    <row r="85" spans="1:9" x14ac:dyDescent="0.25">
      <c r="A85">
        <v>2011</v>
      </c>
      <c r="B85" s="55" t="str">
        <f>'2011'!B40</f>
        <v>New Hampshire</v>
      </c>
      <c r="C85" s="55">
        <f>'2011'!C40</f>
        <v>1305678</v>
      </c>
      <c r="D85" s="55">
        <f>'2011'!E40</f>
        <v>1141236</v>
      </c>
      <c r="E85" s="55">
        <f>'2011'!G40</f>
        <v>122129</v>
      </c>
      <c r="F85">
        <v>43277</v>
      </c>
      <c r="G85" s="56">
        <f t="shared" si="9"/>
        <v>3.3145231825917262E-2</v>
      </c>
      <c r="H85" s="56">
        <f t="shared" si="10"/>
        <v>3.2406918091596855E-2</v>
      </c>
      <c r="I85" s="56">
        <f t="shared" si="11"/>
        <v>4.2089758688355671E-3</v>
      </c>
    </row>
    <row r="86" spans="1:9" x14ac:dyDescent="0.25">
      <c r="A86">
        <v>2011</v>
      </c>
      <c r="B86" s="55" t="str">
        <f>'2011'!B41</f>
        <v>New Jersey</v>
      </c>
      <c r="C86" s="55">
        <f>'2011'!C41</f>
        <v>8719952</v>
      </c>
      <c r="D86" s="55">
        <f>'2011'!E41</f>
        <v>7825661</v>
      </c>
      <c r="E86" s="55">
        <f>'2011'!G41</f>
        <v>693380</v>
      </c>
      <c r="F86">
        <v>216369</v>
      </c>
      <c r="G86" s="56">
        <f t="shared" si="9"/>
        <v>2.4813095301442028E-2</v>
      </c>
      <c r="H86" s="56">
        <f t="shared" si="10"/>
        <v>2.3040379121352962E-2</v>
      </c>
      <c r="I86" s="56">
        <f t="shared" si="11"/>
        <v>2.8109585629385227E-2</v>
      </c>
    </row>
    <row r="87" spans="1:9" x14ac:dyDescent="0.25">
      <c r="A87">
        <v>2011</v>
      </c>
      <c r="B87" s="55" t="str">
        <f>'2011'!B42</f>
        <v>New Mexico</v>
      </c>
      <c r="C87" s="55">
        <f>'2011'!C42</f>
        <v>2055293</v>
      </c>
      <c r="D87" s="55">
        <f>'2011'!E42</f>
        <v>1753413</v>
      </c>
      <c r="E87" s="55">
        <f>'2011'!G42</f>
        <v>228218</v>
      </c>
      <c r="F87">
        <v>61431</v>
      </c>
      <c r="G87" s="56">
        <f t="shared" si="9"/>
        <v>2.988916908684066E-2</v>
      </c>
      <c r="H87" s="56">
        <f t="shared" si="10"/>
        <v>3.5840145419655495E-2</v>
      </c>
      <c r="I87" s="56">
        <f t="shared" si="11"/>
        <v>6.6254303437652011E-3</v>
      </c>
    </row>
    <row r="88" spans="1:9" x14ac:dyDescent="0.25">
      <c r="A88">
        <v>2011</v>
      </c>
      <c r="B88" s="55" t="str">
        <f>'2011'!B43</f>
        <v>New York</v>
      </c>
      <c r="C88" s="55">
        <f>'2011'!C43</f>
        <v>19248685</v>
      </c>
      <c r="D88" s="55">
        <f>'2011'!E43</f>
        <v>17055260</v>
      </c>
      <c r="E88" s="55">
        <f>'2011'!G43</f>
        <v>1756105</v>
      </c>
      <c r="F88">
        <v>377800</v>
      </c>
      <c r="G88" s="56">
        <f t="shared" si="9"/>
        <v>1.9627314800985108E-2</v>
      </c>
      <c r="H88" s="56">
        <f t="shared" si="10"/>
        <v>2.2719474083554278E-2</v>
      </c>
      <c r="I88" s="56">
        <f t="shared" si="11"/>
        <v>6.2049946979130501E-2</v>
      </c>
    </row>
    <row r="89" spans="1:9" x14ac:dyDescent="0.25">
      <c r="A89">
        <v>2011</v>
      </c>
      <c r="B89" s="55" t="str">
        <f>'2011'!B44</f>
        <v>North Carolina</v>
      </c>
      <c r="C89" s="55">
        <f>'2011'!C44</f>
        <v>9539412</v>
      </c>
      <c r="D89" s="55">
        <f>'2011'!E44</f>
        <v>8070238</v>
      </c>
      <c r="E89" s="55">
        <f>'2011'!G44</f>
        <v>1160510</v>
      </c>
      <c r="F89">
        <v>225147</v>
      </c>
      <c r="G89" s="56">
        <f t="shared" si="9"/>
        <v>2.3601769165646689E-2</v>
      </c>
      <c r="H89" s="56">
        <f t="shared" si="10"/>
        <v>3.2356711294155238E-2</v>
      </c>
      <c r="I89" s="56">
        <f t="shared" si="11"/>
        <v>3.0751192032706716E-2</v>
      </c>
    </row>
    <row r="90" spans="1:9" x14ac:dyDescent="0.25">
      <c r="A90">
        <v>2011</v>
      </c>
      <c r="B90" s="55" t="str">
        <f>'2011'!B45</f>
        <v>North Dakota</v>
      </c>
      <c r="C90" s="55">
        <f>'2011'!C45</f>
        <v>675161</v>
      </c>
      <c r="D90" s="55">
        <f>'2011'!E45</f>
        <v>559906</v>
      </c>
      <c r="E90" s="55">
        <f>'2011'!G45</f>
        <v>79837</v>
      </c>
      <c r="F90">
        <v>26563</v>
      </c>
      <c r="G90" s="56">
        <f t="shared" si="9"/>
        <v>3.934320850878531E-2</v>
      </c>
      <c r="H90" s="56">
        <f t="shared" si="10"/>
        <v>5.2458598763850402E-2</v>
      </c>
      <c r="I90" s="56">
        <f t="shared" si="11"/>
        <v>2.1764450014313563E-3</v>
      </c>
    </row>
    <row r="91" spans="1:9" x14ac:dyDescent="0.25">
      <c r="A91">
        <v>2011</v>
      </c>
      <c r="B91" s="55" t="str">
        <f>'2011'!B46</f>
        <v>Ohio</v>
      </c>
      <c r="C91" s="55">
        <f>'2011'!C46</f>
        <v>11418944</v>
      </c>
      <c r="D91" s="55">
        <f>'2011'!E46</f>
        <v>9764366</v>
      </c>
      <c r="E91" s="55">
        <f>'2011'!G46</f>
        <v>1425709</v>
      </c>
      <c r="F91">
        <v>206049</v>
      </c>
      <c r="G91" s="56">
        <f t="shared" si="9"/>
        <v>1.8044488176840172E-2</v>
      </c>
      <c r="H91" s="56">
        <f t="shared" si="10"/>
        <v>2.0042921657204029E-2</v>
      </c>
      <c r="I91" s="56">
        <f t="shared" si="11"/>
        <v>3.6810040257693466E-2</v>
      </c>
    </row>
    <row r="92" spans="1:9" x14ac:dyDescent="0.25">
      <c r="A92">
        <v>2011</v>
      </c>
      <c r="B92" s="55" t="str">
        <f>'2011'!B47</f>
        <v>Oklahoma</v>
      </c>
      <c r="C92" s="55">
        <f>'2011'!C47</f>
        <v>3742698</v>
      </c>
      <c r="D92" s="55">
        <f>'2011'!E47</f>
        <v>3089041</v>
      </c>
      <c r="E92" s="55">
        <f>'2011'!G47</f>
        <v>528498</v>
      </c>
      <c r="F92">
        <v>81009</v>
      </c>
      <c r="G92" s="56">
        <f t="shared" si="9"/>
        <v>2.1644546260478403E-2</v>
      </c>
      <c r="H92" s="56">
        <f t="shared" si="10"/>
        <v>3.3440849355197776E-2</v>
      </c>
      <c r="I92" s="56">
        <f t="shared" si="11"/>
        <v>1.2064939109289687E-2</v>
      </c>
    </row>
    <row r="93" spans="1:9" x14ac:dyDescent="0.25">
      <c r="A93">
        <v>2011</v>
      </c>
      <c r="B93" s="55" t="str">
        <f>'2011'!B48</f>
        <v>Oregon</v>
      </c>
      <c r="C93" s="55">
        <f>'2011'!C48</f>
        <v>3828714</v>
      </c>
      <c r="D93" s="55">
        <f>'2011'!E48</f>
        <v>3128121</v>
      </c>
      <c r="E93" s="55">
        <f>'2011'!G48</f>
        <v>549332</v>
      </c>
      <c r="F93">
        <v>109795</v>
      </c>
      <c r="G93" s="56">
        <f t="shared" si="9"/>
        <v>2.8676730620255261E-2</v>
      </c>
      <c r="H93" s="56">
        <f t="shared" si="10"/>
        <v>3.9506998955785154E-2</v>
      </c>
      <c r="I93" s="56">
        <f t="shared" si="11"/>
        <v>1.2342219777520109E-2</v>
      </c>
    </row>
    <row r="94" spans="1:9" x14ac:dyDescent="0.25">
      <c r="A94">
        <v>2011</v>
      </c>
      <c r="B94" s="55" t="str">
        <f>'2011'!B49</f>
        <v>Pennsylvania</v>
      </c>
      <c r="C94" s="55">
        <f>'2011'!C49</f>
        <v>12610486</v>
      </c>
      <c r="D94" s="55">
        <f>'2011'!E49</f>
        <v>11099077</v>
      </c>
      <c r="E94" s="55">
        <f>'2011'!G49</f>
        <v>1224564</v>
      </c>
      <c r="F94">
        <v>215127</v>
      </c>
      <c r="G94" s="56">
        <f t="shared" si="9"/>
        <v>1.7059374238233165E-2</v>
      </c>
      <c r="H94" s="56">
        <f t="shared" si="10"/>
        <v>2.2746546009408359E-2</v>
      </c>
      <c r="I94" s="56">
        <f t="shared" si="11"/>
        <v>4.0651087992819634E-2</v>
      </c>
    </row>
    <row r="95" spans="1:9" x14ac:dyDescent="0.25">
      <c r="A95">
        <v>2011</v>
      </c>
      <c r="B95" s="55" t="str">
        <f>'2011'!B50</f>
        <v>Rhode Island</v>
      </c>
      <c r="C95" s="55">
        <f>'2011'!C50</f>
        <v>1040022</v>
      </c>
      <c r="D95" s="55">
        <f>'2011'!E50</f>
        <v>903786</v>
      </c>
      <c r="E95" s="55">
        <f>'2011'!G50</f>
        <v>101689</v>
      </c>
      <c r="F95">
        <v>31065</v>
      </c>
      <c r="G95" s="56">
        <f t="shared" si="9"/>
        <v>2.9869560451605832E-2</v>
      </c>
      <c r="H95" s="56">
        <f t="shared" si="10"/>
        <v>3.3217566551476799E-2</v>
      </c>
      <c r="I95" s="56">
        <f t="shared" si="11"/>
        <v>3.3526087603973601E-3</v>
      </c>
    </row>
    <row r="96" spans="1:9" x14ac:dyDescent="0.25">
      <c r="A96">
        <v>2011</v>
      </c>
      <c r="B96" s="55" t="str">
        <f>'2011'!B51</f>
        <v>South Carolina</v>
      </c>
      <c r="C96" s="55">
        <f>'2011'!C51</f>
        <v>4624180</v>
      </c>
      <c r="D96" s="55">
        <f>'2011'!E51</f>
        <v>3899705</v>
      </c>
      <c r="E96" s="55">
        <f>'2011'!G51</f>
        <v>546666</v>
      </c>
      <c r="F96">
        <v>121426</v>
      </c>
      <c r="G96" s="56">
        <f t="shared" si="9"/>
        <v>2.6258925906863486E-2</v>
      </c>
      <c r="H96" s="56">
        <f t="shared" si="10"/>
        <v>3.8452006626039641E-2</v>
      </c>
      <c r="I96" s="56">
        <f t="shared" si="11"/>
        <v>1.4906479264529274E-2</v>
      </c>
    </row>
    <row r="97" spans="1:9" x14ac:dyDescent="0.25">
      <c r="A97">
        <v>2011</v>
      </c>
      <c r="B97" s="55" t="str">
        <f>'2011'!B52</f>
        <v>South Dakota</v>
      </c>
      <c r="C97" s="55">
        <f>'2011'!C52</f>
        <v>814175</v>
      </c>
      <c r="D97" s="55">
        <f>'2011'!E52</f>
        <v>688436</v>
      </c>
      <c r="E97" s="55">
        <f>'2011'!G52</f>
        <v>94655</v>
      </c>
      <c r="F97">
        <v>29383</v>
      </c>
      <c r="G97" s="56">
        <f t="shared" si="9"/>
        <v>3.6089292842447877E-2</v>
      </c>
      <c r="H97" s="56">
        <f t="shared" si="10"/>
        <v>3.8178524273037126E-2</v>
      </c>
      <c r="I97" s="56">
        <f t="shared" si="11"/>
        <v>2.624569708618203E-3</v>
      </c>
    </row>
    <row r="98" spans="1:9" x14ac:dyDescent="0.25">
      <c r="A98">
        <v>2011</v>
      </c>
      <c r="B98" s="55" t="str">
        <f>'2011'!B53</f>
        <v>Tennessee</v>
      </c>
      <c r="C98" s="55">
        <f>'2011'!C53</f>
        <v>6333466</v>
      </c>
      <c r="D98" s="55">
        <f>'2011'!E53</f>
        <v>5342978</v>
      </c>
      <c r="E98" s="55">
        <f>'2011'!G53</f>
        <v>794556</v>
      </c>
      <c r="F98">
        <v>154243</v>
      </c>
      <c r="G98" s="56">
        <f t="shared" si="9"/>
        <v>2.435364774990503E-2</v>
      </c>
      <c r="H98" s="56">
        <f t="shared" si="10"/>
        <v>3.0935983551502448E-2</v>
      </c>
      <c r="I98" s="56">
        <f t="shared" si="11"/>
        <v>2.0416523492078849E-2</v>
      </c>
    </row>
    <row r="99" spans="1:9" x14ac:dyDescent="0.25">
      <c r="A99">
        <v>2011</v>
      </c>
      <c r="B99" s="55" t="str">
        <f>'2011'!B54</f>
        <v>Texas</v>
      </c>
      <c r="C99" s="55">
        <f>'2011'!C54</f>
        <v>25327104</v>
      </c>
      <c r="D99" s="55">
        <f>'2011'!E54</f>
        <v>20984855</v>
      </c>
      <c r="E99" s="55">
        <f>'2011'!G54</f>
        <v>3648260</v>
      </c>
      <c r="F99">
        <v>404839</v>
      </c>
      <c r="G99" s="56">
        <f t="shared" si="9"/>
        <v>1.5984417326197264E-2</v>
      </c>
      <c r="H99" s="56">
        <f t="shared" si="10"/>
        <v>2.7401040403198091E-2</v>
      </c>
      <c r="I99" s="56">
        <f t="shared" si="11"/>
        <v>8.1644302472346761E-2</v>
      </c>
    </row>
    <row r="100" spans="1:9" x14ac:dyDescent="0.25">
      <c r="A100">
        <v>2011</v>
      </c>
      <c r="B100" s="55" t="str">
        <f>'2011'!B55</f>
        <v>Utah</v>
      </c>
      <c r="C100" s="55">
        <f>'2011'!C55</f>
        <v>2769627</v>
      </c>
      <c r="D100" s="55">
        <f>'2011'!E55</f>
        <v>2295961</v>
      </c>
      <c r="E100" s="55">
        <f>'2011'!G55</f>
        <v>373984</v>
      </c>
      <c r="F100">
        <v>73211</v>
      </c>
      <c r="G100" s="56">
        <f t="shared" si="9"/>
        <v>2.6433523358921615E-2</v>
      </c>
      <c r="H100" s="56">
        <f t="shared" si="10"/>
        <v>3.5991128047206354E-2</v>
      </c>
      <c r="I100" s="56">
        <f t="shared" si="11"/>
        <v>8.9281531960218718E-3</v>
      </c>
    </row>
    <row r="101" spans="1:9" x14ac:dyDescent="0.25">
      <c r="A101">
        <v>2011</v>
      </c>
      <c r="B101" s="55" t="str">
        <f>'2011'!B56</f>
        <v>Vermont</v>
      </c>
      <c r="C101" s="55">
        <f>'2011'!C56</f>
        <v>621354</v>
      </c>
      <c r="D101" s="55">
        <f>'2011'!E56</f>
        <v>537304</v>
      </c>
      <c r="E101" s="55">
        <f>'2011'!G56</f>
        <v>60719</v>
      </c>
      <c r="F101">
        <v>18172</v>
      </c>
      <c r="G101" s="56">
        <f t="shared" si="9"/>
        <v>2.9245808347576421E-2</v>
      </c>
      <c r="H101" s="56">
        <f t="shared" si="10"/>
        <v>3.7548643768286677E-2</v>
      </c>
      <c r="I101" s="56">
        <f t="shared" si="11"/>
        <v>2.0029930748656677E-3</v>
      </c>
    </row>
    <row r="102" spans="1:9" x14ac:dyDescent="0.25">
      <c r="A102">
        <v>2011</v>
      </c>
      <c r="B102" s="55" t="str">
        <f>'2011'!B57</f>
        <v>Virginia</v>
      </c>
      <c r="C102" s="55">
        <f>'2011'!C57</f>
        <v>7996552</v>
      </c>
      <c r="D102" s="55">
        <f>'2011'!E57</f>
        <v>6789620</v>
      </c>
      <c r="E102" s="55">
        <f>'2011'!G57</f>
        <v>889751</v>
      </c>
      <c r="F102">
        <v>229227</v>
      </c>
      <c r="G102" s="56">
        <f t="shared" si="9"/>
        <v>2.8665729929599659E-2</v>
      </c>
      <c r="H102" s="56">
        <f t="shared" si="10"/>
        <v>3.9664720494533144E-2</v>
      </c>
      <c r="I102" s="56">
        <f t="shared" si="11"/>
        <v>2.5777637673215597E-2</v>
      </c>
    </row>
    <row r="103" spans="1:9" x14ac:dyDescent="0.25">
      <c r="A103">
        <v>2011</v>
      </c>
      <c r="B103" s="55" t="str">
        <f>'2011'!B58</f>
        <v>Washington</v>
      </c>
      <c r="C103" s="55">
        <f>'2011'!C58</f>
        <v>6748474</v>
      </c>
      <c r="D103" s="55">
        <f>'2011'!E58</f>
        <v>5565069</v>
      </c>
      <c r="E103" s="55">
        <f>'2011'!G58</f>
        <v>919925</v>
      </c>
      <c r="F103">
        <v>190644</v>
      </c>
      <c r="G103" s="56">
        <f t="shared" si="9"/>
        <v>2.8249942135066385E-2</v>
      </c>
      <c r="H103" s="56">
        <f t="shared" si="10"/>
        <v>3.9042900661690333E-2</v>
      </c>
      <c r="I103" s="56">
        <f t="shared" si="11"/>
        <v>2.175434082328433E-2</v>
      </c>
    </row>
    <row r="104" spans="1:9" x14ac:dyDescent="0.25">
      <c r="A104">
        <v>2011</v>
      </c>
      <c r="B104" s="55" t="str">
        <f>'2011'!B59</f>
        <v>West Virginia</v>
      </c>
      <c r="C104" s="55">
        <f>'2011'!C59</f>
        <v>1836614</v>
      </c>
      <c r="D104" s="55">
        <f>'2011'!E59</f>
        <v>1609110</v>
      </c>
      <c r="E104" s="55">
        <f>'2011'!G59</f>
        <v>172262</v>
      </c>
      <c r="F104">
        <v>45956</v>
      </c>
      <c r="G104" s="56">
        <f t="shared" si="9"/>
        <v>2.5022133121058644E-2</v>
      </c>
      <c r="H104" s="56">
        <f t="shared" si="10"/>
        <v>3.0078176470396067E-2</v>
      </c>
      <c r="I104" s="56">
        <f t="shared" si="11"/>
        <v>5.9204980143385787E-3</v>
      </c>
    </row>
    <row r="105" spans="1:9" x14ac:dyDescent="0.25">
      <c r="A105">
        <v>2011</v>
      </c>
      <c r="B105" s="55" t="str">
        <f>'2011'!B60</f>
        <v>Wisconsin</v>
      </c>
      <c r="C105" s="55">
        <f>'2011'!C60</f>
        <v>5647213</v>
      </c>
      <c r="D105" s="55">
        <f>'2011'!E60</f>
        <v>4846550</v>
      </c>
      <c r="E105" s="55">
        <f>'2011'!G60</f>
        <v>675623</v>
      </c>
      <c r="F105">
        <v>105370</v>
      </c>
      <c r="G105" s="56">
        <f t="shared" si="9"/>
        <v>1.8658761410274415E-2</v>
      </c>
      <c r="H105" s="56">
        <f t="shared" si="10"/>
        <v>2.2141895480124445E-2</v>
      </c>
      <c r="I105" s="56">
        <f t="shared" si="11"/>
        <v>1.8204322385132102E-2</v>
      </c>
    </row>
    <row r="106" spans="1:9" x14ac:dyDescent="0.25">
      <c r="A106">
        <v>2011</v>
      </c>
      <c r="B106" s="55" t="str">
        <f>'2011'!B61</f>
        <v>Wyoming</v>
      </c>
      <c r="C106" s="55">
        <f>'2011'!C61</f>
        <v>561389</v>
      </c>
      <c r="D106" s="55">
        <f>'2011'!E61</f>
        <v>462808</v>
      </c>
      <c r="E106" s="55">
        <f>'2011'!G61</f>
        <v>66648</v>
      </c>
      <c r="F106">
        <v>31991</v>
      </c>
      <c r="G106" s="56">
        <f t="shared" si="9"/>
        <v>5.6985441467502923E-2</v>
      </c>
      <c r="H106" s="56">
        <f t="shared" si="10"/>
        <v>5.6882126297451499E-2</v>
      </c>
      <c r="I106" s="56">
        <f t="shared" si="11"/>
        <v>1.8096902559664254E-3</v>
      </c>
    </row>
    <row r="107" spans="1:9" x14ac:dyDescent="0.25">
      <c r="A107">
        <v>2011</v>
      </c>
      <c r="B107" s="55" t="str">
        <f>'2011'!B62</f>
        <v>Puerto Rico</v>
      </c>
      <c r="C107" s="55">
        <f>'2011'!C62</f>
        <v>3669195</v>
      </c>
      <c r="D107" s="55">
        <f>'2011'!E62</f>
        <v>3403602</v>
      </c>
      <c r="E107" s="55">
        <f>'2011'!G62</f>
        <v>238263</v>
      </c>
      <c r="F107">
        <v>76218</v>
      </c>
      <c r="G107" s="56">
        <f t="shared" si="9"/>
        <v>2.0772403756137245E-2</v>
      </c>
      <c r="H107" s="56">
        <f t="shared" si="10"/>
        <v>7.4485002841222668E-3</v>
      </c>
      <c r="I107" s="56">
        <f t="shared" si="11"/>
        <v>1.1827995273759778E-2</v>
      </c>
    </row>
    <row r="108" spans="1:9" x14ac:dyDescent="0.25">
      <c r="A108">
        <v>2010</v>
      </c>
      <c r="B108" s="55" t="str">
        <f>'2010'!B10</f>
        <v>United States</v>
      </c>
      <c r="C108" s="55">
        <f>'2010'!C10</f>
        <v>305628607</v>
      </c>
      <c r="D108" s="55">
        <f>'2010'!E10</f>
        <v>258552348</v>
      </c>
      <c r="E108" s="55">
        <f>'2010'!G10</f>
        <v>38582885</v>
      </c>
      <c r="F108">
        <v>6743229</v>
      </c>
      <c r="G108" s="56">
        <f t="shared" si="9"/>
        <v>2.2063474575205588E-2</v>
      </c>
      <c r="H108" s="56">
        <f t="shared" si="10"/>
        <v>2.7789852800003109E-2</v>
      </c>
      <c r="I108" s="56">
        <f t="shared" si="11"/>
        <v>0.98522256765360916</v>
      </c>
    </row>
    <row r="109" spans="1:9" x14ac:dyDescent="0.25">
      <c r="A109">
        <v>2010</v>
      </c>
      <c r="B109" s="55" t="str">
        <f>'2010'!B11</f>
        <v>Alabama</v>
      </c>
      <c r="C109" s="55">
        <f>'2010'!C11</f>
        <v>4729509</v>
      </c>
      <c r="D109" s="55">
        <f>'2010'!E11</f>
        <v>3987155</v>
      </c>
      <c r="E109" s="55">
        <f>'2010'!G11</f>
        <v>620465</v>
      </c>
      <c r="F109">
        <v>99221</v>
      </c>
      <c r="G109" s="56">
        <f t="shared" si="9"/>
        <v>2.097913335189763E-2</v>
      </c>
      <c r="H109" s="56">
        <f t="shared" si="10"/>
        <v>2.5772019886208062E-2</v>
      </c>
      <c r="I109" s="56">
        <f t="shared" si="11"/>
        <v>1.5246017205191966E-2</v>
      </c>
    </row>
    <row r="110" spans="1:9" x14ac:dyDescent="0.25">
      <c r="A110">
        <v>2010</v>
      </c>
      <c r="B110" s="55" t="str">
        <f>'2010'!B12</f>
        <v>Alaska</v>
      </c>
      <c r="C110" s="55">
        <f>'2010'!C12</f>
        <v>702974</v>
      </c>
      <c r="D110" s="55">
        <f>'2010'!E12</f>
        <v>565031</v>
      </c>
      <c r="E110" s="55">
        <f>'2010'!G12</f>
        <v>95878</v>
      </c>
      <c r="F110">
        <v>94692</v>
      </c>
      <c r="G110" s="56">
        <f t="shared" si="9"/>
        <v>0.1347019946683661</v>
      </c>
      <c r="H110" s="56">
        <f t="shared" si="10"/>
        <v>5.9838628455675461E-2</v>
      </c>
      <c r="I110" s="56">
        <f t="shared" si="11"/>
        <v>2.2661028235283235E-3</v>
      </c>
    </row>
    <row r="111" spans="1:9" x14ac:dyDescent="0.25">
      <c r="A111">
        <v>2010</v>
      </c>
      <c r="B111" s="55" t="str">
        <f>'2010'!B13</f>
        <v>Arizona</v>
      </c>
      <c r="C111" s="55">
        <f>'2010'!C13</f>
        <v>6332786</v>
      </c>
      <c r="D111" s="55">
        <f>'2010'!E13</f>
        <v>5069002</v>
      </c>
      <c r="E111" s="55">
        <f>'2010'!G13</f>
        <v>1001991</v>
      </c>
      <c r="F111">
        <v>176768</v>
      </c>
      <c r="G111" s="56">
        <f t="shared" si="9"/>
        <v>2.791314912583498E-2</v>
      </c>
      <c r="H111" s="56">
        <f t="shared" si="10"/>
        <v>4.1339309428741158E-2</v>
      </c>
      <c r="I111" s="56">
        <f t="shared" si="11"/>
        <v>2.0414331448105671E-2</v>
      </c>
    </row>
    <row r="112" spans="1:9" x14ac:dyDescent="0.25">
      <c r="A112">
        <v>2010</v>
      </c>
      <c r="B112" s="55" t="str">
        <f>'2010'!B14</f>
        <v>Arkansas</v>
      </c>
      <c r="C112" s="55">
        <f>'2010'!C14</f>
        <v>2888304</v>
      </c>
      <c r="D112" s="55">
        <f>'2010'!E14</f>
        <v>2387806</v>
      </c>
      <c r="E112" s="55">
        <f>'2010'!G14</f>
        <v>412997</v>
      </c>
      <c r="F112">
        <v>64264</v>
      </c>
      <c r="G112" s="56">
        <f t="shared" si="9"/>
        <v>2.2249735484907406E-2</v>
      </c>
      <c r="H112" s="56">
        <f t="shared" si="10"/>
        <v>3.0294941252721322E-2</v>
      </c>
      <c r="I112" s="56">
        <f t="shared" si="11"/>
        <v>9.3107196704403719E-3</v>
      </c>
    </row>
    <row r="113" spans="1:9" x14ac:dyDescent="0.25">
      <c r="A113">
        <v>2010</v>
      </c>
      <c r="B113" s="55" t="str">
        <f>'2010'!B15</f>
        <v>California</v>
      </c>
      <c r="C113" s="55">
        <f>'2010'!C15</f>
        <v>36907897</v>
      </c>
      <c r="D113" s="55">
        <f>'2010'!E15</f>
        <v>30790221</v>
      </c>
      <c r="E113" s="55">
        <f>'2010'!G15</f>
        <v>5413287</v>
      </c>
      <c r="F113">
        <v>573988</v>
      </c>
      <c r="G113" s="56">
        <f t="shared" si="9"/>
        <v>1.555190207667481E-2</v>
      </c>
      <c r="H113" s="56">
        <f t="shared" si="10"/>
        <v>1.9085048384089726E-2</v>
      </c>
      <c r="I113" s="56">
        <f t="shared" si="11"/>
        <v>0.11897607820800277</v>
      </c>
    </row>
    <row r="114" spans="1:9" x14ac:dyDescent="0.25">
      <c r="A114">
        <v>2010</v>
      </c>
      <c r="B114" s="55" t="str">
        <f>'2010'!B16</f>
        <v>Colorado</v>
      </c>
      <c r="C114" s="55">
        <f>'2010'!C16</f>
        <v>4988190</v>
      </c>
      <c r="D114" s="55">
        <f>'2010'!E16</f>
        <v>4042039</v>
      </c>
      <c r="E114" s="55">
        <f>'2010'!G16</f>
        <v>725413</v>
      </c>
      <c r="F114">
        <v>140620</v>
      </c>
      <c r="G114" s="56">
        <f t="shared" si="9"/>
        <v>2.8190586164520599E-2</v>
      </c>
      <c r="H114" s="56">
        <f t="shared" si="10"/>
        <v>4.4252123515744188E-2</v>
      </c>
      <c r="I114" s="56">
        <f t="shared" si="11"/>
        <v>1.607989974493473E-2</v>
      </c>
    </row>
    <row r="115" spans="1:9" x14ac:dyDescent="0.25">
      <c r="A115">
        <v>2010</v>
      </c>
      <c r="B115" s="55" t="str">
        <f>'2010'!B17</f>
        <v>Connecticut</v>
      </c>
      <c r="C115" s="55">
        <f>'2010'!C17</f>
        <v>3541146</v>
      </c>
      <c r="D115" s="55">
        <f>'2010'!E17</f>
        <v>3100742</v>
      </c>
      <c r="E115" s="55">
        <f>'2010'!G17</f>
        <v>342904</v>
      </c>
      <c r="F115">
        <v>89360</v>
      </c>
      <c r="G115" s="56">
        <f t="shared" si="9"/>
        <v>2.5234768631397859E-2</v>
      </c>
      <c r="H115" s="56">
        <f t="shared" si="10"/>
        <v>2.7533459507176491E-2</v>
      </c>
      <c r="I115" s="56">
        <f t="shared" si="11"/>
        <v>1.1415217275640391E-2</v>
      </c>
    </row>
    <row r="116" spans="1:9" x14ac:dyDescent="0.25">
      <c r="A116">
        <v>2010</v>
      </c>
      <c r="B116" s="55" t="str">
        <f>'2010'!B18</f>
        <v>Delaware</v>
      </c>
      <c r="C116" s="55">
        <f>'2010'!C18</f>
        <v>889812</v>
      </c>
      <c r="D116" s="55">
        <f>'2010'!E18</f>
        <v>764640</v>
      </c>
      <c r="E116" s="55">
        <f>'2010'!G18</f>
        <v>90001</v>
      </c>
      <c r="F116">
        <v>30055</v>
      </c>
      <c r="G116" s="56">
        <f t="shared" si="9"/>
        <v>3.3776797795489387E-2</v>
      </c>
      <c r="H116" s="56">
        <f t="shared" si="10"/>
        <v>3.9526326909504479E-2</v>
      </c>
      <c r="I116" s="56">
        <f t="shared" si="11"/>
        <v>2.8683926939109903E-3</v>
      </c>
    </row>
    <row r="117" spans="1:9" x14ac:dyDescent="0.25">
      <c r="A117">
        <v>2010</v>
      </c>
      <c r="B117" s="55" t="str">
        <f>'2010'!B19</f>
        <v xml:space="preserve">District of Columbia </v>
      </c>
      <c r="C117" s="55">
        <f>'2010'!C19</f>
        <v>596747</v>
      </c>
      <c r="D117" s="55">
        <f>'2010'!E19</f>
        <v>474676</v>
      </c>
      <c r="E117" s="55">
        <f>'2010'!G19</f>
        <v>63766</v>
      </c>
      <c r="F117">
        <v>56052</v>
      </c>
      <c r="G117" s="56">
        <f t="shared" si="9"/>
        <v>9.3929253100560203E-2</v>
      </c>
      <c r="H117" s="56">
        <f t="shared" si="10"/>
        <v>9.7704722436811581E-2</v>
      </c>
      <c r="I117" s="56">
        <f t="shared" si="11"/>
        <v>1.9236700953834088E-3</v>
      </c>
    </row>
    <row r="118" spans="1:9" x14ac:dyDescent="0.25">
      <c r="A118">
        <v>2010</v>
      </c>
      <c r="B118" s="55" t="str">
        <f>'2010'!B20</f>
        <v>Florida</v>
      </c>
      <c r="C118" s="55">
        <f>'2010'!C20</f>
        <v>18647600</v>
      </c>
      <c r="D118" s="55">
        <f>'2010'!E20</f>
        <v>15554008</v>
      </c>
      <c r="E118" s="55">
        <f>'2010'!G20</f>
        <v>2459530</v>
      </c>
      <c r="F118">
        <v>427853</v>
      </c>
      <c r="G118" s="56">
        <f t="shared" si="9"/>
        <v>2.2944132220768357E-2</v>
      </c>
      <c r="H118" s="56">
        <f t="shared" si="10"/>
        <v>3.4002338102490398E-2</v>
      </c>
      <c r="I118" s="56">
        <f t="shared" si="11"/>
        <v>6.0112292932635862E-2</v>
      </c>
    </row>
    <row r="119" spans="1:9" x14ac:dyDescent="0.25">
      <c r="A119">
        <v>2010</v>
      </c>
      <c r="B119" s="55" t="str">
        <f>'2010'!B21</f>
        <v>Georgia</v>
      </c>
      <c r="C119" s="55">
        <f>'2010'!C21</f>
        <v>9587237</v>
      </c>
      <c r="D119" s="55">
        <f>'2010'!E21</f>
        <v>8015409</v>
      </c>
      <c r="E119" s="55">
        <f>'2010'!G21</f>
        <v>1278548</v>
      </c>
      <c r="F119">
        <v>244992</v>
      </c>
      <c r="G119" s="56">
        <f t="shared" si="9"/>
        <v>2.5553973475361046E-2</v>
      </c>
      <c r="H119" s="56">
        <f t="shared" si="10"/>
        <v>3.05906696580047E-2</v>
      </c>
      <c r="I119" s="56">
        <f t="shared" si="11"/>
        <v>3.0905360419496614E-2</v>
      </c>
    </row>
    <row r="120" spans="1:9" x14ac:dyDescent="0.25">
      <c r="A120">
        <v>2010</v>
      </c>
      <c r="B120" s="55" t="str">
        <f>'2010'!B22</f>
        <v>Hawaii</v>
      </c>
      <c r="C120" s="55">
        <f>'2010'!C22</f>
        <v>1346274</v>
      </c>
      <c r="D120" s="55">
        <f>'2010'!E22</f>
        <v>1140572</v>
      </c>
      <c r="E120" s="55">
        <f>'2010'!G22</f>
        <v>134315</v>
      </c>
      <c r="F120">
        <v>49218</v>
      </c>
      <c r="G120" s="56">
        <f t="shared" si="9"/>
        <v>3.6558679733843184E-2</v>
      </c>
      <c r="H120" s="56">
        <f t="shared" si="10"/>
        <v>5.3025609942701113E-2</v>
      </c>
      <c r="I120" s="56">
        <f t="shared" si="11"/>
        <v>4.3398408940341603E-3</v>
      </c>
    </row>
    <row r="121" spans="1:9" x14ac:dyDescent="0.25">
      <c r="A121">
        <v>2010</v>
      </c>
      <c r="B121" s="55" t="str">
        <f>'2010'!B23</f>
        <v>Idaho</v>
      </c>
      <c r="C121" s="55">
        <f>'2010'!C23</f>
        <v>1550967</v>
      </c>
      <c r="D121" s="55">
        <f>'2010'!E23</f>
        <v>1279856</v>
      </c>
      <c r="E121" s="55">
        <f>'2010'!G23</f>
        <v>209272</v>
      </c>
      <c r="F121">
        <v>53122</v>
      </c>
      <c r="G121" s="56">
        <f t="shared" si="9"/>
        <v>3.4250889928670307E-2</v>
      </c>
      <c r="H121" s="56">
        <f t="shared" si="10"/>
        <v>3.9871254514119256E-2</v>
      </c>
      <c r="I121" s="56">
        <f t="shared" si="11"/>
        <v>4.9996880366830823E-3</v>
      </c>
    </row>
    <row r="122" spans="1:9" x14ac:dyDescent="0.25">
      <c r="A122">
        <v>2010</v>
      </c>
      <c r="B122" s="55" t="str">
        <f>'2010'!B24</f>
        <v>Illinois</v>
      </c>
      <c r="C122" s="55">
        <f>'2010'!C24</f>
        <v>12680126</v>
      </c>
      <c r="D122" s="55">
        <f>'2010'!E24</f>
        <v>11009852</v>
      </c>
      <c r="E122" s="55">
        <f>'2010'!G24</f>
        <v>1404525</v>
      </c>
      <c r="F122">
        <v>277579</v>
      </c>
      <c r="G122" s="56">
        <f t="shared" si="9"/>
        <v>2.1890870800495201E-2</v>
      </c>
      <c r="H122" s="56">
        <f t="shared" si="10"/>
        <v>2.0957914771509368E-2</v>
      </c>
      <c r="I122" s="56">
        <f t="shared" si="11"/>
        <v>4.0875579084425462E-2</v>
      </c>
    </row>
    <row r="123" spans="1:9" x14ac:dyDescent="0.25">
      <c r="A123">
        <v>2010</v>
      </c>
      <c r="B123" s="55" t="str">
        <f>'2010'!B25</f>
        <v>Indiana</v>
      </c>
      <c r="C123" s="55">
        <f>'2010'!C25</f>
        <v>6414862</v>
      </c>
      <c r="D123" s="55">
        <f>'2010'!E25</f>
        <v>5431015</v>
      </c>
      <c r="E123" s="55">
        <f>'2010'!G25</f>
        <v>833086</v>
      </c>
      <c r="F123">
        <v>130170</v>
      </c>
      <c r="G123" s="56">
        <f t="shared" si="9"/>
        <v>2.029194080870329E-2</v>
      </c>
      <c r="H123" s="56">
        <f t="shared" si="10"/>
        <v>2.3501830592770351E-2</v>
      </c>
      <c r="I123" s="56">
        <f t="shared" si="11"/>
        <v>2.0678911155667987E-2</v>
      </c>
    </row>
    <row r="124" spans="1:9" x14ac:dyDescent="0.25">
      <c r="A124">
        <v>2010</v>
      </c>
      <c r="B124" s="55" t="str">
        <f>'2010'!B26</f>
        <v>Iowa</v>
      </c>
      <c r="C124" s="55">
        <f>'2010'!C26</f>
        <v>3013053</v>
      </c>
      <c r="D124" s="55">
        <f>'2010'!E26</f>
        <v>2553210</v>
      </c>
      <c r="E124" s="55">
        <f>'2010'!G26</f>
        <v>375650</v>
      </c>
      <c r="F124">
        <v>66922</v>
      </c>
      <c r="G124" s="56">
        <f t="shared" si="9"/>
        <v>2.2210694601123845E-2</v>
      </c>
      <c r="H124" s="56">
        <f t="shared" si="10"/>
        <v>2.7942754408900209E-2</v>
      </c>
      <c r="I124" s="56">
        <f t="shared" si="11"/>
        <v>9.7128598081017009E-3</v>
      </c>
    </row>
    <row r="125" spans="1:9" x14ac:dyDescent="0.25">
      <c r="A125">
        <v>2010</v>
      </c>
      <c r="B125" s="55" t="str">
        <f>'2010'!B27</f>
        <v>Kansas</v>
      </c>
      <c r="C125" s="55">
        <f>'2010'!C27</f>
        <v>2820894</v>
      </c>
      <c r="D125" s="55">
        <f>'2010'!E27</f>
        <v>2341401</v>
      </c>
      <c r="E125" s="55">
        <f>'2010'!G27</f>
        <v>372161</v>
      </c>
      <c r="F125">
        <v>90681</v>
      </c>
      <c r="G125" s="56">
        <f t="shared" si="9"/>
        <v>3.2146191951913115E-2</v>
      </c>
      <c r="H125" s="56">
        <f t="shared" si="10"/>
        <v>3.8048930587253546E-2</v>
      </c>
      <c r="I125" s="56">
        <f t="shared" si="11"/>
        <v>9.0934171936289335E-3</v>
      </c>
    </row>
    <row r="126" spans="1:9" x14ac:dyDescent="0.25">
      <c r="A126">
        <v>2010</v>
      </c>
      <c r="B126" s="55" t="str">
        <f>'2010'!B28</f>
        <v>Kentucky</v>
      </c>
      <c r="C126" s="55">
        <f>'2010'!C28</f>
        <v>4296639</v>
      </c>
      <c r="D126" s="55">
        <f>'2010'!E28</f>
        <v>3638259</v>
      </c>
      <c r="E126" s="55">
        <f>'2010'!G28</f>
        <v>519887</v>
      </c>
      <c r="F126">
        <v>92999</v>
      </c>
      <c r="G126" s="56">
        <f t="shared" si="9"/>
        <v>2.1644592436087837E-2</v>
      </c>
      <c r="H126" s="56">
        <f t="shared" si="10"/>
        <v>3.2232868528168181E-2</v>
      </c>
      <c r="I126" s="56">
        <f t="shared" si="11"/>
        <v>1.3850620036561682E-2</v>
      </c>
    </row>
    <row r="127" spans="1:9" x14ac:dyDescent="0.25">
      <c r="A127">
        <v>2010</v>
      </c>
      <c r="B127" s="55" t="str">
        <f>'2010'!B29</f>
        <v>Louisiana</v>
      </c>
      <c r="C127" s="55">
        <f>'2010'!C29</f>
        <v>4483529</v>
      </c>
      <c r="D127" s="55">
        <f>'2010'!E29</f>
        <v>3826390</v>
      </c>
      <c r="E127" s="55">
        <f>'2010'!G29</f>
        <v>547291</v>
      </c>
      <c r="F127">
        <v>88131</v>
      </c>
      <c r="G127" s="56">
        <f t="shared" si="9"/>
        <v>1.9656614242932299E-2</v>
      </c>
      <c r="H127" s="56">
        <f t="shared" si="10"/>
        <v>2.4500343367913981E-2</v>
      </c>
      <c r="I127" s="56">
        <f t="shared" si="11"/>
        <v>1.4453077533836414E-2</v>
      </c>
    </row>
    <row r="128" spans="1:9" x14ac:dyDescent="0.25">
      <c r="A128">
        <v>2010</v>
      </c>
      <c r="B128" s="55" t="str">
        <f>'2010'!B30</f>
        <v>Maine</v>
      </c>
      <c r="C128" s="55">
        <f>'2010'!C30</f>
        <v>1313902</v>
      </c>
      <c r="D128" s="55">
        <f>'2010'!E30</f>
        <v>1136780</v>
      </c>
      <c r="E128" s="55">
        <f>'2010'!G30</f>
        <v>146735</v>
      </c>
      <c r="F128">
        <v>32209</v>
      </c>
      <c r="G128" s="56">
        <f t="shared" si="9"/>
        <v>2.4514004849676765E-2</v>
      </c>
      <c r="H128" s="56">
        <f t="shared" si="10"/>
        <v>2.3127295643054047E-2</v>
      </c>
      <c r="I128" s="56">
        <f t="shared" si="11"/>
        <v>4.2354867065346816E-3</v>
      </c>
    </row>
    <row r="129" spans="1:9" x14ac:dyDescent="0.25">
      <c r="A129">
        <v>2010</v>
      </c>
      <c r="B129" s="55" t="str">
        <f>'2010'!B31</f>
        <v>Maryland</v>
      </c>
      <c r="C129" s="55">
        <f>'2010'!C31</f>
        <v>5716785</v>
      </c>
      <c r="D129" s="55">
        <f>'2010'!E31</f>
        <v>4917637</v>
      </c>
      <c r="E129" s="55">
        <f>'2010'!G31</f>
        <v>588879</v>
      </c>
      <c r="F129">
        <v>159866</v>
      </c>
      <c r="G129" s="56">
        <f t="shared" si="9"/>
        <v>2.7964319105931043E-2</v>
      </c>
      <c r="H129" s="56">
        <f t="shared" si="10"/>
        <v>3.6780987915410499E-2</v>
      </c>
      <c r="I129" s="56">
        <f t="shared" si="11"/>
        <v>1.8428594272340608E-2</v>
      </c>
    </row>
    <row r="130" spans="1:9" x14ac:dyDescent="0.25">
      <c r="A130">
        <v>2010</v>
      </c>
      <c r="B130" s="55" t="str">
        <f>'2010'!B32</f>
        <v>Massachusetts</v>
      </c>
      <c r="C130" s="55">
        <f>'2010'!C32</f>
        <v>6489250</v>
      </c>
      <c r="D130" s="55">
        <f>'2010'!E32</f>
        <v>5583650</v>
      </c>
      <c r="E130" s="55">
        <f>'2010'!G32</f>
        <v>706624</v>
      </c>
      <c r="F130">
        <v>144152</v>
      </c>
      <c r="G130" s="56">
        <f t="shared" si="9"/>
        <v>2.2213969256847862E-2</v>
      </c>
      <c r="H130" s="56">
        <f t="shared" si="10"/>
        <v>3.0662403205301076E-2</v>
      </c>
      <c r="I130" s="56">
        <f t="shared" si="11"/>
        <v>2.0918707871957102E-2</v>
      </c>
    </row>
    <row r="131" spans="1:9" x14ac:dyDescent="0.25">
      <c r="A131">
        <v>2010</v>
      </c>
      <c r="B131" s="55" t="str">
        <f>'2010'!B33</f>
        <v>Michigan</v>
      </c>
      <c r="C131" s="55">
        <f>'2010'!C33</f>
        <v>9762127</v>
      </c>
      <c r="D131" s="55">
        <f>'2010'!E33</f>
        <v>8310098</v>
      </c>
      <c r="E131" s="55">
        <f>'2010'!G33</f>
        <v>1291901</v>
      </c>
      <c r="F131">
        <v>178207</v>
      </c>
      <c r="G131" s="56">
        <f t="shared" si="9"/>
        <v>1.8254935630319089E-2</v>
      </c>
      <c r="H131" s="56">
        <f t="shared" si="10"/>
        <v>1.6402982669657954E-2</v>
      </c>
      <c r="I131" s="56">
        <f t="shared" si="11"/>
        <v>3.1469134787832947E-2</v>
      </c>
    </row>
    <row r="132" spans="1:9" x14ac:dyDescent="0.25">
      <c r="A132">
        <v>2010</v>
      </c>
      <c r="B132" s="55" t="str">
        <f>'2010'!B34</f>
        <v>Minnesota</v>
      </c>
      <c r="C132" s="55">
        <f>'2010'!C34</f>
        <v>5244256</v>
      </c>
      <c r="D132" s="55">
        <f>'2010'!E34</f>
        <v>4480630</v>
      </c>
      <c r="E132" s="55">
        <f>'2010'!G34</f>
        <v>647946</v>
      </c>
      <c r="F132">
        <v>104765</v>
      </c>
      <c r="G132" s="56">
        <f t="shared" ref="G132:G160" si="12">F132/C132</f>
        <v>1.9977094939682579E-2</v>
      </c>
      <c r="H132" s="56">
        <f t="shared" ref="H132:H160" si="13">(C132-(D132+E132))/C132</f>
        <v>2.2058419726268132E-2</v>
      </c>
      <c r="I132" s="56">
        <f t="shared" ref="I132:I160" si="14">C132/$C$2</f>
        <v>1.6905352586163002E-2</v>
      </c>
    </row>
    <row r="133" spans="1:9" x14ac:dyDescent="0.25">
      <c r="A133">
        <v>2010</v>
      </c>
      <c r="B133" s="55" t="str">
        <f>'2010'!B35</f>
        <v>Mississippi</v>
      </c>
      <c r="C133" s="55">
        <f>'2010'!C35</f>
        <v>2931228</v>
      </c>
      <c r="D133" s="55">
        <f>'2010'!E35</f>
        <v>2510729</v>
      </c>
      <c r="E133" s="55">
        <f>'2010'!G35</f>
        <v>340266</v>
      </c>
      <c r="F133">
        <v>68363</v>
      </c>
      <c r="G133" s="56">
        <f t="shared" si="12"/>
        <v>2.3322307237785667E-2</v>
      </c>
      <c r="H133" s="56">
        <f t="shared" si="13"/>
        <v>2.7371804581561038E-2</v>
      </c>
      <c r="I133" s="56">
        <f t="shared" si="14"/>
        <v>9.4490892226530149E-3</v>
      </c>
    </row>
    <row r="134" spans="1:9" x14ac:dyDescent="0.25">
      <c r="A134">
        <v>2010</v>
      </c>
      <c r="B134" s="55" t="str">
        <f>'2010'!B36</f>
        <v>Missouri</v>
      </c>
      <c r="C134" s="55">
        <f>'2010'!C36</f>
        <v>5920858</v>
      </c>
      <c r="D134" s="55">
        <f>'2010'!E36</f>
        <v>4968921</v>
      </c>
      <c r="E134" s="55">
        <f>'2010'!G36</f>
        <v>786726</v>
      </c>
      <c r="F134">
        <v>148055</v>
      </c>
      <c r="G134" s="56">
        <f t="shared" si="12"/>
        <v>2.5005666408483364E-2</v>
      </c>
      <c r="H134" s="56">
        <f t="shared" si="13"/>
        <v>2.7903219432048532E-2</v>
      </c>
      <c r="I134" s="56">
        <f t="shared" si="14"/>
        <v>1.9086442786661044E-2</v>
      </c>
    </row>
    <row r="135" spans="1:9" x14ac:dyDescent="0.25">
      <c r="A135">
        <v>2010</v>
      </c>
      <c r="B135" s="55" t="str">
        <f>'2010'!B37</f>
        <v>Montana</v>
      </c>
      <c r="C135" s="55">
        <f>'2010'!C37</f>
        <v>978507</v>
      </c>
      <c r="D135" s="55">
        <f>'2010'!E37</f>
        <v>821709</v>
      </c>
      <c r="E135" s="55">
        <f>'2010'!G37</f>
        <v>117752</v>
      </c>
      <c r="F135">
        <v>35870</v>
      </c>
      <c r="G135" s="56">
        <f t="shared" si="12"/>
        <v>3.6657887986493706E-2</v>
      </c>
      <c r="H135" s="56">
        <f t="shared" si="13"/>
        <v>3.9903649130767591E-2</v>
      </c>
      <c r="I135" s="56">
        <f t="shared" si="14"/>
        <v>3.1543093706769085E-3</v>
      </c>
    </row>
    <row r="136" spans="1:9" x14ac:dyDescent="0.25">
      <c r="A136">
        <v>2010</v>
      </c>
      <c r="B136" s="55" t="str">
        <f>'2010'!B38</f>
        <v>Nebraska</v>
      </c>
      <c r="C136" s="55">
        <f>'2010'!C38</f>
        <v>1802697</v>
      </c>
      <c r="D136" s="55">
        <f>'2010'!E38</f>
        <v>1497138</v>
      </c>
      <c r="E136" s="55">
        <f>'2010'!G38</f>
        <v>247005</v>
      </c>
      <c r="F136">
        <v>43531</v>
      </c>
      <c r="G136" s="56">
        <f t="shared" si="12"/>
        <v>2.4147707573707617E-2</v>
      </c>
      <c r="H136" s="56">
        <f t="shared" si="13"/>
        <v>3.2481332137347538E-2</v>
      </c>
      <c r="I136" s="56">
        <f t="shared" si="14"/>
        <v>5.8111633739882807E-3</v>
      </c>
    </row>
    <row r="137" spans="1:9" x14ac:dyDescent="0.25">
      <c r="A137">
        <v>2010</v>
      </c>
      <c r="B137" s="55" t="str">
        <f>'2010'!B39</f>
        <v>Nevada</v>
      </c>
      <c r="C137" s="55">
        <f>'2010'!C39</f>
        <v>2667364</v>
      </c>
      <c r="D137" s="55">
        <f>'2010'!E39</f>
        <v>2030410</v>
      </c>
      <c r="E137" s="55">
        <f>'2010'!G39</f>
        <v>517261</v>
      </c>
      <c r="F137">
        <v>109409</v>
      </c>
      <c r="G137" s="56">
        <f t="shared" si="12"/>
        <v>4.101764888481662E-2</v>
      </c>
      <c r="H137" s="56">
        <f t="shared" si="13"/>
        <v>4.4873140673713827E-2</v>
      </c>
      <c r="I137" s="56">
        <f t="shared" si="14"/>
        <v>8.5984987948029418E-3</v>
      </c>
    </row>
    <row r="138" spans="1:9" x14ac:dyDescent="0.25">
      <c r="A138">
        <v>2010</v>
      </c>
      <c r="B138" s="55" t="str">
        <f>'2010'!B40</f>
        <v>New Hampshire</v>
      </c>
      <c r="C138" s="55">
        <f>'2010'!C40</f>
        <v>1303865</v>
      </c>
      <c r="D138" s="55">
        <f>'2010'!E40</f>
        <v>1118359</v>
      </c>
      <c r="E138" s="55">
        <f>'2010'!G40</f>
        <v>141213</v>
      </c>
      <c r="F138">
        <v>38399</v>
      </c>
      <c r="G138" s="56">
        <f t="shared" si="12"/>
        <v>2.945013479156201E-2</v>
      </c>
      <c r="H138" s="56">
        <f t="shared" si="13"/>
        <v>3.3970541428752207E-2</v>
      </c>
      <c r="I138" s="56">
        <f t="shared" si="14"/>
        <v>4.2031314927717918E-3</v>
      </c>
    </row>
    <row r="139" spans="1:9" x14ac:dyDescent="0.25">
      <c r="A139">
        <v>2010</v>
      </c>
      <c r="B139" s="55" t="str">
        <f>'2010'!B41</f>
        <v>New Jersey</v>
      </c>
      <c r="C139" s="55">
        <f>'2010'!C41</f>
        <v>8709933</v>
      </c>
      <c r="D139" s="55">
        <f>'2010'!E41</f>
        <v>7841470</v>
      </c>
      <c r="E139" s="55">
        <f>'2010'!G41</f>
        <v>684482</v>
      </c>
      <c r="F139">
        <v>193972</v>
      </c>
      <c r="G139" s="56">
        <f t="shared" si="12"/>
        <v>2.2270205752443789E-2</v>
      </c>
      <c r="H139" s="56">
        <f t="shared" si="13"/>
        <v>2.1123124598088183E-2</v>
      </c>
      <c r="I139" s="56">
        <f t="shared" si="14"/>
        <v>2.8077288440315745E-2</v>
      </c>
    </row>
    <row r="140" spans="1:9" x14ac:dyDescent="0.25">
      <c r="A140">
        <v>2010</v>
      </c>
      <c r="B140" s="55" t="str">
        <f>'2010'!B42</f>
        <v>New Mexico</v>
      </c>
      <c r="C140" s="55">
        <f>'2010'!C42</f>
        <v>2039549</v>
      </c>
      <c r="D140" s="55">
        <f>'2010'!E42</f>
        <v>1735950</v>
      </c>
      <c r="E140" s="55">
        <f>'2010'!G42</f>
        <v>220663</v>
      </c>
      <c r="F140">
        <v>50438</v>
      </c>
      <c r="G140" s="56">
        <f t="shared" si="12"/>
        <v>2.4729977068459742E-2</v>
      </c>
      <c r="H140" s="56">
        <f t="shared" si="13"/>
        <v>4.0663891870212486E-2</v>
      </c>
      <c r="I140" s="56">
        <f t="shared" si="14"/>
        <v>6.5746780785980253E-3</v>
      </c>
    </row>
    <row r="141" spans="1:9" x14ac:dyDescent="0.25">
      <c r="A141">
        <v>2010</v>
      </c>
      <c r="B141" s="55" t="str">
        <f>'2010'!B43</f>
        <v>New York</v>
      </c>
      <c r="C141" s="55">
        <f>'2010'!C43</f>
        <v>19171916</v>
      </c>
      <c r="D141" s="55">
        <f>'2010'!E43</f>
        <v>16976205</v>
      </c>
      <c r="E141" s="55">
        <f>'2010'!G43</f>
        <v>1779540</v>
      </c>
      <c r="F141">
        <v>363139</v>
      </c>
      <c r="G141" s="56">
        <f t="shared" si="12"/>
        <v>1.8941195027142827E-2</v>
      </c>
      <c r="H141" s="56">
        <f t="shared" si="13"/>
        <v>2.1707324400962326E-2</v>
      </c>
      <c r="I141" s="56">
        <f t="shared" si="14"/>
        <v>6.1802474885341192E-2</v>
      </c>
    </row>
    <row r="142" spans="1:9" x14ac:dyDescent="0.25">
      <c r="A142">
        <v>2010</v>
      </c>
      <c r="B142" s="55" t="str">
        <f>'2010'!B44</f>
        <v>North Carolina</v>
      </c>
      <c r="C142" s="55">
        <f>'2010'!C44</f>
        <v>9443000</v>
      </c>
      <c r="D142" s="55">
        <f>'2010'!E44</f>
        <v>7982017</v>
      </c>
      <c r="E142" s="55">
        <f>'2010'!G44</f>
        <v>1141001</v>
      </c>
      <c r="F142">
        <v>207025</v>
      </c>
      <c r="G142" s="56">
        <f t="shared" si="12"/>
        <v>2.1923647146034099E-2</v>
      </c>
      <c r="H142" s="56">
        <f t="shared" si="13"/>
        <v>3.3885629566874936E-2</v>
      </c>
      <c r="I142" s="56">
        <f t="shared" si="14"/>
        <v>3.044039888043933E-2</v>
      </c>
    </row>
    <row r="143" spans="1:9" x14ac:dyDescent="0.25">
      <c r="A143">
        <v>2010</v>
      </c>
      <c r="B143" s="55" t="str">
        <f>'2010'!B45</f>
        <v>North Dakota</v>
      </c>
      <c r="C143" s="55">
        <f>'2010'!C45</f>
        <v>665654</v>
      </c>
      <c r="D143" s="55">
        <f>'2010'!E45</f>
        <v>556222</v>
      </c>
      <c r="E143" s="55">
        <f>'2010'!G45</f>
        <v>75720</v>
      </c>
      <c r="F143">
        <v>24450</v>
      </c>
      <c r="G143" s="56">
        <f t="shared" si="12"/>
        <v>3.673079407620175E-2</v>
      </c>
      <c r="H143" s="56">
        <f t="shared" si="13"/>
        <v>5.0644929648135516E-2</v>
      </c>
      <c r="I143" s="56">
        <f t="shared" si="14"/>
        <v>2.1457982925299122E-3</v>
      </c>
    </row>
    <row r="144" spans="1:9" x14ac:dyDescent="0.25">
      <c r="A144">
        <v>2010</v>
      </c>
      <c r="B144" s="55" t="str">
        <f>'2010'!B46</f>
        <v>Ohio</v>
      </c>
      <c r="C144" s="55">
        <f>'2010'!C46</f>
        <v>11405101</v>
      </c>
      <c r="D144" s="55">
        <f>'2010'!E46</f>
        <v>9745227</v>
      </c>
      <c r="E144" s="55">
        <f>'2010'!G46</f>
        <v>1453401</v>
      </c>
      <c r="F144">
        <v>188013</v>
      </c>
      <c r="G144" s="56">
        <f t="shared" si="12"/>
        <v>1.6484992110109328E-2</v>
      </c>
      <c r="H144" s="56">
        <f t="shared" si="13"/>
        <v>1.8103566114846332E-2</v>
      </c>
      <c r="I144" s="56">
        <f t="shared" si="14"/>
        <v>3.6765416044868951E-2</v>
      </c>
    </row>
    <row r="145" spans="1:9" x14ac:dyDescent="0.25">
      <c r="A145">
        <v>2010</v>
      </c>
      <c r="B145" s="55" t="str">
        <f>'2010'!B47</f>
        <v>Oklahoma</v>
      </c>
      <c r="C145" s="55">
        <f>'2010'!C47</f>
        <v>3716264</v>
      </c>
      <c r="D145" s="55">
        <f>'2010'!E47</f>
        <v>3065497</v>
      </c>
      <c r="E145" s="55">
        <f>'2010'!G47</f>
        <v>528824</v>
      </c>
      <c r="F145">
        <v>90616</v>
      </c>
      <c r="G145" s="56">
        <f t="shared" si="12"/>
        <v>2.4383628289055891E-2</v>
      </c>
      <c r="H145" s="56">
        <f t="shared" si="13"/>
        <v>3.2813330807499146E-2</v>
      </c>
      <c r="I145" s="56">
        <f t="shared" si="14"/>
        <v>1.1979726623426558E-2</v>
      </c>
    </row>
    <row r="146" spans="1:9" x14ac:dyDescent="0.25">
      <c r="A146">
        <v>2010</v>
      </c>
      <c r="B146" s="55" t="str">
        <f>'2010'!B48</f>
        <v>Oregon</v>
      </c>
      <c r="C146" s="55">
        <f>'2010'!C48</f>
        <v>3794008</v>
      </c>
      <c r="D146" s="55">
        <f>'2010'!E48</f>
        <v>3110896</v>
      </c>
      <c r="E146" s="55">
        <f>'2010'!G48</f>
        <v>545841</v>
      </c>
      <c r="F146">
        <v>100185</v>
      </c>
      <c r="G146" s="56">
        <f t="shared" si="12"/>
        <v>2.6406111953374899E-2</v>
      </c>
      <c r="H146" s="56">
        <f t="shared" si="13"/>
        <v>3.618099909119854E-2</v>
      </c>
      <c r="I146" s="56">
        <f t="shared" si="14"/>
        <v>1.2230341721442111E-2</v>
      </c>
    </row>
    <row r="147" spans="1:9" x14ac:dyDescent="0.25">
      <c r="A147">
        <v>2010</v>
      </c>
      <c r="B147" s="55" t="str">
        <f>'2010'!B49</f>
        <v>Pennsylvania</v>
      </c>
      <c r="C147" s="55">
        <f>'2010'!C49</f>
        <v>12577555</v>
      </c>
      <c r="D147" s="55">
        <f>'2010'!E49</f>
        <v>11053022</v>
      </c>
      <c r="E147" s="55">
        <f>'2010'!G49</f>
        <v>1239199</v>
      </c>
      <c r="F147">
        <v>209810</v>
      </c>
      <c r="G147" s="56">
        <f t="shared" si="12"/>
        <v>1.668130252660394E-2</v>
      </c>
      <c r="H147" s="56">
        <f t="shared" si="13"/>
        <v>2.2685967185196169E-2</v>
      </c>
      <c r="I147" s="56">
        <f t="shared" si="14"/>
        <v>4.0544931816230444E-2</v>
      </c>
    </row>
    <row r="148" spans="1:9" x14ac:dyDescent="0.25">
      <c r="A148">
        <v>2010</v>
      </c>
      <c r="B148" s="55" t="str">
        <f>'2010'!B50</f>
        <v>Rhode Island</v>
      </c>
      <c r="C148" s="55">
        <f>'2010'!C50</f>
        <v>1042240</v>
      </c>
      <c r="D148" s="55">
        <f>'2010'!E50</f>
        <v>900283</v>
      </c>
      <c r="E148" s="55">
        <f>'2010'!G50</f>
        <v>99603</v>
      </c>
      <c r="F148">
        <v>24948</v>
      </c>
      <c r="G148" s="56">
        <f t="shared" si="12"/>
        <v>2.3936905127417869E-2</v>
      </c>
      <c r="H148" s="56">
        <f t="shared" si="13"/>
        <v>4.0637473134786613E-2</v>
      </c>
      <c r="I148" s="56">
        <f t="shared" si="14"/>
        <v>3.3597586920628068E-3</v>
      </c>
    </row>
    <row r="149" spans="1:9" x14ac:dyDescent="0.25">
      <c r="A149">
        <v>2010</v>
      </c>
      <c r="B149" s="55" t="str">
        <f>'2010'!B51</f>
        <v>South Carolina</v>
      </c>
      <c r="C149" s="55">
        <f>'2010'!C51</f>
        <v>4577399</v>
      </c>
      <c r="D149" s="55">
        <f>'2010'!E51</f>
        <v>3870879</v>
      </c>
      <c r="E149" s="55">
        <f>'2010'!G51</f>
        <v>537961</v>
      </c>
      <c r="F149">
        <v>117569</v>
      </c>
      <c r="G149" s="56">
        <f t="shared" si="12"/>
        <v>2.568467376341892E-2</v>
      </c>
      <c r="H149" s="56">
        <f t="shared" si="13"/>
        <v>3.6824187710094748E-2</v>
      </c>
      <c r="I149" s="56">
        <f t="shared" si="14"/>
        <v>1.4755676309957017E-2</v>
      </c>
    </row>
    <row r="150" spans="1:9" x14ac:dyDescent="0.25">
      <c r="A150">
        <v>2010</v>
      </c>
      <c r="B150" s="55" t="str">
        <f>'2010'!B52</f>
        <v>South Dakota</v>
      </c>
      <c r="C150" s="55">
        <f>'2010'!C52</f>
        <v>805616</v>
      </c>
      <c r="D150" s="55">
        <f>'2010'!E52</f>
        <v>680993</v>
      </c>
      <c r="E150" s="55">
        <f>'2010'!G52</f>
        <v>96805</v>
      </c>
      <c r="F150">
        <v>27915</v>
      </c>
      <c r="G150" s="56">
        <f t="shared" si="12"/>
        <v>3.4650503465670987E-2</v>
      </c>
      <c r="H150" s="56">
        <f t="shared" si="13"/>
        <v>3.4530098707076323E-2</v>
      </c>
      <c r="I150" s="56">
        <f t="shared" si="14"/>
        <v>2.5969789669028922E-3</v>
      </c>
    </row>
    <row r="151" spans="1:9" x14ac:dyDescent="0.25">
      <c r="A151">
        <v>2010</v>
      </c>
      <c r="B151" s="55" t="str">
        <f>'2010'!B53</f>
        <v>Tennessee</v>
      </c>
      <c r="C151" s="55">
        <f>'2010'!C53</f>
        <v>6282706</v>
      </c>
      <c r="D151" s="55">
        <f>'2010'!E53</f>
        <v>5299496</v>
      </c>
      <c r="E151" s="55">
        <f>'2010'!G53</f>
        <v>801355</v>
      </c>
      <c r="F151">
        <v>143135</v>
      </c>
      <c r="G151" s="56">
        <f t="shared" si="12"/>
        <v>2.2782380713023975E-2</v>
      </c>
      <c r="H151" s="56">
        <f t="shared" si="13"/>
        <v>2.8945330244642992E-2</v>
      </c>
      <c r="I151" s="56">
        <f t="shared" si="14"/>
        <v>2.0252893856669434E-2</v>
      </c>
    </row>
    <row r="152" spans="1:9" x14ac:dyDescent="0.25">
      <c r="A152">
        <v>2010</v>
      </c>
      <c r="B152" s="55" t="str">
        <f>'2010'!B54</f>
        <v>Texas</v>
      </c>
      <c r="C152" s="55">
        <f>'2010'!C54</f>
        <v>24899075</v>
      </c>
      <c r="D152" s="55">
        <f>'2010'!E54</f>
        <v>20500156</v>
      </c>
      <c r="E152" s="55">
        <f>'2010'!G54</f>
        <v>3740344</v>
      </c>
      <c r="F152">
        <v>411641</v>
      </c>
      <c r="G152" s="56">
        <f t="shared" si="12"/>
        <v>1.6532381222997241E-2</v>
      </c>
      <c r="H152" s="56">
        <f t="shared" si="13"/>
        <v>2.6449777752788006E-2</v>
      </c>
      <c r="I152" s="56">
        <f t="shared" si="14"/>
        <v>8.0264510722649035E-2</v>
      </c>
    </row>
    <row r="153" spans="1:9" x14ac:dyDescent="0.25">
      <c r="A153">
        <v>2010</v>
      </c>
      <c r="B153" s="55" t="str">
        <f>'2010'!B55</f>
        <v>Utah</v>
      </c>
      <c r="C153" s="55">
        <f>'2010'!C55</f>
        <v>2724064</v>
      </c>
      <c r="D153" s="55">
        <f>'2010'!E55</f>
        <v>2240636</v>
      </c>
      <c r="E153" s="55">
        <f>'2010'!G55</f>
        <v>388410</v>
      </c>
      <c r="F153">
        <v>75541</v>
      </c>
      <c r="G153" s="56">
        <f t="shared" si="12"/>
        <v>2.7730993104420454E-2</v>
      </c>
      <c r="H153" s="56">
        <f t="shared" si="13"/>
        <v>3.4880971959542803E-2</v>
      </c>
      <c r="I153" s="56">
        <f t="shared" si="14"/>
        <v>8.7812765790368612E-3</v>
      </c>
    </row>
    <row r="154" spans="1:9" x14ac:dyDescent="0.25">
      <c r="A154">
        <v>2010</v>
      </c>
      <c r="B154" s="55" t="str">
        <f>'2010'!B56</f>
        <v>Vermont</v>
      </c>
      <c r="C154" s="55">
        <f>'2010'!C56</f>
        <v>619363</v>
      </c>
      <c r="D154" s="55">
        <f>'2010'!E56</f>
        <v>534975</v>
      </c>
      <c r="E154" s="55">
        <f>'2010'!G56</f>
        <v>59032</v>
      </c>
      <c r="F154">
        <v>18380</v>
      </c>
      <c r="G154" s="56">
        <f t="shared" si="12"/>
        <v>2.967565062814537E-2</v>
      </c>
      <c r="H154" s="56">
        <f t="shared" si="13"/>
        <v>4.0938835545552443E-2</v>
      </c>
      <c r="I154" s="56">
        <f t="shared" si="14"/>
        <v>1.9965748990559721E-3</v>
      </c>
    </row>
    <row r="155" spans="1:9" x14ac:dyDescent="0.25">
      <c r="A155">
        <v>2010</v>
      </c>
      <c r="B155" s="55" t="str">
        <f>'2010'!B57</f>
        <v>Virginia</v>
      </c>
      <c r="C155" s="55">
        <f>'2010'!C57</f>
        <v>7930773</v>
      </c>
      <c r="D155" s="55">
        <f>'2010'!E57</f>
        <v>6752310</v>
      </c>
      <c r="E155" s="55">
        <f>'2010'!G57</f>
        <v>870491</v>
      </c>
      <c r="F155">
        <v>232002</v>
      </c>
      <c r="G155" s="56">
        <f t="shared" si="12"/>
        <v>2.925339055852437E-2</v>
      </c>
      <c r="H155" s="56">
        <f t="shared" si="13"/>
        <v>3.8832532465624722E-2</v>
      </c>
      <c r="I155" s="56">
        <f t="shared" si="14"/>
        <v>2.5565592878345703E-2</v>
      </c>
    </row>
    <row r="156" spans="1:9" x14ac:dyDescent="0.25">
      <c r="A156">
        <v>2010</v>
      </c>
      <c r="B156" s="55" t="str">
        <f>'2010'!B58</f>
        <v>Washington</v>
      </c>
      <c r="C156" s="55">
        <f>'2010'!C58</f>
        <v>6661321</v>
      </c>
      <c r="D156" s="55">
        <f>'2010'!E58</f>
        <v>5464985</v>
      </c>
      <c r="E156" s="55">
        <f>'2010'!G58</f>
        <v>946923</v>
      </c>
      <c r="F156">
        <v>166162</v>
      </c>
      <c r="G156" s="56">
        <f t="shared" si="12"/>
        <v>2.494430158822852E-2</v>
      </c>
      <c r="H156" s="56">
        <f t="shared" si="13"/>
        <v>3.7441972845926506E-2</v>
      </c>
      <c r="I156" s="56">
        <f t="shared" si="14"/>
        <v>2.1473394928586995E-2</v>
      </c>
    </row>
    <row r="157" spans="1:9" x14ac:dyDescent="0.25">
      <c r="A157">
        <v>2010</v>
      </c>
      <c r="B157" s="55" t="str">
        <f>'2010'!B59</f>
        <v>West Virginia</v>
      </c>
      <c r="C157" s="55">
        <f>'2010'!C59</f>
        <v>1833535</v>
      </c>
      <c r="D157" s="55">
        <f>'2010'!E59</f>
        <v>1625125</v>
      </c>
      <c r="E157" s="55">
        <f>'2010'!G59</f>
        <v>166168</v>
      </c>
      <c r="F157">
        <v>49349</v>
      </c>
      <c r="G157" s="56">
        <f t="shared" si="12"/>
        <v>2.6914675749303941E-2</v>
      </c>
      <c r="H157" s="56">
        <f t="shared" si="13"/>
        <v>2.3038556667857445E-2</v>
      </c>
      <c r="I157" s="56">
        <f t="shared" si="14"/>
        <v>5.9105725681718024E-3</v>
      </c>
    </row>
    <row r="158" spans="1:9" x14ac:dyDescent="0.25">
      <c r="A158">
        <v>2010</v>
      </c>
      <c r="B158" s="55" t="str">
        <f>'2010'!B60</f>
        <v>Wisconsin</v>
      </c>
      <c r="C158" s="55">
        <f>'2010'!C60</f>
        <v>5623196</v>
      </c>
      <c r="D158" s="55">
        <f>'2010'!E60</f>
        <v>4824045</v>
      </c>
      <c r="E158" s="55">
        <f>'2010'!G60</f>
        <v>691592</v>
      </c>
      <c r="F158">
        <v>111240</v>
      </c>
      <c r="G158" s="56">
        <f t="shared" si="12"/>
        <v>1.9782344417658571E-2</v>
      </c>
      <c r="H158" s="56">
        <f t="shared" si="13"/>
        <v>1.9127734476977149E-2</v>
      </c>
      <c r="I158" s="56">
        <f t="shared" si="14"/>
        <v>1.8126901326155978E-2</v>
      </c>
    </row>
    <row r="159" spans="1:9" x14ac:dyDescent="0.25">
      <c r="A159">
        <v>2010</v>
      </c>
      <c r="B159" s="55" t="str">
        <f>'2010'!B61</f>
        <v>Wyoming</v>
      </c>
      <c r="C159" s="55">
        <f>'2010'!C61</f>
        <v>556954</v>
      </c>
      <c r="D159" s="55">
        <f>'2010'!E61</f>
        <v>444614</v>
      </c>
      <c r="E159" s="55">
        <f>'2010'!G61</f>
        <v>82255</v>
      </c>
      <c r="F159">
        <v>28186</v>
      </c>
      <c r="G159" s="56">
        <f t="shared" si="12"/>
        <v>5.0607411024967949E-2</v>
      </c>
      <c r="H159" s="56">
        <f t="shared" si="13"/>
        <v>5.4017028336271936E-2</v>
      </c>
      <c r="I159" s="56">
        <f t="shared" si="14"/>
        <v>1.7953936162296098E-3</v>
      </c>
    </row>
    <row r="160" spans="1:9" x14ac:dyDescent="0.25">
      <c r="A160">
        <v>2010</v>
      </c>
      <c r="B160" s="55" t="str">
        <f>'2010'!B62</f>
        <v>Puerto Rico</v>
      </c>
      <c r="C160" s="55">
        <f>'2010'!C62</f>
        <v>3676493</v>
      </c>
      <c r="D160" s="55">
        <f>'2010'!E62</f>
        <v>3392179</v>
      </c>
      <c r="E160" s="55">
        <f>'2010'!G62</f>
        <v>247593</v>
      </c>
      <c r="F160">
        <v>59885</v>
      </c>
      <c r="G160" s="56">
        <f t="shared" si="12"/>
        <v>1.6288620704568185E-2</v>
      </c>
      <c r="H160" s="56">
        <f t="shared" si="13"/>
        <v>9.9880511128404154E-3</v>
      </c>
      <c r="I160" s="56">
        <f t="shared" si="14"/>
        <v>1.1851521063342479E-2</v>
      </c>
    </row>
    <row r="161" spans="2:5" x14ac:dyDescent="0.25">
      <c r="B161" s="55"/>
      <c r="C161" s="55"/>
      <c r="D161" s="55"/>
      <c r="E161" s="55"/>
    </row>
    <row r="162" spans="2:5" x14ac:dyDescent="0.25">
      <c r="B162" s="55"/>
      <c r="C162" s="55"/>
      <c r="D162" s="55"/>
      <c r="E162" s="55"/>
    </row>
    <row r="163" spans="2:5" x14ac:dyDescent="0.25">
      <c r="B163" s="55"/>
      <c r="C163" s="55"/>
      <c r="D163" s="55"/>
      <c r="E163" s="55"/>
    </row>
    <row r="164" spans="2:5" x14ac:dyDescent="0.25">
      <c r="B164" s="55"/>
      <c r="C164" s="55"/>
      <c r="D164" s="55"/>
      <c r="E164" s="55"/>
    </row>
    <row r="165" spans="2:5" x14ac:dyDescent="0.25">
      <c r="B165" s="55"/>
      <c r="C165" s="55"/>
      <c r="D165" s="55"/>
      <c r="E165" s="55"/>
    </row>
    <row r="166" spans="2:5" x14ac:dyDescent="0.25">
      <c r="B166" s="55"/>
      <c r="C166" s="55"/>
      <c r="D166" s="55"/>
      <c r="E166" s="55"/>
    </row>
    <row r="167" spans="2:5" x14ac:dyDescent="0.25">
      <c r="B167" s="55"/>
      <c r="C167" s="55"/>
      <c r="D167" s="55"/>
      <c r="E167" s="55"/>
    </row>
    <row r="168" spans="2:5" x14ac:dyDescent="0.25">
      <c r="B168" s="55"/>
      <c r="C168" s="55"/>
      <c r="D168" s="55"/>
      <c r="E168" s="55"/>
    </row>
    <row r="169" spans="2:5" x14ac:dyDescent="0.25">
      <c r="B169" s="55"/>
      <c r="C169" s="55"/>
      <c r="D169" s="55"/>
      <c r="E169" s="55"/>
    </row>
    <row r="170" spans="2:5" x14ac:dyDescent="0.25">
      <c r="B170" s="55"/>
      <c r="C170" s="55"/>
      <c r="D170" s="55"/>
      <c r="E170" s="55"/>
    </row>
    <row r="171" spans="2:5" x14ac:dyDescent="0.25">
      <c r="B171" s="55"/>
      <c r="C171" s="55"/>
      <c r="D171" s="55"/>
      <c r="E171" s="55"/>
    </row>
    <row r="172" spans="2:5" x14ac:dyDescent="0.25">
      <c r="B172" s="55"/>
      <c r="C172" s="55"/>
      <c r="D172" s="55"/>
      <c r="E172" s="55"/>
    </row>
    <row r="173" spans="2:5" x14ac:dyDescent="0.25">
      <c r="B173" s="55"/>
      <c r="C173" s="55"/>
      <c r="D173" s="55"/>
      <c r="E173" s="55"/>
    </row>
    <row r="174" spans="2:5" x14ac:dyDescent="0.25">
      <c r="B174" s="55"/>
      <c r="C174" s="55"/>
      <c r="D174" s="55"/>
      <c r="E174" s="55"/>
    </row>
    <row r="175" spans="2:5" x14ac:dyDescent="0.25">
      <c r="B175" s="55"/>
      <c r="C175" s="55"/>
      <c r="D175" s="55"/>
      <c r="E175" s="55"/>
    </row>
    <row r="176" spans="2:5" x14ac:dyDescent="0.25">
      <c r="B176" s="55"/>
      <c r="C176" s="55"/>
      <c r="D176" s="55"/>
      <c r="E176" s="55"/>
    </row>
    <row r="177" spans="2:5" x14ac:dyDescent="0.25">
      <c r="B177" s="55"/>
      <c r="C177" s="55"/>
      <c r="D177" s="55"/>
      <c r="E177" s="55"/>
    </row>
    <row r="178" spans="2:5" x14ac:dyDescent="0.25">
      <c r="B178" s="55"/>
      <c r="C178" s="55"/>
      <c r="D178" s="55"/>
      <c r="E178" s="55"/>
    </row>
    <row r="179" spans="2:5" x14ac:dyDescent="0.25">
      <c r="B179" s="55"/>
      <c r="C179" s="55"/>
      <c r="D179" s="55"/>
      <c r="E179" s="55"/>
    </row>
    <row r="180" spans="2:5" x14ac:dyDescent="0.25">
      <c r="B180" s="55"/>
      <c r="C180" s="55"/>
      <c r="D180" s="55"/>
      <c r="E180" s="55"/>
    </row>
    <row r="181" spans="2:5" x14ac:dyDescent="0.25">
      <c r="B181" s="55"/>
      <c r="C181" s="55"/>
      <c r="D181" s="55"/>
      <c r="E181" s="55"/>
    </row>
    <row r="182" spans="2:5" x14ac:dyDescent="0.25">
      <c r="B182" s="55"/>
      <c r="C182" s="55"/>
      <c r="D182" s="55"/>
      <c r="E182" s="55"/>
    </row>
    <row r="183" spans="2:5" x14ac:dyDescent="0.25">
      <c r="B183" s="55"/>
      <c r="C183" s="55"/>
      <c r="D183" s="55"/>
      <c r="E183" s="55"/>
    </row>
    <row r="184" spans="2:5" x14ac:dyDescent="0.25">
      <c r="B184" s="55"/>
      <c r="C184" s="55"/>
      <c r="D184" s="55"/>
      <c r="E184" s="55"/>
    </row>
    <row r="185" spans="2:5" x14ac:dyDescent="0.25">
      <c r="B185" s="55"/>
      <c r="C185" s="55"/>
      <c r="D185" s="55"/>
      <c r="E185" s="55"/>
    </row>
    <row r="186" spans="2:5" x14ac:dyDescent="0.25">
      <c r="B186" s="55"/>
      <c r="C186" s="55"/>
      <c r="D186" s="55"/>
      <c r="E186" s="55"/>
    </row>
    <row r="187" spans="2:5" x14ac:dyDescent="0.25">
      <c r="B187" s="55"/>
      <c r="C187" s="55"/>
      <c r="D187" s="55"/>
      <c r="E187" s="55"/>
    </row>
    <row r="188" spans="2:5" x14ac:dyDescent="0.25">
      <c r="B188" s="55"/>
      <c r="C188" s="55"/>
      <c r="D188" s="55"/>
      <c r="E188" s="55"/>
    </row>
    <row r="189" spans="2:5" x14ac:dyDescent="0.25">
      <c r="B189" s="55"/>
      <c r="C189" s="55"/>
      <c r="D189" s="55"/>
      <c r="E189" s="55"/>
    </row>
    <row r="190" spans="2:5" x14ac:dyDescent="0.25">
      <c r="B190" s="55"/>
      <c r="C190" s="55"/>
      <c r="D190" s="55"/>
      <c r="E190" s="55"/>
    </row>
    <row r="191" spans="2:5" x14ac:dyDescent="0.25">
      <c r="B191" s="55"/>
      <c r="C191" s="55"/>
      <c r="D191" s="55"/>
      <c r="E191" s="55"/>
    </row>
    <row r="192" spans="2:5" x14ac:dyDescent="0.25">
      <c r="B192" s="55"/>
      <c r="C192" s="55"/>
      <c r="D192" s="55"/>
      <c r="E192" s="55"/>
    </row>
    <row r="193" spans="2:5" x14ac:dyDescent="0.25">
      <c r="B193" s="55"/>
      <c r="C193" s="55"/>
      <c r="D193" s="55"/>
      <c r="E193" s="55"/>
    </row>
    <row r="194" spans="2:5" x14ac:dyDescent="0.25">
      <c r="B194" s="55"/>
      <c r="C194" s="55"/>
      <c r="D194" s="55"/>
      <c r="E194" s="55"/>
    </row>
    <row r="195" spans="2:5" x14ac:dyDescent="0.25">
      <c r="B195" s="55"/>
      <c r="C195" s="55"/>
      <c r="D195" s="55"/>
      <c r="E195" s="55"/>
    </row>
    <row r="196" spans="2:5" x14ac:dyDescent="0.25">
      <c r="B196" s="55"/>
      <c r="C196" s="55"/>
      <c r="D196" s="55"/>
      <c r="E196" s="55"/>
    </row>
    <row r="197" spans="2:5" x14ac:dyDescent="0.25">
      <c r="B197" s="55"/>
      <c r="C197" s="55"/>
      <c r="D197" s="55"/>
      <c r="E197" s="55"/>
    </row>
    <row r="198" spans="2:5" x14ac:dyDescent="0.25">
      <c r="B198" s="55"/>
      <c r="C198" s="55"/>
      <c r="D198" s="55"/>
      <c r="E198" s="55"/>
    </row>
    <row r="199" spans="2:5" x14ac:dyDescent="0.25">
      <c r="B199" s="55"/>
      <c r="C199" s="55"/>
      <c r="D199" s="55"/>
      <c r="E199" s="55"/>
    </row>
    <row r="200" spans="2:5" x14ac:dyDescent="0.25">
      <c r="B200" s="55"/>
      <c r="C200" s="55"/>
      <c r="D200" s="55"/>
      <c r="E200" s="55"/>
    </row>
    <row r="201" spans="2:5" x14ac:dyDescent="0.25">
      <c r="B201" s="55"/>
      <c r="C201" s="55"/>
      <c r="D201" s="55"/>
      <c r="E201" s="55"/>
    </row>
    <row r="202" spans="2:5" x14ac:dyDescent="0.25">
      <c r="B202" s="55"/>
      <c r="C202" s="55"/>
      <c r="D202" s="55"/>
      <c r="E202" s="55"/>
    </row>
    <row r="203" spans="2:5" x14ac:dyDescent="0.25">
      <c r="B203" s="55"/>
      <c r="C203" s="55"/>
      <c r="D203" s="55"/>
      <c r="E203" s="55"/>
    </row>
    <row r="204" spans="2:5" x14ac:dyDescent="0.25">
      <c r="B204" s="55"/>
      <c r="C204" s="55"/>
      <c r="D204" s="55"/>
      <c r="E204" s="55"/>
    </row>
  </sheetData>
  <sortState ref="B3:H54">
    <sortCondition descending="1" ref="H3:H5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workbookViewId="0">
      <selection activeCell="C5" sqref="C5"/>
    </sheetView>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x14ac:dyDescent="0.25">
      <c r="B1" s="52" t="s">
        <v>76</v>
      </c>
    </row>
    <row r="3" spans="2:3" s="53" customFormat="1" x14ac:dyDescent="0.25">
      <c r="B3" s="53" t="s">
        <v>75</v>
      </c>
    </row>
    <row r="5" spans="2:3" x14ac:dyDescent="0.25">
      <c r="C5" t="s">
        <v>110</v>
      </c>
    </row>
    <row r="6" spans="2:3" x14ac:dyDescent="0.25">
      <c r="C6" t="s">
        <v>77</v>
      </c>
    </row>
    <row r="7" spans="2:3" x14ac:dyDescent="0.25">
      <c r="C7" t="s">
        <v>78</v>
      </c>
    </row>
    <row r="8" spans="2:3" x14ac:dyDescent="0.25">
      <c r="C8" t="s">
        <v>109</v>
      </c>
    </row>
    <row r="9" spans="2:3" x14ac:dyDescent="0.25">
      <c r="C9" t="s">
        <v>79</v>
      </c>
    </row>
    <row r="10" spans="2:3" x14ac:dyDescent="0.25">
      <c r="C10" s="54" t="s">
        <v>80</v>
      </c>
    </row>
    <row r="11" spans="2:3" x14ac:dyDescent="0.25">
      <c r="C11" s="54" t="s">
        <v>81</v>
      </c>
    </row>
    <row r="12" spans="2:3" x14ac:dyDescent="0.25">
      <c r="C12" s="54" t="s">
        <v>82</v>
      </c>
    </row>
    <row r="13" spans="2:3" x14ac:dyDescent="0.25">
      <c r="C13" t="s">
        <v>83</v>
      </c>
    </row>
    <row r="14" spans="2:3" x14ac:dyDescent="0.25">
      <c r="C14" t="s">
        <v>108</v>
      </c>
    </row>
    <row r="16" spans="2:3" s="53" customFormat="1" x14ac:dyDescent="0.25">
      <c r="B16" s="53" t="s">
        <v>84</v>
      </c>
    </row>
    <row r="18" spans="2:10" x14ac:dyDescent="0.25">
      <c r="C18" t="s">
        <v>85</v>
      </c>
      <c r="E18" t="s">
        <v>86</v>
      </c>
    </row>
    <row r="19" spans="2:10" x14ac:dyDescent="0.25">
      <c r="C19" t="s">
        <v>87</v>
      </c>
      <c r="E19" s="35" t="s">
        <v>88</v>
      </c>
      <c r="G19" s="110">
        <f ca="1">DATE(2014,4,20)-TODAY()</f>
        <v>0</v>
      </c>
      <c r="H19" s="110"/>
      <c r="I19" s="110"/>
      <c r="J19" s="110"/>
    </row>
    <row r="21" spans="2:10" s="53" customFormat="1" x14ac:dyDescent="0.25">
      <c r="B21" s="53" t="s">
        <v>89</v>
      </c>
    </row>
    <row r="23" spans="2:10" x14ac:dyDescent="0.25">
      <c r="C23" s="35" t="s">
        <v>90</v>
      </c>
    </row>
    <row r="24" spans="2:10" x14ac:dyDescent="0.25">
      <c r="C24" s="50" t="s">
        <v>91</v>
      </c>
    </row>
    <row r="25" spans="2:10" x14ac:dyDescent="0.25">
      <c r="C25" s="50" t="s">
        <v>92</v>
      </c>
    </row>
    <row r="26" spans="2:10" x14ac:dyDescent="0.25">
      <c r="C26" s="50" t="s">
        <v>93</v>
      </c>
    </row>
    <row r="27" spans="2:10" x14ac:dyDescent="0.25">
      <c r="C27" s="50"/>
    </row>
    <row r="28" spans="2:10" x14ac:dyDescent="0.25">
      <c r="C28" s="35" t="s">
        <v>94</v>
      </c>
    </row>
    <row r="29" spans="2:10" x14ac:dyDescent="0.25">
      <c r="C29" s="51" t="s">
        <v>96</v>
      </c>
    </row>
    <row r="30" spans="2:10" x14ac:dyDescent="0.25">
      <c r="C30" s="50" t="s">
        <v>95</v>
      </c>
    </row>
    <row r="31" spans="2:10" x14ac:dyDescent="0.25">
      <c r="C31" s="50" t="s">
        <v>93</v>
      </c>
    </row>
    <row r="33" spans="2:14" s="53" customFormat="1" x14ac:dyDescent="0.25">
      <c r="B33" s="53" t="s">
        <v>97</v>
      </c>
    </row>
    <row r="34" spans="2:14" x14ac:dyDescent="0.25">
      <c r="C34" t="s">
        <v>98</v>
      </c>
    </row>
    <row r="35" spans="2:14" x14ac:dyDescent="0.25">
      <c r="C35" s="50" t="s">
        <v>99</v>
      </c>
    </row>
    <row r="37" spans="2:14" x14ac:dyDescent="0.25">
      <c r="C37" t="s">
        <v>100</v>
      </c>
    </row>
    <row r="38" spans="2:14" x14ac:dyDescent="0.25">
      <c r="C38" s="50" t="s">
        <v>101</v>
      </c>
    </row>
    <row r="40" spans="2:14" x14ac:dyDescent="0.25">
      <c r="C40" t="s">
        <v>102</v>
      </c>
    </row>
    <row r="41" spans="2:14" x14ac:dyDescent="0.25">
      <c r="C41" s="50" t="s">
        <v>103</v>
      </c>
    </row>
    <row r="43" spans="2:14" s="53" customFormat="1" x14ac:dyDescent="0.25">
      <c r="B43" s="53" t="s">
        <v>105</v>
      </c>
    </row>
    <row r="44" spans="2:14" x14ac:dyDescent="0.25">
      <c r="C44" t="s">
        <v>106</v>
      </c>
    </row>
    <row r="46" spans="2:14" s="53" customFormat="1" x14ac:dyDescent="0.25">
      <c r="B46" s="53" t="s">
        <v>104</v>
      </c>
    </row>
    <row r="47" spans="2:14" ht="168" customHeight="1" x14ac:dyDescent="0.25">
      <c r="C47" s="108" t="s">
        <v>107</v>
      </c>
      <c r="D47" s="109"/>
      <c r="E47" s="109"/>
      <c r="F47" s="109"/>
      <c r="G47" s="109"/>
      <c r="H47" s="109"/>
      <c r="I47" s="109"/>
      <c r="J47" s="109"/>
      <c r="K47" s="109"/>
      <c r="L47" s="109"/>
      <c r="M47" s="109"/>
      <c r="N47" s="109"/>
    </row>
    <row r="48" spans="2:14" x14ac:dyDescent="0.25">
      <c r="C48" t="s">
        <v>111</v>
      </c>
    </row>
    <row r="49" spans="3:8" x14ac:dyDescent="0.25">
      <c r="C49" s="111" t="s">
        <v>112</v>
      </c>
      <c r="D49" s="111"/>
      <c r="E49" s="111"/>
      <c r="F49" s="111"/>
      <c r="G49" s="111"/>
      <c r="H49" s="111"/>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J120"/>
  <sheetViews>
    <sheetView showGridLines="0" topLeftCell="A10" zoomScaleNormal="100" workbookViewId="0">
      <selection activeCell="B10" sqref="B10"/>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4" x14ac:dyDescent="0.25">
      <c r="B2" s="26" t="s">
        <v>0</v>
      </c>
    </row>
    <row r="3" spans="2:114" x14ac:dyDescent="0.25">
      <c r="B3" s="27" t="s">
        <v>1</v>
      </c>
    </row>
    <row r="4" spans="2:114" x14ac:dyDescent="0.25">
      <c r="B4" s="27" t="s">
        <v>2</v>
      </c>
    </row>
    <row r="5" spans="2:114" x14ac:dyDescent="0.25">
      <c r="B5" s="19" t="s">
        <v>3</v>
      </c>
    </row>
    <row r="6" spans="2: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4" ht="15.75" customHeight="1" x14ac:dyDescent="0.25">
      <c r="B7" s="112" t="s">
        <v>4</v>
      </c>
      <c r="C7" s="112" t="s">
        <v>5</v>
      </c>
      <c r="D7" s="112"/>
      <c r="E7" s="112" t="s">
        <v>6</v>
      </c>
      <c r="F7" s="112"/>
      <c r="G7" s="112" t="s">
        <v>7</v>
      </c>
      <c r="H7" s="11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4" ht="15" customHeight="1" x14ac:dyDescent="0.25">
      <c r="B8" s="112"/>
      <c r="C8" s="112"/>
      <c r="D8" s="112"/>
      <c r="E8" s="112"/>
      <c r="F8" s="112"/>
      <c r="G8" s="112"/>
      <c r="H8" s="11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4" s="35" customFormat="1" x14ac:dyDescent="0.25">
      <c r="B9" s="112"/>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4" x14ac:dyDescent="0.25">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row>
    <row r="11" spans="2:114" x14ac:dyDescent="0.25">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row>
    <row r="12" spans="2:114" x14ac:dyDescent="0.25">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row>
    <row r="13" spans="2:114" x14ac:dyDescent="0.25">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row>
    <row r="14" spans="2:114" x14ac:dyDescent="0.25">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row>
    <row r="15" spans="2:114" x14ac:dyDescent="0.25">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row>
    <row r="16" spans="2:114" x14ac:dyDescent="0.25">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row>
    <row r="17" spans="2:114" x14ac:dyDescent="0.25">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row>
    <row r="18" spans="2:114" x14ac:dyDescent="0.25">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row>
    <row r="19" spans="2:114" x14ac:dyDescent="0.25">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row>
    <row r="20" spans="2:114" x14ac:dyDescent="0.25">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row>
    <row r="21" spans="2:114" x14ac:dyDescent="0.25">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row>
    <row r="22" spans="2:114" x14ac:dyDescent="0.25">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row>
    <row r="23" spans="2:114" x14ac:dyDescent="0.25">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row>
    <row r="24" spans="2:114" x14ac:dyDescent="0.25">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row>
    <row r="25" spans="2:114" x14ac:dyDescent="0.25">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row>
    <row r="26" spans="2:114" x14ac:dyDescent="0.25">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row>
    <row r="27" spans="2:114" x14ac:dyDescent="0.25">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row>
    <row r="28" spans="2:114" x14ac:dyDescent="0.25">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row>
    <row r="29" spans="2:114" x14ac:dyDescent="0.25">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row>
    <row r="30" spans="2:114" x14ac:dyDescent="0.25">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row>
    <row r="31" spans="2:114" x14ac:dyDescent="0.25">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row>
    <row r="32" spans="2:114" x14ac:dyDescent="0.25">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row>
    <row r="33" spans="2:114" x14ac:dyDescent="0.25">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row>
    <row r="34" spans="2:114" x14ac:dyDescent="0.25">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row>
    <row r="35" spans="2:114" x14ac:dyDescent="0.25">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row>
    <row r="36" spans="2:114" x14ac:dyDescent="0.25">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row>
    <row r="37" spans="2:114" x14ac:dyDescent="0.25">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row>
    <row r="38" spans="2:114" x14ac:dyDescent="0.25">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row>
    <row r="39" spans="2:114" x14ac:dyDescent="0.25">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row>
    <row r="40" spans="2:114" x14ac:dyDescent="0.25">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row>
    <row r="41" spans="2:114" x14ac:dyDescent="0.25">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row>
    <row r="42" spans="2:114" x14ac:dyDescent="0.25">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row>
    <row r="43" spans="2:114" x14ac:dyDescent="0.25">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row>
    <row r="44" spans="2:114" x14ac:dyDescent="0.25">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row>
    <row r="45" spans="2:114" x14ac:dyDescent="0.25">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row>
    <row r="46" spans="2:114" x14ac:dyDescent="0.25">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row>
    <row r="47" spans="2:114" x14ac:dyDescent="0.25">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row>
    <row r="48" spans="2:114" x14ac:dyDescent="0.25">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row>
    <row r="49" spans="2:114" x14ac:dyDescent="0.25">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row>
    <row r="50" spans="2:114" x14ac:dyDescent="0.25">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row>
    <row r="51" spans="2:114" x14ac:dyDescent="0.25">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row>
    <row r="52" spans="2:114" x14ac:dyDescent="0.25">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row>
    <row r="53" spans="2:114" x14ac:dyDescent="0.25">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row>
    <row r="54" spans="2:114" x14ac:dyDescent="0.25">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row>
    <row r="55" spans="2:114" x14ac:dyDescent="0.25">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row>
    <row r="56" spans="2:114" x14ac:dyDescent="0.25">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row>
    <row r="57" spans="2:114" x14ac:dyDescent="0.25">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row>
    <row r="58" spans="2:114" x14ac:dyDescent="0.25">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row>
    <row r="59" spans="2:114" x14ac:dyDescent="0.25">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row>
    <row r="60" spans="2:114" x14ac:dyDescent="0.25">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row>
    <row r="61" spans="2:114" x14ac:dyDescent="0.25">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row>
    <row r="62" spans="2:114" x14ac:dyDescent="0.25">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row>
    <row r="66" spans="9:114"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4"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4"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4" x14ac:dyDescent="0.25">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4" x14ac:dyDescent="0.25">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4" x14ac:dyDescent="0.25">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4" x14ac:dyDescent="0.25">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4" x14ac:dyDescent="0.25">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4" x14ac:dyDescent="0.25">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4"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4"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4"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4"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4"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4"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120"/>
  <sheetViews>
    <sheetView showGridLines="0" zoomScaleNormal="100" workbookViewId="0">
      <selection activeCell="C11" sqref="C11"/>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x14ac:dyDescent="0.25">
      <c r="B2" s="26" t="s">
        <v>69</v>
      </c>
    </row>
    <row r="3" spans="2:120" x14ac:dyDescent="0.25">
      <c r="B3" s="27" t="s">
        <v>67</v>
      </c>
    </row>
    <row r="4" spans="2:120" x14ac:dyDescent="0.25">
      <c r="B4" s="27" t="s">
        <v>2</v>
      </c>
    </row>
    <row r="5" spans="2:120" x14ac:dyDescent="0.25">
      <c r="B5" s="19" t="s">
        <v>68</v>
      </c>
    </row>
    <row r="6" spans="2:120"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x14ac:dyDescent="0.25">
      <c r="B7" s="113" t="s">
        <v>4</v>
      </c>
      <c r="C7" s="112" t="s">
        <v>5</v>
      </c>
      <c r="D7" s="112"/>
      <c r="E7" s="112" t="s">
        <v>6</v>
      </c>
      <c r="F7" s="112"/>
      <c r="G7" s="112" t="s">
        <v>7</v>
      </c>
      <c r="H7" s="11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x14ac:dyDescent="0.25">
      <c r="B8" s="113"/>
      <c r="C8" s="112"/>
      <c r="D8" s="112"/>
      <c r="E8" s="112"/>
      <c r="F8" s="112"/>
      <c r="G8" s="112"/>
      <c r="H8" s="11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x14ac:dyDescent="0.25">
      <c r="B9" s="113"/>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x14ac:dyDescent="0.25">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x14ac:dyDescent="0.25">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x14ac:dyDescent="0.25">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x14ac:dyDescent="0.25">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x14ac:dyDescent="0.25">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x14ac:dyDescent="0.25">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x14ac:dyDescent="0.25">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x14ac:dyDescent="0.25">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x14ac:dyDescent="0.25">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x14ac:dyDescent="0.25">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x14ac:dyDescent="0.25">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x14ac:dyDescent="0.25">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x14ac:dyDescent="0.25">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x14ac:dyDescent="0.25">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x14ac:dyDescent="0.25">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x14ac:dyDescent="0.25">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x14ac:dyDescent="0.25">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x14ac:dyDescent="0.25">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x14ac:dyDescent="0.25">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x14ac:dyDescent="0.25">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x14ac:dyDescent="0.25">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x14ac:dyDescent="0.25">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x14ac:dyDescent="0.25">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x14ac:dyDescent="0.25">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x14ac:dyDescent="0.25">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x14ac:dyDescent="0.25">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x14ac:dyDescent="0.25">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x14ac:dyDescent="0.25">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x14ac:dyDescent="0.25">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x14ac:dyDescent="0.25">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x14ac:dyDescent="0.25">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x14ac:dyDescent="0.25">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x14ac:dyDescent="0.25">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x14ac:dyDescent="0.25">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x14ac:dyDescent="0.25">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x14ac:dyDescent="0.25">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x14ac:dyDescent="0.25">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x14ac:dyDescent="0.25">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x14ac:dyDescent="0.25">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x14ac:dyDescent="0.25">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x14ac:dyDescent="0.25">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x14ac:dyDescent="0.25">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x14ac:dyDescent="0.25">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x14ac:dyDescent="0.25">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x14ac:dyDescent="0.25">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x14ac:dyDescent="0.25">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x14ac:dyDescent="0.25">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x14ac:dyDescent="0.25">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x14ac:dyDescent="0.25">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x14ac:dyDescent="0.25">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x14ac:dyDescent="0.25">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x14ac:dyDescent="0.25">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x14ac:dyDescent="0.25">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x14ac:dyDescent="0.25">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x14ac:dyDescent="0.25">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x14ac:dyDescent="0.25">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x14ac:dyDescent="0.25">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x14ac:dyDescent="0.25">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x14ac:dyDescent="0.25">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pane ySplit="3" topLeftCell="A4" activePane="bottomLeft" state="frozen"/>
      <selection pane="bottomLeft" activeCell="E6" sqref="E6"/>
    </sheetView>
  </sheetViews>
  <sheetFormatPr defaultRowHeight="12.75" x14ac:dyDescent="0.2"/>
  <cols>
    <col min="1" max="10" width="9.140625" style="79"/>
    <col min="11" max="11" width="7.28515625" style="79" bestFit="1" customWidth="1"/>
    <col min="12" max="12" width="1" style="79" customWidth="1"/>
    <col min="13" max="13" width="25.7109375" style="79" bestFit="1" customWidth="1"/>
    <col min="14" max="14" width="13.7109375" style="79" bestFit="1" customWidth="1"/>
    <col min="15" max="266" width="9.140625" style="79"/>
    <col min="267" max="267" width="7.28515625" style="79" bestFit="1" customWidth="1"/>
    <col min="268" max="268" width="1" style="79" customWidth="1"/>
    <col min="269" max="269" width="25.7109375" style="79" bestFit="1" customWidth="1"/>
    <col min="270" max="270" width="13.7109375" style="79" bestFit="1" customWidth="1"/>
    <col min="271" max="522" width="9.140625" style="79"/>
    <col min="523" max="523" width="7.28515625" style="79" bestFit="1" customWidth="1"/>
    <col min="524" max="524" width="1" style="79" customWidth="1"/>
    <col min="525" max="525" width="25.7109375" style="79" bestFit="1" customWidth="1"/>
    <col min="526" max="526" width="13.7109375" style="79" bestFit="1" customWidth="1"/>
    <col min="527" max="778" width="9.140625" style="79"/>
    <col min="779" max="779" width="7.28515625" style="79" bestFit="1" customWidth="1"/>
    <col min="780" max="780" width="1" style="79" customWidth="1"/>
    <col min="781" max="781" width="25.7109375" style="79" bestFit="1" customWidth="1"/>
    <col min="782" max="782" width="13.7109375" style="79" bestFit="1" customWidth="1"/>
    <col min="783" max="1034" width="9.140625" style="79"/>
    <col min="1035" max="1035" width="7.28515625" style="79" bestFit="1" customWidth="1"/>
    <col min="1036" max="1036" width="1" style="79" customWidth="1"/>
    <col min="1037" max="1037" width="25.7109375" style="79" bestFit="1" customWidth="1"/>
    <col min="1038" max="1038" width="13.7109375" style="79" bestFit="1" customWidth="1"/>
    <col min="1039" max="1290" width="9.140625" style="79"/>
    <col min="1291" max="1291" width="7.28515625" style="79" bestFit="1" customWidth="1"/>
    <col min="1292" max="1292" width="1" style="79" customWidth="1"/>
    <col min="1293" max="1293" width="25.7109375" style="79" bestFit="1" customWidth="1"/>
    <col min="1294" max="1294" width="13.7109375" style="79" bestFit="1" customWidth="1"/>
    <col min="1295" max="1546" width="9.140625" style="79"/>
    <col min="1547" max="1547" width="7.28515625" style="79" bestFit="1" customWidth="1"/>
    <col min="1548" max="1548" width="1" style="79" customWidth="1"/>
    <col min="1549" max="1549" width="25.7109375" style="79" bestFit="1" customWidth="1"/>
    <col min="1550" max="1550" width="13.7109375" style="79" bestFit="1" customWidth="1"/>
    <col min="1551" max="1802" width="9.140625" style="79"/>
    <col min="1803" max="1803" width="7.28515625" style="79" bestFit="1" customWidth="1"/>
    <col min="1804" max="1804" width="1" style="79" customWidth="1"/>
    <col min="1805" max="1805" width="25.7109375" style="79" bestFit="1" customWidth="1"/>
    <col min="1806" max="1806" width="13.7109375" style="79" bestFit="1" customWidth="1"/>
    <col min="1807" max="2058" width="9.140625" style="79"/>
    <col min="2059" max="2059" width="7.28515625" style="79" bestFit="1" customWidth="1"/>
    <col min="2060" max="2060" width="1" style="79" customWidth="1"/>
    <col min="2061" max="2061" width="25.7109375" style="79" bestFit="1" customWidth="1"/>
    <col min="2062" max="2062" width="13.7109375" style="79" bestFit="1" customWidth="1"/>
    <col min="2063" max="2314" width="9.140625" style="79"/>
    <col min="2315" max="2315" width="7.28515625" style="79" bestFit="1" customWidth="1"/>
    <col min="2316" max="2316" width="1" style="79" customWidth="1"/>
    <col min="2317" max="2317" width="25.7109375" style="79" bestFit="1" customWidth="1"/>
    <col min="2318" max="2318" width="13.7109375" style="79" bestFit="1" customWidth="1"/>
    <col min="2319" max="2570" width="9.140625" style="79"/>
    <col min="2571" max="2571" width="7.28515625" style="79" bestFit="1" customWidth="1"/>
    <col min="2572" max="2572" width="1" style="79" customWidth="1"/>
    <col min="2573" max="2573" width="25.7109375" style="79" bestFit="1" customWidth="1"/>
    <col min="2574" max="2574" width="13.7109375" style="79" bestFit="1" customWidth="1"/>
    <col min="2575" max="2826" width="9.140625" style="79"/>
    <col min="2827" max="2827" width="7.28515625" style="79" bestFit="1" customWidth="1"/>
    <col min="2828" max="2828" width="1" style="79" customWidth="1"/>
    <col min="2829" max="2829" width="25.7109375" style="79" bestFit="1" customWidth="1"/>
    <col min="2830" max="2830" width="13.7109375" style="79" bestFit="1" customWidth="1"/>
    <col min="2831" max="3082" width="9.140625" style="79"/>
    <col min="3083" max="3083" width="7.28515625" style="79" bestFit="1" customWidth="1"/>
    <col min="3084" max="3084" width="1" style="79" customWidth="1"/>
    <col min="3085" max="3085" width="25.7109375" style="79" bestFit="1" customWidth="1"/>
    <col min="3086" max="3086" width="13.7109375" style="79" bestFit="1" customWidth="1"/>
    <col min="3087" max="3338" width="9.140625" style="79"/>
    <col min="3339" max="3339" width="7.28515625" style="79" bestFit="1" customWidth="1"/>
    <col min="3340" max="3340" width="1" style="79" customWidth="1"/>
    <col min="3341" max="3341" width="25.7109375" style="79" bestFit="1" customWidth="1"/>
    <col min="3342" max="3342" width="13.7109375" style="79" bestFit="1" customWidth="1"/>
    <col min="3343" max="3594" width="9.140625" style="79"/>
    <col min="3595" max="3595" width="7.28515625" style="79" bestFit="1" customWidth="1"/>
    <col min="3596" max="3596" width="1" style="79" customWidth="1"/>
    <col min="3597" max="3597" width="25.7109375" style="79" bestFit="1" customWidth="1"/>
    <col min="3598" max="3598" width="13.7109375" style="79" bestFit="1" customWidth="1"/>
    <col min="3599" max="3850" width="9.140625" style="79"/>
    <col min="3851" max="3851" width="7.28515625" style="79" bestFit="1" customWidth="1"/>
    <col min="3852" max="3852" width="1" style="79" customWidth="1"/>
    <col min="3853" max="3853" width="25.7109375" style="79" bestFit="1" customWidth="1"/>
    <col min="3854" max="3854" width="13.7109375" style="79" bestFit="1" customWidth="1"/>
    <col min="3855" max="4106" width="9.140625" style="79"/>
    <col min="4107" max="4107" width="7.28515625" style="79" bestFit="1" customWidth="1"/>
    <col min="4108" max="4108" width="1" style="79" customWidth="1"/>
    <col min="4109" max="4109" width="25.7109375" style="79" bestFit="1" customWidth="1"/>
    <col min="4110" max="4110" width="13.7109375" style="79" bestFit="1" customWidth="1"/>
    <col min="4111" max="4362" width="9.140625" style="79"/>
    <col min="4363" max="4363" width="7.28515625" style="79" bestFit="1" customWidth="1"/>
    <col min="4364" max="4364" width="1" style="79" customWidth="1"/>
    <col min="4365" max="4365" width="25.7109375" style="79" bestFit="1" customWidth="1"/>
    <col min="4366" max="4366" width="13.7109375" style="79" bestFit="1" customWidth="1"/>
    <col min="4367" max="4618" width="9.140625" style="79"/>
    <col min="4619" max="4619" width="7.28515625" style="79" bestFit="1" customWidth="1"/>
    <col min="4620" max="4620" width="1" style="79" customWidth="1"/>
    <col min="4621" max="4621" width="25.7109375" style="79" bestFit="1" customWidth="1"/>
    <col min="4622" max="4622" width="13.7109375" style="79" bestFit="1" customWidth="1"/>
    <col min="4623" max="4874" width="9.140625" style="79"/>
    <col min="4875" max="4875" width="7.28515625" style="79" bestFit="1" customWidth="1"/>
    <col min="4876" max="4876" width="1" style="79" customWidth="1"/>
    <col min="4877" max="4877" width="25.7109375" style="79" bestFit="1" customWidth="1"/>
    <col min="4878" max="4878" width="13.7109375" style="79" bestFit="1" customWidth="1"/>
    <col min="4879" max="5130" width="9.140625" style="79"/>
    <col min="5131" max="5131" width="7.28515625" style="79" bestFit="1" customWidth="1"/>
    <col min="5132" max="5132" width="1" style="79" customWidth="1"/>
    <col min="5133" max="5133" width="25.7109375" style="79" bestFit="1" customWidth="1"/>
    <col min="5134" max="5134" width="13.7109375" style="79" bestFit="1" customWidth="1"/>
    <col min="5135" max="5386" width="9.140625" style="79"/>
    <col min="5387" max="5387" width="7.28515625" style="79" bestFit="1" customWidth="1"/>
    <col min="5388" max="5388" width="1" style="79" customWidth="1"/>
    <col min="5389" max="5389" width="25.7109375" style="79" bestFit="1" customWidth="1"/>
    <col min="5390" max="5390" width="13.7109375" style="79" bestFit="1" customWidth="1"/>
    <col min="5391" max="5642" width="9.140625" style="79"/>
    <col min="5643" max="5643" width="7.28515625" style="79" bestFit="1" customWidth="1"/>
    <col min="5644" max="5644" width="1" style="79" customWidth="1"/>
    <col min="5645" max="5645" width="25.7109375" style="79" bestFit="1" customWidth="1"/>
    <col min="5646" max="5646" width="13.7109375" style="79" bestFit="1" customWidth="1"/>
    <col min="5647" max="5898" width="9.140625" style="79"/>
    <col min="5899" max="5899" width="7.28515625" style="79" bestFit="1" customWidth="1"/>
    <col min="5900" max="5900" width="1" style="79" customWidth="1"/>
    <col min="5901" max="5901" width="25.7109375" style="79" bestFit="1" customWidth="1"/>
    <col min="5902" max="5902" width="13.7109375" style="79" bestFit="1" customWidth="1"/>
    <col min="5903" max="6154" width="9.140625" style="79"/>
    <col min="6155" max="6155" width="7.28515625" style="79" bestFit="1" customWidth="1"/>
    <col min="6156" max="6156" width="1" style="79" customWidth="1"/>
    <col min="6157" max="6157" width="25.7109375" style="79" bestFit="1" customWidth="1"/>
    <col min="6158" max="6158" width="13.7109375" style="79" bestFit="1" customWidth="1"/>
    <col min="6159" max="6410" width="9.140625" style="79"/>
    <col min="6411" max="6411" width="7.28515625" style="79" bestFit="1" customWidth="1"/>
    <col min="6412" max="6412" width="1" style="79" customWidth="1"/>
    <col min="6413" max="6413" width="25.7109375" style="79" bestFit="1" customWidth="1"/>
    <col min="6414" max="6414" width="13.7109375" style="79" bestFit="1" customWidth="1"/>
    <col min="6415" max="6666" width="9.140625" style="79"/>
    <col min="6667" max="6667" width="7.28515625" style="79" bestFit="1" customWidth="1"/>
    <col min="6668" max="6668" width="1" style="79" customWidth="1"/>
    <col min="6669" max="6669" width="25.7109375" style="79" bestFit="1" customWidth="1"/>
    <col min="6670" max="6670" width="13.7109375" style="79" bestFit="1" customWidth="1"/>
    <col min="6671" max="6922" width="9.140625" style="79"/>
    <col min="6923" max="6923" width="7.28515625" style="79" bestFit="1" customWidth="1"/>
    <col min="6924" max="6924" width="1" style="79" customWidth="1"/>
    <col min="6925" max="6925" width="25.7109375" style="79" bestFit="1" customWidth="1"/>
    <col min="6926" max="6926" width="13.7109375" style="79" bestFit="1" customWidth="1"/>
    <col min="6927" max="7178" width="9.140625" style="79"/>
    <col min="7179" max="7179" width="7.28515625" style="79" bestFit="1" customWidth="1"/>
    <col min="7180" max="7180" width="1" style="79" customWidth="1"/>
    <col min="7181" max="7181" width="25.7109375" style="79" bestFit="1" customWidth="1"/>
    <col min="7182" max="7182" width="13.7109375" style="79" bestFit="1" customWidth="1"/>
    <col min="7183" max="7434" width="9.140625" style="79"/>
    <col min="7435" max="7435" width="7.28515625" style="79" bestFit="1" customWidth="1"/>
    <col min="7436" max="7436" width="1" style="79" customWidth="1"/>
    <col min="7437" max="7437" width="25.7109375" style="79" bestFit="1" customWidth="1"/>
    <col min="7438" max="7438" width="13.7109375" style="79" bestFit="1" customWidth="1"/>
    <col min="7439" max="7690" width="9.140625" style="79"/>
    <col min="7691" max="7691" width="7.28515625" style="79" bestFit="1" customWidth="1"/>
    <col min="7692" max="7692" width="1" style="79" customWidth="1"/>
    <col min="7693" max="7693" width="25.7109375" style="79" bestFit="1" customWidth="1"/>
    <col min="7694" max="7694" width="13.7109375" style="79" bestFit="1" customWidth="1"/>
    <col min="7695" max="7946" width="9.140625" style="79"/>
    <col min="7947" max="7947" width="7.28515625" style="79" bestFit="1" customWidth="1"/>
    <col min="7948" max="7948" width="1" style="79" customWidth="1"/>
    <col min="7949" max="7949" width="25.7109375" style="79" bestFit="1" customWidth="1"/>
    <col min="7950" max="7950" width="13.7109375" style="79" bestFit="1" customWidth="1"/>
    <col min="7951" max="8202" width="9.140625" style="79"/>
    <col min="8203" max="8203" width="7.28515625" style="79" bestFit="1" customWidth="1"/>
    <col min="8204" max="8204" width="1" style="79" customWidth="1"/>
    <col min="8205" max="8205" width="25.7109375" style="79" bestFit="1" customWidth="1"/>
    <col min="8206" max="8206" width="13.7109375" style="79" bestFit="1" customWidth="1"/>
    <col min="8207" max="8458" width="9.140625" style="79"/>
    <col min="8459" max="8459" width="7.28515625" style="79" bestFit="1" customWidth="1"/>
    <col min="8460" max="8460" width="1" style="79" customWidth="1"/>
    <col min="8461" max="8461" width="25.7109375" style="79" bestFit="1" customWidth="1"/>
    <col min="8462" max="8462" width="13.7109375" style="79" bestFit="1" customWidth="1"/>
    <col min="8463" max="8714" width="9.140625" style="79"/>
    <col min="8715" max="8715" width="7.28515625" style="79" bestFit="1" customWidth="1"/>
    <col min="8716" max="8716" width="1" style="79" customWidth="1"/>
    <col min="8717" max="8717" width="25.7109375" style="79" bestFit="1" customWidth="1"/>
    <col min="8718" max="8718" width="13.7109375" style="79" bestFit="1" customWidth="1"/>
    <col min="8719" max="8970" width="9.140625" style="79"/>
    <col min="8971" max="8971" width="7.28515625" style="79" bestFit="1" customWidth="1"/>
    <col min="8972" max="8972" width="1" style="79" customWidth="1"/>
    <col min="8973" max="8973" width="25.7109375" style="79" bestFit="1" customWidth="1"/>
    <col min="8974" max="8974" width="13.7109375" style="79" bestFit="1" customWidth="1"/>
    <col min="8975" max="9226" width="9.140625" style="79"/>
    <col min="9227" max="9227" width="7.28515625" style="79" bestFit="1" customWidth="1"/>
    <col min="9228" max="9228" width="1" style="79" customWidth="1"/>
    <col min="9229" max="9229" width="25.7109375" style="79" bestFit="1" customWidth="1"/>
    <col min="9230" max="9230" width="13.7109375" style="79" bestFit="1" customWidth="1"/>
    <col min="9231" max="9482" width="9.140625" style="79"/>
    <col min="9483" max="9483" width="7.28515625" style="79" bestFit="1" customWidth="1"/>
    <col min="9484" max="9484" width="1" style="79" customWidth="1"/>
    <col min="9485" max="9485" width="25.7109375" style="79" bestFit="1" customWidth="1"/>
    <col min="9486" max="9486" width="13.7109375" style="79" bestFit="1" customWidth="1"/>
    <col min="9487" max="9738" width="9.140625" style="79"/>
    <col min="9739" max="9739" width="7.28515625" style="79" bestFit="1" customWidth="1"/>
    <col min="9740" max="9740" width="1" style="79" customWidth="1"/>
    <col min="9741" max="9741" width="25.7109375" style="79" bestFit="1" customWidth="1"/>
    <col min="9742" max="9742" width="13.7109375" style="79" bestFit="1" customWidth="1"/>
    <col min="9743" max="9994" width="9.140625" style="79"/>
    <col min="9995" max="9995" width="7.28515625" style="79" bestFit="1" customWidth="1"/>
    <col min="9996" max="9996" width="1" style="79" customWidth="1"/>
    <col min="9997" max="9997" width="25.7109375" style="79" bestFit="1" customWidth="1"/>
    <col min="9998" max="9998" width="13.7109375" style="79" bestFit="1" customWidth="1"/>
    <col min="9999" max="10250" width="9.140625" style="79"/>
    <col min="10251" max="10251" width="7.28515625" style="79" bestFit="1" customWidth="1"/>
    <col min="10252" max="10252" width="1" style="79" customWidth="1"/>
    <col min="10253" max="10253" width="25.7109375" style="79" bestFit="1" customWidth="1"/>
    <col min="10254" max="10254" width="13.7109375" style="79" bestFit="1" customWidth="1"/>
    <col min="10255" max="10506" width="9.140625" style="79"/>
    <col min="10507" max="10507" width="7.28515625" style="79" bestFit="1" customWidth="1"/>
    <col min="10508" max="10508" width="1" style="79" customWidth="1"/>
    <col min="10509" max="10509" width="25.7109375" style="79" bestFit="1" customWidth="1"/>
    <col min="10510" max="10510" width="13.7109375" style="79" bestFit="1" customWidth="1"/>
    <col min="10511" max="10762" width="9.140625" style="79"/>
    <col min="10763" max="10763" width="7.28515625" style="79" bestFit="1" customWidth="1"/>
    <col min="10764" max="10764" width="1" style="79" customWidth="1"/>
    <col min="10765" max="10765" width="25.7109375" style="79" bestFit="1" customWidth="1"/>
    <col min="10766" max="10766" width="13.7109375" style="79" bestFit="1" customWidth="1"/>
    <col min="10767" max="11018" width="9.140625" style="79"/>
    <col min="11019" max="11019" width="7.28515625" style="79" bestFit="1" customWidth="1"/>
    <col min="11020" max="11020" width="1" style="79" customWidth="1"/>
    <col min="11021" max="11021" width="25.7109375" style="79" bestFit="1" customWidth="1"/>
    <col min="11022" max="11022" width="13.7109375" style="79" bestFit="1" customWidth="1"/>
    <col min="11023" max="11274" width="9.140625" style="79"/>
    <col min="11275" max="11275" width="7.28515625" style="79" bestFit="1" customWidth="1"/>
    <col min="11276" max="11276" width="1" style="79" customWidth="1"/>
    <col min="11277" max="11277" width="25.7109375" style="79" bestFit="1" customWidth="1"/>
    <col min="11278" max="11278" width="13.7109375" style="79" bestFit="1" customWidth="1"/>
    <col min="11279" max="11530" width="9.140625" style="79"/>
    <col min="11531" max="11531" width="7.28515625" style="79" bestFit="1" customWidth="1"/>
    <col min="11532" max="11532" width="1" style="79" customWidth="1"/>
    <col min="11533" max="11533" width="25.7109375" style="79" bestFit="1" customWidth="1"/>
    <col min="11534" max="11534" width="13.7109375" style="79" bestFit="1" customWidth="1"/>
    <col min="11535" max="11786" width="9.140625" style="79"/>
    <col min="11787" max="11787" width="7.28515625" style="79" bestFit="1" customWidth="1"/>
    <col min="11788" max="11788" width="1" style="79" customWidth="1"/>
    <col min="11789" max="11789" width="25.7109375" style="79" bestFit="1" customWidth="1"/>
    <col min="11790" max="11790" width="13.7109375" style="79" bestFit="1" customWidth="1"/>
    <col min="11791" max="12042" width="9.140625" style="79"/>
    <col min="12043" max="12043" width="7.28515625" style="79" bestFit="1" customWidth="1"/>
    <col min="12044" max="12044" width="1" style="79" customWidth="1"/>
    <col min="12045" max="12045" width="25.7109375" style="79" bestFit="1" customWidth="1"/>
    <col min="12046" max="12046" width="13.7109375" style="79" bestFit="1" customWidth="1"/>
    <col min="12047" max="12298" width="9.140625" style="79"/>
    <col min="12299" max="12299" width="7.28515625" style="79" bestFit="1" customWidth="1"/>
    <col min="12300" max="12300" width="1" style="79" customWidth="1"/>
    <col min="12301" max="12301" width="25.7109375" style="79" bestFit="1" customWidth="1"/>
    <col min="12302" max="12302" width="13.7109375" style="79" bestFit="1" customWidth="1"/>
    <col min="12303" max="12554" width="9.140625" style="79"/>
    <col min="12555" max="12555" width="7.28515625" style="79" bestFit="1" customWidth="1"/>
    <col min="12556" max="12556" width="1" style="79" customWidth="1"/>
    <col min="12557" max="12557" width="25.7109375" style="79" bestFit="1" customWidth="1"/>
    <col min="12558" max="12558" width="13.7109375" style="79" bestFit="1" customWidth="1"/>
    <col min="12559" max="12810" width="9.140625" style="79"/>
    <col min="12811" max="12811" width="7.28515625" style="79" bestFit="1" customWidth="1"/>
    <col min="12812" max="12812" width="1" style="79" customWidth="1"/>
    <col min="12813" max="12813" width="25.7109375" style="79" bestFit="1" customWidth="1"/>
    <col min="12814" max="12814" width="13.7109375" style="79" bestFit="1" customWidth="1"/>
    <col min="12815" max="13066" width="9.140625" style="79"/>
    <col min="13067" max="13067" width="7.28515625" style="79" bestFit="1" customWidth="1"/>
    <col min="13068" max="13068" width="1" style="79" customWidth="1"/>
    <col min="13069" max="13069" width="25.7109375" style="79" bestFit="1" customWidth="1"/>
    <col min="13070" max="13070" width="13.7109375" style="79" bestFit="1" customWidth="1"/>
    <col min="13071" max="13322" width="9.140625" style="79"/>
    <col min="13323" max="13323" width="7.28515625" style="79" bestFit="1" customWidth="1"/>
    <col min="13324" max="13324" width="1" style="79" customWidth="1"/>
    <col min="13325" max="13325" width="25.7109375" style="79" bestFit="1" customWidth="1"/>
    <col min="13326" max="13326" width="13.7109375" style="79" bestFit="1" customWidth="1"/>
    <col min="13327" max="13578" width="9.140625" style="79"/>
    <col min="13579" max="13579" width="7.28515625" style="79" bestFit="1" customWidth="1"/>
    <col min="13580" max="13580" width="1" style="79" customWidth="1"/>
    <col min="13581" max="13581" width="25.7109375" style="79" bestFit="1" customWidth="1"/>
    <col min="13582" max="13582" width="13.7109375" style="79" bestFit="1" customWidth="1"/>
    <col min="13583" max="13834" width="9.140625" style="79"/>
    <col min="13835" max="13835" width="7.28515625" style="79" bestFit="1" customWidth="1"/>
    <col min="13836" max="13836" width="1" style="79" customWidth="1"/>
    <col min="13837" max="13837" width="25.7109375" style="79" bestFit="1" customWidth="1"/>
    <col min="13838" max="13838" width="13.7109375" style="79" bestFit="1" customWidth="1"/>
    <col min="13839" max="14090" width="9.140625" style="79"/>
    <col min="14091" max="14091" width="7.28515625" style="79" bestFit="1" customWidth="1"/>
    <col min="14092" max="14092" width="1" style="79" customWidth="1"/>
    <col min="14093" max="14093" width="25.7109375" style="79" bestFit="1" customWidth="1"/>
    <col min="14094" max="14094" width="13.7109375" style="79" bestFit="1" customWidth="1"/>
    <col min="14095" max="14346" width="9.140625" style="79"/>
    <col min="14347" max="14347" width="7.28515625" style="79" bestFit="1" customWidth="1"/>
    <col min="14348" max="14348" width="1" style="79" customWidth="1"/>
    <col min="14349" max="14349" width="25.7109375" style="79" bestFit="1" customWidth="1"/>
    <col min="14350" max="14350" width="13.7109375" style="79" bestFit="1" customWidth="1"/>
    <col min="14351" max="14602" width="9.140625" style="79"/>
    <col min="14603" max="14603" width="7.28515625" style="79" bestFit="1" customWidth="1"/>
    <col min="14604" max="14604" width="1" style="79" customWidth="1"/>
    <col min="14605" max="14605" width="25.7109375" style="79" bestFit="1" customWidth="1"/>
    <col min="14606" max="14606" width="13.7109375" style="79" bestFit="1" customWidth="1"/>
    <col min="14607" max="14858" width="9.140625" style="79"/>
    <col min="14859" max="14859" width="7.28515625" style="79" bestFit="1" customWidth="1"/>
    <col min="14860" max="14860" width="1" style="79" customWidth="1"/>
    <col min="14861" max="14861" width="25.7109375" style="79" bestFit="1" customWidth="1"/>
    <col min="14862" max="14862" width="13.7109375" style="79" bestFit="1" customWidth="1"/>
    <col min="14863" max="15114" width="9.140625" style="79"/>
    <col min="15115" max="15115" width="7.28515625" style="79" bestFit="1" customWidth="1"/>
    <col min="15116" max="15116" width="1" style="79" customWidth="1"/>
    <col min="15117" max="15117" width="25.7109375" style="79" bestFit="1" customWidth="1"/>
    <col min="15118" max="15118" width="13.7109375" style="79" bestFit="1" customWidth="1"/>
    <col min="15119" max="15370" width="9.140625" style="79"/>
    <col min="15371" max="15371" width="7.28515625" style="79" bestFit="1" customWidth="1"/>
    <col min="15372" max="15372" width="1" style="79" customWidth="1"/>
    <col min="15373" max="15373" width="25.7109375" style="79" bestFit="1" customWidth="1"/>
    <col min="15374" max="15374" width="13.7109375" style="79" bestFit="1" customWidth="1"/>
    <col min="15375" max="15626" width="9.140625" style="79"/>
    <col min="15627" max="15627" width="7.28515625" style="79" bestFit="1" customWidth="1"/>
    <col min="15628" max="15628" width="1" style="79" customWidth="1"/>
    <col min="15629" max="15629" width="25.7109375" style="79" bestFit="1" customWidth="1"/>
    <col min="15630" max="15630" width="13.7109375" style="79" bestFit="1" customWidth="1"/>
    <col min="15631" max="15882" width="9.140625" style="79"/>
    <col min="15883" max="15883" width="7.28515625" style="79" bestFit="1" customWidth="1"/>
    <col min="15884" max="15884" width="1" style="79" customWidth="1"/>
    <col min="15885" max="15885" width="25.7109375" style="79" bestFit="1" customWidth="1"/>
    <col min="15886" max="15886" width="13.7109375" style="79" bestFit="1" customWidth="1"/>
    <col min="15887" max="16138" width="9.140625" style="79"/>
    <col min="16139" max="16139" width="7.28515625" style="79" bestFit="1" customWidth="1"/>
    <col min="16140" max="16140" width="1" style="79" customWidth="1"/>
    <col min="16141" max="16141" width="25.7109375" style="79" bestFit="1" customWidth="1"/>
    <col min="16142" max="16142" width="13.7109375" style="79" bestFit="1" customWidth="1"/>
    <col min="16143" max="16384" width="9.140625" style="79"/>
  </cols>
  <sheetData>
    <row r="1" spans="1:19" s="75" customFormat="1" ht="3.75" customHeight="1" x14ac:dyDescent="0.2"/>
    <row r="2" spans="1:19" s="77" customFormat="1" ht="29.25" customHeight="1" x14ac:dyDescent="0.25">
      <c r="A2" s="76" t="s">
        <v>132</v>
      </c>
    </row>
    <row r="3" spans="1:19" s="78" customFormat="1" x14ac:dyDescent="0.2">
      <c r="A3" s="114" t="s">
        <v>133</v>
      </c>
      <c r="B3" s="114"/>
      <c r="C3" s="114"/>
      <c r="D3" s="114"/>
      <c r="E3" s="114"/>
      <c r="F3" s="114"/>
      <c r="G3" s="114"/>
      <c r="H3" s="114"/>
      <c r="I3" s="114"/>
      <c r="J3" s="114"/>
      <c r="K3" s="114"/>
      <c r="L3" s="114"/>
      <c r="M3" s="114"/>
      <c r="N3" s="114"/>
      <c r="O3" s="114"/>
      <c r="P3" s="114"/>
      <c r="Q3" s="114"/>
      <c r="R3" s="114"/>
      <c r="S3" s="114"/>
    </row>
    <row r="5" spans="1:19" x14ac:dyDescent="0.2">
      <c r="B5" s="79" t="s">
        <v>134</v>
      </c>
      <c r="E5" s="80">
        <f>10+ROUND(VLOOKUP('My entry '!$G$3,Sheet1!$B$2:$G$160,6,0)*100,0)</f>
        <v>13</v>
      </c>
    </row>
    <row r="7" spans="1:19" x14ac:dyDescent="0.2">
      <c r="B7" s="79" t="s">
        <v>135</v>
      </c>
      <c r="C7" s="80">
        <v>45</v>
      </c>
      <c r="D7" s="115" t="s">
        <v>136</v>
      </c>
      <c r="E7" s="116"/>
      <c r="F7" s="81" t="s">
        <v>137</v>
      </c>
    </row>
    <row r="8" spans="1:19" x14ac:dyDescent="0.2">
      <c r="B8" s="79" t="s">
        <v>138</v>
      </c>
      <c r="C8" s="80">
        <v>55</v>
      </c>
      <c r="D8" s="115"/>
      <c r="E8" s="116"/>
    </row>
    <row r="11" spans="1:19" x14ac:dyDescent="0.2">
      <c r="B11" s="117" t="s">
        <v>139</v>
      </c>
      <c r="C11" s="118"/>
      <c r="E11" s="117" t="s">
        <v>140</v>
      </c>
      <c r="F11" s="118"/>
    </row>
    <row r="12" spans="1:19" x14ac:dyDescent="0.2">
      <c r="B12" s="82" t="s">
        <v>141</v>
      </c>
      <c r="C12" s="83">
        <v>0</v>
      </c>
      <c r="E12" s="84" t="s">
        <v>142</v>
      </c>
      <c r="F12" s="85">
        <f>E5</f>
        <v>13</v>
      </c>
    </row>
    <row r="13" spans="1:19" x14ac:dyDescent="0.2">
      <c r="B13" s="82" t="s">
        <v>135</v>
      </c>
      <c r="C13" s="83">
        <f>C7</f>
        <v>45</v>
      </c>
      <c r="E13" s="84" t="s">
        <v>143</v>
      </c>
      <c r="F13" s="85">
        <v>1</v>
      </c>
    </row>
    <row r="14" spans="1:19" x14ac:dyDescent="0.2">
      <c r="B14" s="84" t="s">
        <v>138</v>
      </c>
      <c r="C14" s="85">
        <f>C8-C7</f>
        <v>10</v>
      </c>
      <c r="E14" s="86" t="s">
        <v>144</v>
      </c>
      <c r="F14" s="87">
        <f>200-SUM(F12:F13)</f>
        <v>186</v>
      </c>
    </row>
    <row r="15" spans="1:19" x14ac:dyDescent="0.2">
      <c r="B15" s="84" t="s">
        <v>144</v>
      </c>
      <c r="C15" s="85">
        <f>100-C8</f>
        <v>45</v>
      </c>
    </row>
    <row r="16" spans="1:19" x14ac:dyDescent="0.2">
      <c r="B16" s="86" t="s">
        <v>145</v>
      </c>
      <c r="C16" s="87">
        <v>100</v>
      </c>
    </row>
    <row r="17" spans="5:13" s="89" customFormat="1" x14ac:dyDescent="0.2">
      <c r="E17" s="88"/>
      <c r="F17" s="88"/>
      <c r="G17" s="88"/>
      <c r="H17" s="88"/>
      <c r="I17" s="88"/>
      <c r="J17" s="88"/>
      <c r="K17" s="88"/>
      <c r="L17" s="88"/>
      <c r="M17" s="88"/>
    </row>
    <row r="18" spans="5:13" s="89" customFormat="1" x14ac:dyDescent="0.2">
      <c r="E18" s="88"/>
      <c r="F18" s="90"/>
      <c r="G18" s="91"/>
      <c r="H18" s="91"/>
      <c r="I18" s="91"/>
      <c r="J18" s="91"/>
      <c r="K18" s="91"/>
      <c r="L18" s="92"/>
      <c r="M18" s="88"/>
    </row>
    <row r="19" spans="5:13" s="89" customFormat="1" x14ac:dyDescent="0.2">
      <c r="E19" s="88"/>
      <c r="F19" s="93"/>
      <c r="G19" s="88"/>
      <c r="H19" s="88"/>
      <c r="I19" s="88"/>
      <c r="J19" s="88"/>
      <c r="K19" s="88"/>
      <c r="L19" s="94"/>
      <c r="M19" s="88"/>
    </row>
    <row r="20" spans="5:13" s="89" customFormat="1" x14ac:dyDescent="0.2">
      <c r="E20" s="88"/>
      <c r="F20" s="93"/>
      <c r="G20" s="88"/>
      <c r="H20" s="88"/>
      <c r="I20" s="88"/>
      <c r="J20" s="88"/>
      <c r="K20" s="88"/>
      <c r="L20" s="94"/>
      <c r="M20" s="88"/>
    </row>
    <row r="21" spans="5:13" s="89" customFormat="1" x14ac:dyDescent="0.2">
      <c r="E21" s="88"/>
      <c r="F21" s="93"/>
      <c r="G21" s="88"/>
      <c r="H21" s="88"/>
      <c r="I21" s="88"/>
      <c r="J21" s="88"/>
      <c r="K21" s="88"/>
      <c r="L21" s="94"/>
      <c r="M21" s="88"/>
    </row>
    <row r="22" spans="5:13" s="89" customFormat="1" x14ac:dyDescent="0.2">
      <c r="E22" s="88"/>
      <c r="F22" s="93"/>
      <c r="G22" s="88"/>
      <c r="H22" s="88"/>
      <c r="I22" s="88"/>
      <c r="J22" s="88"/>
      <c r="K22" s="88"/>
      <c r="L22" s="94"/>
      <c r="M22" s="88"/>
    </row>
    <row r="23" spans="5:13" s="89" customFormat="1" x14ac:dyDescent="0.2">
      <c r="E23" s="88"/>
      <c r="F23" s="93"/>
      <c r="G23" s="88"/>
      <c r="H23" s="88"/>
      <c r="I23" s="88"/>
      <c r="J23" s="88"/>
      <c r="K23" s="88"/>
      <c r="L23" s="94"/>
      <c r="M23" s="88"/>
    </row>
    <row r="24" spans="5:13" s="89" customFormat="1" x14ac:dyDescent="0.2">
      <c r="E24" s="88"/>
      <c r="F24" s="93"/>
      <c r="G24" s="88"/>
      <c r="H24" s="88"/>
      <c r="I24" s="88"/>
      <c r="J24" s="88"/>
      <c r="K24" s="88"/>
      <c r="L24" s="94"/>
      <c r="M24" s="88"/>
    </row>
    <row r="25" spans="5:13" s="89" customFormat="1" x14ac:dyDescent="0.2">
      <c r="E25" s="88"/>
      <c r="F25" s="93"/>
      <c r="G25" s="88"/>
      <c r="H25" s="88"/>
      <c r="I25" s="88"/>
      <c r="J25" s="88"/>
      <c r="K25" s="88"/>
      <c r="L25" s="94"/>
      <c r="M25" s="88"/>
    </row>
    <row r="26" spans="5:13" s="89" customFormat="1" x14ac:dyDescent="0.2">
      <c r="E26" s="88"/>
      <c r="F26" s="93"/>
      <c r="G26" s="88"/>
      <c r="H26" s="88"/>
      <c r="I26" s="88"/>
      <c r="J26" s="88"/>
      <c r="K26" s="88"/>
      <c r="L26" s="94"/>
      <c r="M26" s="88"/>
    </row>
    <row r="27" spans="5:13" s="89" customFormat="1" x14ac:dyDescent="0.2">
      <c r="E27" s="88"/>
      <c r="F27" s="93"/>
      <c r="G27" s="88"/>
      <c r="H27" s="88"/>
      <c r="I27" s="88"/>
      <c r="J27" s="88"/>
      <c r="K27" s="88"/>
      <c r="L27" s="94"/>
      <c r="M27" s="88"/>
    </row>
    <row r="28" spans="5:13" s="89" customFormat="1" x14ac:dyDescent="0.2">
      <c r="E28" s="88"/>
      <c r="F28" s="93"/>
      <c r="G28" s="88"/>
      <c r="H28" s="88"/>
      <c r="I28" s="88"/>
      <c r="J28" s="88"/>
      <c r="K28" s="88"/>
      <c r="L28" s="94"/>
      <c r="M28" s="88"/>
    </row>
    <row r="29" spans="5:13" s="89" customFormat="1" x14ac:dyDescent="0.2">
      <c r="E29" s="88"/>
      <c r="F29" s="93"/>
      <c r="G29" s="88"/>
      <c r="H29" s="88"/>
      <c r="I29" s="88"/>
      <c r="J29" s="88"/>
      <c r="K29" s="88"/>
      <c r="L29" s="94"/>
      <c r="M29" s="88"/>
    </row>
    <row r="30" spans="5:13" s="89" customFormat="1" x14ac:dyDescent="0.2">
      <c r="E30" s="88"/>
      <c r="F30" s="95"/>
      <c r="G30" s="96"/>
      <c r="H30" s="96"/>
      <c r="I30" s="96"/>
      <c r="J30" s="96"/>
      <c r="K30" s="96"/>
      <c r="L30" s="97"/>
      <c r="M30" s="88"/>
    </row>
    <row r="31" spans="5:13" s="89" customFormat="1" x14ac:dyDescent="0.2">
      <c r="E31" s="88"/>
      <c r="F31" s="88"/>
      <c r="G31" s="88"/>
      <c r="H31" s="88"/>
      <c r="I31" s="88"/>
      <c r="J31" s="88"/>
      <c r="K31" s="88"/>
      <c r="L31" s="88"/>
      <c r="M31" s="88"/>
    </row>
    <row r="32" spans="5:13" s="89" customFormat="1" x14ac:dyDescent="0.2">
      <c r="E32" s="88"/>
      <c r="F32" s="88"/>
      <c r="G32" s="88"/>
      <c r="H32" s="88"/>
      <c r="I32" s="88"/>
      <c r="J32" s="88"/>
      <c r="K32" s="88"/>
      <c r="L32" s="88"/>
      <c r="M32" s="88"/>
    </row>
    <row r="33" spans="5:13" s="89" customFormat="1" x14ac:dyDescent="0.2">
      <c r="E33" s="88"/>
      <c r="F33" s="88"/>
      <c r="G33" s="88"/>
      <c r="H33" s="88"/>
      <c r="I33" s="88"/>
      <c r="J33" s="88"/>
      <c r="K33" s="88"/>
      <c r="L33" s="88"/>
      <c r="M33" s="88"/>
    </row>
    <row r="34" spans="5:13" s="89" customFormat="1" x14ac:dyDescent="0.2">
      <c r="E34" s="88"/>
      <c r="F34" s="88"/>
      <c r="G34" s="88"/>
      <c r="H34" s="88"/>
      <c r="I34" s="88"/>
      <c r="J34" s="88"/>
      <c r="K34" s="88"/>
      <c r="L34" s="88"/>
      <c r="M34" s="88"/>
    </row>
    <row r="35" spans="5:13" s="89" customFormat="1" x14ac:dyDescent="0.2">
      <c r="E35" s="88"/>
      <c r="F35" s="88"/>
      <c r="G35" s="88"/>
      <c r="H35" s="88"/>
      <c r="I35" s="88"/>
      <c r="J35" s="88"/>
      <c r="K35" s="88"/>
      <c r="L35" s="88"/>
      <c r="M35" s="88"/>
    </row>
    <row r="36" spans="5:13" s="89" customFormat="1" x14ac:dyDescent="0.2">
      <c r="E36" s="88"/>
      <c r="F36" s="88"/>
      <c r="G36" s="88"/>
      <c r="H36" s="88"/>
      <c r="I36" s="88"/>
      <c r="J36" s="88"/>
      <c r="K36" s="88"/>
      <c r="L36" s="88"/>
      <c r="M36" s="88"/>
    </row>
    <row r="37" spans="5:13" s="89" customFormat="1" x14ac:dyDescent="0.2">
      <c r="E37" s="88"/>
      <c r="F37" s="88"/>
      <c r="G37" s="88"/>
      <c r="H37" s="88"/>
      <c r="I37" s="88"/>
      <c r="J37" s="88"/>
      <c r="K37" s="88"/>
      <c r="L37" s="88"/>
      <c r="M37" s="88"/>
    </row>
    <row r="38" spans="5:13" s="89" customFormat="1" x14ac:dyDescent="0.2">
      <c r="E38" s="88"/>
      <c r="F38" s="88"/>
      <c r="G38" s="88"/>
      <c r="H38" s="88"/>
      <c r="I38" s="88"/>
      <c r="J38" s="88"/>
      <c r="K38" s="88"/>
      <c r="L38" s="88"/>
      <c r="M38" s="88"/>
    </row>
    <row r="39" spans="5:13" s="89" customFormat="1" x14ac:dyDescent="0.2">
      <c r="E39" s="88"/>
      <c r="F39" s="88"/>
      <c r="G39" s="88"/>
      <c r="H39" s="88"/>
      <c r="I39" s="88"/>
      <c r="J39" s="88"/>
      <c r="K39" s="88"/>
      <c r="L39" s="88"/>
      <c r="M39" s="88"/>
    </row>
    <row r="40" spans="5:13" s="89" customFormat="1" x14ac:dyDescent="0.2"/>
    <row r="41" spans="5:13" s="89" customFormat="1" x14ac:dyDescent="0.2"/>
    <row r="42" spans="5:13" s="89" customFormat="1" x14ac:dyDescent="0.2"/>
    <row r="43" spans="5:13" s="89" customFormat="1" x14ac:dyDescent="0.2"/>
    <row r="44" spans="5:13" s="89" customFormat="1" x14ac:dyDescent="0.2"/>
    <row r="45" spans="5:13" s="89" customFormat="1" x14ac:dyDescent="0.2"/>
    <row r="46" spans="5:13" s="89" customFormat="1" x14ac:dyDescent="0.2"/>
    <row r="47" spans="5:13" s="89" customFormat="1" x14ac:dyDescent="0.2"/>
    <row r="48" spans="5:13" s="89" customFormat="1" x14ac:dyDescent="0.2"/>
    <row r="49" spans="1:19" s="78" customFormat="1" x14ac:dyDescent="0.2">
      <c r="A49" s="114" t="s">
        <v>146</v>
      </c>
      <c r="B49" s="114"/>
      <c r="C49" s="114"/>
      <c r="D49" s="114"/>
      <c r="E49" s="114"/>
      <c r="F49" s="114"/>
      <c r="G49" s="114"/>
      <c r="H49" s="114"/>
      <c r="I49" s="114"/>
      <c r="J49" s="114"/>
      <c r="K49" s="114"/>
      <c r="L49" s="114"/>
      <c r="M49" s="114"/>
      <c r="N49" s="114"/>
      <c r="O49" s="114"/>
      <c r="P49" s="114"/>
      <c r="Q49" s="114"/>
      <c r="R49" s="114"/>
      <c r="S49" s="114"/>
    </row>
    <row r="50" spans="1:19" s="89" customFormat="1" x14ac:dyDescent="0.2"/>
    <row r="51" spans="1:19" s="89" customFormat="1" x14ac:dyDescent="0.2"/>
    <row r="52" spans="1:19" s="89" customFormat="1" x14ac:dyDescent="0.2"/>
    <row r="53" spans="1:19" s="89" customFormat="1" x14ac:dyDescent="0.2"/>
    <row r="54" spans="1:19" s="89" customFormat="1" x14ac:dyDescent="0.2"/>
    <row r="55" spans="1:19" s="89" customFormat="1" x14ac:dyDescent="0.2"/>
    <row r="56" spans="1:19" s="89" customFormat="1" x14ac:dyDescent="0.2"/>
    <row r="57" spans="1:19" s="89" customFormat="1" x14ac:dyDescent="0.2"/>
    <row r="58" spans="1:19" s="89" customFormat="1" x14ac:dyDescent="0.2"/>
    <row r="59" spans="1:19" s="89" customFormat="1" x14ac:dyDescent="0.2"/>
    <row r="60" spans="1:19" s="89" customFormat="1" x14ac:dyDescent="0.2"/>
    <row r="61" spans="1:19" s="89" customFormat="1" x14ac:dyDescent="0.2"/>
    <row r="62" spans="1:19" s="89" customFormat="1" x14ac:dyDescent="0.2"/>
    <row r="63" spans="1:19" s="89" customFormat="1" x14ac:dyDescent="0.2"/>
    <row r="64" spans="1:19" s="89" customFormat="1" x14ac:dyDescent="0.2"/>
    <row r="65" s="89" customFormat="1" x14ac:dyDescent="0.2"/>
    <row r="66" s="89" customFormat="1" x14ac:dyDescent="0.2"/>
    <row r="67" s="89" customFormat="1" x14ac:dyDescent="0.2"/>
    <row r="68" s="89" customFormat="1" x14ac:dyDescent="0.2"/>
    <row r="69" s="89" customFormat="1" x14ac:dyDescent="0.2"/>
    <row r="70" s="89" customFormat="1" x14ac:dyDescent="0.2"/>
    <row r="71" s="89" customFormat="1" x14ac:dyDescent="0.2"/>
    <row r="72" s="89" customFormat="1" x14ac:dyDescent="0.2"/>
    <row r="73" s="89" customFormat="1" x14ac:dyDescent="0.2"/>
    <row r="74" s="89" customFormat="1" x14ac:dyDescent="0.2"/>
    <row r="75" s="89" customFormat="1" x14ac:dyDescent="0.2"/>
    <row r="76" s="89" customFormat="1" x14ac:dyDescent="0.2"/>
    <row r="77" s="89" customFormat="1" x14ac:dyDescent="0.2"/>
  </sheetData>
  <mergeCells count="5">
    <mergeCell ref="A3:S3"/>
    <mergeCell ref="D7:E8"/>
    <mergeCell ref="B11:C11"/>
    <mergeCell ref="E11:F11"/>
    <mergeCell ref="A49:S49"/>
  </mergeCells>
  <hyperlinks>
    <hyperlink ref="A3:S3" r:id="rId1" display="Created by Pointy Haired Dilbert - http://chandoo.org/wp            Poke around, Have fun"/>
    <hyperlink ref="A49:S49" r:id="rId2" display="Created by Pointy Haired Dilbert - http://chandoo.org/wp            Poke around, Have fun"/>
  </hyperlinks>
  <pageMargins left="0.75" right="0.75" top="1" bottom="1" header="0.5" footer="0.5"/>
  <pageSetup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P120"/>
  <sheetViews>
    <sheetView showGridLines="0" zoomScaleNormal="100" workbookViewId="0">
      <selection activeCell="A10" sqref="A10"/>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x14ac:dyDescent="0.25">
      <c r="B2" s="26" t="s">
        <v>72</v>
      </c>
    </row>
    <row r="3" spans="1:114" x14ac:dyDescent="0.25">
      <c r="B3" s="27" t="s">
        <v>73</v>
      </c>
    </row>
    <row r="4" spans="1:114" x14ac:dyDescent="0.25">
      <c r="B4" s="27" t="s">
        <v>2</v>
      </c>
    </row>
    <row r="5" spans="1:114" x14ac:dyDescent="0.25">
      <c r="B5" s="19" t="s">
        <v>74</v>
      </c>
    </row>
    <row r="6" spans="1: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x14ac:dyDescent="0.25">
      <c r="A7" s="19"/>
      <c r="B7" s="113" t="s">
        <v>4</v>
      </c>
      <c r="C7" s="112" t="s">
        <v>5</v>
      </c>
      <c r="D7" s="112"/>
      <c r="E7" s="112" t="s">
        <v>6</v>
      </c>
      <c r="F7" s="112"/>
      <c r="G7" s="112" t="s">
        <v>7</v>
      </c>
      <c r="H7" s="112"/>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x14ac:dyDescent="0.25">
      <c r="A8" s="19"/>
      <c r="B8" s="113"/>
      <c r="C8" s="112"/>
      <c r="D8" s="112"/>
      <c r="E8" s="112"/>
      <c r="F8" s="112"/>
      <c r="G8" s="112"/>
      <c r="H8" s="112"/>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x14ac:dyDescent="0.25">
      <c r="B9" s="113"/>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x14ac:dyDescent="0.25">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x14ac:dyDescent="0.25">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x14ac:dyDescent="0.25">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x14ac:dyDescent="0.25">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x14ac:dyDescent="0.25">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x14ac:dyDescent="0.25">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x14ac:dyDescent="0.25">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x14ac:dyDescent="0.25">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x14ac:dyDescent="0.25">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x14ac:dyDescent="0.25">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x14ac:dyDescent="0.25">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x14ac:dyDescent="0.25">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x14ac:dyDescent="0.25">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x14ac:dyDescent="0.25">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x14ac:dyDescent="0.25">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x14ac:dyDescent="0.25">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x14ac:dyDescent="0.25">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x14ac:dyDescent="0.25">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x14ac:dyDescent="0.25">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x14ac:dyDescent="0.25">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x14ac:dyDescent="0.25">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x14ac:dyDescent="0.25">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x14ac:dyDescent="0.25">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x14ac:dyDescent="0.25">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x14ac:dyDescent="0.25">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x14ac:dyDescent="0.25">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x14ac:dyDescent="0.25">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x14ac:dyDescent="0.25">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x14ac:dyDescent="0.25">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x14ac:dyDescent="0.25">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x14ac:dyDescent="0.25">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x14ac:dyDescent="0.25">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x14ac:dyDescent="0.25">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x14ac:dyDescent="0.25">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x14ac:dyDescent="0.25">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x14ac:dyDescent="0.25">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x14ac:dyDescent="0.25">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x14ac:dyDescent="0.25">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x14ac:dyDescent="0.25">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x14ac:dyDescent="0.25">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x14ac:dyDescent="0.25">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x14ac:dyDescent="0.25">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x14ac:dyDescent="0.25">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x14ac:dyDescent="0.25">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x14ac:dyDescent="0.25">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x14ac:dyDescent="0.25">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x14ac:dyDescent="0.25">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x14ac:dyDescent="0.25">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x14ac:dyDescent="0.25">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x14ac:dyDescent="0.25">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x14ac:dyDescent="0.25">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x14ac:dyDescent="0.25">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x14ac:dyDescent="0.25">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x14ac:dyDescent="0.25">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x14ac:dyDescent="0.25">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x14ac:dyDescent="0.25">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x14ac:dyDescent="0.25">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x14ac:dyDescent="0.25">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x14ac:dyDescent="0.25">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My entry </vt:lpstr>
      <vt:lpstr>Sheet1</vt:lpstr>
      <vt:lpstr>Contest Rules</vt:lpstr>
      <vt:lpstr>2012</vt:lpstr>
      <vt:lpstr>2011</vt:lpstr>
      <vt:lpstr>gauge chart</vt:lpstr>
      <vt:lpstr>2010</vt:lpstr>
      <vt:lpstr>states</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mohan</cp:lastModifiedBy>
  <dcterms:created xsi:type="dcterms:W3CDTF">2014-04-04T05:34:30Z</dcterms:created>
  <dcterms:modified xsi:type="dcterms:W3CDTF">2014-04-20T16:23:44Z</dcterms:modified>
</cp:coreProperties>
</file>