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pivotTables/pivotTable2.xml" ContentType="application/vnd.openxmlformats-officedocument.spreadsheetml.pivotTable+xml"/>
  <Override PartName="/xl/drawings/drawing3.xml" ContentType="application/vnd.openxmlformats-officedocument.drawing+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
    </mc:Choice>
  </mc:AlternateContent>
  <bookViews>
    <workbookView xWindow="0" yWindow="0" windowWidth="19200" windowHeight="7230" activeTab="3"/>
  </bookViews>
  <sheets>
    <sheet name="Data &amp; Pivot" sheetId="1" r:id="rId1"/>
    <sheet name="Charts" sheetId="2" r:id="rId2"/>
    <sheet name="Calculation" sheetId="4" state="hidden" r:id="rId3"/>
    <sheet name="Graphs" sheetId="5" r:id="rId4"/>
  </sheets>
  <definedNames>
    <definedName name="Slicer_Year1">#N/A</definedName>
    <definedName name="Year">Calculation!$AP$1</definedName>
  </definedNames>
  <calcPr calcId="162913"/>
  <pivotCaches>
    <pivotCache cacheId="0" r:id="rId5"/>
    <pivotCache cacheId="1" r:id="rId6"/>
  </pivotCaches>
  <extLst>
    <ext xmlns:x14="http://schemas.microsoft.com/office/spreadsheetml/2009/9/main" uri="{BBE1A952-AA13-448e-AADC-164F8A28A991}">
      <x14:slicerCaches>
        <x14:slicerCache r:id="rId7"/>
      </x14:slicerCaches>
    </ext>
    <ext xmlns:x14="http://schemas.microsoft.com/office/spreadsheetml/2009/9/main" uri="{79F54976-1DA5-4618-B147-4CDE4B953A38}">
      <x14:workbookPr/>
    </ext>
  </extLst>
</workbook>
</file>

<file path=xl/calcChain.xml><?xml version="1.0" encoding="utf-8"?>
<calcChain xmlns="http://schemas.openxmlformats.org/spreadsheetml/2006/main">
  <c r="B20" i="4" l="1"/>
  <c r="AU3" i="4" l="1"/>
  <c r="AU4" i="4"/>
  <c r="AU5" i="4"/>
  <c r="AU6" i="4"/>
  <c r="AU7" i="4"/>
  <c r="AU8" i="4"/>
  <c r="AU9" i="4"/>
  <c r="AU10" i="4"/>
  <c r="AU11" i="4"/>
  <c r="AU12" i="4"/>
  <c r="AU13" i="4"/>
  <c r="AU14" i="4"/>
  <c r="AU15" i="4"/>
  <c r="AU16" i="4"/>
  <c r="AU17" i="4"/>
  <c r="AU18" i="4"/>
  <c r="AU19" i="4"/>
  <c r="AU20" i="4"/>
  <c r="AU21" i="4"/>
  <c r="AU2" i="4"/>
  <c r="AN1" i="4" l="1"/>
  <c r="AP1" i="4" s="1"/>
  <c r="B18" i="4"/>
  <c r="C18" i="4"/>
  <c r="D18" i="4"/>
  <c r="D30" i="4" s="1"/>
  <c r="E18" i="4"/>
  <c r="E35" i="4" s="1"/>
  <c r="F18" i="4"/>
  <c r="G18" i="4"/>
  <c r="H18" i="4"/>
  <c r="H30" i="4" s="1"/>
  <c r="I18" i="4"/>
  <c r="I35" i="4" s="1"/>
  <c r="J18" i="4"/>
  <c r="K18" i="4"/>
  <c r="L18" i="4"/>
  <c r="L30" i="4" s="1"/>
  <c r="M18" i="4"/>
  <c r="M35" i="4" s="1"/>
  <c r="N18" i="4"/>
  <c r="O18" i="4"/>
  <c r="P18" i="4"/>
  <c r="P30" i="4" s="1"/>
  <c r="Q18" i="4"/>
  <c r="Q35" i="4" s="1"/>
  <c r="R18" i="4"/>
  <c r="S18" i="4"/>
  <c r="T18" i="4"/>
  <c r="T30" i="4" s="1"/>
  <c r="U18" i="4"/>
  <c r="U35" i="4" s="1"/>
  <c r="V18" i="4"/>
  <c r="W18" i="4"/>
  <c r="X18" i="4"/>
  <c r="X30" i="4" s="1"/>
  <c r="Y18" i="4"/>
  <c r="Y35" i="4" s="1"/>
  <c r="Z18" i="4"/>
  <c r="AA18" i="4"/>
  <c r="AB18" i="4"/>
  <c r="AB30" i="4" s="1"/>
  <c r="AC18" i="4"/>
  <c r="AC35" i="4" s="1"/>
  <c r="AD18" i="4"/>
  <c r="AE18" i="4"/>
  <c r="AF18" i="4"/>
  <c r="AF30" i="4" s="1"/>
  <c r="AG18" i="4"/>
  <c r="AG35" i="4" s="1"/>
  <c r="AH18" i="4"/>
  <c r="C20" i="4"/>
  <c r="D20" i="4"/>
  <c r="E20" i="4"/>
  <c r="G20" i="4"/>
  <c r="K20" i="4"/>
  <c r="L20" i="4"/>
  <c r="O20" i="4"/>
  <c r="P20" i="4"/>
  <c r="Q20" i="4"/>
  <c r="S20" i="4"/>
  <c r="T20" i="4"/>
  <c r="U20" i="4"/>
  <c r="W20" i="4"/>
  <c r="AA20" i="4"/>
  <c r="AB20" i="4"/>
  <c r="AE20" i="4"/>
  <c r="AF20" i="4"/>
  <c r="AG20" i="4"/>
  <c r="C25" i="4"/>
  <c r="G25" i="4"/>
  <c r="K25" i="4"/>
  <c r="O25" i="4"/>
  <c r="S25" i="4"/>
  <c r="W25" i="4"/>
  <c r="AA25" i="4"/>
  <c r="AE25" i="4"/>
  <c r="C30" i="4"/>
  <c r="E30" i="4"/>
  <c r="G30" i="4"/>
  <c r="K30" i="4"/>
  <c r="O30" i="4"/>
  <c r="Q30" i="4"/>
  <c r="S30" i="4"/>
  <c r="U30" i="4"/>
  <c r="W30" i="4"/>
  <c r="AA30" i="4"/>
  <c r="AE30" i="4"/>
  <c r="AG30" i="4"/>
  <c r="C35" i="4"/>
  <c r="G35" i="4"/>
  <c r="H35" i="4"/>
  <c r="K35" i="4"/>
  <c r="L35" i="4"/>
  <c r="O35" i="4"/>
  <c r="P35" i="4"/>
  <c r="R35" i="4"/>
  <c r="S35" i="4"/>
  <c r="W35" i="4"/>
  <c r="X35" i="4"/>
  <c r="AA35" i="4"/>
  <c r="AB35" i="4"/>
  <c r="AE35" i="4"/>
  <c r="AF35" i="4"/>
  <c r="B26" i="4" l="1"/>
  <c r="B27" i="4" s="1"/>
  <c r="B40" i="4"/>
  <c r="C55" i="4" s="1"/>
  <c r="K21" i="4"/>
  <c r="K22" i="4" s="1"/>
  <c r="V21" i="4"/>
  <c r="V22" i="4" s="1"/>
  <c r="AF21" i="4"/>
  <c r="AF22" i="4" s="1"/>
  <c r="L26" i="4"/>
  <c r="L27" i="4" s="1"/>
  <c r="W26" i="4"/>
  <c r="W27" i="4" s="1"/>
  <c r="AG26" i="4"/>
  <c r="AG27" i="4" s="1"/>
  <c r="J31" i="4"/>
  <c r="J32" i="4" s="1"/>
  <c r="U31" i="4"/>
  <c r="U32" i="4" s="1"/>
  <c r="AF31" i="4"/>
  <c r="AF32" i="4" s="1"/>
  <c r="B36" i="4"/>
  <c r="B37" i="4" s="1"/>
  <c r="M36" i="4"/>
  <c r="M37" i="4" s="1"/>
  <c r="AH36" i="4"/>
  <c r="AH37" i="4" s="1"/>
  <c r="P21" i="4"/>
  <c r="P22" i="4" s="1"/>
  <c r="G26" i="4"/>
  <c r="G27" i="4" s="1"/>
  <c r="Z31" i="4"/>
  <c r="Z32" i="4" s="1"/>
  <c r="G36" i="4"/>
  <c r="G37" i="4" s="1"/>
  <c r="D21" i="4"/>
  <c r="D22" i="4" s="1"/>
  <c r="O21" i="4"/>
  <c r="O22" i="4" s="1"/>
  <c r="Z21" i="4"/>
  <c r="Z22" i="4" s="1"/>
  <c r="C26" i="4"/>
  <c r="C27" i="4" s="1"/>
  <c r="M26" i="4"/>
  <c r="M27" i="4" s="1"/>
  <c r="X26" i="4"/>
  <c r="X27" i="4" s="1"/>
  <c r="D31" i="4"/>
  <c r="D32" i="4" s="1"/>
  <c r="N31" i="4"/>
  <c r="N32" i="4" s="1"/>
  <c r="Y31" i="4"/>
  <c r="Y32" i="4" s="1"/>
  <c r="F36" i="4"/>
  <c r="F37" i="4" s="1"/>
  <c r="Q36" i="4"/>
  <c r="Q37" i="4" s="1"/>
  <c r="AA36" i="4"/>
  <c r="AA37" i="4" s="1"/>
  <c r="AA21" i="4"/>
  <c r="AA22" i="4" s="1"/>
  <c r="Q26" i="4"/>
  <c r="Q27" i="4" s="1"/>
  <c r="P31" i="4"/>
  <c r="P32" i="4" s="1"/>
  <c r="AC36" i="4"/>
  <c r="AC37" i="4" s="1"/>
  <c r="J21" i="4"/>
  <c r="J22" i="4" s="1"/>
  <c r="T21" i="4"/>
  <c r="T22" i="4" s="1"/>
  <c r="AE21" i="4"/>
  <c r="AE22" i="4" s="1"/>
  <c r="H26" i="4"/>
  <c r="H27" i="4" s="1"/>
  <c r="S26" i="4"/>
  <c r="S27" i="4" s="1"/>
  <c r="AC26" i="4"/>
  <c r="AC27" i="4" s="1"/>
  <c r="I31" i="4"/>
  <c r="I32" i="4" s="1"/>
  <c r="T31" i="4"/>
  <c r="T32" i="4" s="1"/>
  <c r="AD31" i="4"/>
  <c r="AD32" i="4" s="1"/>
  <c r="K36" i="4"/>
  <c r="K37" i="4" s="1"/>
  <c r="V36" i="4"/>
  <c r="V37" i="4" s="1"/>
  <c r="AG36" i="4"/>
  <c r="AG37" i="4" s="1"/>
  <c r="W36" i="4"/>
  <c r="W37" i="4" s="1"/>
  <c r="F21" i="4"/>
  <c r="F22" i="4" s="1"/>
  <c r="AB26" i="4"/>
  <c r="AB27" i="4" s="1"/>
  <c r="E31" i="4"/>
  <c r="E32" i="4" s="1"/>
  <c r="R36" i="4"/>
  <c r="R37" i="4" s="1"/>
  <c r="AH20" i="4"/>
  <c r="AH30" i="4"/>
  <c r="AH25" i="4"/>
  <c r="AD20" i="4"/>
  <c r="AD30" i="4"/>
  <c r="AD25" i="4"/>
  <c r="Z20" i="4"/>
  <c r="Z35" i="4"/>
  <c r="Z25" i="4"/>
  <c r="Z30" i="4"/>
  <c r="V20" i="4"/>
  <c r="V35" i="4"/>
  <c r="V25" i="4"/>
  <c r="R20" i="4"/>
  <c r="R30" i="4"/>
  <c r="R25" i="4"/>
  <c r="N20" i="4"/>
  <c r="N30" i="4"/>
  <c r="N25" i="4"/>
  <c r="J20" i="4"/>
  <c r="J35" i="4"/>
  <c r="J25" i="4"/>
  <c r="J30" i="4"/>
  <c r="F20" i="4"/>
  <c r="F35" i="4"/>
  <c r="F25" i="4"/>
  <c r="B30" i="4"/>
  <c r="B25" i="4"/>
  <c r="B35" i="4"/>
  <c r="AD35" i="4"/>
  <c r="F30" i="4"/>
  <c r="AH35" i="4"/>
  <c r="N35" i="4"/>
  <c r="V30" i="4"/>
  <c r="E21" i="4"/>
  <c r="E22" i="4" s="1"/>
  <c r="I21" i="4"/>
  <c r="I22" i="4" s="1"/>
  <c r="M21" i="4"/>
  <c r="M22" i="4" s="1"/>
  <c r="Q21" i="4"/>
  <c r="Q22" i="4" s="1"/>
  <c r="U21" i="4"/>
  <c r="U22" i="4" s="1"/>
  <c r="Y21" i="4"/>
  <c r="Y22" i="4" s="1"/>
  <c r="AC21" i="4"/>
  <c r="AC22" i="4" s="1"/>
  <c r="AG21" i="4"/>
  <c r="AG22" i="4" s="1"/>
  <c r="F26" i="4"/>
  <c r="F27" i="4" s="1"/>
  <c r="J26" i="4"/>
  <c r="J27" i="4" s="1"/>
  <c r="N26" i="4"/>
  <c r="N27" i="4" s="1"/>
  <c r="R26" i="4"/>
  <c r="R27" i="4" s="1"/>
  <c r="V26" i="4"/>
  <c r="V27" i="4" s="1"/>
  <c r="Z26" i="4"/>
  <c r="Z27" i="4" s="1"/>
  <c r="AD26" i="4"/>
  <c r="AD27" i="4" s="1"/>
  <c r="AH26" i="4"/>
  <c r="AH27" i="4" s="1"/>
  <c r="C31" i="4"/>
  <c r="C32" i="4" s="1"/>
  <c r="G31" i="4"/>
  <c r="G32" i="4" s="1"/>
  <c r="K31" i="4"/>
  <c r="K32" i="4" s="1"/>
  <c r="O31" i="4"/>
  <c r="O32" i="4" s="1"/>
  <c r="S31" i="4"/>
  <c r="S32" i="4" s="1"/>
  <c r="W31" i="4"/>
  <c r="W32" i="4" s="1"/>
  <c r="AA31" i="4"/>
  <c r="AA32" i="4" s="1"/>
  <c r="AE31" i="4"/>
  <c r="AE32" i="4" s="1"/>
  <c r="D36" i="4"/>
  <c r="D37" i="4" s="1"/>
  <c r="H36" i="4"/>
  <c r="H37" i="4" s="1"/>
  <c r="L36" i="4"/>
  <c r="L37" i="4" s="1"/>
  <c r="P36" i="4"/>
  <c r="P37" i="4" s="1"/>
  <c r="T36" i="4"/>
  <c r="T37" i="4" s="1"/>
  <c r="X36" i="4"/>
  <c r="X37" i="4" s="1"/>
  <c r="AB36" i="4"/>
  <c r="AB37" i="4" s="1"/>
  <c r="AF36" i="4"/>
  <c r="AF37" i="4" s="1"/>
  <c r="AE36" i="4"/>
  <c r="AE37" i="4" s="1"/>
  <c r="Z36" i="4"/>
  <c r="Z37" i="4" s="1"/>
  <c r="U36" i="4"/>
  <c r="U37" i="4" s="1"/>
  <c r="O36" i="4"/>
  <c r="O37" i="4" s="1"/>
  <c r="J36" i="4"/>
  <c r="J37" i="4" s="1"/>
  <c r="E36" i="4"/>
  <c r="E37" i="4" s="1"/>
  <c r="AH31" i="4"/>
  <c r="AH32" i="4" s="1"/>
  <c r="AC31" i="4"/>
  <c r="AC32" i="4" s="1"/>
  <c r="X31" i="4"/>
  <c r="X32" i="4" s="1"/>
  <c r="R31" i="4"/>
  <c r="R32" i="4" s="1"/>
  <c r="M31" i="4"/>
  <c r="M32" i="4" s="1"/>
  <c r="H31" i="4"/>
  <c r="H32" i="4" s="1"/>
  <c r="B31" i="4"/>
  <c r="B32" i="4" s="1"/>
  <c r="Y30" i="4"/>
  <c r="I30" i="4"/>
  <c r="AF26" i="4"/>
  <c r="AF27" i="4" s="1"/>
  <c r="AA26" i="4"/>
  <c r="AA27" i="4" s="1"/>
  <c r="U26" i="4"/>
  <c r="U27" i="4" s="1"/>
  <c r="P26" i="4"/>
  <c r="P27" i="4" s="1"/>
  <c r="K26" i="4"/>
  <c r="K27" i="4" s="1"/>
  <c r="E26" i="4"/>
  <c r="E27" i="4" s="1"/>
  <c r="AG25" i="4"/>
  <c r="AC25" i="4"/>
  <c r="Y25" i="4"/>
  <c r="U25" i="4"/>
  <c r="Q25" i="4"/>
  <c r="M25" i="4"/>
  <c r="I25" i="4"/>
  <c r="E25" i="4"/>
  <c r="AD21" i="4"/>
  <c r="AD22" i="4" s="1"/>
  <c r="X21" i="4"/>
  <c r="X22" i="4" s="1"/>
  <c r="S21" i="4"/>
  <c r="S22" i="4" s="1"/>
  <c r="N21" i="4"/>
  <c r="N22" i="4" s="1"/>
  <c r="H21" i="4"/>
  <c r="H22" i="4" s="1"/>
  <c r="C21" i="4"/>
  <c r="C22" i="4" s="1"/>
  <c r="Y20" i="4"/>
  <c r="I20" i="4"/>
  <c r="AD36" i="4"/>
  <c r="AD37" i="4" s="1"/>
  <c r="Y36" i="4"/>
  <c r="Y37" i="4" s="1"/>
  <c r="S36" i="4"/>
  <c r="S37" i="4" s="1"/>
  <c r="N36" i="4"/>
  <c r="N37" i="4" s="1"/>
  <c r="I36" i="4"/>
  <c r="I37" i="4" s="1"/>
  <c r="C36" i="4"/>
  <c r="C37" i="4" s="1"/>
  <c r="T35" i="4"/>
  <c r="D35" i="4"/>
  <c r="AG31" i="4"/>
  <c r="AG32" i="4" s="1"/>
  <c r="AB31" i="4"/>
  <c r="AB32" i="4" s="1"/>
  <c r="V31" i="4"/>
  <c r="V32" i="4" s="1"/>
  <c r="Q31" i="4"/>
  <c r="Q32" i="4" s="1"/>
  <c r="L31" i="4"/>
  <c r="L32" i="4" s="1"/>
  <c r="F31" i="4"/>
  <c r="F32" i="4" s="1"/>
  <c r="AC30" i="4"/>
  <c r="M30" i="4"/>
  <c r="AE26" i="4"/>
  <c r="AE27" i="4" s="1"/>
  <c r="Y26" i="4"/>
  <c r="Y27" i="4" s="1"/>
  <c r="T26" i="4"/>
  <c r="T27" i="4" s="1"/>
  <c r="O26" i="4"/>
  <c r="O27" i="4" s="1"/>
  <c r="I26" i="4"/>
  <c r="I27" i="4" s="1"/>
  <c r="D26" i="4"/>
  <c r="D27" i="4" s="1"/>
  <c r="AF25" i="4"/>
  <c r="AB25" i="4"/>
  <c r="X25" i="4"/>
  <c r="T25" i="4"/>
  <c r="P25" i="4"/>
  <c r="L25" i="4"/>
  <c r="H25" i="4"/>
  <c r="D25" i="4"/>
  <c r="AH21" i="4"/>
  <c r="AH22" i="4" s="1"/>
  <c r="AB21" i="4"/>
  <c r="AB22" i="4" s="1"/>
  <c r="W21" i="4"/>
  <c r="W22" i="4" s="1"/>
  <c r="R21" i="4"/>
  <c r="R22" i="4" s="1"/>
  <c r="L21" i="4"/>
  <c r="L22" i="4" s="1"/>
  <c r="G21" i="4"/>
  <c r="G22" i="4" s="1"/>
  <c r="B21" i="4"/>
  <c r="B22" i="4" s="1"/>
  <c r="AC20" i="4"/>
  <c r="X20" i="4"/>
  <c r="M20" i="4"/>
  <c r="H20" i="4"/>
  <c r="B43" i="4" l="1"/>
  <c r="B54" i="4"/>
  <c r="B56" i="4"/>
  <c r="B47" i="4"/>
  <c r="B52" i="4"/>
  <c r="B59" i="4"/>
  <c r="C40" i="4"/>
  <c r="B41" i="4"/>
  <c r="B58" i="4"/>
  <c r="B51" i="4"/>
  <c r="C50" i="4"/>
  <c r="B42" i="4"/>
  <c r="B48" i="4"/>
  <c r="B46" i="4"/>
  <c r="C45" i="4"/>
  <c r="B44" i="4"/>
  <c r="B49" i="4"/>
  <c r="B53" i="4"/>
  <c r="B57" i="4"/>
  <c r="C14" i="2"/>
  <c r="E14" i="2"/>
  <c r="G14" i="2"/>
  <c r="I14" i="2"/>
  <c r="V17" i="1"/>
  <c r="W17" i="1"/>
  <c r="X17" i="1"/>
  <c r="Y17" i="1"/>
  <c r="AD21" i="1"/>
  <c r="AC21" i="1"/>
  <c r="AB21" i="1"/>
  <c r="AA21" i="1"/>
  <c r="Y21" i="1"/>
  <c r="X21" i="1"/>
  <c r="W21" i="1"/>
  <c r="V21" i="1"/>
  <c r="T21" i="1"/>
  <c r="S21" i="1"/>
  <c r="R21" i="1"/>
  <c r="Q21" i="1"/>
  <c r="O21" i="1"/>
  <c r="N21" i="1"/>
  <c r="M21" i="1"/>
  <c r="L21" i="1"/>
  <c r="J21" i="1"/>
  <c r="AD20" i="1"/>
  <c r="AC20" i="1"/>
  <c r="AB20" i="1"/>
  <c r="AA20" i="1"/>
  <c r="Y20" i="1"/>
  <c r="X20" i="1"/>
  <c r="W20" i="1"/>
  <c r="V20" i="1"/>
  <c r="T20" i="1"/>
  <c r="S20" i="1"/>
  <c r="R20" i="1"/>
  <c r="Q20" i="1"/>
  <c r="O20" i="1"/>
  <c r="N20" i="1"/>
  <c r="M20" i="1"/>
  <c r="L20" i="1"/>
  <c r="J20" i="1"/>
  <c r="AD19" i="1"/>
  <c r="AC19" i="1"/>
  <c r="AB19" i="1"/>
  <c r="AA19" i="1"/>
  <c r="Y19" i="1"/>
  <c r="X19" i="1"/>
  <c r="W19" i="1"/>
  <c r="V19" i="1"/>
  <c r="T19" i="1"/>
  <c r="S19" i="1"/>
  <c r="R19" i="1"/>
  <c r="Q19" i="1"/>
  <c r="O19" i="1"/>
  <c r="N19" i="1"/>
  <c r="M19" i="1"/>
  <c r="L19" i="1"/>
  <c r="J19" i="1"/>
  <c r="AD18" i="1"/>
  <c r="AC18" i="1"/>
  <c r="AB18" i="1"/>
  <c r="AA18" i="1"/>
  <c r="Y18" i="1"/>
  <c r="X18" i="1"/>
  <c r="W18" i="1"/>
  <c r="V18" i="1"/>
  <c r="T18" i="1"/>
  <c r="S18" i="1"/>
  <c r="R18" i="1"/>
  <c r="Q18" i="1"/>
  <c r="O18" i="1"/>
  <c r="N18" i="1"/>
  <c r="M18" i="1"/>
  <c r="L18" i="1"/>
  <c r="J18" i="1"/>
  <c r="AB17" i="1"/>
  <c r="AC17" i="1"/>
  <c r="AD17" i="1"/>
  <c r="AA17" i="1"/>
  <c r="R17" i="1"/>
  <c r="S17" i="1"/>
  <c r="T17" i="1"/>
  <c r="Q17" i="1"/>
  <c r="M17" i="1"/>
  <c r="N17" i="1"/>
  <c r="O17" i="1"/>
  <c r="L17" i="1"/>
  <c r="J17" i="1"/>
  <c r="B6" i="2"/>
  <c r="B16" i="2" s="1"/>
  <c r="B7" i="2"/>
  <c r="B17" i="2" s="1"/>
  <c r="B8" i="2"/>
  <c r="B18" i="2" s="1"/>
  <c r="B9" i="2"/>
  <c r="B19" i="2" s="1"/>
  <c r="B5" i="2"/>
  <c r="B15" i="2" s="1"/>
</calcChain>
</file>

<file path=xl/sharedStrings.xml><?xml version="1.0" encoding="utf-8"?>
<sst xmlns="http://schemas.openxmlformats.org/spreadsheetml/2006/main" count="234" uniqueCount="37">
  <si>
    <t>Company</t>
  </si>
  <si>
    <t>Variable</t>
  </si>
  <si>
    <t>2011</t>
  </si>
  <si>
    <t>2012</t>
  </si>
  <si>
    <t>2013</t>
  </si>
  <si>
    <t>2014</t>
  </si>
  <si>
    <t>2015</t>
  </si>
  <si>
    <t>ACC Ltd</t>
  </si>
  <si>
    <t>Other variable cost</t>
  </si>
  <si>
    <t>Power &amp; Fuel</t>
  </si>
  <si>
    <t>Freight &amp; Forwarding</t>
  </si>
  <si>
    <t>Fixed Cost</t>
  </si>
  <si>
    <t>Profit</t>
  </si>
  <si>
    <t>Ultratech Cement</t>
  </si>
  <si>
    <t>Ambuja Cement</t>
  </si>
  <si>
    <t>JK Lakshmi Cement</t>
  </si>
  <si>
    <t>Column Labels</t>
  </si>
  <si>
    <t>Row Labels</t>
  </si>
  <si>
    <t>Sum of 2011</t>
  </si>
  <si>
    <t>Sum of 2012</t>
  </si>
  <si>
    <t>Sum of 2013</t>
  </si>
  <si>
    <t>Sum of 2014</t>
  </si>
  <si>
    <t>Sum of 2015</t>
  </si>
  <si>
    <t>Indexed Values</t>
  </si>
  <si>
    <r>
      <t xml:space="preserve">Yearly Trends of Key Financial Indicators - 2011 to 2015
</t>
    </r>
    <r>
      <rPr>
        <sz val="8"/>
        <color theme="0" tint="-4.9989318521683403E-2"/>
        <rFont val="Calibri"/>
        <family val="2"/>
        <scheme val="minor"/>
      </rPr>
      <t>Maximum values highlighted.</t>
    </r>
  </si>
  <si>
    <r>
      <t xml:space="preserve">Indexed Trends of Key Financial Indicators - 2011 to 2015
</t>
    </r>
    <r>
      <rPr>
        <sz val="8"/>
        <color theme="0" tint="-4.9989318521683403E-2"/>
        <rFont val="Calibri"/>
        <family val="2"/>
        <scheme val="minor"/>
      </rPr>
      <t>2011 value is 100%. Minimum values highlighted.</t>
    </r>
  </si>
  <si>
    <t>Data &amp; Pivot Tables</t>
  </si>
  <si>
    <t>Label-final</t>
  </si>
  <si>
    <t>Xaxis-year</t>
  </si>
  <si>
    <t>Year</t>
  </si>
  <si>
    <t>Yearly trend of Financial Metrices</t>
  </si>
  <si>
    <t>Individual Contribution of Metrices</t>
  </si>
  <si>
    <t>*If Multiple years selected; Pie charts will not be seen</t>
  </si>
  <si>
    <t>Label-range</t>
  </si>
  <si>
    <t>Label-selection</t>
  </si>
  <si>
    <t xml:space="preserve">Select Year </t>
  </si>
  <si>
    <t>*Multiple Seletion will show the range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</si>
</sst>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scheme val="minor"/>
    </font>
    <font>
      <sz val="11"/>
      <color theme="1"/>
      <name val="Calibri"/>
      <family val="2"/>
      <scheme val="minor"/>
    </font>
    <font>
      <b/>
      <sz val="16"/>
      <color theme="0" tint="-4.9989318521683403E-2"/>
      <name val="Calibri"/>
      <family val="2"/>
      <scheme val="minor"/>
    </font>
    <font>
      <sz val="8"/>
      <color theme="0" tint="-4.9989318521683403E-2"/>
      <name val="Calibri"/>
      <family val="2"/>
      <scheme val="minor"/>
    </font>
    <font>
      <sz val="10"/>
      <color theme="1"/>
      <name val="Segoe UI"/>
      <family val="2"/>
    </font>
    <font>
      <b/>
      <sz val="10"/>
      <color rgb="FFFF0000"/>
      <name val="Segoe UI"/>
      <family val="2"/>
    </font>
    <font>
      <sz val="16"/>
      <color theme="0"/>
      <name val="Segoe UI"/>
      <family val="2"/>
    </font>
    <font>
      <sz val="14"/>
      <color theme="0"/>
      <name val="Segoe UI"/>
      <family val="2"/>
    </font>
    <font>
      <i/>
      <sz val="9"/>
      <color rgb="FFC00000"/>
      <name val="Segoe UI"/>
      <family val="2"/>
    </font>
    <font>
      <i/>
      <sz val="9"/>
      <color rgb="FFC00000"/>
      <name val="Calibri"/>
      <family val="2"/>
      <scheme val="minor"/>
    </font>
    <font>
      <b/>
      <i/>
      <sz val="11"/>
      <color rgb="FF002060"/>
      <name val="Calibri"/>
      <family val="2"/>
      <scheme val="minor"/>
    </font>
  </fonts>
  <fills count="8">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theme="6"/>
        <bgColor indexed="64"/>
      </patternFill>
    </fill>
    <fill>
      <patternFill patternType="solid">
        <fgColor theme="0"/>
        <bgColor indexed="64"/>
      </patternFill>
    </fill>
    <fill>
      <patternFill patternType="solid">
        <fgColor theme="5" tint="0.79998168889431442"/>
        <bgColor indexed="64"/>
      </patternFill>
    </fill>
    <fill>
      <patternFill patternType="solid">
        <fgColor rgb="FF00B0F0"/>
        <bgColor indexed="64"/>
      </patternFill>
    </fill>
  </fills>
  <borders count="2">
    <border>
      <left/>
      <right/>
      <top/>
      <bottom/>
      <diagonal/>
    </border>
    <border>
      <left/>
      <right/>
      <top style="thin">
        <color theme="0" tint="-0.14996795556505021"/>
      </top>
      <bottom style="thin">
        <color theme="0" tint="-0.14996795556505021"/>
      </bottom>
      <diagonal/>
    </border>
  </borders>
  <cellStyleXfs count="2">
    <xf numFmtId="0" fontId="0" fillId="0" borderId="0"/>
    <xf numFmtId="9" fontId="1" fillId="0" borderId="0" applyFont="0" applyFill="0" applyBorder="0" applyAlignment="0" applyProtection="0"/>
  </cellStyleXfs>
  <cellXfs count="31">
    <xf numFmtId="0" fontId="0" fillId="0" borderId="0" xfId="0"/>
    <xf numFmtId="0" fontId="0" fillId="0" borderId="0" xfId="0" pivotButton="1"/>
    <xf numFmtId="0" fontId="0" fillId="0" borderId="0" xfId="0" applyAlignment="1">
      <alignment horizontal="left"/>
    </xf>
    <xf numFmtId="0" fontId="0" fillId="0" borderId="0" xfId="0" applyNumberFormat="1"/>
    <xf numFmtId="0" fontId="0" fillId="0" borderId="0" xfId="0" applyAlignment="1">
      <alignment vertical="center"/>
    </xf>
    <xf numFmtId="0" fontId="0" fillId="0" borderId="1" xfId="0" applyBorder="1" applyAlignment="1">
      <alignment vertical="center"/>
    </xf>
    <xf numFmtId="9" fontId="0" fillId="0" borderId="0" xfId="1" applyFont="1"/>
    <xf numFmtId="0" fontId="0" fillId="2" borderId="0" xfId="0" applyFill="1" applyAlignment="1">
      <alignment horizontal="center" vertical="center"/>
    </xf>
    <xf numFmtId="0" fontId="0" fillId="4" borderId="0" xfId="0" applyFill="1"/>
    <xf numFmtId="0" fontId="2" fillId="4" borderId="0" xfId="0" applyFont="1" applyFill="1" applyAlignment="1">
      <alignment vertical="center"/>
    </xf>
    <xf numFmtId="0" fontId="0" fillId="0" borderId="0" xfId="0" applyAlignment="1">
      <alignment horizontal="center"/>
    </xf>
    <xf numFmtId="1" fontId="0" fillId="0" borderId="0" xfId="0" applyNumberFormat="1" applyAlignment="1">
      <alignment horizontal="center"/>
    </xf>
    <xf numFmtId="0" fontId="0" fillId="5" borderId="0" xfId="0" applyFill="1"/>
    <xf numFmtId="0" fontId="4" fillId="5" borderId="0" xfId="0" applyFont="1" applyFill="1"/>
    <xf numFmtId="0" fontId="4" fillId="5" borderId="0" xfId="0" applyFont="1" applyFill="1" applyAlignment="1">
      <alignment horizontal="center"/>
    </xf>
    <xf numFmtId="0" fontId="4" fillId="5" borderId="0" xfId="0" applyFont="1" applyFill="1" applyAlignment="1">
      <alignment horizontal="left"/>
    </xf>
    <xf numFmtId="0" fontId="4" fillId="6" borderId="0" xfId="0" applyFont="1" applyFill="1" applyAlignment="1">
      <alignment horizontal="center"/>
    </xf>
    <xf numFmtId="0" fontId="4" fillId="5" borderId="0" xfId="0" applyFont="1" applyFill="1" applyBorder="1"/>
    <xf numFmtId="0" fontId="0" fillId="5" borderId="0" xfId="0" applyFill="1" applyBorder="1"/>
    <xf numFmtId="0" fontId="5" fillId="5" borderId="0" xfId="0" applyFont="1" applyFill="1" applyBorder="1" applyAlignment="1">
      <alignment horizontal="left"/>
    </xf>
    <xf numFmtId="0" fontId="4" fillId="5" borderId="0" xfId="0" applyFont="1" applyFill="1" applyBorder="1" applyAlignment="1">
      <alignment horizontal="center"/>
    </xf>
    <xf numFmtId="0" fontId="4" fillId="5" borderId="0" xfId="0" applyFont="1" applyFill="1" applyBorder="1" applyAlignment="1">
      <alignment horizontal="left"/>
    </xf>
    <xf numFmtId="0" fontId="4" fillId="5" borderId="0" xfId="0" applyNumberFormat="1" applyFont="1" applyFill="1"/>
    <xf numFmtId="0" fontId="2" fillId="3" borderId="0" xfId="0" applyFont="1" applyFill="1" applyAlignment="1">
      <alignment horizontal="center" vertical="center" wrapText="1"/>
    </xf>
    <xf numFmtId="0" fontId="2" fillId="3" borderId="0" xfId="0" applyFont="1" applyFill="1" applyAlignment="1">
      <alignment horizontal="center" vertical="center"/>
    </xf>
    <xf numFmtId="0" fontId="6" fillId="7" borderId="0" xfId="0" applyFont="1" applyFill="1" applyAlignment="1">
      <alignment horizontal="center" vertical="center"/>
    </xf>
    <xf numFmtId="0" fontId="7" fillId="7" borderId="0" xfId="0" applyFont="1" applyFill="1" applyAlignment="1">
      <alignment horizontal="center" vertical="center" wrapText="1"/>
    </xf>
    <xf numFmtId="0" fontId="7" fillId="7" borderId="0" xfId="0" applyFont="1" applyFill="1" applyAlignment="1">
      <alignment horizontal="center" vertical="center"/>
    </xf>
    <xf numFmtId="0" fontId="8" fillId="5" borderId="0" xfId="0" applyFont="1" applyFill="1" applyAlignment="1">
      <alignment horizontal="center" vertical="center"/>
    </xf>
    <xf numFmtId="0" fontId="9" fillId="5" borderId="0" xfId="0" applyFont="1" applyFill="1"/>
    <xf numFmtId="0" fontId="10" fillId="5" borderId="0" xfId="0" applyFont="1" applyFill="1"/>
  </cellXfs>
  <cellStyles count="2">
    <cellStyle name="Normal" xfId="0" builtinId="0"/>
    <cellStyle name="Percent" xfId="1" builtinId="5"/>
  </cellStyles>
  <dxfs count="133">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numFmt numFmtId="1" formatCode="0"/>
      <alignment horizontal="center" vertical="bottom" textRotation="0" wrapText="0" indent="0" justifyLastLine="0" shrinkToFit="0" readingOrder="0"/>
    </dxf>
    <dxf>
      <numFmt numFmtId="1" formatCode="0"/>
      <alignment horizontal="center" vertical="bottom" textRotation="0" wrapText="0" indent="0" justifyLastLine="0" shrinkToFit="0" readingOrder="0"/>
    </dxf>
    <dxf>
      <numFmt numFmtId="1" formatCode="0"/>
      <alignment horizontal="center" vertical="bottom" textRotation="0" wrapText="0" indent="0" justifyLastLine="0" shrinkToFit="0" readingOrder="0"/>
    </dxf>
    <dxf>
      <numFmt numFmtId="1" formatCode="0"/>
      <alignment horizontal="center" vertical="bottom" textRotation="0" wrapText="0" indent="0" justifyLastLine="0" shrinkToFit="0" readingOrder="0"/>
    </dxf>
    <dxf>
      <numFmt numFmtId="1" formatCode="0"/>
      <alignment horizontal="center" vertical="bottom" textRotation="0" wrapText="0" indent="0" justifyLastLine="0" shrinkToFit="0" readingOrder="0"/>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microsoft.com/office/2007/relationships/slicerCache" Target="slicerCaches/slicerCach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2.xml"/><Relationship Id="rId11" Type="http://schemas.openxmlformats.org/officeDocument/2006/relationships/calcChain" Target="calcChain.xml"/><Relationship Id="rId5" Type="http://schemas.openxmlformats.org/officeDocument/2006/relationships/pivotCacheDefinition" Target="pivotCache/pivotCacheDefinition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areaChart>
        <c:grouping val="standard"/>
        <c:varyColors val="0"/>
        <c:ser>
          <c:idx val="0"/>
          <c:order val="0"/>
          <c:tx>
            <c:strRef>
              <c:f>Calculation!$A$12</c:f>
              <c:strCache>
                <c:ptCount val="1"/>
                <c:pt idx="0">
                  <c:v>ACC Ltd</c:v>
                </c:pt>
              </c:strCache>
            </c:strRef>
          </c:tx>
          <c:spPr>
            <a:solidFill>
              <a:schemeClr val="bg1">
                <a:lumMod val="85000"/>
              </a:schemeClr>
            </a:solidFill>
            <a:ln>
              <a:noFill/>
            </a:ln>
            <a:effectLst/>
          </c:spPr>
          <c:val>
            <c:numRef>
              <c:f>Calculation!$B$12:$AH$12</c:f>
              <c:numCache>
                <c:formatCode>General</c:formatCode>
                <c:ptCount val="33"/>
                <c:pt idx="0">
                  <c:v>27</c:v>
                </c:pt>
                <c:pt idx="1">
                  <c:v>26</c:v>
                </c:pt>
                <c:pt idx="2">
                  <c:v>29</c:v>
                </c:pt>
                <c:pt idx="3">
                  <c:v>29</c:v>
                </c:pt>
                <c:pt idx="4">
                  <c:v>30</c:v>
                </c:pt>
                <c:pt idx="7">
                  <c:v>20</c:v>
                </c:pt>
                <c:pt idx="8">
                  <c:v>20</c:v>
                </c:pt>
                <c:pt idx="9">
                  <c:v>21</c:v>
                </c:pt>
                <c:pt idx="10">
                  <c:v>22</c:v>
                </c:pt>
                <c:pt idx="11">
                  <c:v>23</c:v>
                </c:pt>
                <c:pt idx="14">
                  <c:v>15</c:v>
                </c:pt>
                <c:pt idx="15">
                  <c:v>18</c:v>
                </c:pt>
                <c:pt idx="16">
                  <c:v>22</c:v>
                </c:pt>
                <c:pt idx="17">
                  <c:v>20</c:v>
                </c:pt>
                <c:pt idx="18">
                  <c:v>19</c:v>
                </c:pt>
                <c:pt idx="21">
                  <c:v>23</c:v>
                </c:pt>
                <c:pt idx="22">
                  <c:v>21</c:v>
                </c:pt>
                <c:pt idx="23">
                  <c:v>21</c:v>
                </c:pt>
                <c:pt idx="24">
                  <c:v>21</c:v>
                </c:pt>
                <c:pt idx="25">
                  <c:v>20</c:v>
                </c:pt>
                <c:pt idx="28">
                  <c:v>15</c:v>
                </c:pt>
                <c:pt idx="29">
                  <c:v>15</c:v>
                </c:pt>
                <c:pt idx="30">
                  <c:v>7</c:v>
                </c:pt>
                <c:pt idx="31">
                  <c:v>8</c:v>
                </c:pt>
                <c:pt idx="32">
                  <c:v>8</c:v>
                </c:pt>
              </c:numCache>
            </c:numRef>
          </c:val>
          <c:extLst>
            <c:ext xmlns:c16="http://schemas.microsoft.com/office/drawing/2014/chart" uri="{C3380CC4-5D6E-409C-BE32-E72D297353CC}">
              <c16:uniqueId val="{00000000-1751-4435-9153-1AA884F35C8C}"/>
            </c:ext>
          </c:extLst>
        </c:ser>
        <c:dLbls>
          <c:showLegendKey val="0"/>
          <c:showVal val="0"/>
          <c:showCatName val="0"/>
          <c:showSerName val="0"/>
          <c:showPercent val="0"/>
          <c:showBubbleSize val="0"/>
        </c:dLbls>
        <c:axId val="685189992"/>
        <c:axId val="685190976"/>
      </c:areaChart>
      <c:lineChart>
        <c:grouping val="standard"/>
        <c:varyColors val="0"/>
        <c:ser>
          <c:idx val="1"/>
          <c:order val="1"/>
          <c:tx>
            <c:strRef>
              <c:f>Calculation!$A$12</c:f>
              <c:strCache>
                <c:ptCount val="1"/>
                <c:pt idx="0">
                  <c:v>ACC Ltd</c:v>
                </c:pt>
              </c:strCache>
            </c:strRef>
          </c:tx>
          <c:spPr>
            <a:ln w="9525" cap="rnd">
              <a:solidFill>
                <a:schemeClr val="tx1">
                  <a:lumMod val="85000"/>
                  <a:lumOff val="15000"/>
                </a:schemeClr>
              </a:solidFill>
              <a:round/>
            </a:ln>
            <a:effectLst/>
          </c:spPr>
          <c:marker>
            <c:symbol val="none"/>
          </c:marker>
          <c:val>
            <c:numRef>
              <c:f>Calculation!$B$12:$AH$12</c:f>
              <c:numCache>
                <c:formatCode>General</c:formatCode>
                <c:ptCount val="33"/>
                <c:pt idx="0">
                  <c:v>27</c:v>
                </c:pt>
                <c:pt idx="1">
                  <c:v>26</c:v>
                </c:pt>
                <c:pt idx="2">
                  <c:v>29</c:v>
                </c:pt>
                <c:pt idx="3">
                  <c:v>29</c:v>
                </c:pt>
                <c:pt idx="4">
                  <c:v>30</c:v>
                </c:pt>
                <c:pt idx="7">
                  <c:v>20</c:v>
                </c:pt>
                <c:pt idx="8">
                  <c:v>20</c:v>
                </c:pt>
                <c:pt idx="9">
                  <c:v>21</c:v>
                </c:pt>
                <c:pt idx="10">
                  <c:v>22</c:v>
                </c:pt>
                <c:pt idx="11">
                  <c:v>23</c:v>
                </c:pt>
                <c:pt idx="14">
                  <c:v>15</c:v>
                </c:pt>
                <c:pt idx="15">
                  <c:v>18</c:v>
                </c:pt>
                <c:pt idx="16">
                  <c:v>22</c:v>
                </c:pt>
                <c:pt idx="17">
                  <c:v>20</c:v>
                </c:pt>
                <c:pt idx="18">
                  <c:v>19</c:v>
                </c:pt>
                <c:pt idx="21">
                  <c:v>23</c:v>
                </c:pt>
                <c:pt idx="22">
                  <c:v>21</c:v>
                </c:pt>
                <c:pt idx="23">
                  <c:v>21</c:v>
                </c:pt>
                <c:pt idx="24">
                  <c:v>21</c:v>
                </c:pt>
                <c:pt idx="25">
                  <c:v>20</c:v>
                </c:pt>
                <c:pt idx="28">
                  <c:v>15</c:v>
                </c:pt>
                <c:pt idx="29">
                  <c:v>15</c:v>
                </c:pt>
                <c:pt idx="30">
                  <c:v>7</c:v>
                </c:pt>
                <c:pt idx="31">
                  <c:v>8</c:v>
                </c:pt>
                <c:pt idx="32">
                  <c:v>8</c:v>
                </c:pt>
              </c:numCache>
            </c:numRef>
          </c:val>
          <c:smooth val="0"/>
          <c:extLst>
            <c:ext xmlns:c16="http://schemas.microsoft.com/office/drawing/2014/chart" uri="{C3380CC4-5D6E-409C-BE32-E72D297353CC}">
              <c16:uniqueId val="{00000001-1751-4435-9153-1AA884F35C8C}"/>
            </c:ext>
          </c:extLst>
        </c:ser>
        <c:ser>
          <c:idx val="2"/>
          <c:order val="2"/>
          <c:tx>
            <c:strRef>
              <c:f>Calculation!$A$22</c:f>
              <c:strCache>
                <c:ptCount val="1"/>
                <c:pt idx="0">
                  <c:v>Label-final</c:v>
                </c:pt>
              </c:strCache>
            </c:strRef>
          </c:tx>
          <c:spPr>
            <a:ln w="28575" cap="rnd">
              <a:noFill/>
              <a:round/>
            </a:ln>
            <a:effectLst/>
          </c:spPr>
          <c:marker>
            <c:symbol val="circle"/>
            <c:size val="5"/>
            <c:spPr>
              <a:solidFill>
                <a:schemeClr val="tx1"/>
              </a:solidFill>
              <a:ln w="9525">
                <a:noFill/>
              </a:ln>
              <a:effectLst/>
              <a:scene3d>
                <a:camera prst="orthographicFront"/>
                <a:lightRig rig="threePt" dir="t"/>
              </a:scene3d>
              <a:sp3d prstMaterial="matte">
                <a:bevelT w="63500" h="63500" prst="artDeco"/>
                <a:contourClr>
                  <a:srgbClr val="000000"/>
                </a:contourClr>
              </a:sp3d>
            </c:spPr>
          </c:marker>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Segoe UI" panose="020B0502040204020203" pitchFamily="34" charset="0"/>
                    <a:ea typeface="Segoe UI" panose="020B0502040204020203" pitchFamily="34" charset="0"/>
                    <a:cs typeface="Segoe UI" panose="020B0502040204020203"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errBars>
            <c:errDir val="y"/>
            <c:errBarType val="minus"/>
            <c:errValType val="percentage"/>
            <c:noEndCap val="1"/>
            <c:val val="100"/>
            <c:spPr>
              <a:noFill/>
              <a:ln w="9525" cap="flat" cmpd="sng" algn="ctr">
                <a:solidFill>
                  <a:schemeClr val="tx1">
                    <a:lumMod val="65000"/>
                    <a:lumOff val="35000"/>
                  </a:schemeClr>
                </a:solidFill>
                <a:prstDash val="dash"/>
                <a:round/>
              </a:ln>
              <a:effectLst/>
            </c:spPr>
          </c:errBars>
          <c:val>
            <c:numRef>
              <c:f>Calculation!$B$22:$AH$22</c:f>
              <c:numCache>
                <c:formatCode>General</c:formatCode>
                <c:ptCount val="33"/>
                <c:pt idx="0">
                  <c:v>#N/A</c:v>
                </c:pt>
                <c:pt idx="1">
                  <c:v>#N/A</c:v>
                </c:pt>
                <c:pt idx="2">
                  <c:v>#N/A</c:v>
                </c:pt>
                <c:pt idx="3">
                  <c:v>#N/A</c:v>
                </c:pt>
                <c:pt idx="4">
                  <c:v>30</c:v>
                </c:pt>
                <c:pt idx="5">
                  <c:v>#N/A</c:v>
                </c:pt>
                <c:pt idx="6">
                  <c:v>#N/A</c:v>
                </c:pt>
                <c:pt idx="7">
                  <c:v>#N/A</c:v>
                </c:pt>
                <c:pt idx="8">
                  <c:v>#N/A</c:v>
                </c:pt>
                <c:pt idx="9">
                  <c:v>#N/A</c:v>
                </c:pt>
                <c:pt idx="10">
                  <c:v>#N/A</c:v>
                </c:pt>
                <c:pt idx="11">
                  <c:v>23</c:v>
                </c:pt>
                <c:pt idx="12">
                  <c:v>#N/A</c:v>
                </c:pt>
                <c:pt idx="13">
                  <c:v>#N/A</c:v>
                </c:pt>
                <c:pt idx="14">
                  <c:v>#N/A</c:v>
                </c:pt>
                <c:pt idx="15">
                  <c:v>#N/A</c:v>
                </c:pt>
                <c:pt idx="16">
                  <c:v>#N/A</c:v>
                </c:pt>
                <c:pt idx="17">
                  <c:v>#N/A</c:v>
                </c:pt>
                <c:pt idx="18">
                  <c:v>19</c:v>
                </c:pt>
                <c:pt idx="19">
                  <c:v>#N/A</c:v>
                </c:pt>
                <c:pt idx="20">
                  <c:v>#N/A</c:v>
                </c:pt>
                <c:pt idx="21">
                  <c:v>#N/A</c:v>
                </c:pt>
                <c:pt idx="22">
                  <c:v>#N/A</c:v>
                </c:pt>
                <c:pt idx="23">
                  <c:v>#N/A</c:v>
                </c:pt>
                <c:pt idx="24">
                  <c:v>#N/A</c:v>
                </c:pt>
                <c:pt idx="25">
                  <c:v>20</c:v>
                </c:pt>
                <c:pt idx="26">
                  <c:v>#N/A</c:v>
                </c:pt>
                <c:pt idx="27">
                  <c:v>#N/A</c:v>
                </c:pt>
                <c:pt idx="28">
                  <c:v>#N/A</c:v>
                </c:pt>
                <c:pt idx="29">
                  <c:v>#N/A</c:v>
                </c:pt>
                <c:pt idx="30">
                  <c:v>#N/A</c:v>
                </c:pt>
                <c:pt idx="31">
                  <c:v>#N/A</c:v>
                </c:pt>
                <c:pt idx="32">
                  <c:v>8</c:v>
                </c:pt>
              </c:numCache>
            </c:numRef>
          </c:val>
          <c:smooth val="0"/>
          <c:extLst>
            <c:ext xmlns:c16="http://schemas.microsoft.com/office/drawing/2014/chart" uri="{C3380CC4-5D6E-409C-BE32-E72D297353CC}">
              <c16:uniqueId val="{00000002-1751-4435-9153-1AA884F35C8C}"/>
            </c:ext>
          </c:extLst>
        </c:ser>
        <c:dLbls>
          <c:showLegendKey val="0"/>
          <c:showVal val="0"/>
          <c:showCatName val="0"/>
          <c:showSerName val="0"/>
          <c:showPercent val="0"/>
          <c:showBubbleSize val="0"/>
        </c:dLbls>
        <c:marker val="1"/>
        <c:smooth val="0"/>
        <c:axId val="685189992"/>
        <c:axId val="685190976"/>
      </c:lineChart>
      <c:catAx>
        <c:axId val="685189992"/>
        <c:scaling>
          <c:orientation val="minMax"/>
        </c:scaling>
        <c:delete val="1"/>
        <c:axPos val="b"/>
        <c:majorTickMark val="none"/>
        <c:minorTickMark val="none"/>
        <c:tickLblPos val="nextTo"/>
        <c:crossAx val="685190976"/>
        <c:crosses val="autoZero"/>
        <c:auto val="1"/>
        <c:lblAlgn val="ctr"/>
        <c:lblOffset val="100"/>
        <c:noMultiLvlLbl val="0"/>
      </c:catAx>
      <c:valAx>
        <c:axId val="685190976"/>
        <c:scaling>
          <c:orientation val="minMax"/>
        </c:scaling>
        <c:delete val="1"/>
        <c:axPos val="l"/>
        <c:majorGridlines>
          <c:spPr>
            <a:ln w="9525" cap="flat" cmpd="sng" algn="ctr">
              <a:solidFill>
                <a:schemeClr val="bg1">
                  <a:lumMod val="65000"/>
                </a:schemeClr>
              </a:solidFill>
              <a:prstDash val="sysDash"/>
              <a:round/>
            </a:ln>
            <a:effectLst/>
          </c:spPr>
        </c:majorGridlines>
        <c:minorGridlines>
          <c:spPr>
            <a:ln w="9525" cap="flat" cmpd="sng" algn="ctr">
              <a:solidFill>
                <a:schemeClr val="tx1">
                  <a:lumMod val="5000"/>
                  <a:lumOff val="95000"/>
                </a:schemeClr>
              </a:solidFill>
              <a:round/>
            </a:ln>
            <a:effectLst/>
          </c:spPr>
        </c:minorGridlines>
        <c:numFmt formatCode="General" sourceLinked="1"/>
        <c:majorTickMark val="none"/>
        <c:minorTickMark val="none"/>
        <c:tickLblPos val="nextTo"/>
        <c:crossAx val="6851899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a:outerShdw blurRad="63500" sx="102000" sy="102000" algn="ctr"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areaChart>
        <c:grouping val="standard"/>
        <c:varyColors val="0"/>
        <c:ser>
          <c:idx val="0"/>
          <c:order val="0"/>
          <c:tx>
            <c:strRef>
              <c:f>Calculation!$A$14</c:f>
              <c:strCache>
                <c:ptCount val="1"/>
                <c:pt idx="0">
                  <c:v>JK Lakshmi Cement</c:v>
                </c:pt>
              </c:strCache>
            </c:strRef>
          </c:tx>
          <c:spPr>
            <a:solidFill>
              <a:schemeClr val="bg1">
                <a:lumMod val="85000"/>
              </a:schemeClr>
            </a:solidFill>
            <a:ln w="25400">
              <a:noFill/>
            </a:ln>
            <a:effectLst/>
          </c:spPr>
          <c:val>
            <c:numRef>
              <c:f>Calculation!$B$14:$AH$14</c:f>
              <c:numCache>
                <c:formatCode>General</c:formatCode>
                <c:ptCount val="33"/>
                <c:pt idx="0">
                  <c:v>19</c:v>
                </c:pt>
                <c:pt idx="1">
                  <c:v>20</c:v>
                </c:pt>
                <c:pt idx="2">
                  <c:v>19</c:v>
                </c:pt>
                <c:pt idx="3">
                  <c:v>19</c:v>
                </c:pt>
                <c:pt idx="4">
                  <c:v>18</c:v>
                </c:pt>
                <c:pt idx="7">
                  <c:v>20</c:v>
                </c:pt>
                <c:pt idx="8">
                  <c:v>19</c:v>
                </c:pt>
                <c:pt idx="9">
                  <c:v>21</c:v>
                </c:pt>
                <c:pt idx="10">
                  <c:v>22</c:v>
                </c:pt>
                <c:pt idx="11">
                  <c:v>22</c:v>
                </c:pt>
                <c:pt idx="14">
                  <c:v>23</c:v>
                </c:pt>
                <c:pt idx="15">
                  <c:v>25</c:v>
                </c:pt>
                <c:pt idx="16">
                  <c:v>26</c:v>
                </c:pt>
                <c:pt idx="17">
                  <c:v>30</c:v>
                </c:pt>
                <c:pt idx="18">
                  <c:v>29</c:v>
                </c:pt>
                <c:pt idx="21">
                  <c:v>30</c:v>
                </c:pt>
                <c:pt idx="22">
                  <c:v>24</c:v>
                </c:pt>
                <c:pt idx="23">
                  <c:v>20</c:v>
                </c:pt>
                <c:pt idx="24">
                  <c:v>21</c:v>
                </c:pt>
                <c:pt idx="25">
                  <c:v>21</c:v>
                </c:pt>
                <c:pt idx="28">
                  <c:v>8</c:v>
                </c:pt>
                <c:pt idx="29">
                  <c:v>12</c:v>
                </c:pt>
                <c:pt idx="30">
                  <c:v>14</c:v>
                </c:pt>
                <c:pt idx="31">
                  <c:v>8</c:v>
                </c:pt>
                <c:pt idx="32">
                  <c:v>10</c:v>
                </c:pt>
              </c:numCache>
            </c:numRef>
          </c:val>
          <c:extLst>
            <c:ext xmlns:c16="http://schemas.microsoft.com/office/drawing/2014/chart" uri="{C3380CC4-5D6E-409C-BE32-E72D297353CC}">
              <c16:uniqueId val="{00000000-5F0B-40BD-A630-67424250BF8A}"/>
            </c:ext>
          </c:extLst>
        </c:ser>
        <c:dLbls>
          <c:showLegendKey val="0"/>
          <c:showVal val="0"/>
          <c:showCatName val="0"/>
          <c:showSerName val="0"/>
          <c:showPercent val="0"/>
          <c:showBubbleSize val="0"/>
        </c:dLbls>
        <c:axId val="685189992"/>
        <c:axId val="685190976"/>
      </c:areaChart>
      <c:lineChart>
        <c:grouping val="standard"/>
        <c:varyColors val="0"/>
        <c:ser>
          <c:idx val="1"/>
          <c:order val="1"/>
          <c:tx>
            <c:strRef>
              <c:f>Calculation!$A$14</c:f>
              <c:strCache>
                <c:ptCount val="1"/>
                <c:pt idx="0">
                  <c:v>JK Lakshmi Cement</c:v>
                </c:pt>
              </c:strCache>
            </c:strRef>
          </c:tx>
          <c:spPr>
            <a:ln w="12700" cap="rnd">
              <a:solidFill>
                <a:schemeClr val="tx1"/>
              </a:solidFill>
              <a:round/>
            </a:ln>
            <a:effectLst/>
          </c:spPr>
          <c:marker>
            <c:symbol val="none"/>
          </c:marker>
          <c:val>
            <c:numRef>
              <c:f>Calculation!$B$14:$AH$14</c:f>
              <c:numCache>
                <c:formatCode>General</c:formatCode>
                <c:ptCount val="33"/>
                <c:pt idx="0">
                  <c:v>19</c:v>
                </c:pt>
                <c:pt idx="1">
                  <c:v>20</c:v>
                </c:pt>
                <c:pt idx="2">
                  <c:v>19</c:v>
                </c:pt>
                <c:pt idx="3">
                  <c:v>19</c:v>
                </c:pt>
                <c:pt idx="4">
                  <c:v>18</c:v>
                </c:pt>
                <c:pt idx="7">
                  <c:v>20</c:v>
                </c:pt>
                <c:pt idx="8">
                  <c:v>19</c:v>
                </c:pt>
                <c:pt idx="9">
                  <c:v>21</c:v>
                </c:pt>
                <c:pt idx="10">
                  <c:v>22</c:v>
                </c:pt>
                <c:pt idx="11">
                  <c:v>22</c:v>
                </c:pt>
                <c:pt idx="14">
                  <c:v>23</c:v>
                </c:pt>
                <c:pt idx="15">
                  <c:v>25</c:v>
                </c:pt>
                <c:pt idx="16">
                  <c:v>26</c:v>
                </c:pt>
                <c:pt idx="17">
                  <c:v>30</c:v>
                </c:pt>
                <c:pt idx="18">
                  <c:v>29</c:v>
                </c:pt>
                <c:pt idx="21">
                  <c:v>30</c:v>
                </c:pt>
                <c:pt idx="22">
                  <c:v>24</c:v>
                </c:pt>
                <c:pt idx="23">
                  <c:v>20</c:v>
                </c:pt>
                <c:pt idx="24">
                  <c:v>21</c:v>
                </c:pt>
                <c:pt idx="25">
                  <c:v>21</c:v>
                </c:pt>
                <c:pt idx="28">
                  <c:v>8</c:v>
                </c:pt>
                <c:pt idx="29">
                  <c:v>12</c:v>
                </c:pt>
                <c:pt idx="30">
                  <c:v>14</c:v>
                </c:pt>
                <c:pt idx="31">
                  <c:v>8</c:v>
                </c:pt>
                <c:pt idx="32">
                  <c:v>10</c:v>
                </c:pt>
              </c:numCache>
            </c:numRef>
          </c:val>
          <c:smooth val="0"/>
          <c:extLst>
            <c:ext xmlns:c16="http://schemas.microsoft.com/office/drawing/2014/chart" uri="{C3380CC4-5D6E-409C-BE32-E72D297353CC}">
              <c16:uniqueId val="{00000001-5F0B-40BD-A630-67424250BF8A}"/>
            </c:ext>
          </c:extLst>
        </c:ser>
        <c:ser>
          <c:idx val="2"/>
          <c:order val="2"/>
          <c:tx>
            <c:strRef>
              <c:f>Calculation!$A$32</c:f>
              <c:strCache>
                <c:ptCount val="1"/>
                <c:pt idx="0">
                  <c:v>Label-final</c:v>
                </c:pt>
              </c:strCache>
            </c:strRef>
          </c:tx>
          <c:spPr>
            <a:ln w="25400" cap="rnd">
              <a:noFill/>
              <a:round/>
            </a:ln>
            <a:effectLst/>
          </c:spPr>
          <c:marker>
            <c:symbol val="circle"/>
            <c:size val="5"/>
            <c:spPr>
              <a:solidFill>
                <a:schemeClr val="tx1"/>
              </a:solidFill>
              <a:ln w="9525">
                <a:solidFill>
                  <a:schemeClr val="accent3"/>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Segoe UI" panose="020B0502040204020203" pitchFamily="34" charset="0"/>
                    <a:ea typeface="Segoe UI" panose="020B0502040204020203" pitchFamily="34" charset="0"/>
                    <a:cs typeface="Segoe UI" panose="020B0502040204020203"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errBars>
            <c:errDir val="y"/>
            <c:errBarType val="minus"/>
            <c:errValType val="percentage"/>
            <c:noEndCap val="1"/>
            <c:val val="100"/>
            <c:spPr>
              <a:noFill/>
              <a:ln w="9525" cap="flat" cmpd="sng" algn="ctr">
                <a:solidFill>
                  <a:schemeClr val="tx1">
                    <a:lumMod val="65000"/>
                    <a:lumOff val="35000"/>
                  </a:schemeClr>
                </a:solidFill>
                <a:prstDash val="dash"/>
                <a:round/>
              </a:ln>
              <a:effectLst/>
            </c:spPr>
          </c:errBars>
          <c:val>
            <c:numRef>
              <c:f>Calculation!$B$32:$AH$32</c:f>
              <c:numCache>
                <c:formatCode>General</c:formatCode>
                <c:ptCount val="33"/>
                <c:pt idx="0">
                  <c:v>#N/A</c:v>
                </c:pt>
                <c:pt idx="1">
                  <c:v>#N/A</c:v>
                </c:pt>
                <c:pt idx="2">
                  <c:v>#N/A</c:v>
                </c:pt>
                <c:pt idx="3">
                  <c:v>#N/A</c:v>
                </c:pt>
                <c:pt idx="4">
                  <c:v>18</c:v>
                </c:pt>
                <c:pt idx="5">
                  <c:v>#N/A</c:v>
                </c:pt>
                <c:pt idx="6">
                  <c:v>#N/A</c:v>
                </c:pt>
                <c:pt idx="7">
                  <c:v>#N/A</c:v>
                </c:pt>
                <c:pt idx="8">
                  <c:v>#N/A</c:v>
                </c:pt>
                <c:pt idx="9">
                  <c:v>#N/A</c:v>
                </c:pt>
                <c:pt idx="10">
                  <c:v>#N/A</c:v>
                </c:pt>
                <c:pt idx="11">
                  <c:v>22</c:v>
                </c:pt>
                <c:pt idx="12">
                  <c:v>#N/A</c:v>
                </c:pt>
                <c:pt idx="13">
                  <c:v>#N/A</c:v>
                </c:pt>
                <c:pt idx="14">
                  <c:v>#N/A</c:v>
                </c:pt>
                <c:pt idx="15">
                  <c:v>#N/A</c:v>
                </c:pt>
                <c:pt idx="16">
                  <c:v>#N/A</c:v>
                </c:pt>
                <c:pt idx="17">
                  <c:v>#N/A</c:v>
                </c:pt>
                <c:pt idx="18">
                  <c:v>29</c:v>
                </c:pt>
                <c:pt idx="19">
                  <c:v>#N/A</c:v>
                </c:pt>
                <c:pt idx="20">
                  <c:v>#N/A</c:v>
                </c:pt>
                <c:pt idx="21">
                  <c:v>#N/A</c:v>
                </c:pt>
                <c:pt idx="22">
                  <c:v>#N/A</c:v>
                </c:pt>
                <c:pt idx="23">
                  <c:v>#N/A</c:v>
                </c:pt>
                <c:pt idx="24">
                  <c:v>#N/A</c:v>
                </c:pt>
                <c:pt idx="25">
                  <c:v>21</c:v>
                </c:pt>
                <c:pt idx="26">
                  <c:v>#N/A</c:v>
                </c:pt>
                <c:pt idx="27">
                  <c:v>#N/A</c:v>
                </c:pt>
                <c:pt idx="28">
                  <c:v>#N/A</c:v>
                </c:pt>
                <c:pt idx="29">
                  <c:v>#N/A</c:v>
                </c:pt>
                <c:pt idx="30">
                  <c:v>#N/A</c:v>
                </c:pt>
                <c:pt idx="31">
                  <c:v>#N/A</c:v>
                </c:pt>
                <c:pt idx="32">
                  <c:v>10</c:v>
                </c:pt>
              </c:numCache>
            </c:numRef>
          </c:val>
          <c:smooth val="0"/>
          <c:extLst>
            <c:ext xmlns:c16="http://schemas.microsoft.com/office/drawing/2014/chart" uri="{C3380CC4-5D6E-409C-BE32-E72D297353CC}">
              <c16:uniqueId val="{00000002-5F0B-40BD-A630-67424250BF8A}"/>
            </c:ext>
          </c:extLst>
        </c:ser>
        <c:dLbls>
          <c:showLegendKey val="0"/>
          <c:showVal val="0"/>
          <c:showCatName val="0"/>
          <c:showSerName val="0"/>
          <c:showPercent val="0"/>
          <c:showBubbleSize val="0"/>
        </c:dLbls>
        <c:marker val="1"/>
        <c:smooth val="0"/>
        <c:axId val="685189992"/>
        <c:axId val="685190976"/>
      </c:lineChart>
      <c:catAx>
        <c:axId val="685189992"/>
        <c:scaling>
          <c:orientation val="minMax"/>
        </c:scaling>
        <c:delete val="1"/>
        <c:axPos val="b"/>
        <c:majorTickMark val="none"/>
        <c:minorTickMark val="none"/>
        <c:tickLblPos val="nextTo"/>
        <c:crossAx val="685190976"/>
        <c:crosses val="autoZero"/>
        <c:auto val="1"/>
        <c:lblAlgn val="ctr"/>
        <c:lblOffset val="100"/>
        <c:noMultiLvlLbl val="0"/>
      </c:catAx>
      <c:valAx>
        <c:axId val="685190976"/>
        <c:scaling>
          <c:orientation val="minMax"/>
        </c:scaling>
        <c:delete val="1"/>
        <c:axPos val="l"/>
        <c:majorGridlines>
          <c:spPr>
            <a:ln w="9525" cap="flat" cmpd="sng" algn="ctr">
              <a:solidFill>
                <a:schemeClr val="bg1">
                  <a:lumMod val="75000"/>
                </a:schemeClr>
              </a:solidFill>
              <a:prstDash val="sysDash"/>
              <a:round/>
            </a:ln>
            <a:effectLst/>
          </c:spPr>
        </c:majorGridlines>
        <c:numFmt formatCode="General" sourceLinked="1"/>
        <c:majorTickMark val="none"/>
        <c:minorTickMark val="none"/>
        <c:tickLblPos val="nextTo"/>
        <c:crossAx val="6851899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a:outerShdw blurRad="63500" sx="102000" sy="102000" algn="ctr"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areaChart>
        <c:grouping val="standard"/>
        <c:varyColors val="0"/>
        <c:ser>
          <c:idx val="0"/>
          <c:order val="0"/>
          <c:tx>
            <c:strRef>
              <c:f>Calculation!$A$15</c:f>
              <c:strCache>
                <c:ptCount val="1"/>
                <c:pt idx="0">
                  <c:v>Ultratech Cement</c:v>
                </c:pt>
              </c:strCache>
            </c:strRef>
          </c:tx>
          <c:spPr>
            <a:solidFill>
              <a:schemeClr val="bg1">
                <a:lumMod val="85000"/>
              </a:schemeClr>
            </a:solidFill>
            <a:ln>
              <a:solidFill>
                <a:schemeClr val="bg1">
                  <a:lumMod val="75000"/>
                </a:schemeClr>
              </a:solidFill>
              <a:prstDash val="dash"/>
            </a:ln>
            <a:effectLst/>
          </c:spPr>
          <c:val>
            <c:numRef>
              <c:f>Calculation!$B$15:$AH$15</c:f>
              <c:numCache>
                <c:formatCode>General</c:formatCode>
                <c:ptCount val="33"/>
                <c:pt idx="0">
                  <c:v>24</c:v>
                </c:pt>
                <c:pt idx="1">
                  <c:v>22</c:v>
                </c:pt>
                <c:pt idx="2">
                  <c:v>22</c:v>
                </c:pt>
                <c:pt idx="3">
                  <c:v>24</c:v>
                </c:pt>
                <c:pt idx="4">
                  <c:v>24</c:v>
                </c:pt>
                <c:pt idx="7">
                  <c:v>22</c:v>
                </c:pt>
                <c:pt idx="8">
                  <c:v>20</c:v>
                </c:pt>
                <c:pt idx="9">
                  <c:v>21</c:v>
                </c:pt>
                <c:pt idx="10">
                  <c:v>23</c:v>
                </c:pt>
                <c:pt idx="11">
                  <c:v>24</c:v>
                </c:pt>
                <c:pt idx="14">
                  <c:v>16</c:v>
                </c:pt>
                <c:pt idx="15">
                  <c:v>17</c:v>
                </c:pt>
                <c:pt idx="16">
                  <c:v>18</c:v>
                </c:pt>
                <c:pt idx="17">
                  <c:v>19</c:v>
                </c:pt>
                <c:pt idx="18">
                  <c:v>18</c:v>
                </c:pt>
                <c:pt idx="21">
                  <c:v>23</c:v>
                </c:pt>
                <c:pt idx="22">
                  <c:v>24</c:v>
                </c:pt>
                <c:pt idx="23">
                  <c:v>21</c:v>
                </c:pt>
                <c:pt idx="24">
                  <c:v>20</c:v>
                </c:pt>
                <c:pt idx="25">
                  <c:v>21</c:v>
                </c:pt>
                <c:pt idx="28">
                  <c:v>17</c:v>
                </c:pt>
                <c:pt idx="29">
                  <c:v>17</c:v>
                </c:pt>
                <c:pt idx="30">
                  <c:v>8</c:v>
                </c:pt>
                <c:pt idx="31">
                  <c:v>9</c:v>
                </c:pt>
                <c:pt idx="32">
                  <c:v>9</c:v>
                </c:pt>
              </c:numCache>
            </c:numRef>
          </c:val>
          <c:extLst>
            <c:ext xmlns:c16="http://schemas.microsoft.com/office/drawing/2014/chart" uri="{C3380CC4-5D6E-409C-BE32-E72D297353CC}">
              <c16:uniqueId val="{00000000-B4AD-4CAF-A3AE-8894A3408C66}"/>
            </c:ext>
          </c:extLst>
        </c:ser>
        <c:dLbls>
          <c:showLegendKey val="0"/>
          <c:showVal val="0"/>
          <c:showCatName val="0"/>
          <c:showSerName val="0"/>
          <c:showPercent val="0"/>
          <c:showBubbleSize val="0"/>
        </c:dLbls>
        <c:axId val="685189992"/>
        <c:axId val="685190976"/>
      </c:areaChart>
      <c:lineChart>
        <c:grouping val="standard"/>
        <c:varyColors val="0"/>
        <c:ser>
          <c:idx val="1"/>
          <c:order val="1"/>
          <c:tx>
            <c:strRef>
              <c:f>Calculation!$A$15</c:f>
              <c:strCache>
                <c:ptCount val="1"/>
                <c:pt idx="0">
                  <c:v>Ultratech Cement</c:v>
                </c:pt>
              </c:strCache>
            </c:strRef>
          </c:tx>
          <c:spPr>
            <a:ln w="9525" cap="rnd">
              <a:solidFill>
                <a:schemeClr val="tx1">
                  <a:lumMod val="85000"/>
                  <a:lumOff val="15000"/>
                </a:schemeClr>
              </a:solidFill>
              <a:round/>
            </a:ln>
            <a:effectLst/>
          </c:spPr>
          <c:marker>
            <c:symbol val="none"/>
          </c:marker>
          <c:val>
            <c:numRef>
              <c:f>Calculation!$B$15:$AH$15</c:f>
              <c:numCache>
                <c:formatCode>General</c:formatCode>
                <c:ptCount val="33"/>
                <c:pt idx="0">
                  <c:v>24</c:v>
                </c:pt>
                <c:pt idx="1">
                  <c:v>22</c:v>
                </c:pt>
                <c:pt idx="2">
                  <c:v>22</c:v>
                </c:pt>
                <c:pt idx="3">
                  <c:v>24</c:v>
                </c:pt>
                <c:pt idx="4">
                  <c:v>24</c:v>
                </c:pt>
                <c:pt idx="7">
                  <c:v>22</c:v>
                </c:pt>
                <c:pt idx="8">
                  <c:v>20</c:v>
                </c:pt>
                <c:pt idx="9">
                  <c:v>21</c:v>
                </c:pt>
                <c:pt idx="10">
                  <c:v>23</c:v>
                </c:pt>
                <c:pt idx="11">
                  <c:v>24</c:v>
                </c:pt>
                <c:pt idx="14">
                  <c:v>16</c:v>
                </c:pt>
                <c:pt idx="15">
                  <c:v>17</c:v>
                </c:pt>
                <c:pt idx="16">
                  <c:v>18</c:v>
                </c:pt>
                <c:pt idx="17">
                  <c:v>19</c:v>
                </c:pt>
                <c:pt idx="18">
                  <c:v>18</c:v>
                </c:pt>
                <c:pt idx="21">
                  <c:v>23</c:v>
                </c:pt>
                <c:pt idx="22">
                  <c:v>24</c:v>
                </c:pt>
                <c:pt idx="23">
                  <c:v>21</c:v>
                </c:pt>
                <c:pt idx="24">
                  <c:v>20</c:v>
                </c:pt>
                <c:pt idx="25">
                  <c:v>21</c:v>
                </c:pt>
                <c:pt idx="28">
                  <c:v>17</c:v>
                </c:pt>
                <c:pt idx="29">
                  <c:v>17</c:v>
                </c:pt>
                <c:pt idx="30">
                  <c:v>8</c:v>
                </c:pt>
                <c:pt idx="31">
                  <c:v>9</c:v>
                </c:pt>
                <c:pt idx="32">
                  <c:v>9</c:v>
                </c:pt>
              </c:numCache>
            </c:numRef>
          </c:val>
          <c:smooth val="0"/>
          <c:extLst>
            <c:ext xmlns:c16="http://schemas.microsoft.com/office/drawing/2014/chart" uri="{C3380CC4-5D6E-409C-BE32-E72D297353CC}">
              <c16:uniqueId val="{00000001-B4AD-4CAF-A3AE-8894A3408C66}"/>
            </c:ext>
          </c:extLst>
        </c:ser>
        <c:ser>
          <c:idx val="2"/>
          <c:order val="2"/>
          <c:tx>
            <c:strRef>
              <c:f>Calculation!$A$37</c:f>
              <c:strCache>
                <c:ptCount val="1"/>
                <c:pt idx="0">
                  <c:v>Label-final</c:v>
                </c:pt>
              </c:strCache>
            </c:strRef>
          </c:tx>
          <c:spPr>
            <a:ln w="28575" cap="rnd">
              <a:noFill/>
              <a:round/>
            </a:ln>
            <a:effectLst/>
          </c:spPr>
          <c:marker>
            <c:symbol val="circle"/>
            <c:size val="5"/>
            <c:spPr>
              <a:solidFill>
                <a:schemeClr val="tx1"/>
              </a:solidFill>
              <a:ln w="9525">
                <a:noFill/>
              </a:ln>
              <a:effectLst/>
              <a:scene3d>
                <a:camera prst="orthographicFront"/>
                <a:lightRig rig="threePt" dir="t"/>
              </a:scene3d>
              <a:sp3d prstMaterial="matte">
                <a:bevelT w="63500" h="63500" prst="artDeco"/>
                <a:contourClr>
                  <a:srgbClr val="000000"/>
                </a:contourClr>
              </a:sp3d>
            </c:spPr>
          </c:marker>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Segoe UI" panose="020B0502040204020203" pitchFamily="34" charset="0"/>
                    <a:ea typeface="Segoe UI" panose="020B0502040204020203" pitchFamily="34" charset="0"/>
                    <a:cs typeface="Segoe UI" panose="020B0502040204020203"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errBars>
            <c:errDir val="y"/>
            <c:errBarType val="minus"/>
            <c:errValType val="percentage"/>
            <c:noEndCap val="1"/>
            <c:val val="100"/>
            <c:spPr>
              <a:noFill/>
              <a:ln w="9525" cap="flat" cmpd="sng" algn="ctr">
                <a:solidFill>
                  <a:schemeClr val="tx1">
                    <a:lumMod val="65000"/>
                    <a:lumOff val="35000"/>
                  </a:schemeClr>
                </a:solidFill>
                <a:prstDash val="dash"/>
                <a:round/>
              </a:ln>
              <a:effectLst/>
            </c:spPr>
          </c:errBars>
          <c:val>
            <c:numRef>
              <c:f>Calculation!$B$37:$AH$37</c:f>
              <c:numCache>
                <c:formatCode>General</c:formatCode>
                <c:ptCount val="33"/>
                <c:pt idx="0">
                  <c:v>#N/A</c:v>
                </c:pt>
                <c:pt idx="1">
                  <c:v>#N/A</c:v>
                </c:pt>
                <c:pt idx="2">
                  <c:v>#N/A</c:v>
                </c:pt>
                <c:pt idx="3">
                  <c:v>#N/A</c:v>
                </c:pt>
                <c:pt idx="4">
                  <c:v>24</c:v>
                </c:pt>
                <c:pt idx="5">
                  <c:v>#N/A</c:v>
                </c:pt>
                <c:pt idx="6">
                  <c:v>#N/A</c:v>
                </c:pt>
                <c:pt idx="7">
                  <c:v>#N/A</c:v>
                </c:pt>
                <c:pt idx="8">
                  <c:v>#N/A</c:v>
                </c:pt>
                <c:pt idx="9">
                  <c:v>#N/A</c:v>
                </c:pt>
                <c:pt idx="10">
                  <c:v>#N/A</c:v>
                </c:pt>
                <c:pt idx="11">
                  <c:v>24</c:v>
                </c:pt>
                <c:pt idx="12">
                  <c:v>#N/A</c:v>
                </c:pt>
                <c:pt idx="13">
                  <c:v>#N/A</c:v>
                </c:pt>
                <c:pt idx="14">
                  <c:v>#N/A</c:v>
                </c:pt>
                <c:pt idx="15">
                  <c:v>#N/A</c:v>
                </c:pt>
                <c:pt idx="16">
                  <c:v>#N/A</c:v>
                </c:pt>
                <c:pt idx="17">
                  <c:v>#N/A</c:v>
                </c:pt>
                <c:pt idx="18">
                  <c:v>18</c:v>
                </c:pt>
                <c:pt idx="19">
                  <c:v>#N/A</c:v>
                </c:pt>
                <c:pt idx="20">
                  <c:v>#N/A</c:v>
                </c:pt>
                <c:pt idx="21">
                  <c:v>#N/A</c:v>
                </c:pt>
                <c:pt idx="22">
                  <c:v>#N/A</c:v>
                </c:pt>
                <c:pt idx="23">
                  <c:v>#N/A</c:v>
                </c:pt>
                <c:pt idx="24">
                  <c:v>#N/A</c:v>
                </c:pt>
                <c:pt idx="25">
                  <c:v>21</c:v>
                </c:pt>
                <c:pt idx="26">
                  <c:v>#N/A</c:v>
                </c:pt>
                <c:pt idx="27">
                  <c:v>#N/A</c:v>
                </c:pt>
                <c:pt idx="28">
                  <c:v>#N/A</c:v>
                </c:pt>
                <c:pt idx="29">
                  <c:v>#N/A</c:v>
                </c:pt>
                <c:pt idx="30">
                  <c:v>#N/A</c:v>
                </c:pt>
                <c:pt idx="31">
                  <c:v>#N/A</c:v>
                </c:pt>
                <c:pt idx="32">
                  <c:v>9</c:v>
                </c:pt>
              </c:numCache>
            </c:numRef>
          </c:val>
          <c:smooth val="0"/>
          <c:extLst>
            <c:ext xmlns:c16="http://schemas.microsoft.com/office/drawing/2014/chart" uri="{C3380CC4-5D6E-409C-BE32-E72D297353CC}">
              <c16:uniqueId val="{00000002-B4AD-4CAF-A3AE-8894A3408C66}"/>
            </c:ext>
          </c:extLst>
        </c:ser>
        <c:dLbls>
          <c:showLegendKey val="0"/>
          <c:showVal val="0"/>
          <c:showCatName val="0"/>
          <c:showSerName val="0"/>
          <c:showPercent val="0"/>
          <c:showBubbleSize val="0"/>
        </c:dLbls>
        <c:marker val="1"/>
        <c:smooth val="0"/>
        <c:axId val="685189992"/>
        <c:axId val="685190976"/>
      </c:lineChart>
      <c:catAx>
        <c:axId val="685189992"/>
        <c:scaling>
          <c:orientation val="minMax"/>
        </c:scaling>
        <c:delete val="1"/>
        <c:axPos val="b"/>
        <c:majorTickMark val="none"/>
        <c:minorTickMark val="none"/>
        <c:tickLblPos val="nextTo"/>
        <c:crossAx val="685190976"/>
        <c:crosses val="autoZero"/>
        <c:auto val="1"/>
        <c:lblAlgn val="ctr"/>
        <c:lblOffset val="100"/>
        <c:noMultiLvlLbl val="0"/>
      </c:catAx>
      <c:valAx>
        <c:axId val="685190976"/>
        <c:scaling>
          <c:orientation val="minMax"/>
        </c:scaling>
        <c:delete val="1"/>
        <c:axPos val="l"/>
        <c:majorGridlines>
          <c:spPr>
            <a:ln w="9525" cap="flat" cmpd="sng" algn="ctr">
              <a:solidFill>
                <a:schemeClr val="bg1">
                  <a:lumMod val="75000"/>
                </a:schemeClr>
              </a:solidFill>
              <a:prstDash val="sysDash"/>
              <a:round/>
            </a:ln>
            <a:effectLst/>
          </c:spPr>
        </c:majorGridlines>
        <c:numFmt formatCode="General" sourceLinked="1"/>
        <c:majorTickMark val="none"/>
        <c:minorTickMark val="none"/>
        <c:tickLblPos val="nextTo"/>
        <c:crossAx val="6851899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a:outerShdw blurRad="63500" sx="102000" sy="102000" algn="ctr"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areaChart>
        <c:grouping val="standard"/>
        <c:varyColors val="0"/>
        <c:ser>
          <c:idx val="0"/>
          <c:order val="0"/>
          <c:tx>
            <c:strRef>
              <c:f>Calculation!$A$13</c:f>
              <c:strCache>
                <c:ptCount val="1"/>
                <c:pt idx="0">
                  <c:v>Ambuja Cement</c:v>
                </c:pt>
              </c:strCache>
            </c:strRef>
          </c:tx>
          <c:spPr>
            <a:solidFill>
              <a:schemeClr val="bg1">
                <a:lumMod val="85000"/>
              </a:schemeClr>
            </a:solidFill>
            <a:ln w="25400">
              <a:noFill/>
            </a:ln>
            <a:effectLst/>
          </c:spPr>
          <c:val>
            <c:numRef>
              <c:f>Calculation!$B$13:$AH$13</c:f>
              <c:numCache>
                <c:formatCode>General</c:formatCode>
                <c:ptCount val="33"/>
                <c:pt idx="0">
                  <c:v>25</c:v>
                </c:pt>
                <c:pt idx="1">
                  <c:v>25</c:v>
                </c:pt>
                <c:pt idx="2">
                  <c:v>27</c:v>
                </c:pt>
                <c:pt idx="3">
                  <c:v>27</c:v>
                </c:pt>
                <c:pt idx="4">
                  <c:v>30</c:v>
                </c:pt>
                <c:pt idx="7">
                  <c:v>23</c:v>
                </c:pt>
                <c:pt idx="8">
                  <c:v>23</c:v>
                </c:pt>
                <c:pt idx="9">
                  <c:v>25</c:v>
                </c:pt>
                <c:pt idx="10">
                  <c:v>24</c:v>
                </c:pt>
                <c:pt idx="11">
                  <c:v>27</c:v>
                </c:pt>
                <c:pt idx="14">
                  <c:v>11</c:v>
                </c:pt>
                <c:pt idx="15">
                  <c:v>9</c:v>
                </c:pt>
                <c:pt idx="16">
                  <c:v>13</c:v>
                </c:pt>
                <c:pt idx="17">
                  <c:v>12</c:v>
                </c:pt>
                <c:pt idx="18">
                  <c:v>11</c:v>
                </c:pt>
                <c:pt idx="21">
                  <c:v>23</c:v>
                </c:pt>
                <c:pt idx="22">
                  <c:v>24</c:v>
                </c:pt>
                <c:pt idx="23">
                  <c:v>22</c:v>
                </c:pt>
                <c:pt idx="24">
                  <c:v>23</c:v>
                </c:pt>
                <c:pt idx="25">
                  <c:v>22</c:v>
                </c:pt>
                <c:pt idx="28">
                  <c:v>18</c:v>
                </c:pt>
                <c:pt idx="29">
                  <c:v>19</c:v>
                </c:pt>
                <c:pt idx="30">
                  <c:v>13</c:v>
                </c:pt>
                <c:pt idx="31">
                  <c:v>14</c:v>
                </c:pt>
                <c:pt idx="32">
                  <c:v>10</c:v>
                </c:pt>
              </c:numCache>
            </c:numRef>
          </c:val>
          <c:extLst>
            <c:ext xmlns:c16="http://schemas.microsoft.com/office/drawing/2014/chart" uri="{C3380CC4-5D6E-409C-BE32-E72D297353CC}">
              <c16:uniqueId val="{00000000-BD30-4634-A0E1-A3EFCF247D11}"/>
            </c:ext>
          </c:extLst>
        </c:ser>
        <c:dLbls>
          <c:showLegendKey val="0"/>
          <c:showVal val="0"/>
          <c:showCatName val="0"/>
          <c:showSerName val="0"/>
          <c:showPercent val="0"/>
          <c:showBubbleSize val="0"/>
        </c:dLbls>
        <c:axId val="685189992"/>
        <c:axId val="685190976"/>
      </c:areaChart>
      <c:lineChart>
        <c:grouping val="standard"/>
        <c:varyColors val="0"/>
        <c:ser>
          <c:idx val="1"/>
          <c:order val="1"/>
          <c:tx>
            <c:strRef>
              <c:f>Calculation!$A$13</c:f>
              <c:strCache>
                <c:ptCount val="1"/>
                <c:pt idx="0">
                  <c:v>Ambuja Cement</c:v>
                </c:pt>
              </c:strCache>
            </c:strRef>
          </c:tx>
          <c:spPr>
            <a:ln w="9525" cap="rnd">
              <a:solidFill>
                <a:schemeClr val="tx1"/>
              </a:solidFill>
              <a:round/>
            </a:ln>
            <a:effectLst/>
          </c:spPr>
          <c:marker>
            <c:symbol val="none"/>
          </c:marker>
          <c:val>
            <c:numRef>
              <c:f>Calculation!$B$13:$AH$13</c:f>
              <c:numCache>
                <c:formatCode>General</c:formatCode>
                <c:ptCount val="33"/>
                <c:pt idx="0">
                  <c:v>25</c:v>
                </c:pt>
                <c:pt idx="1">
                  <c:v>25</c:v>
                </c:pt>
                <c:pt idx="2">
                  <c:v>27</c:v>
                </c:pt>
                <c:pt idx="3">
                  <c:v>27</c:v>
                </c:pt>
                <c:pt idx="4">
                  <c:v>30</c:v>
                </c:pt>
                <c:pt idx="7">
                  <c:v>23</c:v>
                </c:pt>
                <c:pt idx="8">
                  <c:v>23</c:v>
                </c:pt>
                <c:pt idx="9">
                  <c:v>25</c:v>
                </c:pt>
                <c:pt idx="10">
                  <c:v>24</c:v>
                </c:pt>
                <c:pt idx="11">
                  <c:v>27</c:v>
                </c:pt>
                <c:pt idx="14">
                  <c:v>11</c:v>
                </c:pt>
                <c:pt idx="15">
                  <c:v>9</c:v>
                </c:pt>
                <c:pt idx="16">
                  <c:v>13</c:v>
                </c:pt>
                <c:pt idx="17">
                  <c:v>12</c:v>
                </c:pt>
                <c:pt idx="18">
                  <c:v>11</c:v>
                </c:pt>
                <c:pt idx="21">
                  <c:v>23</c:v>
                </c:pt>
                <c:pt idx="22">
                  <c:v>24</c:v>
                </c:pt>
                <c:pt idx="23">
                  <c:v>22</c:v>
                </c:pt>
                <c:pt idx="24">
                  <c:v>23</c:v>
                </c:pt>
                <c:pt idx="25">
                  <c:v>22</c:v>
                </c:pt>
                <c:pt idx="28">
                  <c:v>18</c:v>
                </c:pt>
                <c:pt idx="29">
                  <c:v>19</c:v>
                </c:pt>
                <c:pt idx="30">
                  <c:v>13</c:v>
                </c:pt>
                <c:pt idx="31">
                  <c:v>14</c:v>
                </c:pt>
                <c:pt idx="32">
                  <c:v>10</c:v>
                </c:pt>
              </c:numCache>
            </c:numRef>
          </c:val>
          <c:smooth val="0"/>
          <c:extLst>
            <c:ext xmlns:c16="http://schemas.microsoft.com/office/drawing/2014/chart" uri="{C3380CC4-5D6E-409C-BE32-E72D297353CC}">
              <c16:uniqueId val="{00000001-BD30-4634-A0E1-A3EFCF247D11}"/>
            </c:ext>
          </c:extLst>
        </c:ser>
        <c:ser>
          <c:idx val="2"/>
          <c:order val="2"/>
          <c:tx>
            <c:strRef>
              <c:f>Calculation!$A$27</c:f>
              <c:strCache>
                <c:ptCount val="1"/>
                <c:pt idx="0">
                  <c:v>Label-final</c:v>
                </c:pt>
              </c:strCache>
            </c:strRef>
          </c:tx>
          <c:spPr>
            <a:ln w="25400" cap="rnd">
              <a:noFill/>
              <a:round/>
            </a:ln>
            <a:effectLst/>
          </c:spPr>
          <c:marker>
            <c:symbol val="circle"/>
            <c:size val="5"/>
            <c:spPr>
              <a:solidFill>
                <a:schemeClr val="tx1"/>
              </a:solidFill>
              <a:ln w="9525">
                <a:solidFill>
                  <a:schemeClr val="accent3"/>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Segoe UI" panose="020B0502040204020203" pitchFamily="34" charset="0"/>
                    <a:ea typeface="Segoe UI" panose="020B0502040204020203" pitchFamily="34" charset="0"/>
                    <a:cs typeface="Segoe UI" panose="020B0502040204020203"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errBars>
            <c:errDir val="y"/>
            <c:errBarType val="minus"/>
            <c:errValType val="percentage"/>
            <c:noEndCap val="1"/>
            <c:val val="100"/>
            <c:spPr>
              <a:noFill/>
              <a:ln w="9525" cap="flat" cmpd="sng" algn="ctr">
                <a:solidFill>
                  <a:schemeClr val="tx1">
                    <a:lumMod val="65000"/>
                    <a:lumOff val="35000"/>
                  </a:schemeClr>
                </a:solidFill>
                <a:prstDash val="dash"/>
                <a:round/>
              </a:ln>
              <a:effectLst/>
            </c:spPr>
          </c:errBars>
          <c:val>
            <c:numRef>
              <c:f>Calculation!$B$27:$AH$27</c:f>
              <c:numCache>
                <c:formatCode>General</c:formatCode>
                <c:ptCount val="33"/>
                <c:pt idx="0">
                  <c:v>#N/A</c:v>
                </c:pt>
                <c:pt idx="1">
                  <c:v>#N/A</c:v>
                </c:pt>
                <c:pt idx="2">
                  <c:v>#N/A</c:v>
                </c:pt>
                <c:pt idx="3">
                  <c:v>#N/A</c:v>
                </c:pt>
                <c:pt idx="4">
                  <c:v>30</c:v>
                </c:pt>
                <c:pt idx="5">
                  <c:v>#N/A</c:v>
                </c:pt>
                <c:pt idx="6">
                  <c:v>#N/A</c:v>
                </c:pt>
                <c:pt idx="7">
                  <c:v>#N/A</c:v>
                </c:pt>
                <c:pt idx="8">
                  <c:v>#N/A</c:v>
                </c:pt>
                <c:pt idx="9">
                  <c:v>#N/A</c:v>
                </c:pt>
                <c:pt idx="10">
                  <c:v>#N/A</c:v>
                </c:pt>
                <c:pt idx="11">
                  <c:v>27</c:v>
                </c:pt>
                <c:pt idx="12">
                  <c:v>#N/A</c:v>
                </c:pt>
                <c:pt idx="13">
                  <c:v>#N/A</c:v>
                </c:pt>
                <c:pt idx="14">
                  <c:v>#N/A</c:v>
                </c:pt>
                <c:pt idx="15">
                  <c:v>#N/A</c:v>
                </c:pt>
                <c:pt idx="16">
                  <c:v>#N/A</c:v>
                </c:pt>
                <c:pt idx="17">
                  <c:v>#N/A</c:v>
                </c:pt>
                <c:pt idx="18">
                  <c:v>11</c:v>
                </c:pt>
                <c:pt idx="19">
                  <c:v>#N/A</c:v>
                </c:pt>
                <c:pt idx="20">
                  <c:v>#N/A</c:v>
                </c:pt>
                <c:pt idx="21">
                  <c:v>#N/A</c:v>
                </c:pt>
                <c:pt idx="22">
                  <c:v>#N/A</c:v>
                </c:pt>
                <c:pt idx="23">
                  <c:v>#N/A</c:v>
                </c:pt>
                <c:pt idx="24">
                  <c:v>#N/A</c:v>
                </c:pt>
                <c:pt idx="25">
                  <c:v>22</c:v>
                </c:pt>
                <c:pt idx="26">
                  <c:v>#N/A</c:v>
                </c:pt>
                <c:pt idx="27">
                  <c:v>#N/A</c:v>
                </c:pt>
                <c:pt idx="28">
                  <c:v>#N/A</c:v>
                </c:pt>
                <c:pt idx="29">
                  <c:v>#N/A</c:v>
                </c:pt>
                <c:pt idx="30">
                  <c:v>#N/A</c:v>
                </c:pt>
                <c:pt idx="31">
                  <c:v>#N/A</c:v>
                </c:pt>
                <c:pt idx="32">
                  <c:v>10</c:v>
                </c:pt>
              </c:numCache>
            </c:numRef>
          </c:val>
          <c:smooth val="0"/>
          <c:extLst>
            <c:ext xmlns:c16="http://schemas.microsoft.com/office/drawing/2014/chart" uri="{C3380CC4-5D6E-409C-BE32-E72D297353CC}">
              <c16:uniqueId val="{00000002-BD30-4634-A0E1-A3EFCF247D11}"/>
            </c:ext>
          </c:extLst>
        </c:ser>
        <c:dLbls>
          <c:showLegendKey val="0"/>
          <c:showVal val="0"/>
          <c:showCatName val="0"/>
          <c:showSerName val="0"/>
          <c:showPercent val="0"/>
          <c:showBubbleSize val="0"/>
        </c:dLbls>
        <c:marker val="1"/>
        <c:smooth val="0"/>
        <c:axId val="685189992"/>
        <c:axId val="685190976"/>
      </c:lineChart>
      <c:catAx>
        <c:axId val="685189992"/>
        <c:scaling>
          <c:orientation val="minMax"/>
        </c:scaling>
        <c:delete val="1"/>
        <c:axPos val="b"/>
        <c:majorTickMark val="none"/>
        <c:minorTickMark val="none"/>
        <c:tickLblPos val="nextTo"/>
        <c:crossAx val="685190976"/>
        <c:crosses val="autoZero"/>
        <c:auto val="1"/>
        <c:lblAlgn val="ctr"/>
        <c:lblOffset val="100"/>
        <c:noMultiLvlLbl val="0"/>
      </c:catAx>
      <c:valAx>
        <c:axId val="685190976"/>
        <c:scaling>
          <c:orientation val="minMax"/>
        </c:scaling>
        <c:delete val="1"/>
        <c:axPos val="l"/>
        <c:majorGridlines>
          <c:spPr>
            <a:ln w="9525" cap="flat" cmpd="sng" algn="ctr">
              <a:solidFill>
                <a:schemeClr val="bg1">
                  <a:lumMod val="75000"/>
                </a:schemeClr>
              </a:solidFill>
              <a:prstDash val="sysDash"/>
              <a:round/>
            </a:ln>
            <a:effectLst/>
          </c:spPr>
        </c:majorGridlines>
        <c:numFmt formatCode="General" sourceLinked="1"/>
        <c:majorTickMark val="none"/>
        <c:minorTickMark val="none"/>
        <c:tickLblPos val="nextTo"/>
        <c:crossAx val="6851899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a:outerShdw blurRad="63500" sx="102000" sy="102000" algn="ctr"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40740740740740738"/>
          <c:y val="0.4676421675618096"/>
          <c:w val="0.11728395061728394"/>
          <c:h val="4.1593881990122393E-2"/>
        </c:manualLayout>
      </c:layout>
      <c:pie3DChart>
        <c:varyColors val="1"/>
        <c:ser>
          <c:idx val="0"/>
          <c:order val="0"/>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1-BE76-4074-90A2-52347CE698DB}"/>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3-BE76-4074-90A2-52347CE698DB}"/>
              </c:ext>
            </c:extLst>
          </c:dPt>
          <c:dPt>
            <c:idx val="2"/>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05-BE76-4074-90A2-52347CE698DB}"/>
              </c:ext>
            </c:extLst>
          </c:dPt>
          <c:dPt>
            <c:idx val="3"/>
            <c:bubble3D val="0"/>
            <c:spPr>
              <a:solidFill>
                <a:schemeClr val="accent4"/>
              </a:solidFill>
              <a:ln w="25400">
                <a:solidFill>
                  <a:schemeClr val="lt1"/>
                </a:solidFill>
              </a:ln>
              <a:effectLst/>
              <a:sp3d contourW="25400">
                <a:contourClr>
                  <a:schemeClr val="lt1"/>
                </a:contourClr>
              </a:sp3d>
            </c:spPr>
            <c:extLst>
              <c:ext xmlns:c16="http://schemas.microsoft.com/office/drawing/2014/chart" uri="{C3380CC4-5D6E-409C-BE32-E72D297353CC}">
                <c16:uniqueId val="{00000007-BE76-4074-90A2-52347CE698DB}"/>
              </c:ext>
            </c:extLst>
          </c:dPt>
          <c:cat>
            <c:strRef>
              <c:f>Calculation!$A$41:$A$44</c:f>
              <c:strCache>
                <c:ptCount val="4"/>
                <c:pt idx="0">
                  <c:v>Other variable cost</c:v>
                </c:pt>
                <c:pt idx="1">
                  <c:v>Power &amp; Fuel</c:v>
                </c:pt>
                <c:pt idx="2">
                  <c:v>Freight &amp; Forwarding</c:v>
                </c:pt>
                <c:pt idx="3">
                  <c:v>Fixed Cost</c:v>
                </c:pt>
              </c:strCache>
            </c:strRef>
          </c:cat>
          <c:val>
            <c:numRef>
              <c:f>Calculation!$B$41:$B$44</c:f>
              <c:numCache>
                <c:formatCode>General</c:formatCode>
                <c:ptCount val="4"/>
                <c:pt idx="0">
                  <c:v>19</c:v>
                </c:pt>
                <c:pt idx="1">
                  <c:v>20</c:v>
                </c:pt>
                <c:pt idx="2">
                  <c:v>23</c:v>
                </c:pt>
                <c:pt idx="3">
                  <c:v>30</c:v>
                </c:pt>
              </c:numCache>
            </c:numRef>
          </c:val>
          <c:extLst>
            <c:ext xmlns:c16="http://schemas.microsoft.com/office/drawing/2014/chart" uri="{C3380CC4-5D6E-409C-BE32-E72D297353CC}">
              <c16:uniqueId val="{00000000-6AC8-4104-AA95-43D55CD2B0AC}"/>
            </c:ext>
          </c:extLst>
        </c:ser>
        <c:dLbls>
          <c:showLegendKey val="0"/>
          <c:showVal val="0"/>
          <c:showCatName val="0"/>
          <c:showSerName val="0"/>
          <c:showPercent val="0"/>
          <c:showBubbleSize val="0"/>
          <c:showLeaderLines val="1"/>
        </c:dLbls>
      </c:pie3DChart>
      <c:spPr>
        <a:solidFill>
          <a:schemeClr val="bg1"/>
        </a:solidFill>
        <a:ln>
          <a:noFill/>
        </a:ln>
        <a:effectLst/>
      </c:spPr>
    </c:plotArea>
    <c:legend>
      <c:legendPos val="b"/>
      <c:layout>
        <c:manualLayout>
          <c:xMode val="edge"/>
          <c:yMode val="edge"/>
          <c:x val="4.6164650478480659E-2"/>
          <c:y val="0.27373126746253496"/>
          <c:w val="0.89063063833318468"/>
          <c:h val="0.48346456692913387"/>
        </c:manualLayout>
      </c:layout>
      <c:overlay val="0"/>
      <c:spPr>
        <a:solidFill>
          <a:schemeClr val="bg1"/>
        </a:solid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n-US"/>
        </a:p>
      </c:txPr>
    </c:legend>
    <c:plotVisOnly val="1"/>
    <c:dispBlanksAs val="gap"/>
    <c:showDLblsOverMax val="0"/>
  </c:chart>
  <c:spPr>
    <a:solidFill>
      <a:schemeClr val="lt1"/>
    </a:solidFill>
    <a:ln w="12700" cap="flat" cmpd="sng" algn="ctr">
      <a:noFill/>
      <a:prstDash val="solid"/>
      <a:round/>
    </a:ln>
    <a:effectLst/>
  </c:spPr>
  <c:txPr>
    <a:bodyPr/>
    <a:lstStyle/>
    <a:p>
      <a:pPr>
        <a:defRPr sz="900">
          <a:solidFill>
            <a:schemeClr val="dk1"/>
          </a:solidFill>
          <a:latin typeface="+mn-lt"/>
          <a:ea typeface="+mn-ea"/>
          <a:cs typeface="+mn-cs"/>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Calculation!$C$40</c:f>
          <c:strCache>
            <c:ptCount val="1"/>
            <c:pt idx="0">
              <c:v>ACC Ltd in 2015</c:v>
            </c:pt>
          </c:strCache>
        </c:strRef>
      </c:tx>
      <c:layout/>
      <c:overlay val="0"/>
      <c:spPr>
        <a:noFill/>
        <a:ln>
          <a:noFill/>
        </a:ln>
        <a:effectLst/>
      </c:spPr>
      <c:txPr>
        <a:bodyPr rot="0" spcFirstLastPara="1" vertOverflow="ellipsis" vert="horz" wrap="square" anchor="ctr" anchorCtr="1"/>
        <a:lstStyle/>
        <a:p>
          <a:pPr>
            <a:defRPr sz="900" b="1" i="0" u="none" strike="noStrike" kern="1200" spc="0" baseline="0">
              <a:solidFill>
                <a:srgbClr val="002060"/>
              </a:solidFill>
              <a:latin typeface="Segoe UI" panose="020B0502040204020203" pitchFamily="34" charset="0"/>
              <a:ea typeface="Segoe UI" panose="020B0502040204020203" pitchFamily="34" charset="0"/>
              <a:cs typeface="Segoe UI" panose="020B0502040204020203" pitchFamily="34" charset="0"/>
            </a:defRPr>
          </a:pPr>
          <a:endParaRPr lang="en-US"/>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8.0061659397211493E-2"/>
          <c:y val="0.23412073490813651"/>
          <c:w val="0.82412989713794294"/>
          <c:h val="0.71202692883728513"/>
        </c:manualLayout>
      </c:layout>
      <c:pie3DChart>
        <c:varyColors val="1"/>
        <c:ser>
          <c:idx val="0"/>
          <c:order val="0"/>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1-3A3E-44BD-A3AB-D3FE615A9FC6}"/>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3-3A3E-44BD-A3AB-D3FE615A9FC6}"/>
              </c:ext>
            </c:extLst>
          </c:dPt>
          <c:dPt>
            <c:idx val="2"/>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05-3A3E-44BD-A3AB-D3FE615A9FC6}"/>
              </c:ext>
            </c:extLst>
          </c:dPt>
          <c:dPt>
            <c:idx val="3"/>
            <c:bubble3D val="0"/>
            <c:spPr>
              <a:solidFill>
                <a:schemeClr val="accent4"/>
              </a:solidFill>
              <a:ln w="25400">
                <a:solidFill>
                  <a:schemeClr val="lt1"/>
                </a:solidFill>
              </a:ln>
              <a:effectLst/>
              <a:sp3d contourW="25400">
                <a:contourClr>
                  <a:schemeClr val="lt1"/>
                </a:contourClr>
              </a:sp3d>
            </c:spPr>
            <c:extLst>
              <c:ext xmlns:c16="http://schemas.microsoft.com/office/drawing/2014/chart" uri="{C3380CC4-5D6E-409C-BE32-E72D297353CC}">
                <c16:uniqueId val="{00000007-3A3E-44BD-A3AB-D3FE615A9FC6}"/>
              </c:ext>
            </c:extLst>
          </c:dPt>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bg1"/>
                    </a:solidFill>
                    <a:latin typeface="Segoe UI" panose="020B0502040204020203" pitchFamily="34" charset="0"/>
                    <a:ea typeface="Segoe UI" panose="020B0502040204020203" pitchFamily="34" charset="0"/>
                    <a:cs typeface="Segoe UI" panose="020B0502040204020203" pitchFamily="34" charset="0"/>
                  </a:defRPr>
                </a:pPr>
                <a:endParaRPr lang="en-US"/>
              </a:p>
            </c:txPr>
            <c:showLegendKey val="0"/>
            <c:showVal val="0"/>
            <c:showCatName val="0"/>
            <c:showSerName val="0"/>
            <c:showPercent val="1"/>
            <c:showBubbleSize val="0"/>
            <c:showLeaderLines val="0"/>
            <c:extLst>
              <c:ext xmlns:c15="http://schemas.microsoft.com/office/drawing/2012/chart" uri="{CE6537A1-D6FC-4f65-9D91-7224C49458BB}">
                <c15:layout/>
              </c:ext>
            </c:extLst>
          </c:dLbls>
          <c:cat>
            <c:strRef>
              <c:f>Calculation!$A$41:$A$44</c:f>
              <c:strCache>
                <c:ptCount val="4"/>
                <c:pt idx="0">
                  <c:v>Other variable cost</c:v>
                </c:pt>
                <c:pt idx="1">
                  <c:v>Power &amp; Fuel</c:v>
                </c:pt>
                <c:pt idx="2">
                  <c:v>Freight &amp; Forwarding</c:v>
                </c:pt>
                <c:pt idx="3">
                  <c:v>Fixed Cost</c:v>
                </c:pt>
              </c:strCache>
            </c:strRef>
          </c:cat>
          <c:val>
            <c:numRef>
              <c:f>Calculation!$B$41:$B$44</c:f>
              <c:numCache>
                <c:formatCode>General</c:formatCode>
                <c:ptCount val="4"/>
                <c:pt idx="0">
                  <c:v>19</c:v>
                </c:pt>
                <c:pt idx="1">
                  <c:v>20</c:v>
                </c:pt>
                <c:pt idx="2">
                  <c:v>23</c:v>
                </c:pt>
                <c:pt idx="3">
                  <c:v>30</c:v>
                </c:pt>
              </c:numCache>
            </c:numRef>
          </c:val>
          <c:extLst>
            <c:ext xmlns:c16="http://schemas.microsoft.com/office/drawing/2014/chart" uri="{C3380CC4-5D6E-409C-BE32-E72D297353CC}">
              <c16:uniqueId val="{00000008-3A3E-44BD-A3AB-D3FE615A9FC6}"/>
            </c:ext>
          </c:extLst>
        </c:ser>
        <c:dLbls>
          <c:showLegendKey val="0"/>
          <c:showVal val="0"/>
          <c:showCatName val="0"/>
          <c:showSerName val="0"/>
          <c:showPercent val="0"/>
          <c:showBubbleSize val="0"/>
          <c:showLeaderLines val="0"/>
        </c:dLbls>
      </c:pie3DChart>
      <c:spPr>
        <a:solidFill>
          <a:schemeClr val="bg1"/>
        </a:solid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a:outerShdw blurRad="63500" sx="102000" sy="102000" algn="ctr"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Calculation!$C$50</c:f>
          <c:strCache>
            <c:ptCount val="1"/>
            <c:pt idx="0">
              <c:v>JK Lakshmi Cement in 2015</c:v>
            </c:pt>
          </c:strCache>
        </c:strRef>
      </c:tx>
      <c:layout/>
      <c:overlay val="0"/>
      <c:spPr>
        <a:noFill/>
        <a:ln>
          <a:noFill/>
        </a:ln>
        <a:effectLst/>
      </c:spPr>
      <c:txPr>
        <a:bodyPr rot="0" spcFirstLastPara="1" vertOverflow="ellipsis" vert="horz" wrap="square" anchor="ctr" anchorCtr="1"/>
        <a:lstStyle/>
        <a:p>
          <a:pPr>
            <a:defRPr sz="900" b="1" i="0" u="none" strike="noStrike" kern="1200" spc="0" baseline="0">
              <a:solidFill>
                <a:srgbClr val="002060"/>
              </a:solidFill>
              <a:latin typeface="Segoe UI" panose="020B0502040204020203" pitchFamily="34" charset="0"/>
              <a:ea typeface="Segoe UI" panose="020B0502040204020203" pitchFamily="34" charset="0"/>
              <a:cs typeface="Segoe UI" panose="020B0502040204020203" pitchFamily="34" charset="0"/>
            </a:defRPr>
          </a:pPr>
          <a:endParaRPr lang="en-US"/>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8.0061659397211493E-2"/>
          <c:y val="0.23412073490813651"/>
          <c:w val="0.82412989713794294"/>
          <c:h val="0.71202692883728513"/>
        </c:manualLayout>
      </c:layout>
      <c:pie3DChart>
        <c:varyColors val="1"/>
        <c:ser>
          <c:idx val="0"/>
          <c:order val="0"/>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1-E298-4712-979B-EA415046818E}"/>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3-E298-4712-979B-EA415046818E}"/>
              </c:ext>
            </c:extLst>
          </c:dPt>
          <c:dPt>
            <c:idx val="2"/>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05-E298-4712-979B-EA415046818E}"/>
              </c:ext>
            </c:extLst>
          </c:dPt>
          <c:dPt>
            <c:idx val="3"/>
            <c:bubble3D val="0"/>
            <c:spPr>
              <a:solidFill>
                <a:schemeClr val="accent4"/>
              </a:solidFill>
              <a:ln w="25400">
                <a:solidFill>
                  <a:schemeClr val="lt1"/>
                </a:solidFill>
              </a:ln>
              <a:effectLst/>
              <a:sp3d contourW="25400">
                <a:contourClr>
                  <a:schemeClr val="lt1"/>
                </a:contourClr>
              </a:sp3d>
            </c:spPr>
            <c:extLst>
              <c:ext xmlns:c16="http://schemas.microsoft.com/office/drawing/2014/chart" uri="{C3380CC4-5D6E-409C-BE32-E72D297353CC}">
                <c16:uniqueId val="{00000007-E298-4712-979B-EA415046818E}"/>
              </c:ext>
            </c:extLst>
          </c:dPt>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bg1"/>
                    </a:solidFill>
                    <a:latin typeface="Segoe UI" panose="020B0502040204020203" pitchFamily="34" charset="0"/>
                    <a:ea typeface="Segoe UI" panose="020B0502040204020203" pitchFamily="34" charset="0"/>
                    <a:cs typeface="Segoe UI" panose="020B0502040204020203" pitchFamily="34" charset="0"/>
                  </a:defRPr>
                </a:pPr>
                <a:endParaRPr lang="en-US"/>
              </a:p>
            </c:txPr>
            <c:showLegendKey val="0"/>
            <c:showVal val="0"/>
            <c:showCatName val="0"/>
            <c:showSerName val="0"/>
            <c:showPercent val="1"/>
            <c:showBubbleSize val="0"/>
            <c:showLeaderLines val="0"/>
            <c:extLst>
              <c:ext xmlns:c15="http://schemas.microsoft.com/office/drawing/2012/chart" uri="{CE6537A1-D6FC-4f65-9D91-7224C49458BB}">
                <c15:layout/>
              </c:ext>
            </c:extLst>
          </c:dLbls>
          <c:cat>
            <c:strRef>
              <c:f>Calculation!$A$51:$A$54</c:f>
              <c:strCache>
                <c:ptCount val="4"/>
                <c:pt idx="0">
                  <c:v>Other variable cost</c:v>
                </c:pt>
                <c:pt idx="1">
                  <c:v>Power &amp; Fuel</c:v>
                </c:pt>
                <c:pt idx="2">
                  <c:v>Freight &amp; Forwarding</c:v>
                </c:pt>
                <c:pt idx="3">
                  <c:v>Fixed Cost</c:v>
                </c:pt>
              </c:strCache>
            </c:strRef>
          </c:cat>
          <c:val>
            <c:numRef>
              <c:f>Calculation!$B$51:$B$54</c:f>
              <c:numCache>
                <c:formatCode>General</c:formatCode>
                <c:ptCount val="4"/>
                <c:pt idx="0">
                  <c:v>29</c:v>
                </c:pt>
                <c:pt idx="1">
                  <c:v>21</c:v>
                </c:pt>
                <c:pt idx="2">
                  <c:v>22</c:v>
                </c:pt>
                <c:pt idx="3">
                  <c:v>18</c:v>
                </c:pt>
              </c:numCache>
            </c:numRef>
          </c:val>
          <c:extLst>
            <c:ext xmlns:c16="http://schemas.microsoft.com/office/drawing/2014/chart" uri="{C3380CC4-5D6E-409C-BE32-E72D297353CC}">
              <c16:uniqueId val="{00000008-E298-4712-979B-EA415046818E}"/>
            </c:ext>
          </c:extLst>
        </c:ser>
        <c:dLbls>
          <c:showLegendKey val="0"/>
          <c:showVal val="0"/>
          <c:showCatName val="0"/>
          <c:showSerName val="0"/>
          <c:showPercent val="0"/>
          <c:showBubbleSize val="0"/>
          <c:showLeaderLines val="0"/>
        </c:dLbls>
      </c:pie3DChart>
      <c:spPr>
        <a:solidFill>
          <a:schemeClr val="bg1"/>
        </a:solid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a:outerShdw blurRad="63500" sx="102000" sy="102000" algn="ctr"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Calculation!$C$45</c:f>
          <c:strCache>
            <c:ptCount val="1"/>
            <c:pt idx="0">
              <c:v>Ambuja Cement in 2015</c:v>
            </c:pt>
          </c:strCache>
        </c:strRef>
      </c:tx>
      <c:layout/>
      <c:overlay val="0"/>
      <c:spPr>
        <a:noFill/>
        <a:ln>
          <a:noFill/>
        </a:ln>
        <a:effectLst/>
      </c:spPr>
      <c:txPr>
        <a:bodyPr rot="0" spcFirstLastPara="1" vertOverflow="ellipsis" vert="horz" wrap="square" anchor="ctr" anchorCtr="1"/>
        <a:lstStyle/>
        <a:p>
          <a:pPr>
            <a:defRPr sz="900" b="1" i="0" u="none" strike="noStrike" kern="1200" spc="0" baseline="0">
              <a:solidFill>
                <a:srgbClr val="002060"/>
              </a:solidFill>
              <a:latin typeface="Segoe UI" panose="020B0502040204020203" pitchFamily="34" charset="0"/>
              <a:ea typeface="Segoe UI" panose="020B0502040204020203" pitchFamily="34" charset="0"/>
              <a:cs typeface="Segoe UI" panose="020B0502040204020203" pitchFamily="34" charset="0"/>
            </a:defRPr>
          </a:pPr>
          <a:endParaRPr lang="en-US"/>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8.0061659397211493E-2"/>
          <c:y val="0.23412073490813651"/>
          <c:w val="0.82412989713794294"/>
          <c:h val="0.71202692883728513"/>
        </c:manualLayout>
      </c:layout>
      <c:pie3DChart>
        <c:varyColors val="1"/>
        <c:ser>
          <c:idx val="0"/>
          <c:order val="0"/>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1-582F-4C20-9419-28890532DDFF}"/>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3-582F-4C20-9419-28890532DDFF}"/>
              </c:ext>
            </c:extLst>
          </c:dPt>
          <c:dPt>
            <c:idx val="2"/>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05-582F-4C20-9419-28890532DDFF}"/>
              </c:ext>
            </c:extLst>
          </c:dPt>
          <c:dPt>
            <c:idx val="3"/>
            <c:bubble3D val="0"/>
            <c:spPr>
              <a:solidFill>
                <a:schemeClr val="accent4"/>
              </a:solidFill>
              <a:ln w="25400">
                <a:solidFill>
                  <a:schemeClr val="lt1"/>
                </a:solidFill>
              </a:ln>
              <a:effectLst/>
              <a:sp3d contourW="25400">
                <a:contourClr>
                  <a:schemeClr val="lt1"/>
                </a:contourClr>
              </a:sp3d>
            </c:spPr>
            <c:extLst>
              <c:ext xmlns:c16="http://schemas.microsoft.com/office/drawing/2014/chart" uri="{C3380CC4-5D6E-409C-BE32-E72D297353CC}">
                <c16:uniqueId val="{00000007-582F-4C20-9419-28890532DDFF}"/>
              </c:ext>
            </c:extLst>
          </c:dPt>
          <c:dLbls>
            <c:dLbl>
              <c:idx val="0"/>
              <c:layout>
                <c:manualLayout>
                  <c:x val="1.2257068387362841E-2"/>
                  <c:y val="9.9239290004003739E-3"/>
                </c:manualLayout>
              </c:layout>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rgbClr val="002060"/>
                      </a:solidFill>
                      <a:latin typeface="Segoe UI" panose="020B0502040204020203" pitchFamily="34" charset="0"/>
                      <a:ea typeface="Segoe UI" panose="020B0502040204020203" pitchFamily="34" charset="0"/>
                      <a:cs typeface="Segoe UI" panose="020B0502040204020203" pitchFamily="34" charset="0"/>
                    </a:defRPr>
                  </a:pPr>
                  <a:endParaRPr lang="en-US"/>
                </a:p>
              </c:txPr>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582F-4C20-9419-28890532DDFF}"/>
                </c:ext>
              </c:extLst>
            </c:dLbl>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bg1"/>
                    </a:solidFill>
                    <a:latin typeface="Segoe UI" panose="020B0502040204020203" pitchFamily="34" charset="0"/>
                    <a:ea typeface="Segoe UI" panose="020B0502040204020203" pitchFamily="34" charset="0"/>
                    <a:cs typeface="Segoe UI" panose="020B0502040204020203" pitchFamily="34" charset="0"/>
                  </a:defRPr>
                </a:pPr>
                <a:endParaRPr lang="en-US"/>
              </a:p>
            </c:txPr>
            <c:showLegendKey val="0"/>
            <c:showVal val="0"/>
            <c:showCatName val="0"/>
            <c:showSerName val="0"/>
            <c:showPercent val="1"/>
            <c:showBubbleSize val="0"/>
            <c:showLeaderLines val="0"/>
            <c:extLst>
              <c:ext xmlns:c15="http://schemas.microsoft.com/office/drawing/2012/chart" uri="{CE6537A1-D6FC-4f65-9D91-7224C49458BB}">
                <c15:layout/>
              </c:ext>
            </c:extLst>
          </c:dLbls>
          <c:cat>
            <c:strRef>
              <c:f>Calculation!$A$46:$A$49</c:f>
              <c:strCache>
                <c:ptCount val="4"/>
                <c:pt idx="0">
                  <c:v>Other variable cost</c:v>
                </c:pt>
                <c:pt idx="1">
                  <c:v>Power &amp; Fuel</c:v>
                </c:pt>
                <c:pt idx="2">
                  <c:v>Freight &amp; Forwarding</c:v>
                </c:pt>
                <c:pt idx="3">
                  <c:v>Fixed Cost</c:v>
                </c:pt>
              </c:strCache>
            </c:strRef>
          </c:cat>
          <c:val>
            <c:numRef>
              <c:f>Calculation!$B$46:$B$49</c:f>
              <c:numCache>
                <c:formatCode>General</c:formatCode>
                <c:ptCount val="4"/>
                <c:pt idx="0">
                  <c:v>11</c:v>
                </c:pt>
                <c:pt idx="1">
                  <c:v>22</c:v>
                </c:pt>
                <c:pt idx="2">
                  <c:v>27</c:v>
                </c:pt>
                <c:pt idx="3">
                  <c:v>30</c:v>
                </c:pt>
              </c:numCache>
            </c:numRef>
          </c:val>
          <c:extLst>
            <c:ext xmlns:c16="http://schemas.microsoft.com/office/drawing/2014/chart" uri="{C3380CC4-5D6E-409C-BE32-E72D297353CC}">
              <c16:uniqueId val="{00000008-582F-4C20-9419-28890532DDFF}"/>
            </c:ext>
          </c:extLst>
        </c:ser>
        <c:dLbls>
          <c:showLegendKey val="0"/>
          <c:showVal val="0"/>
          <c:showCatName val="0"/>
          <c:showSerName val="0"/>
          <c:showPercent val="0"/>
          <c:showBubbleSize val="0"/>
          <c:showLeaderLines val="0"/>
        </c:dLbls>
      </c:pie3DChart>
      <c:spPr>
        <a:solidFill>
          <a:schemeClr val="bg1"/>
        </a:solid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a:outerShdw blurRad="63500" sx="102000" sy="102000" algn="ctr"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Calculation!$C$55</c:f>
          <c:strCache>
            <c:ptCount val="1"/>
            <c:pt idx="0">
              <c:v>Ultratech Cement in 2015</c:v>
            </c:pt>
          </c:strCache>
        </c:strRef>
      </c:tx>
      <c:layout/>
      <c:overlay val="0"/>
      <c:spPr>
        <a:noFill/>
        <a:ln>
          <a:noFill/>
        </a:ln>
        <a:effectLst/>
      </c:spPr>
      <c:txPr>
        <a:bodyPr rot="0" spcFirstLastPara="1" vertOverflow="ellipsis" vert="horz" wrap="square" anchor="ctr" anchorCtr="1"/>
        <a:lstStyle/>
        <a:p>
          <a:pPr>
            <a:defRPr sz="900" b="1" i="0" u="none" strike="noStrike" kern="1200" spc="0" baseline="0">
              <a:solidFill>
                <a:srgbClr val="002060"/>
              </a:solidFill>
              <a:latin typeface="Segoe UI" panose="020B0502040204020203" pitchFamily="34" charset="0"/>
              <a:ea typeface="Segoe UI" panose="020B0502040204020203" pitchFamily="34" charset="0"/>
              <a:cs typeface="Segoe UI" panose="020B0502040204020203" pitchFamily="34" charset="0"/>
            </a:defRPr>
          </a:pPr>
          <a:endParaRPr lang="en-US"/>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8.0061659397211493E-2"/>
          <c:y val="0.23412073490813651"/>
          <c:w val="0.82412989713794294"/>
          <c:h val="0.71202692883728513"/>
        </c:manualLayout>
      </c:layout>
      <c:pie3DChart>
        <c:varyColors val="1"/>
        <c:ser>
          <c:idx val="0"/>
          <c:order val="0"/>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1-9C85-4920-BE8E-1EC3A5F8DC84}"/>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3-9C85-4920-BE8E-1EC3A5F8DC84}"/>
              </c:ext>
            </c:extLst>
          </c:dPt>
          <c:dPt>
            <c:idx val="2"/>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05-9C85-4920-BE8E-1EC3A5F8DC84}"/>
              </c:ext>
            </c:extLst>
          </c:dPt>
          <c:dPt>
            <c:idx val="3"/>
            <c:bubble3D val="0"/>
            <c:spPr>
              <a:solidFill>
                <a:schemeClr val="accent4"/>
              </a:solidFill>
              <a:ln w="25400">
                <a:solidFill>
                  <a:schemeClr val="lt1"/>
                </a:solidFill>
              </a:ln>
              <a:effectLst/>
              <a:sp3d contourW="25400">
                <a:contourClr>
                  <a:schemeClr val="lt1"/>
                </a:contourClr>
              </a:sp3d>
            </c:spPr>
            <c:extLst>
              <c:ext xmlns:c16="http://schemas.microsoft.com/office/drawing/2014/chart" uri="{C3380CC4-5D6E-409C-BE32-E72D297353CC}">
                <c16:uniqueId val="{00000007-9C85-4920-BE8E-1EC3A5F8DC84}"/>
              </c:ext>
            </c:extLst>
          </c:dPt>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bg1"/>
                    </a:solidFill>
                    <a:latin typeface="Segoe UI" panose="020B0502040204020203" pitchFamily="34" charset="0"/>
                    <a:ea typeface="Segoe UI" panose="020B0502040204020203" pitchFamily="34" charset="0"/>
                    <a:cs typeface="Segoe UI" panose="020B0502040204020203" pitchFamily="34" charset="0"/>
                  </a:defRPr>
                </a:pPr>
                <a:endParaRPr lang="en-US"/>
              </a:p>
            </c:txPr>
            <c:showLegendKey val="0"/>
            <c:showVal val="0"/>
            <c:showCatName val="0"/>
            <c:showSerName val="0"/>
            <c:showPercent val="1"/>
            <c:showBubbleSize val="0"/>
            <c:showLeaderLines val="0"/>
            <c:extLst>
              <c:ext xmlns:c15="http://schemas.microsoft.com/office/drawing/2012/chart" uri="{CE6537A1-D6FC-4f65-9D91-7224C49458BB}">
                <c15:layout/>
              </c:ext>
            </c:extLst>
          </c:dLbls>
          <c:cat>
            <c:strRef>
              <c:f>Calculation!$A$56:$A$59</c:f>
              <c:strCache>
                <c:ptCount val="4"/>
                <c:pt idx="0">
                  <c:v>Other variable cost</c:v>
                </c:pt>
                <c:pt idx="1">
                  <c:v>Power &amp; Fuel</c:v>
                </c:pt>
                <c:pt idx="2">
                  <c:v>Freight &amp; Forwarding</c:v>
                </c:pt>
                <c:pt idx="3">
                  <c:v>Fixed Cost</c:v>
                </c:pt>
              </c:strCache>
            </c:strRef>
          </c:cat>
          <c:val>
            <c:numRef>
              <c:f>Calculation!$B$56:$B$59</c:f>
              <c:numCache>
                <c:formatCode>General</c:formatCode>
                <c:ptCount val="4"/>
                <c:pt idx="0">
                  <c:v>18</c:v>
                </c:pt>
                <c:pt idx="1">
                  <c:v>21</c:v>
                </c:pt>
                <c:pt idx="2">
                  <c:v>24</c:v>
                </c:pt>
                <c:pt idx="3">
                  <c:v>24</c:v>
                </c:pt>
              </c:numCache>
            </c:numRef>
          </c:val>
          <c:extLst>
            <c:ext xmlns:c16="http://schemas.microsoft.com/office/drawing/2014/chart" uri="{C3380CC4-5D6E-409C-BE32-E72D297353CC}">
              <c16:uniqueId val="{00000008-9C85-4920-BE8E-1EC3A5F8DC84}"/>
            </c:ext>
          </c:extLst>
        </c:ser>
        <c:dLbls>
          <c:showLegendKey val="0"/>
          <c:showVal val="0"/>
          <c:showCatName val="0"/>
          <c:showSerName val="0"/>
          <c:showPercent val="0"/>
          <c:showBubbleSize val="0"/>
          <c:showLeaderLines val="0"/>
        </c:dLbls>
      </c:pie3DChart>
      <c:spPr>
        <a:solidFill>
          <a:schemeClr val="bg1"/>
        </a:solid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a:outerShdw blurRad="63500" sx="102000" sy="102000" algn="ctr"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hyperlink" Target="http://chandoo.org/wp/" TargetMode="External"/></Relationships>
</file>

<file path=xl/drawings/_rels/drawing2.xml.rels><?xml version="1.0" encoding="UTF-8" standalone="yes"?>
<Relationships xmlns="http://schemas.openxmlformats.org/package/2006/relationships"><Relationship Id="rId1" Type="http://schemas.openxmlformats.org/officeDocument/2006/relationships/hyperlink" Target="http://chandoo.org/wp/" TargetMode="External"/></Relationships>
</file>

<file path=xl/drawings/_rels/drawing3.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3</xdr:col>
      <xdr:colOff>0</xdr:colOff>
      <xdr:row>0</xdr:row>
      <xdr:rowOff>114300</xdr:rowOff>
    </xdr:from>
    <xdr:to>
      <xdr:col>6</xdr:col>
      <xdr:colOff>0</xdr:colOff>
      <xdr:row>0</xdr:row>
      <xdr:rowOff>419100</xdr:rowOff>
    </xdr:to>
    <xdr:sp macro="" textlink="">
      <xdr:nvSpPr>
        <xdr:cNvPr id="2" name="Rounded Rectangle 1">
          <a:hlinkClick xmlns:r="http://schemas.openxmlformats.org/officeDocument/2006/relationships" r:id="rId1"/>
        </xdr:cNvPr>
        <xdr:cNvSpPr/>
      </xdr:nvSpPr>
      <xdr:spPr>
        <a:xfrm>
          <a:off x="2598420" y="114300"/>
          <a:ext cx="1325880" cy="304800"/>
        </a:xfrm>
        <a:prstGeom prst="roundRect">
          <a:avLst/>
        </a:prstGeom>
        <a:effectLst>
          <a:outerShdw blurRad="63500" sx="102000" sy="102000" algn="ctr" rotWithShape="0">
            <a:prstClr val="black">
              <a:alpha val="40000"/>
            </a:prstClr>
          </a:outerShdw>
        </a:effectLst>
      </xdr:spPr>
      <xdr:style>
        <a:lnRef idx="1">
          <a:schemeClr val="accent6"/>
        </a:lnRef>
        <a:fillRef idx="3">
          <a:schemeClr val="accent6"/>
        </a:fillRef>
        <a:effectRef idx="2">
          <a:schemeClr val="accent6"/>
        </a:effectRef>
        <a:fontRef idx="minor">
          <a:schemeClr val="lt1"/>
        </a:fontRef>
      </xdr:style>
      <xdr:txBody>
        <a:bodyPr vertOverflow="clip" horzOverflow="clip" rtlCol="0" anchor="ctr"/>
        <a:lstStyle/>
        <a:p>
          <a:pPr algn="ctr"/>
          <a:r>
            <a:rPr lang="en-US" sz="1100">
              <a:solidFill>
                <a:schemeClr val="tx1">
                  <a:lumMod val="85000"/>
                  <a:lumOff val="15000"/>
                </a:schemeClr>
              </a:solidFill>
              <a:effectLst>
                <a:outerShdw blurRad="50800" dist="38100" dir="5400000" algn="t" rotWithShape="0">
                  <a:schemeClr val="bg1">
                    <a:lumMod val="95000"/>
                    <a:alpha val="40000"/>
                  </a:schemeClr>
                </a:outerShdw>
              </a:effectLst>
            </a:rPr>
            <a:t>Visit Chandoo.org</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0</xdr:colOff>
      <xdr:row>1</xdr:row>
      <xdr:rowOff>0</xdr:rowOff>
    </xdr:from>
    <xdr:to>
      <xdr:col>12</xdr:col>
      <xdr:colOff>106680</xdr:colOff>
      <xdr:row>1</xdr:row>
      <xdr:rowOff>304800</xdr:rowOff>
    </xdr:to>
    <xdr:sp macro="" textlink="">
      <xdr:nvSpPr>
        <xdr:cNvPr id="2" name="Rounded Rectangle 1">
          <a:hlinkClick xmlns:r="http://schemas.openxmlformats.org/officeDocument/2006/relationships" r:id="rId1"/>
        </xdr:cNvPr>
        <xdr:cNvSpPr/>
      </xdr:nvSpPr>
      <xdr:spPr>
        <a:xfrm>
          <a:off x="7101840" y="182880"/>
          <a:ext cx="1325880" cy="304800"/>
        </a:xfrm>
        <a:prstGeom prst="roundRect">
          <a:avLst/>
        </a:prstGeom>
        <a:effectLst>
          <a:outerShdw blurRad="63500" sx="102000" sy="102000" algn="ctr" rotWithShape="0">
            <a:prstClr val="black">
              <a:alpha val="40000"/>
            </a:prstClr>
          </a:outerShdw>
        </a:effectLst>
      </xdr:spPr>
      <xdr:style>
        <a:lnRef idx="1">
          <a:schemeClr val="accent6"/>
        </a:lnRef>
        <a:fillRef idx="3">
          <a:schemeClr val="accent6"/>
        </a:fillRef>
        <a:effectRef idx="2">
          <a:schemeClr val="accent6"/>
        </a:effectRef>
        <a:fontRef idx="minor">
          <a:schemeClr val="lt1"/>
        </a:fontRef>
      </xdr:style>
      <xdr:txBody>
        <a:bodyPr vertOverflow="clip" horzOverflow="clip" rtlCol="0" anchor="ctr"/>
        <a:lstStyle/>
        <a:p>
          <a:pPr algn="ctr"/>
          <a:r>
            <a:rPr lang="en-US" sz="1100">
              <a:solidFill>
                <a:schemeClr val="tx1">
                  <a:lumMod val="85000"/>
                  <a:lumOff val="15000"/>
                </a:schemeClr>
              </a:solidFill>
              <a:effectLst>
                <a:outerShdw blurRad="50800" dist="38100" dir="5400000" algn="t" rotWithShape="0">
                  <a:schemeClr val="bg1">
                    <a:lumMod val="95000"/>
                    <a:alpha val="40000"/>
                  </a:schemeClr>
                </a:outerShdw>
              </a:effectLst>
            </a:rPr>
            <a:t>Visit Chandoo.org</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16</xdr:col>
      <xdr:colOff>28574</xdr:colOff>
      <xdr:row>28</xdr:row>
      <xdr:rowOff>19050</xdr:rowOff>
    </xdr:from>
    <xdr:to>
      <xdr:col>20</xdr:col>
      <xdr:colOff>428625</xdr:colOff>
      <xdr:row>30</xdr:row>
      <xdr:rowOff>57150</xdr:rowOff>
    </xdr:to>
    <mc:AlternateContent xmlns:mc="http://schemas.openxmlformats.org/markup-compatibility/2006">
      <mc:Choice xmlns:a14="http://schemas.microsoft.com/office/drawing/2010/main" Requires="a14">
        <xdr:graphicFrame macro="">
          <xdr:nvGraphicFramePr>
            <xdr:cNvPr id="35" name="Year "/>
            <xdr:cNvGraphicFramePr/>
          </xdr:nvGraphicFramePr>
          <xdr:xfrm>
            <a:off x="0" y="0"/>
            <a:ext cx="0" cy="0"/>
          </xdr:xfrm>
          <a:graphic>
            <a:graphicData uri="http://schemas.microsoft.com/office/drawing/2010/slicer">
              <sle:slicer xmlns:sle="http://schemas.microsoft.com/office/drawing/2010/slicer" name="Year "/>
            </a:graphicData>
          </a:graphic>
        </xdr:graphicFrame>
      </mc:Choice>
      <mc:Fallback>
        <xdr:sp macro="" textlink="">
          <xdr:nvSpPr>
            <xdr:cNvPr id="0" name=""/>
            <xdr:cNvSpPr>
              <a:spLocks noTextEdit="1"/>
            </xdr:cNvSpPr>
          </xdr:nvSpPr>
          <xdr:spPr>
            <a:xfrm>
              <a:off x="9277349" y="5391150"/>
              <a:ext cx="3238501" cy="419100"/>
            </a:xfrm>
            <a:prstGeom prst="rect">
              <a:avLst/>
            </a:prstGeom>
            <a:solidFill>
              <a:prstClr val="white"/>
            </a:solidFill>
            <a:ln w="1">
              <a:solidFill>
                <a:prstClr val="green"/>
              </a:solidFill>
            </a:ln>
          </xdr:spPr>
          <xdr:txBody>
            <a:bodyPr vertOverflow="clip" horzOverflow="clip"/>
            <a:lstStyle/>
            <a:p>
              <a:r>
                <a:rPr lang="en-IN"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xdr:from>
      <xdr:col>0</xdr:col>
      <xdr:colOff>47625</xdr:colOff>
      <xdr:row>2</xdr:row>
      <xdr:rowOff>123826</xdr:rowOff>
    </xdr:from>
    <xdr:to>
      <xdr:col>15</xdr:col>
      <xdr:colOff>103275</xdr:colOff>
      <xdr:row>30</xdr:row>
      <xdr:rowOff>119063</xdr:rowOff>
    </xdr:to>
    <xdr:grpSp>
      <xdr:nvGrpSpPr>
        <xdr:cNvPr id="45" name="Group 44"/>
        <xdr:cNvGrpSpPr/>
      </xdr:nvGrpSpPr>
      <xdr:grpSpPr>
        <a:xfrm>
          <a:off x="47625" y="542926"/>
          <a:ext cx="9199650" cy="5329237"/>
          <a:chOff x="47625" y="542926"/>
          <a:chExt cx="9199650" cy="5329237"/>
        </a:xfrm>
      </xdr:grpSpPr>
      <xdr:grpSp>
        <xdr:nvGrpSpPr>
          <xdr:cNvPr id="2" name="Group 1"/>
          <xdr:cNvGrpSpPr/>
        </xdr:nvGrpSpPr>
        <xdr:grpSpPr>
          <a:xfrm>
            <a:off x="47625" y="900112"/>
            <a:ext cx="4608600" cy="2309813"/>
            <a:chOff x="219074" y="309562"/>
            <a:chExt cx="4608600" cy="2309813"/>
          </a:xfrm>
        </xdr:grpSpPr>
        <xdr:graphicFrame macro="">
          <xdr:nvGraphicFramePr>
            <xdr:cNvPr id="3" name="Chart 2"/>
            <xdr:cNvGraphicFramePr/>
          </xdr:nvGraphicFramePr>
          <xdr:xfrm>
            <a:off x="304799" y="576262"/>
            <a:ext cx="4352926" cy="1966913"/>
          </xdr:xfrm>
          <a:graphic>
            <a:graphicData uri="http://schemas.openxmlformats.org/drawingml/2006/chart">
              <c:chart xmlns:c="http://schemas.openxmlformats.org/drawingml/2006/chart" xmlns:r="http://schemas.openxmlformats.org/officeDocument/2006/relationships" r:id="rId1"/>
            </a:graphicData>
          </a:graphic>
        </xdr:graphicFrame>
        <xdr:sp macro="" textlink="Calculation!$B$1">
          <xdr:nvSpPr>
            <xdr:cNvPr id="4" name="Round Diagonal Corner Rectangle 3"/>
            <xdr:cNvSpPr/>
          </xdr:nvSpPr>
          <xdr:spPr>
            <a:xfrm>
              <a:off x="219074" y="309562"/>
              <a:ext cx="874800" cy="410400"/>
            </a:xfrm>
            <a:prstGeom prst="round2DiagRect">
              <a:avLst/>
            </a:prstGeom>
            <a:solidFill>
              <a:schemeClr val="tx1">
                <a:lumMod val="85000"/>
                <a:lumOff val="15000"/>
              </a:schemeClr>
            </a:solidFill>
            <a:ln>
              <a:noFill/>
            </a:ln>
            <a:effectLst>
              <a:outerShdw blurRad="107950" dist="12700" dir="5400000" algn="ctr">
                <a:srgbClr val="000000"/>
              </a:outerShdw>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fld id="{34900499-84DD-4D55-A692-6A21A27AC94E}" type="TxLink">
                <a:rPr lang="en-US" sz="800" b="0" i="0" u="none" strike="noStrike">
                  <a:solidFill>
                    <a:schemeClr val="bg1"/>
                  </a:solidFill>
                  <a:effectLst>
                    <a:outerShdw blurRad="50800" dist="38100" dir="5400000" algn="t" rotWithShape="0">
                      <a:schemeClr val="tx1">
                        <a:lumMod val="50000"/>
                        <a:lumOff val="50000"/>
                        <a:alpha val="40000"/>
                      </a:schemeClr>
                    </a:outerShdw>
                  </a:effectLst>
                  <a:latin typeface="Segoe UI"/>
                  <a:ea typeface="Segoe UI"/>
                  <a:cs typeface="Segoe UI"/>
                </a:rPr>
                <a:pPr algn="ctr"/>
                <a:t>Fixed Cost</a:t>
              </a:fld>
              <a:endParaRPr lang="en-US" sz="800">
                <a:solidFill>
                  <a:schemeClr val="bg1"/>
                </a:solidFill>
                <a:effectLst>
                  <a:outerShdw blurRad="50800" dist="38100" dir="5400000" algn="t" rotWithShape="0">
                    <a:schemeClr val="tx1">
                      <a:lumMod val="50000"/>
                      <a:lumOff val="50000"/>
                      <a:alpha val="40000"/>
                    </a:schemeClr>
                  </a:outerShdw>
                </a:effectLst>
              </a:endParaRPr>
            </a:p>
          </xdr:txBody>
        </xdr:sp>
        <xdr:sp macro="" textlink="Calculation!$G$1">
          <xdr:nvSpPr>
            <xdr:cNvPr id="5" name="Round Diagonal Corner Rectangle 4"/>
            <xdr:cNvSpPr/>
          </xdr:nvSpPr>
          <xdr:spPr>
            <a:xfrm>
              <a:off x="1152524" y="309562"/>
              <a:ext cx="874800" cy="410400"/>
            </a:xfrm>
            <a:prstGeom prst="round2DiagRect">
              <a:avLst/>
            </a:prstGeom>
            <a:solidFill>
              <a:schemeClr val="tx1">
                <a:lumMod val="85000"/>
                <a:lumOff val="15000"/>
              </a:schemeClr>
            </a:solidFill>
            <a:ln>
              <a:noFill/>
            </a:ln>
            <a:effectLst>
              <a:outerShdw blurRad="107950" dist="12700" dir="5400000" algn="ctr">
                <a:srgbClr val="000000"/>
              </a:outerShdw>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fld id="{9C287F15-D622-495E-AA2E-C7515C854359}" type="TxLink">
                <a:rPr lang="en-US" sz="800" b="0" i="0" u="none" strike="noStrike">
                  <a:solidFill>
                    <a:schemeClr val="bg1"/>
                  </a:solidFill>
                  <a:effectLst>
                    <a:outerShdw blurRad="50800" dist="38100" dir="5400000" algn="t" rotWithShape="0">
                      <a:schemeClr val="tx1">
                        <a:lumMod val="50000"/>
                        <a:lumOff val="50000"/>
                        <a:alpha val="40000"/>
                      </a:schemeClr>
                    </a:outerShdw>
                  </a:effectLst>
                  <a:latin typeface="Segoe UI"/>
                  <a:ea typeface="Segoe UI"/>
                  <a:cs typeface="Segoe UI"/>
                </a:rPr>
                <a:pPr algn="ctr"/>
                <a:t>Freight &amp; Forwarding</a:t>
              </a:fld>
              <a:endParaRPr lang="en-US" sz="800">
                <a:solidFill>
                  <a:schemeClr val="bg1"/>
                </a:solidFill>
                <a:effectLst>
                  <a:outerShdw blurRad="50800" dist="38100" dir="5400000" algn="t" rotWithShape="0">
                    <a:schemeClr val="tx1">
                      <a:lumMod val="50000"/>
                      <a:lumOff val="50000"/>
                      <a:alpha val="40000"/>
                    </a:schemeClr>
                  </a:outerShdw>
                </a:effectLst>
              </a:endParaRPr>
            </a:p>
          </xdr:txBody>
        </xdr:sp>
        <xdr:sp macro="" textlink="Calculation!$L$1">
          <xdr:nvSpPr>
            <xdr:cNvPr id="6" name="Round Diagonal Corner Rectangle 5"/>
            <xdr:cNvSpPr/>
          </xdr:nvSpPr>
          <xdr:spPr>
            <a:xfrm>
              <a:off x="2085974" y="309562"/>
              <a:ext cx="874800" cy="410400"/>
            </a:xfrm>
            <a:prstGeom prst="round2DiagRect">
              <a:avLst/>
            </a:prstGeom>
            <a:solidFill>
              <a:schemeClr val="tx1">
                <a:lumMod val="85000"/>
                <a:lumOff val="15000"/>
              </a:schemeClr>
            </a:solidFill>
            <a:ln>
              <a:noFill/>
            </a:ln>
            <a:effectLst>
              <a:outerShdw blurRad="107950" dist="12700" dir="5400000" algn="ctr">
                <a:srgbClr val="000000"/>
              </a:outerShdw>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fld id="{9C4AF72D-5088-45FF-85BD-0151A80CE3EC}" type="TxLink">
                <a:rPr lang="en-US" sz="800" b="0" i="0" u="none" strike="noStrike">
                  <a:solidFill>
                    <a:schemeClr val="bg1"/>
                  </a:solidFill>
                  <a:effectLst>
                    <a:outerShdw blurRad="50800" dist="38100" dir="5400000" algn="t" rotWithShape="0">
                      <a:schemeClr val="tx1">
                        <a:lumMod val="50000"/>
                        <a:lumOff val="50000"/>
                        <a:alpha val="40000"/>
                      </a:schemeClr>
                    </a:outerShdw>
                  </a:effectLst>
                  <a:latin typeface="Segoe UI"/>
                  <a:ea typeface="Segoe UI"/>
                  <a:cs typeface="Segoe UI"/>
                </a:rPr>
                <a:pPr algn="ctr"/>
                <a:t>Other variable cost</a:t>
              </a:fld>
              <a:endParaRPr lang="en-US" sz="800">
                <a:solidFill>
                  <a:schemeClr val="bg1"/>
                </a:solidFill>
                <a:effectLst>
                  <a:outerShdw blurRad="50800" dist="38100" dir="5400000" algn="t" rotWithShape="0">
                    <a:schemeClr val="tx1">
                      <a:lumMod val="50000"/>
                      <a:lumOff val="50000"/>
                      <a:alpha val="40000"/>
                    </a:schemeClr>
                  </a:outerShdw>
                </a:effectLst>
              </a:endParaRPr>
            </a:p>
          </xdr:txBody>
        </xdr:sp>
        <xdr:sp macro="" textlink="Calculation!$Q$1">
          <xdr:nvSpPr>
            <xdr:cNvPr id="7" name="Round Diagonal Corner Rectangle 6"/>
            <xdr:cNvSpPr/>
          </xdr:nvSpPr>
          <xdr:spPr>
            <a:xfrm>
              <a:off x="3019424" y="309562"/>
              <a:ext cx="874800" cy="410400"/>
            </a:xfrm>
            <a:prstGeom prst="round2DiagRect">
              <a:avLst/>
            </a:prstGeom>
            <a:solidFill>
              <a:schemeClr val="tx1">
                <a:lumMod val="85000"/>
                <a:lumOff val="15000"/>
              </a:schemeClr>
            </a:solidFill>
            <a:ln>
              <a:noFill/>
            </a:ln>
            <a:effectLst>
              <a:outerShdw blurRad="107950" dist="12700" dir="5400000" algn="ctr">
                <a:srgbClr val="000000"/>
              </a:outerShdw>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fld id="{580A01E9-6549-483C-B09F-05709F6C0543}" type="TxLink">
                <a:rPr lang="en-US" sz="800" b="0" i="0" u="none" strike="noStrike">
                  <a:solidFill>
                    <a:schemeClr val="bg1"/>
                  </a:solidFill>
                  <a:effectLst>
                    <a:outerShdw blurRad="50800" dist="38100" dir="5400000" algn="t" rotWithShape="0">
                      <a:schemeClr val="tx1">
                        <a:lumMod val="50000"/>
                        <a:lumOff val="50000"/>
                        <a:alpha val="40000"/>
                      </a:schemeClr>
                    </a:outerShdw>
                  </a:effectLst>
                  <a:latin typeface="Segoe UI"/>
                  <a:ea typeface="Segoe UI"/>
                  <a:cs typeface="Segoe UI"/>
                </a:rPr>
                <a:pPr algn="ctr"/>
                <a:t>Power &amp; Fuel</a:t>
              </a:fld>
              <a:endParaRPr lang="en-US" sz="800">
                <a:solidFill>
                  <a:schemeClr val="bg1"/>
                </a:solidFill>
                <a:effectLst>
                  <a:outerShdw blurRad="50800" dist="38100" dir="5400000" algn="t" rotWithShape="0">
                    <a:schemeClr val="tx1">
                      <a:lumMod val="50000"/>
                      <a:lumOff val="50000"/>
                      <a:alpha val="40000"/>
                    </a:schemeClr>
                  </a:outerShdw>
                </a:effectLst>
              </a:endParaRPr>
            </a:p>
          </xdr:txBody>
        </xdr:sp>
        <xdr:sp macro="" textlink="Calculation!$V$1">
          <xdr:nvSpPr>
            <xdr:cNvPr id="8" name="Round Diagonal Corner Rectangle 7"/>
            <xdr:cNvSpPr/>
          </xdr:nvSpPr>
          <xdr:spPr>
            <a:xfrm>
              <a:off x="3952874" y="309562"/>
              <a:ext cx="874800" cy="410400"/>
            </a:xfrm>
            <a:prstGeom prst="round2DiagRect">
              <a:avLst/>
            </a:prstGeom>
            <a:solidFill>
              <a:schemeClr val="tx1">
                <a:lumMod val="85000"/>
                <a:lumOff val="15000"/>
              </a:schemeClr>
            </a:solidFill>
            <a:ln>
              <a:noFill/>
            </a:ln>
            <a:effectLst>
              <a:outerShdw blurRad="107950" dist="12700" dir="5400000" algn="ctr">
                <a:srgbClr val="000000"/>
              </a:outerShdw>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fld id="{4D7F404D-3492-4C04-9E06-C7E77821FC83}" type="TxLink">
                <a:rPr lang="en-US" sz="800" b="0" i="0" u="none" strike="noStrike">
                  <a:solidFill>
                    <a:schemeClr val="bg1"/>
                  </a:solidFill>
                  <a:effectLst>
                    <a:outerShdw blurRad="50800" dist="38100" dir="5400000" algn="t" rotWithShape="0">
                      <a:schemeClr val="tx1">
                        <a:lumMod val="50000"/>
                        <a:lumOff val="50000"/>
                        <a:alpha val="40000"/>
                      </a:schemeClr>
                    </a:outerShdw>
                  </a:effectLst>
                  <a:latin typeface="Segoe UI"/>
                  <a:ea typeface="Segoe UI"/>
                  <a:cs typeface="Segoe UI"/>
                </a:rPr>
                <a:pPr algn="ctr"/>
                <a:t>Profit</a:t>
              </a:fld>
              <a:endParaRPr lang="en-US" sz="800">
                <a:solidFill>
                  <a:schemeClr val="bg1"/>
                </a:solidFill>
                <a:effectLst>
                  <a:outerShdw blurRad="50800" dist="38100" dir="5400000" algn="t" rotWithShape="0">
                    <a:schemeClr val="tx1">
                      <a:lumMod val="50000"/>
                      <a:lumOff val="50000"/>
                      <a:alpha val="40000"/>
                    </a:schemeClr>
                  </a:outerShdw>
                </a:effectLst>
              </a:endParaRPr>
            </a:p>
          </xdr:txBody>
        </xdr:sp>
        <xdr:sp macro="" textlink="">
          <xdr:nvSpPr>
            <xdr:cNvPr id="9" name="Rectangle 8"/>
            <xdr:cNvSpPr/>
          </xdr:nvSpPr>
          <xdr:spPr>
            <a:xfrm>
              <a:off x="361950" y="2371725"/>
              <a:ext cx="4391025" cy="2476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IN" sz="700">
                  <a:solidFill>
                    <a:srgbClr val="002060"/>
                  </a:solidFill>
                  <a:latin typeface="Segoe UI" panose="020B0502040204020203" pitchFamily="34" charset="0"/>
                  <a:ea typeface="Segoe UI" panose="020B0502040204020203" pitchFamily="34" charset="0"/>
                  <a:cs typeface="Segoe UI" panose="020B0502040204020203" pitchFamily="34" charset="0"/>
                </a:rPr>
                <a:t>2011           2015          2011</a:t>
              </a:r>
              <a:r>
                <a:rPr lang="en-IN" sz="700" baseline="0">
                  <a:solidFill>
                    <a:srgbClr val="002060"/>
                  </a:solidFill>
                  <a:latin typeface="Segoe UI" panose="020B0502040204020203" pitchFamily="34" charset="0"/>
                  <a:ea typeface="Segoe UI" panose="020B0502040204020203" pitchFamily="34" charset="0"/>
                  <a:cs typeface="Segoe UI" panose="020B0502040204020203" pitchFamily="34" charset="0"/>
                </a:rPr>
                <a:t>            2015       2011           2015       2011           2015       2011             2015                  </a:t>
              </a:r>
              <a:endParaRPr lang="en-IN" sz="700">
                <a:solidFill>
                  <a:srgbClr val="002060"/>
                </a:solidFill>
                <a:latin typeface="Segoe UI" panose="020B0502040204020203" pitchFamily="34" charset="0"/>
                <a:ea typeface="Segoe UI" panose="020B0502040204020203" pitchFamily="34" charset="0"/>
                <a:cs typeface="Segoe UI" panose="020B0502040204020203" pitchFamily="34" charset="0"/>
              </a:endParaRPr>
            </a:p>
          </xdr:txBody>
        </xdr:sp>
      </xdr:grpSp>
      <xdr:grpSp>
        <xdr:nvGrpSpPr>
          <xdr:cNvPr id="11" name="Group 10"/>
          <xdr:cNvGrpSpPr/>
        </xdr:nvGrpSpPr>
        <xdr:grpSpPr>
          <a:xfrm>
            <a:off x="47625" y="3543300"/>
            <a:ext cx="4608600" cy="2309813"/>
            <a:chOff x="219074" y="309562"/>
            <a:chExt cx="4608600" cy="2309813"/>
          </a:xfrm>
        </xdr:grpSpPr>
        <xdr:graphicFrame macro="">
          <xdr:nvGraphicFramePr>
            <xdr:cNvPr id="12" name="Chart 11"/>
            <xdr:cNvGraphicFramePr/>
          </xdr:nvGraphicFramePr>
          <xdr:xfrm>
            <a:off x="304799" y="576262"/>
            <a:ext cx="4352926" cy="1966913"/>
          </xdr:xfrm>
          <a:graphic>
            <a:graphicData uri="http://schemas.openxmlformats.org/drawingml/2006/chart">
              <c:chart xmlns:c="http://schemas.openxmlformats.org/drawingml/2006/chart" xmlns:r="http://schemas.openxmlformats.org/officeDocument/2006/relationships" r:id="rId2"/>
            </a:graphicData>
          </a:graphic>
        </xdr:graphicFrame>
        <xdr:sp macro="" textlink="Calculation!$B$1">
          <xdr:nvSpPr>
            <xdr:cNvPr id="13" name="Round Diagonal Corner Rectangle 12"/>
            <xdr:cNvSpPr/>
          </xdr:nvSpPr>
          <xdr:spPr>
            <a:xfrm>
              <a:off x="219074" y="309562"/>
              <a:ext cx="874800" cy="410400"/>
            </a:xfrm>
            <a:prstGeom prst="round2DiagRect">
              <a:avLst/>
            </a:prstGeom>
            <a:solidFill>
              <a:schemeClr val="tx1">
                <a:lumMod val="85000"/>
                <a:lumOff val="15000"/>
              </a:schemeClr>
            </a:solidFill>
            <a:ln>
              <a:noFill/>
            </a:ln>
            <a:effectLst>
              <a:outerShdw blurRad="107950" dist="12700" dir="5400000" algn="ctr">
                <a:srgbClr val="000000"/>
              </a:outerShdw>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fld id="{34900499-84DD-4D55-A692-6A21A27AC94E}" type="TxLink">
                <a:rPr lang="en-US" sz="800" b="0" i="0" u="none" strike="noStrike">
                  <a:solidFill>
                    <a:schemeClr val="bg1"/>
                  </a:solidFill>
                  <a:effectLst>
                    <a:outerShdw blurRad="50800" dist="38100" dir="5400000" algn="t" rotWithShape="0">
                      <a:schemeClr val="tx1">
                        <a:lumMod val="50000"/>
                        <a:lumOff val="50000"/>
                        <a:alpha val="40000"/>
                      </a:schemeClr>
                    </a:outerShdw>
                  </a:effectLst>
                  <a:latin typeface="Segoe UI"/>
                  <a:ea typeface="Segoe UI"/>
                  <a:cs typeface="Segoe UI"/>
                </a:rPr>
                <a:pPr algn="ctr"/>
                <a:t>Fixed Cost</a:t>
              </a:fld>
              <a:endParaRPr lang="en-US" sz="800">
                <a:solidFill>
                  <a:schemeClr val="bg1"/>
                </a:solidFill>
                <a:effectLst>
                  <a:outerShdw blurRad="50800" dist="38100" dir="5400000" algn="t" rotWithShape="0">
                    <a:schemeClr val="tx1">
                      <a:lumMod val="50000"/>
                      <a:lumOff val="50000"/>
                      <a:alpha val="40000"/>
                    </a:schemeClr>
                  </a:outerShdw>
                </a:effectLst>
              </a:endParaRPr>
            </a:p>
          </xdr:txBody>
        </xdr:sp>
        <xdr:sp macro="" textlink="Calculation!$G$1">
          <xdr:nvSpPr>
            <xdr:cNvPr id="14" name="Round Diagonal Corner Rectangle 13"/>
            <xdr:cNvSpPr/>
          </xdr:nvSpPr>
          <xdr:spPr>
            <a:xfrm>
              <a:off x="1152524" y="309562"/>
              <a:ext cx="874800" cy="410400"/>
            </a:xfrm>
            <a:prstGeom prst="round2DiagRect">
              <a:avLst/>
            </a:prstGeom>
            <a:solidFill>
              <a:schemeClr val="tx1">
                <a:lumMod val="85000"/>
                <a:lumOff val="15000"/>
              </a:schemeClr>
            </a:solidFill>
            <a:ln>
              <a:noFill/>
            </a:ln>
            <a:effectLst>
              <a:outerShdw blurRad="107950" dist="12700" dir="5400000" algn="ctr">
                <a:srgbClr val="000000"/>
              </a:outerShdw>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fld id="{9C287F15-D622-495E-AA2E-C7515C854359}" type="TxLink">
                <a:rPr lang="en-US" sz="800" b="0" i="0" u="none" strike="noStrike">
                  <a:solidFill>
                    <a:schemeClr val="bg1"/>
                  </a:solidFill>
                  <a:effectLst>
                    <a:outerShdw blurRad="50800" dist="38100" dir="5400000" algn="t" rotWithShape="0">
                      <a:schemeClr val="tx1">
                        <a:lumMod val="50000"/>
                        <a:lumOff val="50000"/>
                        <a:alpha val="40000"/>
                      </a:schemeClr>
                    </a:outerShdw>
                  </a:effectLst>
                  <a:latin typeface="Segoe UI"/>
                  <a:ea typeface="Segoe UI"/>
                  <a:cs typeface="Segoe UI"/>
                </a:rPr>
                <a:pPr algn="ctr"/>
                <a:t>Freight &amp; Forwarding</a:t>
              </a:fld>
              <a:endParaRPr lang="en-US" sz="800">
                <a:solidFill>
                  <a:schemeClr val="bg1"/>
                </a:solidFill>
                <a:effectLst>
                  <a:outerShdw blurRad="50800" dist="38100" dir="5400000" algn="t" rotWithShape="0">
                    <a:schemeClr val="tx1">
                      <a:lumMod val="50000"/>
                      <a:lumOff val="50000"/>
                      <a:alpha val="40000"/>
                    </a:schemeClr>
                  </a:outerShdw>
                </a:effectLst>
              </a:endParaRPr>
            </a:p>
          </xdr:txBody>
        </xdr:sp>
        <xdr:sp macro="" textlink="Calculation!$L$1">
          <xdr:nvSpPr>
            <xdr:cNvPr id="15" name="Round Diagonal Corner Rectangle 14"/>
            <xdr:cNvSpPr/>
          </xdr:nvSpPr>
          <xdr:spPr>
            <a:xfrm>
              <a:off x="2085974" y="309562"/>
              <a:ext cx="874800" cy="410400"/>
            </a:xfrm>
            <a:prstGeom prst="round2DiagRect">
              <a:avLst/>
            </a:prstGeom>
            <a:solidFill>
              <a:schemeClr val="tx1">
                <a:lumMod val="85000"/>
                <a:lumOff val="15000"/>
              </a:schemeClr>
            </a:solidFill>
            <a:ln>
              <a:noFill/>
            </a:ln>
            <a:effectLst>
              <a:outerShdw blurRad="107950" dist="12700" dir="5400000" algn="ctr">
                <a:srgbClr val="000000"/>
              </a:outerShdw>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fld id="{9C4AF72D-5088-45FF-85BD-0151A80CE3EC}" type="TxLink">
                <a:rPr lang="en-US" sz="800" b="0" i="0" u="none" strike="noStrike">
                  <a:solidFill>
                    <a:schemeClr val="bg1"/>
                  </a:solidFill>
                  <a:effectLst>
                    <a:outerShdw blurRad="50800" dist="38100" dir="5400000" algn="t" rotWithShape="0">
                      <a:schemeClr val="tx1">
                        <a:lumMod val="50000"/>
                        <a:lumOff val="50000"/>
                        <a:alpha val="40000"/>
                      </a:schemeClr>
                    </a:outerShdw>
                  </a:effectLst>
                  <a:latin typeface="Segoe UI"/>
                  <a:ea typeface="Segoe UI"/>
                  <a:cs typeface="Segoe UI"/>
                </a:rPr>
                <a:pPr algn="ctr"/>
                <a:t>Other variable cost</a:t>
              </a:fld>
              <a:endParaRPr lang="en-US" sz="800">
                <a:solidFill>
                  <a:schemeClr val="bg1"/>
                </a:solidFill>
                <a:effectLst>
                  <a:outerShdw blurRad="50800" dist="38100" dir="5400000" algn="t" rotWithShape="0">
                    <a:schemeClr val="tx1">
                      <a:lumMod val="50000"/>
                      <a:lumOff val="50000"/>
                      <a:alpha val="40000"/>
                    </a:schemeClr>
                  </a:outerShdw>
                </a:effectLst>
              </a:endParaRPr>
            </a:p>
          </xdr:txBody>
        </xdr:sp>
        <xdr:sp macro="" textlink="Calculation!$Q$1">
          <xdr:nvSpPr>
            <xdr:cNvPr id="16" name="Round Diagonal Corner Rectangle 15"/>
            <xdr:cNvSpPr/>
          </xdr:nvSpPr>
          <xdr:spPr>
            <a:xfrm>
              <a:off x="3019424" y="309562"/>
              <a:ext cx="874800" cy="410400"/>
            </a:xfrm>
            <a:prstGeom prst="round2DiagRect">
              <a:avLst/>
            </a:prstGeom>
            <a:solidFill>
              <a:schemeClr val="tx1">
                <a:lumMod val="85000"/>
                <a:lumOff val="15000"/>
              </a:schemeClr>
            </a:solidFill>
            <a:ln>
              <a:noFill/>
            </a:ln>
            <a:effectLst>
              <a:outerShdw blurRad="107950" dist="12700" dir="5400000" algn="ctr">
                <a:srgbClr val="000000"/>
              </a:outerShdw>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fld id="{580A01E9-6549-483C-B09F-05709F6C0543}" type="TxLink">
                <a:rPr lang="en-US" sz="800" b="0" i="0" u="none" strike="noStrike">
                  <a:solidFill>
                    <a:schemeClr val="bg1"/>
                  </a:solidFill>
                  <a:effectLst>
                    <a:outerShdw blurRad="50800" dist="38100" dir="5400000" algn="t" rotWithShape="0">
                      <a:schemeClr val="tx1">
                        <a:lumMod val="50000"/>
                        <a:lumOff val="50000"/>
                        <a:alpha val="40000"/>
                      </a:schemeClr>
                    </a:outerShdw>
                  </a:effectLst>
                  <a:latin typeface="Segoe UI"/>
                  <a:ea typeface="Segoe UI"/>
                  <a:cs typeface="Segoe UI"/>
                </a:rPr>
                <a:pPr algn="ctr"/>
                <a:t>Power &amp; Fuel</a:t>
              </a:fld>
              <a:endParaRPr lang="en-US" sz="800">
                <a:solidFill>
                  <a:schemeClr val="bg1"/>
                </a:solidFill>
                <a:effectLst>
                  <a:outerShdw blurRad="50800" dist="38100" dir="5400000" algn="t" rotWithShape="0">
                    <a:schemeClr val="tx1">
                      <a:lumMod val="50000"/>
                      <a:lumOff val="50000"/>
                      <a:alpha val="40000"/>
                    </a:schemeClr>
                  </a:outerShdw>
                </a:effectLst>
              </a:endParaRPr>
            </a:p>
          </xdr:txBody>
        </xdr:sp>
        <xdr:sp macro="" textlink="Calculation!$V$1">
          <xdr:nvSpPr>
            <xdr:cNvPr id="17" name="Round Diagonal Corner Rectangle 16"/>
            <xdr:cNvSpPr/>
          </xdr:nvSpPr>
          <xdr:spPr>
            <a:xfrm>
              <a:off x="3952874" y="309562"/>
              <a:ext cx="874800" cy="410400"/>
            </a:xfrm>
            <a:prstGeom prst="round2DiagRect">
              <a:avLst/>
            </a:prstGeom>
            <a:solidFill>
              <a:schemeClr val="tx1">
                <a:lumMod val="85000"/>
                <a:lumOff val="15000"/>
              </a:schemeClr>
            </a:solidFill>
            <a:ln>
              <a:noFill/>
            </a:ln>
            <a:effectLst>
              <a:outerShdw blurRad="107950" dist="12700" dir="5400000" algn="ctr">
                <a:srgbClr val="000000"/>
              </a:outerShdw>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fld id="{4D7F404D-3492-4C04-9E06-C7E77821FC83}" type="TxLink">
                <a:rPr lang="en-US" sz="800" b="0" i="0" u="none" strike="noStrike">
                  <a:solidFill>
                    <a:schemeClr val="bg1"/>
                  </a:solidFill>
                  <a:effectLst>
                    <a:outerShdw blurRad="50800" dist="38100" dir="5400000" algn="t" rotWithShape="0">
                      <a:schemeClr val="tx1">
                        <a:lumMod val="50000"/>
                        <a:lumOff val="50000"/>
                        <a:alpha val="40000"/>
                      </a:schemeClr>
                    </a:outerShdw>
                  </a:effectLst>
                  <a:latin typeface="Segoe UI"/>
                  <a:ea typeface="Segoe UI"/>
                  <a:cs typeface="Segoe UI"/>
                </a:rPr>
                <a:pPr algn="ctr"/>
                <a:t>Profit</a:t>
              </a:fld>
              <a:endParaRPr lang="en-US" sz="800">
                <a:solidFill>
                  <a:schemeClr val="bg1"/>
                </a:solidFill>
                <a:effectLst>
                  <a:outerShdw blurRad="50800" dist="38100" dir="5400000" algn="t" rotWithShape="0">
                    <a:schemeClr val="tx1">
                      <a:lumMod val="50000"/>
                      <a:lumOff val="50000"/>
                      <a:alpha val="40000"/>
                    </a:schemeClr>
                  </a:outerShdw>
                </a:effectLst>
              </a:endParaRPr>
            </a:p>
          </xdr:txBody>
        </xdr:sp>
        <xdr:sp macro="" textlink="">
          <xdr:nvSpPr>
            <xdr:cNvPr id="18" name="Rectangle 17"/>
            <xdr:cNvSpPr/>
          </xdr:nvSpPr>
          <xdr:spPr>
            <a:xfrm>
              <a:off x="361950" y="2371725"/>
              <a:ext cx="4391025" cy="2476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IN" sz="700">
                  <a:solidFill>
                    <a:srgbClr val="002060"/>
                  </a:solidFill>
                  <a:latin typeface="Segoe UI" panose="020B0502040204020203" pitchFamily="34" charset="0"/>
                  <a:ea typeface="Segoe UI" panose="020B0502040204020203" pitchFamily="34" charset="0"/>
                  <a:cs typeface="Segoe UI" panose="020B0502040204020203" pitchFamily="34" charset="0"/>
                </a:rPr>
                <a:t>2011           2015          2011</a:t>
              </a:r>
              <a:r>
                <a:rPr lang="en-IN" sz="700" baseline="0">
                  <a:solidFill>
                    <a:srgbClr val="002060"/>
                  </a:solidFill>
                  <a:latin typeface="Segoe UI" panose="020B0502040204020203" pitchFamily="34" charset="0"/>
                  <a:ea typeface="Segoe UI" panose="020B0502040204020203" pitchFamily="34" charset="0"/>
                  <a:cs typeface="Segoe UI" panose="020B0502040204020203" pitchFamily="34" charset="0"/>
                </a:rPr>
                <a:t>            2015       2011           2015       2011           2015       2011             2015                  </a:t>
              </a:r>
              <a:endParaRPr lang="en-IN" sz="700">
                <a:solidFill>
                  <a:srgbClr val="002060"/>
                </a:solidFill>
                <a:latin typeface="Segoe UI" panose="020B0502040204020203" pitchFamily="34" charset="0"/>
                <a:ea typeface="Segoe UI" panose="020B0502040204020203" pitchFamily="34" charset="0"/>
                <a:cs typeface="Segoe UI" panose="020B0502040204020203" pitchFamily="34" charset="0"/>
              </a:endParaRPr>
            </a:p>
          </xdr:txBody>
        </xdr:sp>
      </xdr:grpSp>
      <xdr:grpSp>
        <xdr:nvGrpSpPr>
          <xdr:cNvPr id="19" name="Group 18"/>
          <xdr:cNvGrpSpPr/>
        </xdr:nvGrpSpPr>
        <xdr:grpSpPr>
          <a:xfrm>
            <a:off x="4733925" y="3562350"/>
            <a:ext cx="4513350" cy="2309813"/>
            <a:chOff x="219074" y="309562"/>
            <a:chExt cx="4608600" cy="2309813"/>
          </a:xfrm>
        </xdr:grpSpPr>
        <xdr:graphicFrame macro="">
          <xdr:nvGraphicFramePr>
            <xdr:cNvPr id="20" name="Chart 19"/>
            <xdr:cNvGraphicFramePr/>
          </xdr:nvGraphicFramePr>
          <xdr:xfrm>
            <a:off x="304799" y="576262"/>
            <a:ext cx="4352926" cy="1966913"/>
          </xdr:xfrm>
          <a:graphic>
            <a:graphicData uri="http://schemas.openxmlformats.org/drawingml/2006/chart">
              <c:chart xmlns:c="http://schemas.openxmlformats.org/drawingml/2006/chart" xmlns:r="http://schemas.openxmlformats.org/officeDocument/2006/relationships" r:id="rId3"/>
            </a:graphicData>
          </a:graphic>
        </xdr:graphicFrame>
        <xdr:sp macro="" textlink="Calculation!$B$1">
          <xdr:nvSpPr>
            <xdr:cNvPr id="21" name="Round Diagonal Corner Rectangle 20"/>
            <xdr:cNvSpPr/>
          </xdr:nvSpPr>
          <xdr:spPr>
            <a:xfrm>
              <a:off x="219074" y="309562"/>
              <a:ext cx="874800" cy="410400"/>
            </a:xfrm>
            <a:prstGeom prst="round2DiagRect">
              <a:avLst/>
            </a:prstGeom>
            <a:solidFill>
              <a:schemeClr val="tx1">
                <a:lumMod val="85000"/>
                <a:lumOff val="15000"/>
              </a:schemeClr>
            </a:solidFill>
            <a:ln>
              <a:noFill/>
            </a:ln>
            <a:effectLst>
              <a:outerShdw blurRad="107950" dist="12700" dir="5400000" algn="ctr">
                <a:srgbClr val="000000"/>
              </a:outerShdw>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fld id="{34900499-84DD-4D55-A692-6A21A27AC94E}" type="TxLink">
                <a:rPr lang="en-US" sz="800" b="0" i="0" u="none" strike="noStrike">
                  <a:solidFill>
                    <a:schemeClr val="bg1"/>
                  </a:solidFill>
                  <a:effectLst>
                    <a:outerShdw blurRad="50800" dist="38100" dir="5400000" algn="t" rotWithShape="0">
                      <a:schemeClr val="tx1">
                        <a:lumMod val="50000"/>
                        <a:lumOff val="50000"/>
                        <a:alpha val="40000"/>
                      </a:schemeClr>
                    </a:outerShdw>
                  </a:effectLst>
                  <a:latin typeface="Segoe UI"/>
                  <a:ea typeface="Segoe UI"/>
                  <a:cs typeface="Segoe UI"/>
                </a:rPr>
                <a:pPr algn="ctr"/>
                <a:t>Fixed Cost</a:t>
              </a:fld>
              <a:endParaRPr lang="en-US" sz="800">
                <a:solidFill>
                  <a:schemeClr val="bg1"/>
                </a:solidFill>
                <a:effectLst>
                  <a:outerShdw blurRad="50800" dist="38100" dir="5400000" algn="t" rotWithShape="0">
                    <a:schemeClr val="tx1">
                      <a:lumMod val="50000"/>
                      <a:lumOff val="50000"/>
                      <a:alpha val="40000"/>
                    </a:schemeClr>
                  </a:outerShdw>
                </a:effectLst>
              </a:endParaRPr>
            </a:p>
          </xdr:txBody>
        </xdr:sp>
        <xdr:sp macro="" textlink="Calculation!$G$1">
          <xdr:nvSpPr>
            <xdr:cNvPr id="22" name="Round Diagonal Corner Rectangle 21"/>
            <xdr:cNvSpPr/>
          </xdr:nvSpPr>
          <xdr:spPr>
            <a:xfrm>
              <a:off x="1152524" y="309562"/>
              <a:ext cx="874800" cy="410400"/>
            </a:xfrm>
            <a:prstGeom prst="round2DiagRect">
              <a:avLst/>
            </a:prstGeom>
            <a:solidFill>
              <a:schemeClr val="tx1">
                <a:lumMod val="85000"/>
                <a:lumOff val="15000"/>
              </a:schemeClr>
            </a:solidFill>
            <a:ln>
              <a:noFill/>
            </a:ln>
            <a:effectLst>
              <a:outerShdw blurRad="107950" dist="12700" dir="5400000" algn="ctr">
                <a:srgbClr val="000000"/>
              </a:outerShdw>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fld id="{9C287F15-D622-495E-AA2E-C7515C854359}" type="TxLink">
                <a:rPr lang="en-US" sz="800" b="0" i="0" u="none" strike="noStrike">
                  <a:solidFill>
                    <a:schemeClr val="bg1"/>
                  </a:solidFill>
                  <a:effectLst>
                    <a:outerShdw blurRad="50800" dist="38100" dir="5400000" algn="t" rotWithShape="0">
                      <a:schemeClr val="tx1">
                        <a:lumMod val="50000"/>
                        <a:lumOff val="50000"/>
                        <a:alpha val="40000"/>
                      </a:schemeClr>
                    </a:outerShdw>
                  </a:effectLst>
                  <a:latin typeface="Segoe UI"/>
                  <a:ea typeface="Segoe UI"/>
                  <a:cs typeface="Segoe UI"/>
                </a:rPr>
                <a:pPr algn="ctr"/>
                <a:t>Freight &amp; Forwarding</a:t>
              </a:fld>
              <a:endParaRPr lang="en-US" sz="800">
                <a:solidFill>
                  <a:schemeClr val="bg1"/>
                </a:solidFill>
                <a:effectLst>
                  <a:outerShdw blurRad="50800" dist="38100" dir="5400000" algn="t" rotWithShape="0">
                    <a:schemeClr val="tx1">
                      <a:lumMod val="50000"/>
                      <a:lumOff val="50000"/>
                      <a:alpha val="40000"/>
                    </a:schemeClr>
                  </a:outerShdw>
                </a:effectLst>
              </a:endParaRPr>
            </a:p>
          </xdr:txBody>
        </xdr:sp>
        <xdr:sp macro="" textlink="Calculation!$L$1">
          <xdr:nvSpPr>
            <xdr:cNvPr id="23" name="Round Diagonal Corner Rectangle 22"/>
            <xdr:cNvSpPr/>
          </xdr:nvSpPr>
          <xdr:spPr>
            <a:xfrm>
              <a:off x="2085974" y="309562"/>
              <a:ext cx="874800" cy="410400"/>
            </a:xfrm>
            <a:prstGeom prst="round2DiagRect">
              <a:avLst/>
            </a:prstGeom>
            <a:solidFill>
              <a:schemeClr val="tx1">
                <a:lumMod val="85000"/>
                <a:lumOff val="15000"/>
              </a:schemeClr>
            </a:solidFill>
            <a:ln>
              <a:noFill/>
            </a:ln>
            <a:effectLst>
              <a:outerShdw blurRad="107950" dist="12700" dir="5400000" algn="ctr">
                <a:srgbClr val="000000"/>
              </a:outerShdw>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fld id="{9C4AF72D-5088-45FF-85BD-0151A80CE3EC}" type="TxLink">
                <a:rPr lang="en-US" sz="800" b="0" i="0" u="none" strike="noStrike">
                  <a:solidFill>
                    <a:schemeClr val="bg1"/>
                  </a:solidFill>
                  <a:effectLst>
                    <a:outerShdw blurRad="50800" dist="38100" dir="5400000" algn="t" rotWithShape="0">
                      <a:schemeClr val="tx1">
                        <a:lumMod val="50000"/>
                        <a:lumOff val="50000"/>
                        <a:alpha val="40000"/>
                      </a:schemeClr>
                    </a:outerShdw>
                  </a:effectLst>
                  <a:latin typeface="Segoe UI"/>
                  <a:ea typeface="Segoe UI"/>
                  <a:cs typeface="Segoe UI"/>
                </a:rPr>
                <a:pPr algn="ctr"/>
                <a:t>Other variable cost</a:t>
              </a:fld>
              <a:endParaRPr lang="en-US" sz="800">
                <a:solidFill>
                  <a:schemeClr val="bg1"/>
                </a:solidFill>
                <a:effectLst>
                  <a:outerShdw blurRad="50800" dist="38100" dir="5400000" algn="t" rotWithShape="0">
                    <a:schemeClr val="tx1">
                      <a:lumMod val="50000"/>
                      <a:lumOff val="50000"/>
                      <a:alpha val="40000"/>
                    </a:schemeClr>
                  </a:outerShdw>
                </a:effectLst>
              </a:endParaRPr>
            </a:p>
          </xdr:txBody>
        </xdr:sp>
        <xdr:sp macro="" textlink="Calculation!$Q$1">
          <xdr:nvSpPr>
            <xdr:cNvPr id="24" name="Round Diagonal Corner Rectangle 23"/>
            <xdr:cNvSpPr/>
          </xdr:nvSpPr>
          <xdr:spPr>
            <a:xfrm>
              <a:off x="3019424" y="309562"/>
              <a:ext cx="874800" cy="410400"/>
            </a:xfrm>
            <a:prstGeom prst="round2DiagRect">
              <a:avLst/>
            </a:prstGeom>
            <a:solidFill>
              <a:schemeClr val="tx1">
                <a:lumMod val="85000"/>
                <a:lumOff val="15000"/>
              </a:schemeClr>
            </a:solidFill>
            <a:ln>
              <a:noFill/>
            </a:ln>
            <a:effectLst>
              <a:outerShdw blurRad="107950" dist="12700" dir="5400000" algn="ctr">
                <a:srgbClr val="000000"/>
              </a:outerShdw>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fld id="{580A01E9-6549-483C-B09F-05709F6C0543}" type="TxLink">
                <a:rPr lang="en-US" sz="800" b="0" i="0" u="none" strike="noStrike">
                  <a:solidFill>
                    <a:schemeClr val="bg1"/>
                  </a:solidFill>
                  <a:effectLst>
                    <a:outerShdw blurRad="50800" dist="38100" dir="5400000" algn="t" rotWithShape="0">
                      <a:schemeClr val="tx1">
                        <a:lumMod val="50000"/>
                        <a:lumOff val="50000"/>
                        <a:alpha val="40000"/>
                      </a:schemeClr>
                    </a:outerShdw>
                  </a:effectLst>
                  <a:latin typeface="Segoe UI"/>
                  <a:ea typeface="Segoe UI"/>
                  <a:cs typeface="Segoe UI"/>
                </a:rPr>
                <a:pPr algn="ctr"/>
                <a:t>Power &amp; Fuel</a:t>
              </a:fld>
              <a:endParaRPr lang="en-US" sz="800">
                <a:solidFill>
                  <a:schemeClr val="bg1"/>
                </a:solidFill>
                <a:effectLst>
                  <a:outerShdw blurRad="50800" dist="38100" dir="5400000" algn="t" rotWithShape="0">
                    <a:schemeClr val="tx1">
                      <a:lumMod val="50000"/>
                      <a:lumOff val="50000"/>
                      <a:alpha val="40000"/>
                    </a:schemeClr>
                  </a:outerShdw>
                </a:effectLst>
              </a:endParaRPr>
            </a:p>
          </xdr:txBody>
        </xdr:sp>
        <xdr:sp macro="" textlink="Calculation!$V$1">
          <xdr:nvSpPr>
            <xdr:cNvPr id="25" name="Round Diagonal Corner Rectangle 24"/>
            <xdr:cNvSpPr/>
          </xdr:nvSpPr>
          <xdr:spPr>
            <a:xfrm>
              <a:off x="3952874" y="309562"/>
              <a:ext cx="874800" cy="410400"/>
            </a:xfrm>
            <a:prstGeom prst="round2DiagRect">
              <a:avLst/>
            </a:prstGeom>
            <a:solidFill>
              <a:schemeClr val="tx1">
                <a:lumMod val="85000"/>
                <a:lumOff val="15000"/>
              </a:schemeClr>
            </a:solidFill>
            <a:ln>
              <a:noFill/>
            </a:ln>
            <a:effectLst>
              <a:outerShdw blurRad="107950" dist="12700" dir="5400000" algn="ctr">
                <a:srgbClr val="000000"/>
              </a:outerShdw>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fld id="{4D7F404D-3492-4C04-9E06-C7E77821FC83}" type="TxLink">
                <a:rPr lang="en-US" sz="800" b="0" i="0" u="none" strike="noStrike">
                  <a:solidFill>
                    <a:schemeClr val="bg1"/>
                  </a:solidFill>
                  <a:effectLst>
                    <a:outerShdw blurRad="50800" dist="38100" dir="5400000" algn="t" rotWithShape="0">
                      <a:schemeClr val="tx1">
                        <a:lumMod val="50000"/>
                        <a:lumOff val="50000"/>
                        <a:alpha val="40000"/>
                      </a:schemeClr>
                    </a:outerShdw>
                  </a:effectLst>
                  <a:latin typeface="Segoe UI"/>
                  <a:ea typeface="Segoe UI"/>
                  <a:cs typeface="Segoe UI"/>
                </a:rPr>
                <a:pPr algn="ctr"/>
                <a:t>Profit</a:t>
              </a:fld>
              <a:endParaRPr lang="en-US" sz="800">
                <a:solidFill>
                  <a:schemeClr val="bg1"/>
                </a:solidFill>
                <a:effectLst>
                  <a:outerShdw blurRad="50800" dist="38100" dir="5400000" algn="t" rotWithShape="0">
                    <a:schemeClr val="tx1">
                      <a:lumMod val="50000"/>
                      <a:lumOff val="50000"/>
                      <a:alpha val="40000"/>
                    </a:schemeClr>
                  </a:outerShdw>
                </a:effectLst>
              </a:endParaRPr>
            </a:p>
          </xdr:txBody>
        </xdr:sp>
        <xdr:sp macro="" textlink="">
          <xdr:nvSpPr>
            <xdr:cNvPr id="26" name="Rectangle 25"/>
            <xdr:cNvSpPr/>
          </xdr:nvSpPr>
          <xdr:spPr>
            <a:xfrm>
              <a:off x="361950" y="2371725"/>
              <a:ext cx="4391025" cy="2476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IN" sz="700">
                  <a:solidFill>
                    <a:srgbClr val="002060"/>
                  </a:solidFill>
                  <a:latin typeface="Segoe UI" panose="020B0502040204020203" pitchFamily="34" charset="0"/>
                  <a:ea typeface="Segoe UI" panose="020B0502040204020203" pitchFamily="34" charset="0"/>
                  <a:cs typeface="Segoe UI" panose="020B0502040204020203" pitchFamily="34" charset="0"/>
                </a:rPr>
                <a:t>2011           2015          2011</a:t>
              </a:r>
              <a:r>
                <a:rPr lang="en-IN" sz="700" baseline="0">
                  <a:solidFill>
                    <a:srgbClr val="002060"/>
                  </a:solidFill>
                  <a:latin typeface="Segoe UI" panose="020B0502040204020203" pitchFamily="34" charset="0"/>
                  <a:ea typeface="Segoe UI" panose="020B0502040204020203" pitchFamily="34" charset="0"/>
                  <a:cs typeface="Segoe UI" panose="020B0502040204020203" pitchFamily="34" charset="0"/>
                </a:rPr>
                <a:t>            2015       2011           2015       2011           2015       2011             2015                  </a:t>
              </a:r>
              <a:endParaRPr lang="en-IN" sz="700">
                <a:solidFill>
                  <a:srgbClr val="002060"/>
                </a:solidFill>
                <a:latin typeface="Segoe UI" panose="020B0502040204020203" pitchFamily="34" charset="0"/>
                <a:ea typeface="Segoe UI" panose="020B0502040204020203" pitchFamily="34" charset="0"/>
                <a:cs typeface="Segoe UI" panose="020B0502040204020203" pitchFamily="34" charset="0"/>
              </a:endParaRPr>
            </a:p>
          </xdr:txBody>
        </xdr:sp>
      </xdr:grpSp>
      <xdr:grpSp>
        <xdr:nvGrpSpPr>
          <xdr:cNvPr id="27" name="Group 26"/>
          <xdr:cNvGrpSpPr/>
        </xdr:nvGrpSpPr>
        <xdr:grpSpPr>
          <a:xfrm>
            <a:off x="4714875" y="871537"/>
            <a:ext cx="4532400" cy="2309813"/>
            <a:chOff x="219074" y="309562"/>
            <a:chExt cx="4608600" cy="2309813"/>
          </a:xfrm>
        </xdr:grpSpPr>
        <xdr:graphicFrame macro="">
          <xdr:nvGraphicFramePr>
            <xdr:cNvPr id="28" name="Chart 27"/>
            <xdr:cNvGraphicFramePr/>
          </xdr:nvGraphicFramePr>
          <xdr:xfrm>
            <a:off x="304799" y="576262"/>
            <a:ext cx="4352926" cy="1966913"/>
          </xdr:xfrm>
          <a:graphic>
            <a:graphicData uri="http://schemas.openxmlformats.org/drawingml/2006/chart">
              <c:chart xmlns:c="http://schemas.openxmlformats.org/drawingml/2006/chart" xmlns:r="http://schemas.openxmlformats.org/officeDocument/2006/relationships" r:id="rId4"/>
            </a:graphicData>
          </a:graphic>
        </xdr:graphicFrame>
        <xdr:sp macro="" textlink="Calculation!$B$1">
          <xdr:nvSpPr>
            <xdr:cNvPr id="29" name="Round Diagonal Corner Rectangle 28"/>
            <xdr:cNvSpPr/>
          </xdr:nvSpPr>
          <xdr:spPr>
            <a:xfrm>
              <a:off x="219074" y="309562"/>
              <a:ext cx="874800" cy="410400"/>
            </a:xfrm>
            <a:prstGeom prst="round2DiagRect">
              <a:avLst/>
            </a:prstGeom>
            <a:solidFill>
              <a:schemeClr val="tx1">
                <a:lumMod val="85000"/>
                <a:lumOff val="15000"/>
              </a:schemeClr>
            </a:solidFill>
            <a:ln>
              <a:noFill/>
            </a:ln>
            <a:effectLst>
              <a:outerShdw blurRad="107950" dist="12700" dir="5400000" algn="ctr">
                <a:srgbClr val="000000"/>
              </a:outerShdw>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fld id="{34900499-84DD-4D55-A692-6A21A27AC94E}" type="TxLink">
                <a:rPr lang="en-US" sz="800" b="0" i="0" u="none" strike="noStrike">
                  <a:solidFill>
                    <a:schemeClr val="bg1"/>
                  </a:solidFill>
                  <a:effectLst>
                    <a:outerShdw blurRad="50800" dist="38100" dir="5400000" algn="t" rotWithShape="0">
                      <a:schemeClr val="tx1">
                        <a:lumMod val="50000"/>
                        <a:lumOff val="50000"/>
                        <a:alpha val="40000"/>
                      </a:schemeClr>
                    </a:outerShdw>
                  </a:effectLst>
                  <a:latin typeface="Segoe UI"/>
                  <a:ea typeface="Segoe UI"/>
                  <a:cs typeface="Segoe UI"/>
                </a:rPr>
                <a:pPr algn="ctr"/>
                <a:t>Fixed Cost</a:t>
              </a:fld>
              <a:endParaRPr lang="en-US" sz="800">
                <a:solidFill>
                  <a:schemeClr val="bg1"/>
                </a:solidFill>
                <a:effectLst>
                  <a:outerShdw blurRad="50800" dist="38100" dir="5400000" algn="t" rotWithShape="0">
                    <a:schemeClr val="tx1">
                      <a:lumMod val="50000"/>
                      <a:lumOff val="50000"/>
                      <a:alpha val="40000"/>
                    </a:schemeClr>
                  </a:outerShdw>
                </a:effectLst>
              </a:endParaRPr>
            </a:p>
          </xdr:txBody>
        </xdr:sp>
        <xdr:sp macro="" textlink="Calculation!$G$1">
          <xdr:nvSpPr>
            <xdr:cNvPr id="30" name="Round Diagonal Corner Rectangle 29"/>
            <xdr:cNvSpPr/>
          </xdr:nvSpPr>
          <xdr:spPr>
            <a:xfrm>
              <a:off x="1152524" y="309562"/>
              <a:ext cx="874800" cy="410400"/>
            </a:xfrm>
            <a:prstGeom prst="round2DiagRect">
              <a:avLst/>
            </a:prstGeom>
            <a:solidFill>
              <a:schemeClr val="tx1">
                <a:lumMod val="85000"/>
                <a:lumOff val="15000"/>
              </a:schemeClr>
            </a:solidFill>
            <a:ln>
              <a:noFill/>
            </a:ln>
            <a:effectLst>
              <a:outerShdw blurRad="107950" dist="12700" dir="5400000" algn="ctr">
                <a:srgbClr val="000000"/>
              </a:outerShdw>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fld id="{9C287F15-D622-495E-AA2E-C7515C854359}" type="TxLink">
                <a:rPr lang="en-US" sz="800" b="0" i="0" u="none" strike="noStrike">
                  <a:solidFill>
                    <a:schemeClr val="bg1"/>
                  </a:solidFill>
                  <a:effectLst>
                    <a:outerShdw blurRad="50800" dist="38100" dir="5400000" algn="t" rotWithShape="0">
                      <a:schemeClr val="tx1">
                        <a:lumMod val="50000"/>
                        <a:lumOff val="50000"/>
                        <a:alpha val="40000"/>
                      </a:schemeClr>
                    </a:outerShdw>
                  </a:effectLst>
                  <a:latin typeface="Segoe UI"/>
                  <a:ea typeface="Segoe UI"/>
                  <a:cs typeface="Segoe UI"/>
                </a:rPr>
                <a:pPr algn="ctr"/>
                <a:t>Freight &amp; Forwarding</a:t>
              </a:fld>
              <a:endParaRPr lang="en-US" sz="800">
                <a:solidFill>
                  <a:schemeClr val="bg1"/>
                </a:solidFill>
                <a:effectLst>
                  <a:outerShdw blurRad="50800" dist="38100" dir="5400000" algn="t" rotWithShape="0">
                    <a:schemeClr val="tx1">
                      <a:lumMod val="50000"/>
                      <a:lumOff val="50000"/>
                      <a:alpha val="40000"/>
                    </a:schemeClr>
                  </a:outerShdw>
                </a:effectLst>
              </a:endParaRPr>
            </a:p>
          </xdr:txBody>
        </xdr:sp>
        <xdr:sp macro="" textlink="Calculation!$L$1">
          <xdr:nvSpPr>
            <xdr:cNvPr id="31" name="Round Diagonal Corner Rectangle 30"/>
            <xdr:cNvSpPr/>
          </xdr:nvSpPr>
          <xdr:spPr>
            <a:xfrm>
              <a:off x="2085974" y="309562"/>
              <a:ext cx="874800" cy="410400"/>
            </a:xfrm>
            <a:prstGeom prst="round2DiagRect">
              <a:avLst/>
            </a:prstGeom>
            <a:solidFill>
              <a:schemeClr val="tx1">
                <a:lumMod val="85000"/>
                <a:lumOff val="15000"/>
              </a:schemeClr>
            </a:solidFill>
            <a:ln>
              <a:noFill/>
            </a:ln>
            <a:effectLst>
              <a:outerShdw blurRad="107950" dist="12700" dir="5400000" algn="ctr">
                <a:srgbClr val="000000"/>
              </a:outerShdw>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fld id="{9C4AF72D-5088-45FF-85BD-0151A80CE3EC}" type="TxLink">
                <a:rPr lang="en-US" sz="800" b="0" i="0" u="none" strike="noStrike">
                  <a:solidFill>
                    <a:schemeClr val="bg1"/>
                  </a:solidFill>
                  <a:effectLst>
                    <a:outerShdw blurRad="50800" dist="38100" dir="5400000" algn="t" rotWithShape="0">
                      <a:schemeClr val="tx1">
                        <a:lumMod val="50000"/>
                        <a:lumOff val="50000"/>
                        <a:alpha val="40000"/>
                      </a:schemeClr>
                    </a:outerShdw>
                  </a:effectLst>
                  <a:latin typeface="Segoe UI"/>
                  <a:ea typeface="Segoe UI"/>
                  <a:cs typeface="Segoe UI"/>
                </a:rPr>
                <a:pPr algn="ctr"/>
                <a:t>Other variable cost</a:t>
              </a:fld>
              <a:endParaRPr lang="en-US" sz="800">
                <a:solidFill>
                  <a:schemeClr val="bg1"/>
                </a:solidFill>
                <a:effectLst>
                  <a:outerShdw blurRad="50800" dist="38100" dir="5400000" algn="t" rotWithShape="0">
                    <a:schemeClr val="tx1">
                      <a:lumMod val="50000"/>
                      <a:lumOff val="50000"/>
                      <a:alpha val="40000"/>
                    </a:schemeClr>
                  </a:outerShdw>
                </a:effectLst>
              </a:endParaRPr>
            </a:p>
          </xdr:txBody>
        </xdr:sp>
        <xdr:sp macro="" textlink="Calculation!$Q$1">
          <xdr:nvSpPr>
            <xdr:cNvPr id="32" name="Round Diagonal Corner Rectangle 31"/>
            <xdr:cNvSpPr/>
          </xdr:nvSpPr>
          <xdr:spPr>
            <a:xfrm>
              <a:off x="3019424" y="309562"/>
              <a:ext cx="874800" cy="410400"/>
            </a:xfrm>
            <a:prstGeom prst="round2DiagRect">
              <a:avLst/>
            </a:prstGeom>
            <a:solidFill>
              <a:schemeClr val="tx1">
                <a:lumMod val="85000"/>
                <a:lumOff val="15000"/>
              </a:schemeClr>
            </a:solidFill>
            <a:ln>
              <a:noFill/>
            </a:ln>
            <a:effectLst>
              <a:outerShdw blurRad="107950" dist="12700" dir="5400000" algn="ctr">
                <a:srgbClr val="000000"/>
              </a:outerShdw>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fld id="{580A01E9-6549-483C-B09F-05709F6C0543}" type="TxLink">
                <a:rPr lang="en-US" sz="800" b="0" i="0" u="none" strike="noStrike">
                  <a:solidFill>
                    <a:schemeClr val="bg1"/>
                  </a:solidFill>
                  <a:effectLst>
                    <a:outerShdw blurRad="50800" dist="38100" dir="5400000" algn="t" rotWithShape="0">
                      <a:schemeClr val="tx1">
                        <a:lumMod val="50000"/>
                        <a:lumOff val="50000"/>
                        <a:alpha val="40000"/>
                      </a:schemeClr>
                    </a:outerShdw>
                  </a:effectLst>
                  <a:latin typeface="Segoe UI"/>
                  <a:ea typeface="Segoe UI"/>
                  <a:cs typeface="Segoe UI"/>
                </a:rPr>
                <a:pPr algn="ctr"/>
                <a:t>Power &amp; Fuel</a:t>
              </a:fld>
              <a:endParaRPr lang="en-US" sz="800">
                <a:solidFill>
                  <a:schemeClr val="bg1"/>
                </a:solidFill>
                <a:effectLst>
                  <a:outerShdw blurRad="50800" dist="38100" dir="5400000" algn="t" rotWithShape="0">
                    <a:schemeClr val="tx1">
                      <a:lumMod val="50000"/>
                      <a:lumOff val="50000"/>
                      <a:alpha val="40000"/>
                    </a:schemeClr>
                  </a:outerShdw>
                </a:effectLst>
              </a:endParaRPr>
            </a:p>
          </xdr:txBody>
        </xdr:sp>
        <xdr:sp macro="" textlink="Calculation!$V$1">
          <xdr:nvSpPr>
            <xdr:cNvPr id="33" name="Round Diagonal Corner Rectangle 32"/>
            <xdr:cNvSpPr/>
          </xdr:nvSpPr>
          <xdr:spPr>
            <a:xfrm>
              <a:off x="3952874" y="309562"/>
              <a:ext cx="874800" cy="410400"/>
            </a:xfrm>
            <a:prstGeom prst="round2DiagRect">
              <a:avLst/>
            </a:prstGeom>
            <a:solidFill>
              <a:schemeClr val="tx1">
                <a:lumMod val="85000"/>
                <a:lumOff val="15000"/>
              </a:schemeClr>
            </a:solidFill>
            <a:ln>
              <a:noFill/>
            </a:ln>
            <a:effectLst>
              <a:outerShdw blurRad="107950" dist="12700" dir="5400000" algn="ctr">
                <a:srgbClr val="000000"/>
              </a:outerShdw>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fld id="{4D7F404D-3492-4C04-9E06-C7E77821FC83}" type="TxLink">
                <a:rPr lang="en-US" sz="800" b="0" i="0" u="none" strike="noStrike">
                  <a:solidFill>
                    <a:schemeClr val="bg1"/>
                  </a:solidFill>
                  <a:effectLst>
                    <a:outerShdw blurRad="50800" dist="38100" dir="5400000" algn="t" rotWithShape="0">
                      <a:schemeClr val="tx1">
                        <a:lumMod val="50000"/>
                        <a:lumOff val="50000"/>
                        <a:alpha val="40000"/>
                      </a:schemeClr>
                    </a:outerShdw>
                  </a:effectLst>
                  <a:latin typeface="Segoe UI"/>
                  <a:ea typeface="Segoe UI"/>
                  <a:cs typeface="Segoe UI"/>
                </a:rPr>
                <a:pPr algn="ctr"/>
                <a:t>Profit</a:t>
              </a:fld>
              <a:endParaRPr lang="en-US" sz="800">
                <a:solidFill>
                  <a:schemeClr val="bg1"/>
                </a:solidFill>
                <a:effectLst>
                  <a:outerShdw blurRad="50800" dist="38100" dir="5400000" algn="t" rotWithShape="0">
                    <a:schemeClr val="tx1">
                      <a:lumMod val="50000"/>
                      <a:lumOff val="50000"/>
                      <a:alpha val="40000"/>
                    </a:schemeClr>
                  </a:outerShdw>
                </a:effectLst>
              </a:endParaRPr>
            </a:p>
          </xdr:txBody>
        </xdr:sp>
        <xdr:sp macro="" textlink="">
          <xdr:nvSpPr>
            <xdr:cNvPr id="34" name="Rectangle 33"/>
            <xdr:cNvSpPr/>
          </xdr:nvSpPr>
          <xdr:spPr>
            <a:xfrm>
              <a:off x="361950" y="2371725"/>
              <a:ext cx="4391025" cy="2476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IN" sz="700">
                  <a:solidFill>
                    <a:srgbClr val="002060"/>
                  </a:solidFill>
                  <a:latin typeface="Segoe UI" panose="020B0502040204020203" pitchFamily="34" charset="0"/>
                  <a:ea typeface="Segoe UI" panose="020B0502040204020203" pitchFamily="34" charset="0"/>
                  <a:cs typeface="Segoe UI" panose="020B0502040204020203" pitchFamily="34" charset="0"/>
                </a:rPr>
                <a:t>2011           2015          2011</a:t>
              </a:r>
              <a:r>
                <a:rPr lang="en-IN" sz="700" baseline="0">
                  <a:solidFill>
                    <a:srgbClr val="002060"/>
                  </a:solidFill>
                  <a:latin typeface="Segoe UI" panose="020B0502040204020203" pitchFamily="34" charset="0"/>
                  <a:ea typeface="Segoe UI" panose="020B0502040204020203" pitchFamily="34" charset="0"/>
                  <a:cs typeface="Segoe UI" panose="020B0502040204020203" pitchFamily="34" charset="0"/>
                </a:rPr>
                <a:t>            2015       2011           2015       2011           2015       2011             2015                  </a:t>
              </a:r>
              <a:endParaRPr lang="en-IN" sz="700">
                <a:solidFill>
                  <a:srgbClr val="002060"/>
                </a:solidFill>
                <a:latin typeface="Segoe UI" panose="020B0502040204020203" pitchFamily="34" charset="0"/>
                <a:ea typeface="Segoe UI" panose="020B0502040204020203" pitchFamily="34" charset="0"/>
                <a:cs typeface="Segoe UI" panose="020B0502040204020203" pitchFamily="34" charset="0"/>
              </a:endParaRPr>
            </a:p>
          </xdr:txBody>
        </xdr:sp>
      </xdr:grpSp>
      <xdr:sp macro="" textlink="Calculation!A12">
        <xdr:nvSpPr>
          <xdr:cNvPr id="36" name="Rectangle 35"/>
          <xdr:cNvSpPr/>
        </xdr:nvSpPr>
        <xdr:spPr>
          <a:xfrm>
            <a:off x="142876" y="542926"/>
            <a:ext cx="742950" cy="247649"/>
          </a:xfrm>
          <a:prstGeom prst="rect">
            <a:avLst/>
          </a:prstGeom>
          <a:solidFill>
            <a:srgbClr val="FFFFCC"/>
          </a:solidFill>
          <a:ln>
            <a:noFill/>
          </a:ln>
          <a:effectLst>
            <a:outerShdw blurRad="107950" dist="12700" dir="5400000" algn="ctr">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868161F2-695B-49A9-8FDB-5521BE7D0444}" type="TxLink">
              <a:rPr lang="en-US" sz="1000" b="1" i="0" u="none" strike="noStrike">
                <a:solidFill>
                  <a:srgbClr val="002060"/>
                </a:solidFill>
                <a:latin typeface="Segoe UI"/>
                <a:ea typeface="Segoe UI"/>
                <a:cs typeface="Segoe UI"/>
              </a:rPr>
              <a:pPr algn="ctr"/>
              <a:t>ACC Ltd</a:t>
            </a:fld>
            <a:endParaRPr lang="en-IN" sz="1100" b="1">
              <a:solidFill>
                <a:srgbClr val="002060"/>
              </a:solidFill>
            </a:endParaRPr>
          </a:p>
        </xdr:txBody>
      </xdr:sp>
      <xdr:sp macro="" textlink="Calculation!A13">
        <xdr:nvSpPr>
          <xdr:cNvPr id="37" name="Rectangle 36"/>
          <xdr:cNvSpPr/>
        </xdr:nvSpPr>
        <xdr:spPr>
          <a:xfrm>
            <a:off x="4733925" y="571501"/>
            <a:ext cx="1285875" cy="219074"/>
          </a:xfrm>
          <a:prstGeom prst="rect">
            <a:avLst/>
          </a:prstGeom>
          <a:solidFill>
            <a:srgbClr val="FFFFCC"/>
          </a:solidFill>
          <a:ln>
            <a:noFill/>
          </a:ln>
          <a:effectLst>
            <a:outerShdw blurRad="107950" dist="12700" dir="5400000" algn="ctr">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fld id="{8B922E46-20D1-4C84-AAB2-B4A1A83CE25D}" type="TxLink">
              <a:rPr lang="en-US" sz="1000" b="1" i="0" u="none" strike="noStrike">
                <a:solidFill>
                  <a:srgbClr val="002060"/>
                </a:solidFill>
                <a:latin typeface="Segoe UI"/>
                <a:ea typeface="Segoe UI"/>
                <a:cs typeface="Segoe UI"/>
              </a:rPr>
              <a:pPr marL="0" indent="0" algn="ctr"/>
              <a:t>Ambuja Cement</a:t>
            </a:fld>
            <a:endParaRPr lang="en-IN" sz="1000" b="1" i="0" u="none" strike="noStrike">
              <a:solidFill>
                <a:srgbClr val="002060"/>
              </a:solidFill>
              <a:latin typeface="Segoe UI"/>
              <a:ea typeface="Segoe UI"/>
              <a:cs typeface="Segoe UI"/>
            </a:endParaRPr>
          </a:p>
        </xdr:txBody>
      </xdr:sp>
      <xdr:sp macro="" textlink="Calculation!A14">
        <xdr:nvSpPr>
          <xdr:cNvPr id="38" name="Rectangle 37"/>
          <xdr:cNvSpPr/>
        </xdr:nvSpPr>
        <xdr:spPr>
          <a:xfrm>
            <a:off x="85725" y="3238501"/>
            <a:ext cx="1381125" cy="200024"/>
          </a:xfrm>
          <a:prstGeom prst="rect">
            <a:avLst/>
          </a:prstGeom>
          <a:solidFill>
            <a:srgbClr val="FFFFCC"/>
          </a:solidFill>
          <a:ln>
            <a:noFill/>
          </a:ln>
          <a:effectLst>
            <a:outerShdw blurRad="107950" dist="12700" dir="5400000" algn="ctr">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fld id="{E0ADFF15-6809-42B9-A676-5F301F97A99C}" type="TxLink">
              <a:rPr lang="en-US" sz="1000" b="1" i="0" u="none" strike="noStrike">
                <a:solidFill>
                  <a:srgbClr val="002060"/>
                </a:solidFill>
                <a:latin typeface="Segoe UI"/>
                <a:ea typeface="Segoe UI"/>
                <a:cs typeface="Segoe UI"/>
              </a:rPr>
              <a:pPr marL="0" indent="0" algn="ctr"/>
              <a:t>JK Lakshmi Cement</a:t>
            </a:fld>
            <a:endParaRPr lang="en-IN" sz="1000" b="1" i="0" u="none" strike="noStrike">
              <a:solidFill>
                <a:srgbClr val="002060"/>
              </a:solidFill>
              <a:latin typeface="Segoe UI"/>
              <a:ea typeface="Segoe UI"/>
              <a:cs typeface="Segoe UI"/>
            </a:endParaRPr>
          </a:p>
        </xdr:txBody>
      </xdr:sp>
      <xdr:sp macro="" textlink="Calculation!A15">
        <xdr:nvSpPr>
          <xdr:cNvPr id="39" name="Rectangle 38"/>
          <xdr:cNvSpPr/>
        </xdr:nvSpPr>
        <xdr:spPr>
          <a:xfrm>
            <a:off x="4800600" y="3209926"/>
            <a:ext cx="1266825" cy="257174"/>
          </a:xfrm>
          <a:prstGeom prst="rect">
            <a:avLst/>
          </a:prstGeom>
          <a:solidFill>
            <a:srgbClr val="FFFFCC"/>
          </a:solidFill>
          <a:ln>
            <a:noFill/>
          </a:ln>
          <a:effectLst>
            <a:outerShdw blurRad="107950" dist="12700" dir="5400000" algn="ctr">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fld id="{A4F91A82-600F-4C42-BA5B-486A0F46CEC3}" type="TxLink">
              <a:rPr lang="en-US" sz="1000" b="1" i="0" u="none" strike="noStrike">
                <a:solidFill>
                  <a:srgbClr val="002060"/>
                </a:solidFill>
                <a:latin typeface="Segoe UI"/>
                <a:ea typeface="Segoe UI"/>
                <a:cs typeface="Segoe UI"/>
              </a:rPr>
              <a:pPr marL="0" indent="0" algn="ctr"/>
              <a:t>Ultratech Cement</a:t>
            </a:fld>
            <a:endParaRPr lang="en-IN" sz="1000" b="1" i="0" u="none" strike="noStrike">
              <a:solidFill>
                <a:srgbClr val="002060"/>
              </a:solidFill>
              <a:latin typeface="Segoe UI"/>
              <a:ea typeface="Segoe UI"/>
              <a:cs typeface="Segoe UI"/>
            </a:endParaRPr>
          </a:p>
        </xdr:txBody>
      </xdr:sp>
    </xdr:grpSp>
    <xdr:clientData/>
  </xdr:twoCellAnchor>
  <xdr:twoCellAnchor>
    <xdr:from>
      <xdr:col>16</xdr:col>
      <xdr:colOff>114300</xdr:colOff>
      <xdr:row>4</xdr:row>
      <xdr:rowOff>19049</xdr:rowOff>
    </xdr:from>
    <xdr:to>
      <xdr:col>20</xdr:col>
      <xdr:colOff>514349</xdr:colOff>
      <xdr:row>24</xdr:row>
      <xdr:rowOff>161925</xdr:rowOff>
    </xdr:to>
    <xdr:grpSp>
      <xdr:nvGrpSpPr>
        <xdr:cNvPr id="10" name="Group 9"/>
        <xdr:cNvGrpSpPr/>
      </xdr:nvGrpSpPr>
      <xdr:grpSpPr>
        <a:xfrm>
          <a:off x="9363075" y="819149"/>
          <a:ext cx="3238499" cy="3952876"/>
          <a:chOff x="9429750" y="466724"/>
          <a:chExt cx="3238499" cy="3952876"/>
        </a:xfrm>
      </xdr:grpSpPr>
      <xdr:graphicFrame macro="">
        <xdr:nvGraphicFramePr>
          <xdr:cNvPr id="40" name="Chart 39"/>
          <xdr:cNvGraphicFramePr/>
        </xdr:nvGraphicFramePr>
        <xdr:xfrm>
          <a:off x="9715500" y="466724"/>
          <a:ext cx="2790825" cy="581025"/>
        </xdr:xfrm>
        <a:graphic>
          <a:graphicData uri="http://schemas.openxmlformats.org/drawingml/2006/chart">
            <c:chart xmlns:c="http://schemas.openxmlformats.org/drawingml/2006/chart" xmlns:r="http://schemas.openxmlformats.org/officeDocument/2006/relationships" r:id="rId5"/>
          </a:graphicData>
        </a:graphic>
      </xdr:graphicFrame>
      <xdr:graphicFrame macro="">
        <xdr:nvGraphicFramePr>
          <xdr:cNvPr id="41" name="Chart 40"/>
          <xdr:cNvGraphicFramePr>
            <a:graphicFrameLocks/>
          </xdr:cNvGraphicFramePr>
        </xdr:nvGraphicFramePr>
        <xdr:xfrm>
          <a:off x="9429750" y="1000125"/>
          <a:ext cx="1590674" cy="1685925"/>
        </xdr:xfrm>
        <a:graphic>
          <a:graphicData uri="http://schemas.openxmlformats.org/drawingml/2006/chart">
            <c:chart xmlns:c="http://schemas.openxmlformats.org/drawingml/2006/chart" xmlns:r="http://schemas.openxmlformats.org/officeDocument/2006/relationships" r:id="rId6"/>
          </a:graphicData>
        </a:graphic>
      </xdr:graphicFrame>
      <xdr:graphicFrame macro="">
        <xdr:nvGraphicFramePr>
          <xdr:cNvPr id="42" name="Chart 41"/>
          <xdr:cNvGraphicFramePr>
            <a:graphicFrameLocks/>
          </xdr:cNvGraphicFramePr>
        </xdr:nvGraphicFramePr>
        <xdr:xfrm>
          <a:off x="9429750" y="2733675"/>
          <a:ext cx="1590674" cy="1685925"/>
        </xdr:xfrm>
        <a:graphic>
          <a:graphicData uri="http://schemas.openxmlformats.org/drawingml/2006/chart">
            <c:chart xmlns:c="http://schemas.openxmlformats.org/drawingml/2006/chart" xmlns:r="http://schemas.openxmlformats.org/officeDocument/2006/relationships" r:id="rId7"/>
          </a:graphicData>
        </a:graphic>
      </xdr:graphicFrame>
      <xdr:graphicFrame macro="">
        <xdr:nvGraphicFramePr>
          <xdr:cNvPr id="43" name="Chart 42"/>
          <xdr:cNvGraphicFramePr>
            <a:graphicFrameLocks/>
          </xdr:cNvGraphicFramePr>
        </xdr:nvGraphicFramePr>
        <xdr:xfrm>
          <a:off x="11077575" y="1000125"/>
          <a:ext cx="1590674" cy="1685925"/>
        </xdr:xfrm>
        <a:graphic>
          <a:graphicData uri="http://schemas.openxmlformats.org/drawingml/2006/chart">
            <c:chart xmlns:c="http://schemas.openxmlformats.org/drawingml/2006/chart" xmlns:r="http://schemas.openxmlformats.org/officeDocument/2006/relationships" r:id="rId8"/>
          </a:graphicData>
        </a:graphic>
      </xdr:graphicFrame>
      <xdr:graphicFrame macro="">
        <xdr:nvGraphicFramePr>
          <xdr:cNvPr id="44" name="Chart 43"/>
          <xdr:cNvGraphicFramePr>
            <a:graphicFrameLocks/>
          </xdr:cNvGraphicFramePr>
        </xdr:nvGraphicFramePr>
        <xdr:xfrm>
          <a:off x="11068050" y="2733675"/>
          <a:ext cx="1590674" cy="1685925"/>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2" Type="http://schemas.microsoft.com/office/2006/relationships/xlExternalLinkPath/xlPathMissing" Target="multi-variable-data-kaushik.xlsx" TargetMode="External"/><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Chandoo" refreshedDate="42544.459828703701" createdVersion="5" refreshedVersion="5" minRefreshableVersion="3" recordCount="20">
  <cacheSource type="worksheet">
    <worksheetSource name="Table2"/>
  </cacheSource>
  <cacheFields count="7">
    <cacheField name="Company" numFmtId="0">
      <sharedItems count="4">
        <s v="ACC Ltd"/>
        <s v="Ultratech Cement"/>
        <s v="Ambuja Cement"/>
        <s v="JK Lakshmi Cement"/>
      </sharedItems>
    </cacheField>
    <cacheField name="Variable" numFmtId="0">
      <sharedItems count="5">
        <s v="Other variable cost"/>
        <s v="Power &amp; Fuel"/>
        <s v="Freight &amp; Forwarding"/>
        <s v="Fixed Cost"/>
        <s v="Profit"/>
      </sharedItems>
    </cacheField>
    <cacheField name="2011" numFmtId="0">
      <sharedItems containsSemiMixedTypes="0" containsString="0" containsNumber="1" containsInteger="1" minValue="8" maxValue="30"/>
    </cacheField>
    <cacheField name="2012" numFmtId="0">
      <sharedItems containsSemiMixedTypes="0" containsString="0" containsNumber="1" containsInteger="1" minValue="9" maxValue="26"/>
    </cacheField>
    <cacheField name="2013" numFmtId="0">
      <sharedItems containsSemiMixedTypes="0" containsString="0" containsNumber="1" containsInteger="1" minValue="7" maxValue="29"/>
    </cacheField>
    <cacheField name="2014" numFmtId="0">
      <sharedItems containsSemiMixedTypes="0" containsString="0" containsNumber="1" containsInteger="1" minValue="8" maxValue="30"/>
    </cacheField>
    <cacheField name="2015" numFmtId="0">
      <sharedItems containsSemiMixedTypes="0" containsString="0" containsNumber="1" containsInteger="1" minValue="8" maxValue="30"/>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Simayan Pati" refreshedDate="42551.426407291663" createdVersion="6" refreshedVersion="6" minRefreshableVersion="3" recordCount="5">
  <cacheSource type="worksheet">
    <worksheetSource ref="AL1:AL6" sheet="Calculation" r:id="rId2"/>
  </cacheSource>
  <cacheFields count="1">
    <cacheField name="Year" numFmtId="0">
      <sharedItems containsSemiMixedTypes="0" containsString="0" containsNumber="1" containsInteger="1" minValue="2011" maxValue="2015" count="5">
        <n v="2011"/>
        <n v="2012"/>
        <n v="2013"/>
        <n v="2014"/>
        <n v="2015"/>
      </sharedItems>
    </cacheField>
  </cacheFields>
  <extLst>
    <ext xmlns:x14="http://schemas.microsoft.com/office/spreadsheetml/2009/9/main" uri="{725AE2AE-9491-48be-B2B4-4EB974FC3084}">
      <x14:pivotCacheDefinition pivotCacheId="2"/>
    </ext>
  </extLst>
</pivotCacheDefinition>
</file>

<file path=xl/pivotCache/pivotCacheRecords1.xml><?xml version="1.0" encoding="utf-8"?>
<pivotCacheRecords xmlns="http://schemas.openxmlformats.org/spreadsheetml/2006/main" xmlns:r="http://schemas.openxmlformats.org/officeDocument/2006/relationships" count="20">
  <r>
    <x v="0"/>
    <x v="0"/>
    <n v="15"/>
    <n v="18"/>
    <n v="22"/>
    <n v="20"/>
    <n v="19"/>
  </r>
  <r>
    <x v="0"/>
    <x v="1"/>
    <n v="23"/>
    <n v="21"/>
    <n v="21"/>
    <n v="21"/>
    <n v="20"/>
  </r>
  <r>
    <x v="0"/>
    <x v="2"/>
    <n v="20"/>
    <n v="20"/>
    <n v="21"/>
    <n v="22"/>
    <n v="23"/>
  </r>
  <r>
    <x v="0"/>
    <x v="3"/>
    <n v="27"/>
    <n v="26"/>
    <n v="29"/>
    <n v="29"/>
    <n v="30"/>
  </r>
  <r>
    <x v="0"/>
    <x v="4"/>
    <n v="15"/>
    <n v="15"/>
    <n v="7"/>
    <n v="8"/>
    <n v="8"/>
  </r>
  <r>
    <x v="1"/>
    <x v="0"/>
    <n v="16"/>
    <n v="17"/>
    <n v="18"/>
    <n v="19"/>
    <n v="18"/>
  </r>
  <r>
    <x v="1"/>
    <x v="1"/>
    <n v="23"/>
    <n v="24"/>
    <n v="21"/>
    <n v="20"/>
    <n v="21"/>
  </r>
  <r>
    <x v="1"/>
    <x v="2"/>
    <n v="22"/>
    <n v="20"/>
    <n v="21"/>
    <n v="23"/>
    <n v="24"/>
  </r>
  <r>
    <x v="1"/>
    <x v="3"/>
    <n v="24"/>
    <n v="22"/>
    <n v="22"/>
    <n v="24"/>
    <n v="24"/>
  </r>
  <r>
    <x v="1"/>
    <x v="4"/>
    <n v="17"/>
    <n v="17"/>
    <n v="8"/>
    <n v="9"/>
    <n v="9"/>
  </r>
  <r>
    <x v="2"/>
    <x v="0"/>
    <n v="11"/>
    <n v="9"/>
    <n v="13"/>
    <n v="12"/>
    <n v="11"/>
  </r>
  <r>
    <x v="2"/>
    <x v="1"/>
    <n v="23"/>
    <n v="24"/>
    <n v="22"/>
    <n v="23"/>
    <n v="22"/>
  </r>
  <r>
    <x v="2"/>
    <x v="2"/>
    <n v="23"/>
    <n v="23"/>
    <n v="25"/>
    <n v="24"/>
    <n v="27"/>
  </r>
  <r>
    <x v="2"/>
    <x v="3"/>
    <n v="25"/>
    <n v="25"/>
    <n v="27"/>
    <n v="27"/>
    <n v="30"/>
  </r>
  <r>
    <x v="2"/>
    <x v="4"/>
    <n v="18"/>
    <n v="19"/>
    <n v="13"/>
    <n v="14"/>
    <n v="10"/>
  </r>
  <r>
    <x v="3"/>
    <x v="0"/>
    <n v="23"/>
    <n v="25"/>
    <n v="26"/>
    <n v="30"/>
    <n v="29"/>
  </r>
  <r>
    <x v="3"/>
    <x v="1"/>
    <n v="30"/>
    <n v="24"/>
    <n v="20"/>
    <n v="21"/>
    <n v="21"/>
  </r>
  <r>
    <x v="3"/>
    <x v="2"/>
    <n v="20"/>
    <n v="19"/>
    <n v="21"/>
    <n v="22"/>
    <n v="22"/>
  </r>
  <r>
    <x v="3"/>
    <x v="3"/>
    <n v="19"/>
    <n v="20"/>
    <n v="19"/>
    <n v="19"/>
    <n v="18"/>
  </r>
  <r>
    <x v="3"/>
    <x v="4"/>
    <n v="8"/>
    <n v="12"/>
    <n v="14"/>
    <n v="8"/>
    <n v="10"/>
  </r>
</pivotCacheRecords>
</file>

<file path=xl/pivotCache/pivotCacheRecords2.xml><?xml version="1.0" encoding="utf-8"?>
<pivotCacheRecords xmlns="http://schemas.openxmlformats.org/spreadsheetml/2006/main" xmlns:r="http://schemas.openxmlformats.org/officeDocument/2006/relationships" count="5">
  <r>
    <x v="0"/>
  </r>
  <r>
    <x v="1"/>
  </r>
  <r>
    <x v="2"/>
  </r>
  <r>
    <x v="3"/>
  </r>
  <r>
    <x v="4"/>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5" minRefreshableVersion="3" useAutoFormatting="1" rowGrandTotals="0" colGrandTotals="0" itemPrintTitles="1" createdVersion="5" indent="0" outline="1" outlineData="1" multipleFieldFilters="0">
  <location ref="J4:AD11" firstHeaderRow="1" firstDataRow="3" firstDataCol="1"/>
  <pivotFields count="7">
    <pivotField axis="axisCol" showAll="0" defaultSubtotal="0">
      <items count="4">
        <item x="0"/>
        <item x="2"/>
        <item x="3"/>
        <item x="1"/>
      </items>
    </pivotField>
    <pivotField axis="axisRow" showAll="0" defaultSubtotal="0">
      <items count="5">
        <item x="3"/>
        <item x="2"/>
        <item x="0"/>
        <item x="1"/>
        <item x="4"/>
      </items>
    </pivotField>
    <pivotField dataField="1" showAll="0" defaultSubtotal="0"/>
    <pivotField dataField="1" showAll="0" defaultSubtotal="0"/>
    <pivotField dataField="1" showAll="0" defaultSubtotal="0"/>
    <pivotField dataField="1" showAll="0" defaultSubtotal="0"/>
    <pivotField dataField="1" showAll="0" defaultSubtotal="0"/>
  </pivotFields>
  <rowFields count="1">
    <field x="1"/>
  </rowFields>
  <rowItems count="5">
    <i>
      <x/>
    </i>
    <i>
      <x v="1"/>
    </i>
    <i>
      <x v="2"/>
    </i>
    <i>
      <x v="3"/>
    </i>
    <i>
      <x v="4"/>
    </i>
  </rowItems>
  <colFields count="2">
    <field x="0"/>
    <field x="-2"/>
  </colFields>
  <colItems count="20">
    <i>
      <x/>
      <x/>
    </i>
    <i r="1" i="1">
      <x v="1"/>
    </i>
    <i r="1" i="2">
      <x v="2"/>
    </i>
    <i r="1" i="3">
      <x v="3"/>
    </i>
    <i r="1" i="4">
      <x v="4"/>
    </i>
    <i>
      <x v="1"/>
      <x/>
    </i>
    <i r="1" i="1">
      <x v="1"/>
    </i>
    <i r="1" i="2">
      <x v="2"/>
    </i>
    <i r="1" i="3">
      <x v="3"/>
    </i>
    <i r="1" i="4">
      <x v="4"/>
    </i>
    <i>
      <x v="2"/>
      <x/>
    </i>
    <i r="1" i="1">
      <x v="1"/>
    </i>
    <i r="1" i="2">
      <x v="2"/>
    </i>
    <i r="1" i="3">
      <x v="3"/>
    </i>
    <i r="1" i="4">
      <x v="4"/>
    </i>
    <i>
      <x v="3"/>
      <x/>
    </i>
    <i r="1" i="1">
      <x v="1"/>
    </i>
    <i r="1" i="2">
      <x v="2"/>
    </i>
    <i r="1" i="3">
      <x v="3"/>
    </i>
    <i r="1" i="4">
      <x v="4"/>
    </i>
  </colItems>
  <dataFields count="5">
    <dataField name="Sum of 2011" fld="2" baseField="0" baseItem="0"/>
    <dataField name="Sum of 2012" fld="3" baseField="0" baseItem="0"/>
    <dataField name="Sum of 2013" fld="4" baseField="0" baseItem="0"/>
    <dataField name="Sum of 2014" fld="5" baseField="0" baseItem="0"/>
    <dataField name="Sum of 2015" fld="6"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2" cacheId="1" applyNumberFormats="0" applyBorderFormats="0" applyFontFormats="0" applyPatternFormats="0" applyAlignmentFormats="0" applyWidthHeightFormats="1" dataCaption="Values" updatedVersion="6" minRefreshableVersion="3" useAutoFormatting="1" rowGrandTotals="0" colGrandTotals="0" itemPrintTitles="1" createdVersion="6" indent="0" compact="0" compactData="0" gridDropZones="1" multipleFieldFilters="0">
  <location ref="AM8:AS10" firstHeaderRow="2" firstDataRow="2" firstDataCol="1"/>
  <pivotFields count="1">
    <pivotField axis="axisRow" compact="0" outline="0" showAll="0">
      <items count="6">
        <item h="1" x="0"/>
        <item h="1" x="1"/>
        <item h="1" x="2"/>
        <item h="1" x="3"/>
        <item x="4"/>
        <item t="default"/>
      </items>
    </pivotField>
  </pivotFields>
  <rowFields count="1">
    <field x="0"/>
  </rowFields>
  <rowItems count="1">
    <i>
      <x v="4"/>
    </i>
  </rowItems>
  <colItems count="1">
    <i/>
  </colItems>
  <formats count="8">
    <format dxfId="127">
      <pivotArea type="all" dataOnly="0" outline="0" fieldPosition="0"/>
    </format>
    <format dxfId="126">
      <pivotArea outline="0" collapsedLevelsAreSubtotals="1" fieldPosition="0"/>
    </format>
    <format dxfId="125">
      <pivotArea type="origin" dataOnly="0" labelOnly="1" outline="0" fieldPosition="0"/>
    </format>
    <format dxfId="124">
      <pivotArea type="topRight" dataOnly="0" labelOnly="1" outline="0" fieldPosition="0"/>
    </format>
    <format dxfId="123">
      <pivotArea field="0" type="button" dataOnly="0" labelOnly="1" outline="0" axis="axisRow" fieldPosition="0"/>
    </format>
    <format dxfId="122">
      <pivotArea dataOnly="0" labelOnly="1" outline="0" fieldPosition="0">
        <references count="1">
          <reference field="0" count="0"/>
        </references>
      </pivotArea>
    </format>
    <format dxfId="121">
      <pivotArea dataOnly="0" labelOnly="1" grandRow="1" outline="0" fieldPosition="0"/>
    </format>
    <format dxfId="120">
      <pivotArea type="topRight" dataOnly="0" labelOnly="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Year1" sourceName="Year">
  <pivotTables>
    <pivotTable tabId="4" name="PivotTable2"/>
  </pivotTables>
  <data>
    <tabular pivotCacheId="2">
      <items count="5">
        <i x="0"/>
        <i x="1"/>
        <i x="2"/>
        <i x="3"/>
        <i x="4" s="1"/>
      </items>
    </tabular>
  </data>
  <extLs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Year " cache="Slicer_Year1" columnCount="5" showCaption="0" style="SlicerStyleDark5" rowHeight="241300"/>
</slicers>
</file>

<file path=xl/tables/table1.xml><?xml version="1.0" encoding="utf-8"?>
<table xmlns="http://schemas.openxmlformats.org/spreadsheetml/2006/main" id="2" name="Table2" displayName="Table2" ref="B4:H24" totalsRowShown="0">
  <tableColumns count="7">
    <tableColumn id="1" name="Company"/>
    <tableColumn id="2" name="Variable"/>
    <tableColumn id="3" name="2011" dataDxfId="132"/>
    <tableColumn id="4" name="2012" dataDxfId="131"/>
    <tableColumn id="5" name="2013" dataDxfId="130"/>
    <tableColumn id="6" name="2014" dataDxfId="129"/>
    <tableColumn id="7" name="2015" dataDxfId="128"/>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pivotTable" Target="../pivotTables/pivotTable1.xm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4.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24"/>
  <sheetViews>
    <sheetView workbookViewId="0">
      <selection activeCell="D20" sqref="D20:H20"/>
    </sheetView>
  </sheetViews>
  <sheetFormatPr defaultRowHeight="15" x14ac:dyDescent="0.25"/>
  <cols>
    <col min="1" max="1" width="3.28515625" customWidth="1"/>
    <col min="2" max="2" width="16.5703125" bestFit="1" customWidth="1"/>
    <col min="3" max="3" width="18.140625" bestFit="1" customWidth="1"/>
    <col min="4" max="8" width="6.42578125" customWidth="1"/>
    <col min="10" max="10" width="18.140625" customWidth="1"/>
    <col min="11" max="11" width="15.5703125" customWidth="1"/>
    <col min="12" max="15" width="11.42578125" customWidth="1"/>
    <col min="16" max="16" width="14.7109375" customWidth="1"/>
    <col min="17" max="17" width="11.42578125" customWidth="1"/>
    <col min="18" max="18" width="11.42578125" bestFit="1" customWidth="1"/>
    <col min="19" max="20" width="11.42578125" customWidth="1"/>
    <col min="21" max="21" width="17.28515625" customWidth="1"/>
    <col min="22" max="22" width="11.42578125" bestFit="1" customWidth="1"/>
    <col min="23" max="25" width="11.42578125" customWidth="1"/>
    <col min="26" max="26" width="15.85546875" customWidth="1"/>
    <col min="27" max="30" width="11.42578125" customWidth="1"/>
    <col min="31" max="35" width="16.28515625" bestFit="1" customWidth="1"/>
  </cols>
  <sheetData>
    <row r="1" spans="2:30" s="8" customFormat="1" ht="42" customHeight="1" x14ac:dyDescent="0.25">
      <c r="B1" s="9" t="s">
        <v>26</v>
      </c>
    </row>
    <row r="4" spans="2:30" x14ac:dyDescent="0.25">
      <c r="B4" t="s">
        <v>0</v>
      </c>
      <c r="C4" t="s">
        <v>1</v>
      </c>
      <c r="D4" s="10" t="s">
        <v>2</v>
      </c>
      <c r="E4" s="10" t="s">
        <v>3</v>
      </c>
      <c r="F4" s="10" t="s">
        <v>4</v>
      </c>
      <c r="G4" s="10" t="s">
        <v>5</v>
      </c>
      <c r="H4" s="10" t="s">
        <v>6</v>
      </c>
      <c r="K4" s="1" t="s">
        <v>16</v>
      </c>
    </row>
    <row r="5" spans="2:30" x14ac:dyDescent="0.25">
      <c r="B5" t="s">
        <v>7</v>
      </c>
      <c r="C5" t="s">
        <v>8</v>
      </c>
      <c r="D5" s="10">
        <v>15</v>
      </c>
      <c r="E5" s="10">
        <v>18</v>
      </c>
      <c r="F5" s="10">
        <v>22</v>
      </c>
      <c r="G5" s="10">
        <v>20</v>
      </c>
      <c r="H5" s="10">
        <v>19</v>
      </c>
      <c r="K5" t="s">
        <v>7</v>
      </c>
      <c r="P5" t="s">
        <v>14</v>
      </c>
      <c r="U5" t="s">
        <v>15</v>
      </c>
      <c r="Z5" t="s">
        <v>13</v>
      </c>
    </row>
    <row r="6" spans="2:30" x14ac:dyDescent="0.25">
      <c r="B6" t="s">
        <v>7</v>
      </c>
      <c r="C6" t="s">
        <v>9</v>
      </c>
      <c r="D6" s="10">
        <v>23</v>
      </c>
      <c r="E6" s="10">
        <v>21</v>
      </c>
      <c r="F6" s="10">
        <v>21</v>
      </c>
      <c r="G6" s="10">
        <v>21</v>
      </c>
      <c r="H6" s="10">
        <v>20</v>
      </c>
      <c r="J6" s="1" t="s">
        <v>17</v>
      </c>
      <c r="K6" t="s">
        <v>18</v>
      </c>
      <c r="L6" t="s">
        <v>19</v>
      </c>
      <c r="M6" t="s">
        <v>20</v>
      </c>
      <c r="N6" t="s">
        <v>21</v>
      </c>
      <c r="O6" t="s">
        <v>22</v>
      </c>
      <c r="P6" t="s">
        <v>18</v>
      </c>
      <c r="Q6" t="s">
        <v>19</v>
      </c>
      <c r="R6" t="s">
        <v>20</v>
      </c>
      <c r="S6" t="s">
        <v>21</v>
      </c>
      <c r="T6" t="s">
        <v>22</v>
      </c>
      <c r="U6" t="s">
        <v>18</v>
      </c>
      <c r="V6" t="s">
        <v>19</v>
      </c>
      <c r="W6" t="s">
        <v>20</v>
      </c>
      <c r="X6" t="s">
        <v>21</v>
      </c>
      <c r="Y6" t="s">
        <v>22</v>
      </c>
      <c r="Z6" t="s">
        <v>18</v>
      </c>
      <c r="AA6" t="s">
        <v>19</v>
      </c>
      <c r="AB6" t="s">
        <v>20</v>
      </c>
      <c r="AC6" t="s">
        <v>21</v>
      </c>
      <c r="AD6" t="s">
        <v>22</v>
      </c>
    </row>
    <row r="7" spans="2:30" x14ac:dyDescent="0.25">
      <c r="B7" t="s">
        <v>7</v>
      </c>
      <c r="C7" t="s">
        <v>10</v>
      </c>
      <c r="D7" s="10">
        <v>20</v>
      </c>
      <c r="E7" s="10">
        <v>20</v>
      </c>
      <c r="F7" s="10">
        <v>21</v>
      </c>
      <c r="G7" s="10">
        <v>22</v>
      </c>
      <c r="H7" s="10">
        <v>23</v>
      </c>
      <c r="J7" s="2" t="s">
        <v>11</v>
      </c>
      <c r="K7" s="3">
        <v>27</v>
      </c>
      <c r="L7" s="3">
        <v>26</v>
      </c>
      <c r="M7" s="3">
        <v>29</v>
      </c>
      <c r="N7" s="3">
        <v>29</v>
      </c>
      <c r="O7" s="3">
        <v>30</v>
      </c>
      <c r="P7" s="3">
        <v>25</v>
      </c>
      <c r="Q7" s="3">
        <v>25</v>
      </c>
      <c r="R7" s="3">
        <v>27</v>
      </c>
      <c r="S7" s="3">
        <v>27</v>
      </c>
      <c r="T7" s="3">
        <v>30</v>
      </c>
      <c r="U7" s="3">
        <v>19</v>
      </c>
      <c r="V7" s="3">
        <v>20</v>
      </c>
      <c r="W7" s="3">
        <v>19</v>
      </c>
      <c r="X7" s="3">
        <v>19</v>
      </c>
      <c r="Y7" s="3">
        <v>18</v>
      </c>
      <c r="Z7" s="3">
        <v>24</v>
      </c>
      <c r="AA7" s="3">
        <v>22</v>
      </c>
      <c r="AB7" s="3">
        <v>22</v>
      </c>
      <c r="AC7" s="3">
        <v>24</v>
      </c>
      <c r="AD7" s="3">
        <v>24</v>
      </c>
    </row>
    <row r="8" spans="2:30" x14ac:dyDescent="0.25">
      <c r="B8" t="s">
        <v>7</v>
      </c>
      <c r="C8" t="s">
        <v>11</v>
      </c>
      <c r="D8" s="10">
        <v>27</v>
      </c>
      <c r="E8" s="10">
        <v>26</v>
      </c>
      <c r="F8" s="10">
        <v>29</v>
      </c>
      <c r="G8" s="10">
        <v>29</v>
      </c>
      <c r="H8" s="10">
        <v>30</v>
      </c>
      <c r="J8" s="2" t="s">
        <v>10</v>
      </c>
      <c r="K8" s="3">
        <v>20</v>
      </c>
      <c r="L8" s="3">
        <v>20</v>
      </c>
      <c r="M8" s="3">
        <v>21</v>
      </c>
      <c r="N8" s="3">
        <v>22</v>
      </c>
      <c r="O8" s="3">
        <v>23</v>
      </c>
      <c r="P8" s="3">
        <v>23</v>
      </c>
      <c r="Q8" s="3">
        <v>23</v>
      </c>
      <c r="R8" s="3">
        <v>25</v>
      </c>
      <c r="S8" s="3">
        <v>24</v>
      </c>
      <c r="T8" s="3">
        <v>27</v>
      </c>
      <c r="U8" s="3">
        <v>20</v>
      </c>
      <c r="V8" s="3">
        <v>19</v>
      </c>
      <c r="W8" s="3">
        <v>21</v>
      </c>
      <c r="X8" s="3">
        <v>22</v>
      </c>
      <c r="Y8" s="3">
        <v>22</v>
      </c>
      <c r="Z8" s="3">
        <v>22</v>
      </c>
      <c r="AA8" s="3">
        <v>20</v>
      </c>
      <c r="AB8" s="3">
        <v>21</v>
      </c>
      <c r="AC8" s="3">
        <v>23</v>
      </c>
      <c r="AD8" s="3">
        <v>24</v>
      </c>
    </row>
    <row r="9" spans="2:30" x14ac:dyDescent="0.25">
      <c r="B9" t="s">
        <v>7</v>
      </c>
      <c r="C9" t="s">
        <v>12</v>
      </c>
      <c r="D9" s="10">
        <v>15</v>
      </c>
      <c r="E9" s="10">
        <v>15</v>
      </c>
      <c r="F9" s="10">
        <v>7</v>
      </c>
      <c r="G9" s="10">
        <v>8</v>
      </c>
      <c r="H9" s="10">
        <v>8</v>
      </c>
      <c r="J9" s="2" t="s">
        <v>8</v>
      </c>
      <c r="K9" s="3">
        <v>15</v>
      </c>
      <c r="L9" s="3">
        <v>18</v>
      </c>
      <c r="M9" s="3">
        <v>22</v>
      </c>
      <c r="N9" s="3">
        <v>20</v>
      </c>
      <c r="O9" s="3">
        <v>19</v>
      </c>
      <c r="P9" s="3">
        <v>11</v>
      </c>
      <c r="Q9" s="3">
        <v>9</v>
      </c>
      <c r="R9" s="3">
        <v>13</v>
      </c>
      <c r="S9" s="3">
        <v>12</v>
      </c>
      <c r="T9" s="3">
        <v>11</v>
      </c>
      <c r="U9" s="3">
        <v>23</v>
      </c>
      <c r="V9" s="3">
        <v>25</v>
      </c>
      <c r="W9" s="3">
        <v>26</v>
      </c>
      <c r="X9" s="3">
        <v>30</v>
      </c>
      <c r="Y9" s="3">
        <v>29</v>
      </c>
      <c r="Z9" s="3">
        <v>16</v>
      </c>
      <c r="AA9" s="3">
        <v>17</v>
      </c>
      <c r="AB9" s="3">
        <v>18</v>
      </c>
      <c r="AC9" s="3">
        <v>19</v>
      </c>
      <c r="AD9" s="3">
        <v>18</v>
      </c>
    </row>
    <row r="10" spans="2:30" x14ac:dyDescent="0.25">
      <c r="B10" t="s">
        <v>13</v>
      </c>
      <c r="C10" t="s">
        <v>8</v>
      </c>
      <c r="D10" s="10">
        <v>16</v>
      </c>
      <c r="E10" s="10">
        <v>17</v>
      </c>
      <c r="F10" s="10">
        <v>18</v>
      </c>
      <c r="G10" s="10">
        <v>19</v>
      </c>
      <c r="H10" s="10">
        <v>18</v>
      </c>
      <c r="J10" s="2" t="s">
        <v>9</v>
      </c>
      <c r="K10" s="3">
        <v>23</v>
      </c>
      <c r="L10" s="3">
        <v>21</v>
      </c>
      <c r="M10" s="3">
        <v>21</v>
      </c>
      <c r="N10" s="3">
        <v>21</v>
      </c>
      <c r="O10" s="3">
        <v>20</v>
      </c>
      <c r="P10" s="3">
        <v>23</v>
      </c>
      <c r="Q10" s="3">
        <v>24</v>
      </c>
      <c r="R10" s="3">
        <v>22</v>
      </c>
      <c r="S10" s="3">
        <v>23</v>
      </c>
      <c r="T10" s="3">
        <v>22</v>
      </c>
      <c r="U10" s="3">
        <v>30</v>
      </c>
      <c r="V10" s="3">
        <v>24</v>
      </c>
      <c r="W10" s="3">
        <v>20</v>
      </c>
      <c r="X10" s="3">
        <v>21</v>
      </c>
      <c r="Y10" s="3">
        <v>21</v>
      </c>
      <c r="Z10" s="3">
        <v>23</v>
      </c>
      <c r="AA10" s="3">
        <v>24</v>
      </c>
      <c r="AB10" s="3">
        <v>21</v>
      </c>
      <c r="AC10" s="3">
        <v>20</v>
      </c>
      <c r="AD10" s="3">
        <v>21</v>
      </c>
    </row>
    <row r="11" spans="2:30" x14ac:dyDescent="0.25">
      <c r="B11" t="s">
        <v>13</v>
      </c>
      <c r="C11" t="s">
        <v>9</v>
      </c>
      <c r="D11" s="10">
        <v>23</v>
      </c>
      <c r="E11" s="10">
        <v>24</v>
      </c>
      <c r="F11" s="10">
        <v>21</v>
      </c>
      <c r="G11" s="10">
        <v>20</v>
      </c>
      <c r="H11" s="10">
        <v>21</v>
      </c>
      <c r="J11" s="2" t="s">
        <v>12</v>
      </c>
      <c r="K11" s="3">
        <v>15</v>
      </c>
      <c r="L11" s="3">
        <v>15</v>
      </c>
      <c r="M11" s="3">
        <v>7</v>
      </c>
      <c r="N11" s="3">
        <v>8</v>
      </c>
      <c r="O11" s="3">
        <v>8</v>
      </c>
      <c r="P11" s="3">
        <v>18</v>
      </c>
      <c r="Q11" s="3">
        <v>19</v>
      </c>
      <c r="R11" s="3">
        <v>13</v>
      </c>
      <c r="S11" s="3">
        <v>14</v>
      </c>
      <c r="T11" s="3">
        <v>10</v>
      </c>
      <c r="U11" s="3">
        <v>8</v>
      </c>
      <c r="V11" s="3">
        <v>12</v>
      </c>
      <c r="W11" s="3">
        <v>14</v>
      </c>
      <c r="X11" s="3">
        <v>8</v>
      </c>
      <c r="Y11" s="3">
        <v>10</v>
      </c>
      <c r="Z11" s="3">
        <v>17</v>
      </c>
      <c r="AA11" s="3">
        <v>17</v>
      </c>
      <c r="AB11" s="3">
        <v>8</v>
      </c>
      <c r="AC11" s="3">
        <v>9</v>
      </c>
      <c r="AD11" s="3">
        <v>9</v>
      </c>
    </row>
    <row r="12" spans="2:30" x14ac:dyDescent="0.25">
      <c r="B12" t="s">
        <v>13</v>
      </c>
      <c r="C12" t="s">
        <v>10</v>
      </c>
      <c r="D12" s="10">
        <v>22</v>
      </c>
      <c r="E12" s="10">
        <v>20</v>
      </c>
      <c r="F12" s="10">
        <v>21</v>
      </c>
      <c r="G12" s="10">
        <v>23</v>
      </c>
      <c r="H12" s="10">
        <v>24</v>
      </c>
    </row>
    <row r="13" spans="2:30" x14ac:dyDescent="0.25">
      <c r="B13" t="s">
        <v>13</v>
      </c>
      <c r="C13" t="s">
        <v>11</v>
      </c>
      <c r="D13" s="10">
        <v>24</v>
      </c>
      <c r="E13" s="10">
        <v>22</v>
      </c>
      <c r="F13" s="10">
        <v>22</v>
      </c>
      <c r="G13" s="10">
        <v>24</v>
      </c>
      <c r="H13" s="10">
        <v>24</v>
      </c>
    </row>
    <row r="14" spans="2:30" x14ac:dyDescent="0.25">
      <c r="B14" t="s">
        <v>13</v>
      </c>
      <c r="C14" t="s">
        <v>12</v>
      </c>
      <c r="D14" s="10">
        <v>17</v>
      </c>
      <c r="E14" s="10">
        <v>17</v>
      </c>
      <c r="F14" s="10">
        <v>8</v>
      </c>
      <c r="G14" s="10">
        <v>9</v>
      </c>
      <c r="H14" s="10">
        <v>9</v>
      </c>
    </row>
    <row r="15" spans="2:30" x14ac:dyDescent="0.25">
      <c r="B15" t="s">
        <v>14</v>
      </c>
      <c r="C15" t="s">
        <v>8</v>
      </c>
      <c r="D15" s="10">
        <v>11</v>
      </c>
      <c r="E15" s="10">
        <v>9</v>
      </c>
      <c r="F15" s="10">
        <v>13</v>
      </c>
      <c r="G15" s="10">
        <v>12</v>
      </c>
      <c r="H15" s="10">
        <v>11</v>
      </c>
    </row>
    <row r="16" spans="2:30" x14ac:dyDescent="0.25">
      <c r="B16" t="s">
        <v>14</v>
      </c>
      <c r="C16" t="s">
        <v>9</v>
      </c>
      <c r="D16" s="10">
        <v>23</v>
      </c>
      <c r="E16" s="10">
        <v>24</v>
      </c>
      <c r="F16" s="10">
        <v>22</v>
      </c>
      <c r="G16" s="10">
        <v>23</v>
      </c>
      <c r="H16" s="10">
        <v>22</v>
      </c>
      <c r="J16" t="s">
        <v>23</v>
      </c>
      <c r="K16">
        <v>2011</v>
      </c>
      <c r="L16">
        <v>2012</v>
      </c>
      <c r="M16">
        <v>2013</v>
      </c>
      <c r="N16">
        <v>2014</v>
      </c>
      <c r="O16">
        <v>2015</v>
      </c>
      <c r="P16">
        <v>2011</v>
      </c>
      <c r="Q16">
        <v>2012</v>
      </c>
      <c r="R16">
        <v>2013</v>
      </c>
      <c r="S16">
        <v>2014</v>
      </c>
      <c r="T16">
        <v>2015</v>
      </c>
      <c r="U16">
        <v>2011</v>
      </c>
      <c r="V16">
        <v>2012</v>
      </c>
      <c r="W16">
        <v>2013</v>
      </c>
      <c r="X16">
        <v>2014</v>
      </c>
      <c r="Y16">
        <v>2015</v>
      </c>
      <c r="Z16">
        <v>2011</v>
      </c>
      <c r="AA16">
        <v>2012</v>
      </c>
      <c r="AB16">
        <v>2013</v>
      </c>
      <c r="AC16">
        <v>2014</v>
      </c>
      <c r="AD16">
        <v>2015</v>
      </c>
    </row>
    <row r="17" spans="2:30" x14ac:dyDescent="0.25">
      <c r="B17" t="s">
        <v>14</v>
      </c>
      <c r="C17" t="s">
        <v>10</v>
      </c>
      <c r="D17" s="10">
        <v>23</v>
      </c>
      <c r="E17" s="10">
        <v>23</v>
      </c>
      <c r="F17" s="10">
        <v>25</v>
      </c>
      <c r="G17" s="10">
        <v>24</v>
      </c>
      <c r="H17" s="10">
        <v>27</v>
      </c>
      <c r="J17" t="str">
        <f>J7</f>
        <v>Fixed Cost</v>
      </c>
      <c r="K17" s="6">
        <v>1</v>
      </c>
      <c r="L17" s="6">
        <f t="shared" ref="L17:O21" si="0">L7/$K7</f>
        <v>0.96296296296296291</v>
      </c>
      <c r="M17" s="6">
        <f t="shared" si="0"/>
        <v>1.0740740740740742</v>
      </c>
      <c r="N17" s="6">
        <f t="shared" si="0"/>
        <v>1.0740740740740742</v>
      </c>
      <c r="O17" s="6">
        <f t="shared" si="0"/>
        <v>1.1111111111111112</v>
      </c>
      <c r="P17" s="6">
        <v>1</v>
      </c>
      <c r="Q17" s="6">
        <f t="shared" ref="Q17:T21" si="1">Q7/$P7</f>
        <v>1</v>
      </c>
      <c r="R17" s="6">
        <f t="shared" si="1"/>
        <v>1.08</v>
      </c>
      <c r="S17" s="6">
        <f t="shared" si="1"/>
        <v>1.08</v>
      </c>
      <c r="T17" s="6">
        <f t="shared" si="1"/>
        <v>1.2</v>
      </c>
      <c r="U17" s="6">
        <v>1</v>
      </c>
      <c r="V17" s="6">
        <f t="shared" ref="V17:Y21" si="2">V7/$U7</f>
        <v>1.0526315789473684</v>
      </c>
      <c r="W17" s="6">
        <f t="shared" si="2"/>
        <v>1</v>
      </c>
      <c r="X17" s="6">
        <f t="shared" si="2"/>
        <v>1</v>
      </c>
      <c r="Y17" s="6">
        <f t="shared" si="2"/>
        <v>0.94736842105263153</v>
      </c>
      <c r="Z17" s="6">
        <v>1</v>
      </c>
      <c r="AA17" s="6">
        <f t="shared" ref="AA17:AD21" si="3">AA7/$Z7</f>
        <v>0.91666666666666663</v>
      </c>
      <c r="AB17" s="6">
        <f t="shared" si="3"/>
        <v>0.91666666666666663</v>
      </c>
      <c r="AC17" s="6">
        <f t="shared" si="3"/>
        <v>1</v>
      </c>
      <c r="AD17" s="6">
        <f t="shared" si="3"/>
        <v>1</v>
      </c>
    </row>
    <row r="18" spans="2:30" x14ac:dyDescent="0.25">
      <c r="B18" t="s">
        <v>14</v>
      </c>
      <c r="C18" t="s">
        <v>11</v>
      </c>
      <c r="D18" s="10">
        <v>25</v>
      </c>
      <c r="E18" s="10">
        <v>25</v>
      </c>
      <c r="F18" s="10">
        <v>27</v>
      </c>
      <c r="G18" s="10">
        <v>27</v>
      </c>
      <c r="H18" s="10">
        <v>30</v>
      </c>
      <c r="J18" t="str">
        <f>J8</f>
        <v>Freight &amp; Forwarding</v>
      </c>
      <c r="K18" s="6">
        <v>1</v>
      </c>
      <c r="L18" s="6">
        <f t="shared" si="0"/>
        <v>1</v>
      </c>
      <c r="M18" s="6">
        <f t="shared" si="0"/>
        <v>1.05</v>
      </c>
      <c r="N18" s="6">
        <f t="shared" si="0"/>
        <v>1.1000000000000001</v>
      </c>
      <c r="O18" s="6">
        <f t="shared" si="0"/>
        <v>1.1499999999999999</v>
      </c>
      <c r="P18" s="6">
        <v>1</v>
      </c>
      <c r="Q18" s="6">
        <f t="shared" si="1"/>
        <v>1</v>
      </c>
      <c r="R18" s="6">
        <f t="shared" si="1"/>
        <v>1.0869565217391304</v>
      </c>
      <c r="S18" s="6">
        <f t="shared" si="1"/>
        <v>1.0434782608695652</v>
      </c>
      <c r="T18" s="6">
        <f t="shared" si="1"/>
        <v>1.173913043478261</v>
      </c>
      <c r="U18" s="6">
        <v>1</v>
      </c>
      <c r="V18" s="6">
        <f t="shared" si="2"/>
        <v>0.95</v>
      </c>
      <c r="W18" s="6">
        <f t="shared" si="2"/>
        <v>1.05</v>
      </c>
      <c r="X18" s="6">
        <f t="shared" si="2"/>
        <v>1.1000000000000001</v>
      </c>
      <c r="Y18" s="6">
        <f t="shared" si="2"/>
        <v>1.1000000000000001</v>
      </c>
      <c r="Z18" s="6">
        <v>1</v>
      </c>
      <c r="AA18" s="6">
        <f t="shared" si="3"/>
        <v>0.90909090909090906</v>
      </c>
      <c r="AB18" s="6">
        <f t="shared" si="3"/>
        <v>0.95454545454545459</v>
      </c>
      <c r="AC18" s="6">
        <f t="shared" si="3"/>
        <v>1.0454545454545454</v>
      </c>
      <c r="AD18" s="6">
        <f t="shared" si="3"/>
        <v>1.0909090909090908</v>
      </c>
    </row>
    <row r="19" spans="2:30" x14ac:dyDescent="0.25">
      <c r="B19" t="s">
        <v>14</v>
      </c>
      <c r="C19" t="s">
        <v>12</v>
      </c>
      <c r="D19" s="10">
        <v>18</v>
      </c>
      <c r="E19" s="10">
        <v>19</v>
      </c>
      <c r="F19" s="10">
        <v>13</v>
      </c>
      <c r="G19" s="10">
        <v>14</v>
      </c>
      <c r="H19" s="10">
        <v>10</v>
      </c>
      <c r="J19" t="str">
        <f>J9</f>
        <v>Other variable cost</v>
      </c>
      <c r="K19" s="6">
        <v>1</v>
      </c>
      <c r="L19" s="6">
        <f t="shared" si="0"/>
        <v>1.2</v>
      </c>
      <c r="M19" s="6">
        <f t="shared" si="0"/>
        <v>1.4666666666666666</v>
      </c>
      <c r="N19" s="6">
        <f t="shared" si="0"/>
        <v>1.3333333333333333</v>
      </c>
      <c r="O19" s="6">
        <f t="shared" si="0"/>
        <v>1.2666666666666666</v>
      </c>
      <c r="P19" s="6">
        <v>1</v>
      </c>
      <c r="Q19" s="6">
        <f t="shared" si="1"/>
        <v>0.81818181818181823</v>
      </c>
      <c r="R19" s="6">
        <f t="shared" si="1"/>
        <v>1.1818181818181819</v>
      </c>
      <c r="S19" s="6">
        <f t="shared" si="1"/>
        <v>1.0909090909090908</v>
      </c>
      <c r="T19" s="6">
        <f t="shared" si="1"/>
        <v>1</v>
      </c>
      <c r="U19" s="6">
        <v>1</v>
      </c>
      <c r="V19" s="6">
        <f t="shared" si="2"/>
        <v>1.0869565217391304</v>
      </c>
      <c r="W19" s="6">
        <f t="shared" si="2"/>
        <v>1.1304347826086956</v>
      </c>
      <c r="X19" s="6">
        <f t="shared" si="2"/>
        <v>1.3043478260869565</v>
      </c>
      <c r="Y19" s="6">
        <f t="shared" si="2"/>
        <v>1.2608695652173914</v>
      </c>
      <c r="Z19" s="6">
        <v>1</v>
      </c>
      <c r="AA19" s="6">
        <f t="shared" si="3"/>
        <v>1.0625</v>
      </c>
      <c r="AB19" s="6">
        <f t="shared" si="3"/>
        <v>1.125</v>
      </c>
      <c r="AC19" s="6">
        <f t="shared" si="3"/>
        <v>1.1875</v>
      </c>
      <c r="AD19" s="6">
        <f t="shared" si="3"/>
        <v>1.125</v>
      </c>
    </row>
    <row r="20" spans="2:30" x14ac:dyDescent="0.25">
      <c r="B20" t="s">
        <v>15</v>
      </c>
      <c r="C20" t="s">
        <v>8</v>
      </c>
      <c r="D20" s="11">
        <v>23</v>
      </c>
      <c r="E20" s="11">
        <v>25</v>
      </c>
      <c r="F20" s="11">
        <v>26</v>
      </c>
      <c r="G20" s="11">
        <v>30</v>
      </c>
      <c r="H20" s="11">
        <v>29</v>
      </c>
      <c r="J20" t="str">
        <f>J10</f>
        <v>Power &amp; Fuel</v>
      </c>
      <c r="K20" s="6">
        <v>1</v>
      </c>
      <c r="L20" s="6">
        <f t="shared" si="0"/>
        <v>0.91304347826086951</v>
      </c>
      <c r="M20" s="6">
        <f t="shared" si="0"/>
        <v>0.91304347826086951</v>
      </c>
      <c r="N20" s="6">
        <f t="shared" si="0"/>
        <v>0.91304347826086951</v>
      </c>
      <c r="O20" s="6">
        <f t="shared" si="0"/>
        <v>0.86956521739130432</v>
      </c>
      <c r="P20" s="6">
        <v>1</v>
      </c>
      <c r="Q20" s="6">
        <f t="shared" si="1"/>
        <v>1.0434782608695652</v>
      </c>
      <c r="R20" s="6">
        <f t="shared" si="1"/>
        <v>0.95652173913043481</v>
      </c>
      <c r="S20" s="6">
        <f t="shared" si="1"/>
        <v>1</v>
      </c>
      <c r="T20" s="6">
        <f t="shared" si="1"/>
        <v>0.95652173913043481</v>
      </c>
      <c r="U20" s="6">
        <v>1</v>
      </c>
      <c r="V20" s="6">
        <f t="shared" si="2"/>
        <v>0.8</v>
      </c>
      <c r="W20" s="6">
        <f t="shared" si="2"/>
        <v>0.66666666666666663</v>
      </c>
      <c r="X20" s="6">
        <f t="shared" si="2"/>
        <v>0.7</v>
      </c>
      <c r="Y20" s="6">
        <f t="shared" si="2"/>
        <v>0.7</v>
      </c>
      <c r="Z20" s="6">
        <v>1</v>
      </c>
      <c r="AA20" s="6">
        <f t="shared" si="3"/>
        <v>1.0434782608695652</v>
      </c>
      <c r="AB20" s="6">
        <f t="shared" si="3"/>
        <v>0.91304347826086951</v>
      </c>
      <c r="AC20" s="6">
        <f t="shared" si="3"/>
        <v>0.86956521739130432</v>
      </c>
      <c r="AD20" s="6">
        <f t="shared" si="3"/>
        <v>0.91304347826086951</v>
      </c>
    </row>
    <row r="21" spans="2:30" x14ac:dyDescent="0.25">
      <c r="B21" t="s">
        <v>15</v>
      </c>
      <c r="C21" t="s">
        <v>9</v>
      </c>
      <c r="D21" s="11">
        <v>30</v>
      </c>
      <c r="E21" s="11">
        <v>24</v>
      </c>
      <c r="F21" s="11">
        <v>20</v>
      </c>
      <c r="G21" s="11">
        <v>21</v>
      </c>
      <c r="H21" s="11">
        <v>21</v>
      </c>
      <c r="J21" t="str">
        <f>J11</f>
        <v>Profit</v>
      </c>
      <c r="K21" s="6">
        <v>1</v>
      </c>
      <c r="L21" s="6">
        <f t="shared" si="0"/>
        <v>1</v>
      </c>
      <c r="M21" s="6">
        <f t="shared" si="0"/>
        <v>0.46666666666666667</v>
      </c>
      <c r="N21" s="6">
        <f t="shared" si="0"/>
        <v>0.53333333333333333</v>
      </c>
      <c r="O21" s="6">
        <f t="shared" si="0"/>
        <v>0.53333333333333333</v>
      </c>
      <c r="P21" s="6">
        <v>1</v>
      </c>
      <c r="Q21" s="6">
        <f t="shared" si="1"/>
        <v>1.0555555555555556</v>
      </c>
      <c r="R21" s="6">
        <f t="shared" si="1"/>
        <v>0.72222222222222221</v>
      </c>
      <c r="S21" s="6">
        <f t="shared" si="1"/>
        <v>0.77777777777777779</v>
      </c>
      <c r="T21" s="6">
        <f t="shared" si="1"/>
        <v>0.55555555555555558</v>
      </c>
      <c r="U21" s="6">
        <v>1</v>
      </c>
      <c r="V21" s="6">
        <f t="shared" si="2"/>
        <v>1.5</v>
      </c>
      <c r="W21" s="6">
        <f t="shared" si="2"/>
        <v>1.75</v>
      </c>
      <c r="X21" s="6">
        <f t="shared" si="2"/>
        <v>1</v>
      </c>
      <c r="Y21" s="6">
        <f t="shared" si="2"/>
        <v>1.25</v>
      </c>
      <c r="Z21" s="6">
        <v>1</v>
      </c>
      <c r="AA21" s="6">
        <f t="shared" si="3"/>
        <v>1</v>
      </c>
      <c r="AB21" s="6">
        <f t="shared" si="3"/>
        <v>0.47058823529411764</v>
      </c>
      <c r="AC21" s="6">
        <f t="shared" si="3"/>
        <v>0.52941176470588236</v>
      </c>
      <c r="AD21" s="6">
        <f t="shared" si="3"/>
        <v>0.52941176470588236</v>
      </c>
    </row>
    <row r="22" spans="2:30" x14ac:dyDescent="0.25">
      <c r="B22" t="s">
        <v>15</v>
      </c>
      <c r="C22" t="s">
        <v>10</v>
      </c>
      <c r="D22" s="11">
        <v>20</v>
      </c>
      <c r="E22" s="11">
        <v>19</v>
      </c>
      <c r="F22" s="11">
        <v>21</v>
      </c>
      <c r="G22" s="11">
        <v>22</v>
      </c>
      <c r="H22" s="11">
        <v>22</v>
      </c>
      <c r="J22" s="2"/>
      <c r="K22" s="3"/>
      <c r="L22" s="3"/>
      <c r="M22" s="3"/>
      <c r="N22" s="3"/>
      <c r="O22" s="3"/>
      <c r="P22" s="3"/>
      <c r="Q22" s="3"/>
      <c r="R22" s="3"/>
      <c r="S22" s="3"/>
      <c r="T22" s="3"/>
      <c r="U22" s="3"/>
      <c r="V22" s="3"/>
      <c r="W22" s="3"/>
      <c r="X22" s="3"/>
      <c r="Y22" s="3"/>
      <c r="Z22" s="3"/>
      <c r="AA22" s="3"/>
      <c r="AB22" s="3"/>
      <c r="AC22" s="3"/>
      <c r="AD22" s="3"/>
    </row>
    <row r="23" spans="2:30" x14ac:dyDescent="0.25">
      <c r="B23" t="s">
        <v>15</v>
      </c>
      <c r="C23" t="s">
        <v>11</v>
      </c>
      <c r="D23" s="11">
        <v>19</v>
      </c>
      <c r="E23" s="11">
        <v>20</v>
      </c>
      <c r="F23" s="11">
        <v>19</v>
      </c>
      <c r="G23" s="11">
        <v>19</v>
      </c>
      <c r="H23" s="11">
        <v>18</v>
      </c>
      <c r="J23" s="2"/>
      <c r="K23" s="3"/>
      <c r="L23" s="3"/>
      <c r="M23" s="3"/>
      <c r="N23" s="3"/>
      <c r="O23" s="3"/>
      <c r="P23" s="3"/>
      <c r="Q23" s="3"/>
      <c r="R23" s="3"/>
      <c r="S23" s="3"/>
      <c r="T23" s="3"/>
      <c r="U23" s="3"/>
      <c r="V23" s="3"/>
      <c r="W23" s="3"/>
      <c r="X23" s="3"/>
      <c r="Y23" s="3"/>
      <c r="Z23" s="3"/>
      <c r="AA23" s="3"/>
      <c r="AB23" s="3"/>
      <c r="AC23" s="3"/>
      <c r="AD23" s="3"/>
    </row>
    <row r="24" spans="2:30" x14ac:dyDescent="0.25">
      <c r="B24" t="s">
        <v>15</v>
      </c>
      <c r="C24" t="s">
        <v>12</v>
      </c>
      <c r="D24" s="11">
        <v>8</v>
      </c>
      <c r="E24" s="11">
        <v>12</v>
      </c>
      <c r="F24" s="11">
        <v>14</v>
      </c>
      <c r="G24" s="11">
        <v>8</v>
      </c>
      <c r="H24" s="11">
        <v>10</v>
      </c>
      <c r="J24" s="2"/>
      <c r="K24" s="3"/>
      <c r="L24" s="3"/>
      <c r="M24" s="3"/>
      <c r="N24" s="3"/>
      <c r="O24" s="3"/>
      <c r="P24" s="3"/>
      <c r="Q24" s="3"/>
      <c r="R24" s="3"/>
      <c r="S24" s="3"/>
      <c r="T24" s="3"/>
      <c r="U24" s="3"/>
      <c r="V24" s="3"/>
      <c r="W24" s="3"/>
      <c r="X24" s="3"/>
      <c r="Y24" s="3"/>
      <c r="Z24" s="3"/>
      <c r="AA24" s="3"/>
      <c r="AB24" s="3"/>
      <c r="AC24" s="3"/>
      <c r="AD24" s="3"/>
    </row>
  </sheetData>
  <pageMargins left="0.7" right="0.7" top="0.75" bottom="0.75" header="0.3" footer="0.3"/>
  <pageSetup paperSize="9" orientation="portrait" verticalDpi="0" r:id="rId2"/>
  <drawing r:id="rId3"/>
  <tableParts count="1">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19"/>
  <sheetViews>
    <sheetView showGridLines="0" workbookViewId="0">
      <selection activeCell="C4" sqref="C4"/>
    </sheetView>
  </sheetViews>
  <sheetFormatPr defaultRowHeight="15" x14ac:dyDescent="0.25"/>
  <cols>
    <col min="1" max="1" width="2.5703125" customWidth="1"/>
    <col min="2" max="2" width="20.140625" customWidth="1"/>
    <col min="3" max="3" width="16.7109375" customWidth="1"/>
    <col min="4" max="4" width="1.7109375" customWidth="1"/>
    <col min="5" max="5" width="16.7109375" customWidth="1"/>
    <col min="6" max="6" width="1.7109375" customWidth="1"/>
    <col min="7" max="7" width="16.7109375" customWidth="1"/>
    <col min="8" max="8" width="1.7109375" customWidth="1"/>
    <col min="9" max="9" width="16.7109375" customWidth="1"/>
  </cols>
  <sheetData>
    <row r="2" spans="2:9" ht="34.9" customHeight="1" x14ac:dyDescent="0.25">
      <c r="B2" s="23" t="s">
        <v>24</v>
      </c>
      <c r="C2" s="24"/>
      <c r="D2" s="24"/>
      <c r="E2" s="24"/>
      <c r="F2" s="24"/>
      <c r="G2" s="24"/>
      <c r="H2" s="24"/>
      <c r="I2" s="24"/>
    </row>
    <row r="3" spans="2:9" ht="9.6" customHeight="1" x14ac:dyDescent="0.25"/>
    <row r="4" spans="2:9" ht="24" customHeight="1" x14ac:dyDescent="0.25">
      <c r="B4" s="4"/>
      <c r="C4" s="7" t="s">
        <v>7</v>
      </c>
      <c r="E4" s="7" t="s">
        <v>14</v>
      </c>
      <c r="G4" s="7" t="s">
        <v>15</v>
      </c>
      <c r="I4" s="7" t="s">
        <v>13</v>
      </c>
    </row>
    <row r="5" spans="2:9" ht="24" customHeight="1" x14ac:dyDescent="0.25">
      <c r="B5" s="5" t="str">
        <f>'Data &amp; Pivot'!J7</f>
        <v>Fixed Cost</v>
      </c>
      <c r="C5" s="5"/>
      <c r="E5" s="5"/>
      <c r="G5" s="5"/>
      <c r="I5" s="5"/>
    </row>
    <row r="6" spans="2:9" ht="24" customHeight="1" x14ac:dyDescent="0.25">
      <c r="B6" s="5" t="str">
        <f>'Data &amp; Pivot'!J8</f>
        <v>Freight &amp; Forwarding</v>
      </c>
      <c r="C6" s="5"/>
      <c r="E6" s="5"/>
      <c r="G6" s="5"/>
      <c r="I6" s="5"/>
    </row>
    <row r="7" spans="2:9" ht="24" customHeight="1" x14ac:dyDescent="0.25">
      <c r="B7" s="5" t="str">
        <f>'Data &amp; Pivot'!J9</f>
        <v>Other variable cost</v>
      </c>
      <c r="C7" s="5"/>
      <c r="E7" s="5"/>
      <c r="G7" s="5"/>
      <c r="I7" s="5"/>
    </row>
    <row r="8" spans="2:9" ht="24" customHeight="1" x14ac:dyDescent="0.25">
      <c r="B8" s="5" t="str">
        <f>'Data &amp; Pivot'!J10</f>
        <v>Power &amp; Fuel</v>
      </c>
      <c r="C8" s="5"/>
      <c r="E8" s="5"/>
      <c r="G8" s="5"/>
      <c r="I8" s="5"/>
    </row>
    <row r="9" spans="2:9" ht="24" customHeight="1" x14ac:dyDescent="0.25">
      <c r="B9" s="5" t="str">
        <f>'Data &amp; Pivot'!J11</f>
        <v>Profit</v>
      </c>
      <c r="C9" s="5"/>
      <c r="E9" s="5"/>
      <c r="G9" s="5"/>
      <c r="I9" s="5"/>
    </row>
    <row r="10" spans="2:9" ht="24" customHeight="1" x14ac:dyDescent="0.25"/>
    <row r="12" spans="2:9" ht="34.9" customHeight="1" x14ac:dyDescent="0.25">
      <c r="B12" s="23" t="s">
        <v>25</v>
      </c>
      <c r="C12" s="24"/>
      <c r="D12" s="24"/>
      <c r="E12" s="24"/>
      <c r="F12" s="24"/>
      <c r="G12" s="24"/>
      <c r="H12" s="24"/>
      <c r="I12" s="24"/>
    </row>
    <row r="13" spans="2:9" ht="9.6" customHeight="1" x14ac:dyDescent="0.25"/>
    <row r="14" spans="2:9" ht="24" customHeight="1" x14ac:dyDescent="0.25">
      <c r="C14" s="7" t="str">
        <f>C4</f>
        <v>ACC Ltd</v>
      </c>
      <c r="E14" s="7" t="str">
        <f>E4</f>
        <v>Ambuja Cement</v>
      </c>
      <c r="G14" s="7" t="str">
        <f>G4</f>
        <v>JK Lakshmi Cement</v>
      </c>
      <c r="I14" s="7" t="str">
        <f>I4</f>
        <v>Ultratech Cement</v>
      </c>
    </row>
    <row r="15" spans="2:9" ht="24" customHeight="1" x14ac:dyDescent="0.25">
      <c r="B15" s="5" t="str">
        <f>B5</f>
        <v>Fixed Cost</v>
      </c>
      <c r="C15" s="5"/>
      <c r="E15" s="5"/>
      <c r="G15" s="5"/>
      <c r="I15" s="5"/>
    </row>
    <row r="16" spans="2:9" ht="24" customHeight="1" x14ac:dyDescent="0.25">
      <c r="B16" s="5" t="str">
        <f>B6</f>
        <v>Freight &amp; Forwarding</v>
      </c>
      <c r="C16" s="5"/>
      <c r="E16" s="5"/>
      <c r="G16" s="5"/>
      <c r="I16" s="5"/>
    </row>
    <row r="17" spans="2:9" ht="24" customHeight="1" x14ac:dyDescent="0.25">
      <c r="B17" s="5" t="str">
        <f>B7</f>
        <v>Other variable cost</v>
      </c>
      <c r="C17" s="5"/>
      <c r="E17" s="5"/>
      <c r="G17" s="5"/>
      <c r="I17" s="5"/>
    </row>
    <row r="18" spans="2:9" ht="24" customHeight="1" x14ac:dyDescent="0.25">
      <c r="B18" s="5" t="str">
        <f>B8</f>
        <v>Power &amp; Fuel</v>
      </c>
      <c r="C18" s="5"/>
      <c r="E18" s="5"/>
      <c r="G18" s="5"/>
      <c r="I18" s="5"/>
    </row>
    <row r="19" spans="2:9" ht="24" customHeight="1" x14ac:dyDescent="0.25">
      <c r="B19" s="5" t="str">
        <f>B9</f>
        <v>Profit</v>
      </c>
      <c r="C19" s="5"/>
      <c r="E19" s="5"/>
      <c r="G19" s="5"/>
      <c r="I19" s="5"/>
    </row>
  </sheetData>
  <mergeCells count="2">
    <mergeCell ref="B2:I2"/>
    <mergeCell ref="B12:I12"/>
  </mergeCells>
  <pageMargins left="0.7" right="0.7" top="0.75" bottom="0.75" header="0.3" footer="0.3"/>
  <pageSetup paperSize="9" orientation="portrait" verticalDpi="0" r:id="rId1"/>
  <drawing r:id="rId2"/>
  <extLst>
    <ext xmlns:x14="http://schemas.microsoft.com/office/spreadsheetml/2009/9/main" uri="{05C60535-1F16-4fd2-B633-F4F36F0B64E0}">
      <x14:sparklineGroups xmlns:xm="http://schemas.microsoft.com/office/excel/2006/main">
        <x14:sparklineGroup manualMax="0" manualMin="0" lineWeight="2.25" type="column" displayEmptyCellsAs="gap" high="1" minAxisType="custom" maxAxisType="group">
          <x14:colorSeries theme="0" tint="-0.249977111117893"/>
          <x14:colorNegative rgb="FFD00000"/>
          <x14:colorAxis rgb="FF000000"/>
          <x14:colorMarkers rgb="FFD00000"/>
          <x14:colorFirst rgb="FFD00000"/>
          <x14:colorLast rgb="FFD00000"/>
          <x14:colorHigh rgb="FF0070C0"/>
          <x14:colorLow rgb="FFD00000"/>
          <x14:sparklines>
            <x14:sparkline>
              <xm:f>'Data &amp; Pivot'!K7:O7</xm:f>
              <xm:sqref>C5</xm:sqref>
            </x14:sparkline>
            <x14:sparkline>
              <xm:f>'Data &amp; Pivot'!Z7:AD7</xm:f>
              <xm:sqref>I5</xm:sqref>
            </x14:sparkline>
            <x14:sparkline>
              <xm:f>'Data &amp; Pivot'!Z8:AD8</xm:f>
              <xm:sqref>I6</xm:sqref>
            </x14:sparkline>
            <x14:sparkline>
              <xm:f>'Data &amp; Pivot'!Z9:AD9</xm:f>
              <xm:sqref>I7</xm:sqref>
            </x14:sparkline>
            <x14:sparkline>
              <xm:f>'Data &amp; Pivot'!Z10:AD10</xm:f>
              <xm:sqref>I8</xm:sqref>
            </x14:sparkline>
            <x14:sparkline>
              <xm:f>'Data &amp; Pivot'!Z11:AD11</xm:f>
              <xm:sqref>I9</xm:sqref>
            </x14:sparkline>
            <x14:sparkline>
              <xm:f>'Data &amp; Pivot'!U7:Y7</xm:f>
              <xm:sqref>G5</xm:sqref>
            </x14:sparkline>
            <x14:sparkline>
              <xm:f>'Data &amp; Pivot'!U8:Y8</xm:f>
              <xm:sqref>G6</xm:sqref>
            </x14:sparkline>
            <x14:sparkline>
              <xm:f>'Data &amp; Pivot'!U9:Y9</xm:f>
              <xm:sqref>G7</xm:sqref>
            </x14:sparkline>
            <x14:sparkline>
              <xm:f>'Data &amp; Pivot'!U10:Y10</xm:f>
              <xm:sqref>G8</xm:sqref>
            </x14:sparkline>
            <x14:sparkline>
              <xm:f>'Data &amp; Pivot'!U11:Y11</xm:f>
              <xm:sqref>G9</xm:sqref>
            </x14:sparkline>
            <x14:sparkline>
              <xm:f>'Data &amp; Pivot'!P7:T7</xm:f>
              <xm:sqref>E5</xm:sqref>
            </x14:sparkline>
            <x14:sparkline>
              <xm:f>'Data &amp; Pivot'!P8:T8</xm:f>
              <xm:sqref>E6</xm:sqref>
            </x14:sparkline>
            <x14:sparkline>
              <xm:f>'Data &amp; Pivot'!P9:T9</xm:f>
              <xm:sqref>E7</xm:sqref>
            </x14:sparkline>
            <x14:sparkline>
              <xm:f>'Data &amp; Pivot'!P10:T10</xm:f>
              <xm:sqref>E8</xm:sqref>
            </x14:sparkline>
            <x14:sparkline>
              <xm:f>'Data &amp; Pivot'!P11:T11</xm:f>
              <xm:sqref>E9</xm:sqref>
            </x14:sparkline>
            <x14:sparkline>
              <xm:f>'Data &amp; Pivot'!K8:O8</xm:f>
              <xm:sqref>C6</xm:sqref>
            </x14:sparkline>
            <x14:sparkline>
              <xm:f>'Data &amp; Pivot'!K9:O9</xm:f>
              <xm:sqref>C7</xm:sqref>
            </x14:sparkline>
            <x14:sparkline>
              <xm:f>'Data &amp; Pivot'!K10:O10</xm:f>
              <xm:sqref>C8</xm:sqref>
            </x14:sparkline>
            <x14:sparkline>
              <xm:f>'Data &amp; Pivot'!K11:O11</xm:f>
              <xm:sqref>C9</xm:sqref>
            </x14:sparkline>
          </x14:sparklines>
        </x14:sparklineGroup>
        <x14:sparklineGroup manualMax="0" manualMin="0.5" displayEmptyCellsAs="gap" low="1" minAxisType="custom">
          <x14:colorSeries rgb="FF376092"/>
          <x14:colorNegative rgb="FFD00000"/>
          <x14:colorAxis rgb="FF000000"/>
          <x14:colorMarkers rgb="FFD00000"/>
          <x14:colorFirst rgb="FFD00000"/>
          <x14:colorLast rgb="FFD00000"/>
          <x14:colorHigh rgb="FFD00000"/>
          <x14:colorLow rgb="FFD00000"/>
          <x14:sparklines>
            <x14:sparkline>
              <xm:f>'Data &amp; Pivot'!K17:O17</xm:f>
              <xm:sqref>C15</xm:sqref>
            </x14:sparkline>
            <x14:sparkline>
              <xm:f>'Data &amp; Pivot'!Z17:AD17</xm:f>
              <xm:sqref>I15</xm:sqref>
            </x14:sparkline>
            <x14:sparkline>
              <xm:f>'Data &amp; Pivot'!Z18:AD18</xm:f>
              <xm:sqref>I16</xm:sqref>
            </x14:sparkline>
            <x14:sparkline>
              <xm:f>'Data &amp; Pivot'!Z19:AD19</xm:f>
              <xm:sqref>I17</xm:sqref>
            </x14:sparkline>
            <x14:sparkline>
              <xm:f>'Data &amp; Pivot'!Z20:AD20</xm:f>
              <xm:sqref>I18</xm:sqref>
            </x14:sparkline>
            <x14:sparkline>
              <xm:f>'Data &amp; Pivot'!Z21:AD21</xm:f>
              <xm:sqref>I19</xm:sqref>
            </x14:sparkline>
            <x14:sparkline>
              <xm:f>'Data &amp; Pivot'!U17:Y17</xm:f>
              <xm:sqref>G15</xm:sqref>
            </x14:sparkline>
            <x14:sparkline>
              <xm:f>'Data &amp; Pivot'!U18:Y18</xm:f>
              <xm:sqref>G16</xm:sqref>
            </x14:sparkline>
            <x14:sparkline>
              <xm:f>'Data &amp; Pivot'!U19:Y19</xm:f>
              <xm:sqref>G17</xm:sqref>
            </x14:sparkline>
            <x14:sparkline>
              <xm:f>'Data &amp; Pivot'!U20:Y20</xm:f>
              <xm:sqref>G18</xm:sqref>
            </x14:sparkline>
            <x14:sparkline>
              <xm:f>'Data &amp; Pivot'!U21:Y21</xm:f>
              <xm:sqref>G19</xm:sqref>
            </x14:sparkline>
            <x14:sparkline>
              <xm:f>'Data &amp; Pivot'!P17:T17</xm:f>
              <xm:sqref>E15</xm:sqref>
            </x14:sparkline>
            <x14:sparkline>
              <xm:f>'Data &amp; Pivot'!P18:T18</xm:f>
              <xm:sqref>E16</xm:sqref>
            </x14:sparkline>
            <x14:sparkline>
              <xm:f>'Data &amp; Pivot'!P19:T19</xm:f>
              <xm:sqref>E17</xm:sqref>
            </x14:sparkline>
            <x14:sparkline>
              <xm:f>'Data &amp; Pivot'!P20:T20</xm:f>
              <xm:sqref>E18</xm:sqref>
            </x14:sparkline>
            <x14:sparkline>
              <xm:f>'Data &amp; Pivot'!P21:T21</xm:f>
              <xm:sqref>E19</xm:sqref>
            </x14:sparkline>
            <x14:sparkline>
              <xm:f>'Data &amp; Pivot'!K18:O18</xm:f>
              <xm:sqref>C16</xm:sqref>
            </x14:sparkline>
            <x14:sparkline>
              <xm:f>'Data &amp; Pivot'!K19:O19</xm:f>
              <xm:sqref>C17</xm:sqref>
            </x14:sparkline>
            <x14:sparkline>
              <xm:f>'Data &amp; Pivot'!K20:O20</xm:f>
              <xm:sqref>C18</xm:sqref>
            </x14:sparkline>
            <x14:sparkline>
              <xm:f>'Data &amp; Pivot'!K21:O21</xm:f>
              <xm:sqref>C19</xm:sqref>
            </x14:sparkline>
          </x14:sparklines>
        </x14:sparklineGroup>
      </x14:sparklineGroup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59"/>
  <sheetViews>
    <sheetView workbookViewId="0">
      <selection activeCell="A35" sqref="A35:A37"/>
    </sheetView>
  </sheetViews>
  <sheetFormatPr defaultRowHeight="14.25" x14ac:dyDescent="0.25"/>
  <cols>
    <col min="1" max="1" width="19" style="15" bestFit="1" customWidth="1"/>
    <col min="2" max="6" width="9.5703125" style="14" bestFit="1" customWidth="1"/>
    <col min="7" max="13" width="19" style="14" bestFit="1" customWidth="1"/>
    <col min="14" max="20" width="17" style="14" bestFit="1" customWidth="1"/>
    <col min="21" max="21" width="12" style="14" bestFit="1" customWidth="1"/>
    <col min="22" max="22" width="5.42578125" style="14" bestFit="1" customWidth="1"/>
    <col min="23" max="26" width="12" style="14" bestFit="1" customWidth="1"/>
    <col min="27" max="27" width="12" style="13" bestFit="1" customWidth="1"/>
    <col min="28" max="34" width="5.42578125" style="13" bestFit="1" customWidth="1"/>
    <col min="35" max="37" width="9.140625" style="13"/>
    <col min="38" max="38" width="5" style="13" bestFit="1" customWidth="1"/>
    <col min="39" max="39" width="7.28515625" style="13" customWidth="1"/>
    <col min="40" max="40" width="2" style="13" bestFit="1" customWidth="1"/>
    <col min="41" max="41" width="9.140625" style="13"/>
    <col min="42" max="42" width="5" style="13" bestFit="1" customWidth="1"/>
    <col min="43" max="16384" width="9.140625" style="13"/>
  </cols>
  <sheetData>
    <row r="1" spans="1:54" x14ac:dyDescent="0.25">
      <c r="A1" s="15" t="s">
        <v>0</v>
      </c>
      <c r="B1" s="14" t="s">
        <v>11</v>
      </c>
      <c r="C1" s="14" t="s">
        <v>11</v>
      </c>
      <c r="D1" s="14" t="s">
        <v>11</v>
      </c>
      <c r="E1" s="14" t="s">
        <v>11</v>
      </c>
      <c r="F1" s="14" t="s">
        <v>11</v>
      </c>
      <c r="G1" s="14" t="s">
        <v>10</v>
      </c>
      <c r="H1" s="14" t="s">
        <v>10</v>
      </c>
      <c r="I1" s="14" t="s">
        <v>10</v>
      </c>
      <c r="J1" s="14" t="s">
        <v>10</v>
      </c>
      <c r="K1" s="14" t="s">
        <v>10</v>
      </c>
      <c r="L1" s="14" t="s">
        <v>8</v>
      </c>
      <c r="M1" s="14" t="s">
        <v>8</v>
      </c>
      <c r="N1" s="14" t="s">
        <v>8</v>
      </c>
      <c r="O1" s="14" t="s">
        <v>8</v>
      </c>
      <c r="P1" s="14" t="s">
        <v>8</v>
      </c>
      <c r="Q1" s="14" t="s">
        <v>9</v>
      </c>
      <c r="R1" s="14" t="s">
        <v>9</v>
      </c>
      <c r="S1" s="14" t="s">
        <v>9</v>
      </c>
      <c r="T1" s="14" t="s">
        <v>9</v>
      </c>
      <c r="U1" s="14" t="s">
        <v>9</v>
      </c>
      <c r="V1" s="14" t="s">
        <v>12</v>
      </c>
      <c r="W1" s="14" t="s">
        <v>12</v>
      </c>
      <c r="X1" s="14" t="s">
        <v>12</v>
      </c>
      <c r="Y1" s="14" t="s">
        <v>12</v>
      </c>
      <c r="Z1" s="14" t="s">
        <v>12</v>
      </c>
      <c r="AL1" s="14" t="s">
        <v>29</v>
      </c>
      <c r="AN1" s="13">
        <f>COUNTA($AM:$AM)-1</f>
        <v>1</v>
      </c>
      <c r="AP1" s="13">
        <f>IF(AN1&gt;1,"",AM10)</f>
        <v>2015</v>
      </c>
      <c r="AV1" s="13" t="s">
        <v>0</v>
      </c>
      <c r="AW1" s="13" t="s">
        <v>1</v>
      </c>
      <c r="AX1" s="22">
        <v>2011</v>
      </c>
      <c r="AY1" s="22">
        <v>2012</v>
      </c>
      <c r="AZ1" s="22">
        <v>2013</v>
      </c>
      <c r="BA1" s="22">
        <v>2014</v>
      </c>
      <c r="BB1" s="22">
        <v>2015</v>
      </c>
    </row>
    <row r="2" spans="1:54" x14ac:dyDescent="0.25">
      <c r="A2" s="15" t="s">
        <v>29</v>
      </c>
      <c r="B2" s="14">
        <v>2011</v>
      </c>
      <c r="C2" s="14">
        <v>2012</v>
      </c>
      <c r="D2" s="14">
        <v>2013</v>
      </c>
      <c r="E2" s="14">
        <v>2014</v>
      </c>
      <c r="F2" s="14">
        <v>2015</v>
      </c>
      <c r="G2" s="14">
        <v>2011</v>
      </c>
      <c r="H2" s="14">
        <v>2012</v>
      </c>
      <c r="I2" s="14">
        <v>2013</v>
      </c>
      <c r="J2" s="14">
        <v>2014</v>
      </c>
      <c r="K2" s="14">
        <v>2015</v>
      </c>
      <c r="L2" s="14">
        <v>2011</v>
      </c>
      <c r="M2" s="14">
        <v>2012</v>
      </c>
      <c r="N2" s="14">
        <v>2013</v>
      </c>
      <c r="O2" s="14">
        <v>2014</v>
      </c>
      <c r="P2" s="14">
        <v>2015</v>
      </c>
      <c r="Q2" s="14">
        <v>2011</v>
      </c>
      <c r="R2" s="14">
        <v>2012</v>
      </c>
      <c r="S2" s="14">
        <v>2013</v>
      </c>
      <c r="T2" s="14">
        <v>2014</v>
      </c>
      <c r="U2" s="14">
        <v>2015</v>
      </c>
      <c r="V2" s="14">
        <v>2011</v>
      </c>
      <c r="W2" s="14">
        <v>2012</v>
      </c>
      <c r="X2" s="14">
        <v>2013</v>
      </c>
      <c r="Y2" s="14">
        <v>2014</v>
      </c>
      <c r="Z2" s="14">
        <v>2015</v>
      </c>
      <c r="AL2" s="14">
        <v>2011</v>
      </c>
      <c r="AU2" s="13" t="str">
        <f>AV2&amp;AW2</f>
        <v>ACC LtdOther variable cost</v>
      </c>
      <c r="AV2" s="13" t="s">
        <v>7</v>
      </c>
      <c r="AW2" s="13" t="s">
        <v>8</v>
      </c>
      <c r="AX2" s="13">
        <v>15</v>
      </c>
      <c r="AY2" s="13">
        <v>18</v>
      </c>
      <c r="AZ2" s="13">
        <v>22</v>
      </c>
      <c r="BA2" s="13">
        <v>20</v>
      </c>
      <c r="BB2" s="13">
        <v>19</v>
      </c>
    </row>
    <row r="3" spans="1:54" x14ac:dyDescent="0.25">
      <c r="A3" s="15" t="s">
        <v>7</v>
      </c>
      <c r="B3" s="14">
        <v>27</v>
      </c>
      <c r="C3" s="14">
        <v>26</v>
      </c>
      <c r="D3" s="14">
        <v>29</v>
      </c>
      <c r="E3" s="14">
        <v>29</v>
      </c>
      <c r="F3" s="14">
        <v>30</v>
      </c>
      <c r="G3" s="14">
        <v>20</v>
      </c>
      <c r="H3" s="14">
        <v>20</v>
      </c>
      <c r="I3" s="14">
        <v>21</v>
      </c>
      <c r="J3" s="14">
        <v>22</v>
      </c>
      <c r="K3" s="14">
        <v>23</v>
      </c>
      <c r="L3" s="14">
        <v>15</v>
      </c>
      <c r="M3" s="14">
        <v>18</v>
      </c>
      <c r="N3" s="14">
        <v>22</v>
      </c>
      <c r="O3" s="14">
        <v>20</v>
      </c>
      <c r="P3" s="14">
        <v>19</v>
      </c>
      <c r="Q3" s="14">
        <v>23</v>
      </c>
      <c r="R3" s="14">
        <v>21</v>
      </c>
      <c r="S3" s="14">
        <v>21</v>
      </c>
      <c r="T3" s="14">
        <v>21</v>
      </c>
      <c r="U3" s="14">
        <v>20</v>
      </c>
      <c r="V3" s="14">
        <v>15</v>
      </c>
      <c r="W3" s="14">
        <v>15</v>
      </c>
      <c r="X3" s="14">
        <v>7</v>
      </c>
      <c r="Y3" s="14">
        <v>8</v>
      </c>
      <c r="Z3" s="14">
        <v>8</v>
      </c>
      <c r="AL3" s="14">
        <v>2012</v>
      </c>
      <c r="AU3" s="13" t="str">
        <f t="shared" ref="AU3:AU21" si="0">AV3&amp;AW3</f>
        <v>ACC LtdPower &amp; Fuel</v>
      </c>
      <c r="AV3" s="13" t="s">
        <v>7</v>
      </c>
      <c r="AW3" s="13" t="s">
        <v>9</v>
      </c>
      <c r="AX3" s="13">
        <v>23</v>
      </c>
      <c r="AY3" s="13">
        <v>21</v>
      </c>
      <c r="AZ3" s="13">
        <v>21</v>
      </c>
      <c r="BA3" s="13">
        <v>21</v>
      </c>
      <c r="BB3" s="13">
        <v>20</v>
      </c>
    </row>
    <row r="4" spans="1:54" x14ac:dyDescent="0.25">
      <c r="A4" s="15" t="s">
        <v>14</v>
      </c>
      <c r="B4" s="14">
        <v>25</v>
      </c>
      <c r="C4" s="14">
        <v>25</v>
      </c>
      <c r="D4" s="14">
        <v>27</v>
      </c>
      <c r="E4" s="14">
        <v>27</v>
      </c>
      <c r="F4" s="14">
        <v>30</v>
      </c>
      <c r="G4" s="14">
        <v>23</v>
      </c>
      <c r="H4" s="14">
        <v>23</v>
      </c>
      <c r="I4" s="14">
        <v>25</v>
      </c>
      <c r="J4" s="14">
        <v>24</v>
      </c>
      <c r="K4" s="14">
        <v>27</v>
      </c>
      <c r="L4" s="14">
        <v>11</v>
      </c>
      <c r="M4" s="14">
        <v>9</v>
      </c>
      <c r="N4" s="14">
        <v>13</v>
      </c>
      <c r="O4" s="14">
        <v>12</v>
      </c>
      <c r="P4" s="14">
        <v>11</v>
      </c>
      <c r="Q4" s="14">
        <v>23</v>
      </c>
      <c r="R4" s="14">
        <v>24</v>
      </c>
      <c r="S4" s="14">
        <v>22</v>
      </c>
      <c r="T4" s="14">
        <v>23</v>
      </c>
      <c r="U4" s="14">
        <v>22</v>
      </c>
      <c r="V4" s="14">
        <v>18</v>
      </c>
      <c r="W4" s="14">
        <v>19</v>
      </c>
      <c r="X4" s="14">
        <v>13</v>
      </c>
      <c r="Y4" s="14">
        <v>14</v>
      </c>
      <c r="Z4" s="14">
        <v>10</v>
      </c>
      <c r="AL4" s="14">
        <v>2013</v>
      </c>
      <c r="AU4" s="13" t="str">
        <f t="shared" si="0"/>
        <v>ACC LtdFreight &amp; Forwarding</v>
      </c>
      <c r="AV4" s="13" t="s">
        <v>7</v>
      </c>
      <c r="AW4" s="13" t="s">
        <v>10</v>
      </c>
      <c r="AX4" s="13">
        <v>20</v>
      </c>
      <c r="AY4" s="13">
        <v>20</v>
      </c>
      <c r="AZ4" s="13">
        <v>21</v>
      </c>
      <c r="BA4" s="13">
        <v>22</v>
      </c>
      <c r="BB4" s="13">
        <v>23</v>
      </c>
    </row>
    <row r="5" spans="1:54" x14ac:dyDescent="0.25">
      <c r="A5" s="15" t="s">
        <v>15</v>
      </c>
      <c r="B5" s="14">
        <v>19</v>
      </c>
      <c r="C5" s="14">
        <v>20</v>
      </c>
      <c r="D5" s="14">
        <v>19</v>
      </c>
      <c r="E5" s="14">
        <v>19</v>
      </c>
      <c r="F5" s="14">
        <v>18</v>
      </c>
      <c r="G5" s="14">
        <v>20</v>
      </c>
      <c r="H5" s="14">
        <v>19</v>
      </c>
      <c r="I5" s="14">
        <v>21</v>
      </c>
      <c r="J5" s="14">
        <v>22</v>
      </c>
      <c r="K5" s="14">
        <v>22</v>
      </c>
      <c r="L5" s="14">
        <v>23</v>
      </c>
      <c r="M5" s="14">
        <v>25</v>
      </c>
      <c r="N5" s="14">
        <v>26</v>
      </c>
      <c r="O5" s="14">
        <v>30</v>
      </c>
      <c r="P5" s="14">
        <v>29</v>
      </c>
      <c r="Q5" s="14">
        <v>30</v>
      </c>
      <c r="R5" s="14">
        <v>24</v>
      </c>
      <c r="S5" s="14">
        <v>20</v>
      </c>
      <c r="T5" s="14">
        <v>21</v>
      </c>
      <c r="U5" s="14">
        <v>21</v>
      </c>
      <c r="V5" s="14">
        <v>8</v>
      </c>
      <c r="W5" s="14">
        <v>12</v>
      </c>
      <c r="X5" s="14">
        <v>14</v>
      </c>
      <c r="Y5" s="14">
        <v>8</v>
      </c>
      <c r="Z5" s="14">
        <v>10</v>
      </c>
      <c r="AL5" s="14">
        <v>2014</v>
      </c>
      <c r="AU5" s="13" t="str">
        <f t="shared" si="0"/>
        <v>ACC LtdFixed Cost</v>
      </c>
      <c r="AV5" s="13" t="s">
        <v>7</v>
      </c>
      <c r="AW5" s="13" t="s">
        <v>11</v>
      </c>
      <c r="AX5" s="13">
        <v>27</v>
      </c>
      <c r="AY5" s="13">
        <v>26</v>
      </c>
      <c r="AZ5" s="13">
        <v>29</v>
      </c>
      <c r="BA5" s="13">
        <v>29</v>
      </c>
      <c r="BB5" s="13">
        <v>30</v>
      </c>
    </row>
    <row r="6" spans="1:54" x14ac:dyDescent="0.25">
      <c r="A6" s="15" t="s">
        <v>13</v>
      </c>
      <c r="B6" s="14">
        <v>24</v>
      </c>
      <c r="C6" s="14">
        <v>22</v>
      </c>
      <c r="D6" s="14">
        <v>22</v>
      </c>
      <c r="E6" s="14">
        <v>24</v>
      </c>
      <c r="F6" s="14">
        <v>24</v>
      </c>
      <c r="G6" s="14">
        <v>22</v>
      </c>
      <c r="H6" s="14">
        <v>20</v>
      </c>
      <c r="I6" s="14">
        <v>21</v>
      </c>
      <c r="J6" s="14">
        <v>23</v>
      </c>
      <c r="K6" s="14">
        <v>24</v>
      </c>
      <c r="L6" s="14">
        <v>16</v>
      </c>
      <c r="M6" s="14">
        <v>17</v>
      </c>
      <c r="N6" s="14">
        <v>18</v>
      </c>
      <c r="O6" s="14">
        <v>19</v>
      </c>
      <c r="P6" s="14">
        <v>18</v>
      </c>
      <c r="Q6" s="14">
        <v>23</v>
      </c>
      <c r="R6" s="14">
        <v>24</v>
      </c>
      <c r="S6" s="14">
        <v>21</v>
      </c>
      <c r="T6" s="14">
        <v>20</v>
      </c>
      <c r="U6" s="14">
        <v>21</v>
      </c>
      <c r="V6" s="14">
        <v>17</v>
      </c>
      <c r="W6" s="14">
        <v>17</v>
      </c>
      <c r="X6" s="14">
        <v>8</v>
      </c>
      <c r="Y6" s="14">
        <v>9</v>
      </c>
      <c r="Z6" s="14">
        <v>9</v>
      </c>
      <c r="AL6" s="14">
        <v>2015</v>
      </c>
      <c r="AU6" s="13" t="str">
        <f t="shared" si="0"/>
        <v>ACC LtdProfit</v>
      </c>
      <c r="AV6" s="13" t="s">
        <v>7</v>
      </c>
      <c r="AW6" s="13" t="s">
        <v>12</v>
      </c>
      <c r="AX6" s="13">
        <v>15</v>
      </c>
      <c r="AY6" s="13">
        <v>15</v>
      </c>
      <c r="AZ6" s="13">
        <v>7</v>
      </c>
      <c r="BA6" s="13">
        <v>8</v>
      </c>
      <c r="BB6" s="13">
        <v>8</v>
      </c>
    </row>
    <row r="7" spans="1:54" x14ac:dyDescent="0.25">
      <c r="AU7" s="13" t="str">
        <f t="shared" si="0"/>
        <v>Ultratech CementOther variable cost</v>
      </c>
      <c r="AV7" s="13" t="s">
        <v>13</v>
      </c>
      <c r="AW7" s="13" t="s">
        <v>8</v>
      </c>
      <c r="AX7" s="13">
        <v>16</v>
      </c>
      <c r="AY7" s="13">
        <v>17</v>
      </c>
      <c r="AZ7" s="13">
        <v>18</v>
      </c>
      <c r="BA7" s="13">
        <v>19</v>
      </c>
      <c r="BB7" s="13">
        <v>18</v>
      </c>
    </row>
    <row r="8" spans="1:54" ht="15" x14ac:dyDescent="0.25">
      <c r="AM8" s="12"/>
      <c r="AN8" s="12"/>
      <c r="AO8" s="12"/>
      <c r="AP8" s="12"/>
      <c r="AQ8" s="12"/>
      <c r="AR8" s="12"/>
      <c r="AS8" s="12"/>
      <c r="AU8" s="13" t="str">
        <f t="shared" si="0"/>
        <v>Ultratech CementPower &amp; Fuel</v>
      </c>
      <c r="AV8" s="13" t="s">
        <v>13</v>
      </c>
      <c r="AW8" s="13" t="s">
        <v>9</v>
      </c>
      <c r="AX8" s="13">
        <v>23</v>
      </c>
      <c r="AY8" s="13">
        <v>24</v>
      </c>
      <c r="AZ8" s="13">
        <v>21</v>
      </c>
      <c r="BA8" s="13">
        <v>20</v>
      </c>
      <c r="BB8" s="13">
        <v>21</v>
      </c>
    </row>
    <row r="9" spans="1:54" ht="15" x14ac:dyDescent="0.25">
      <c r="AM9" s="12" t="s">
        <v>29</v>
      </c>
      <c r="AN9" s="12"/>
      <c r="AO9" s="12"/>
      <c r="AP9" s="12"/>
      <c r="AQ9" s="12"/>
      <c r="AR9" s="12"/>
      <c r="AS9" s="12"/>
      <c r="AU9" s="13" t="str">
        <f t="shared" si="0"/>
        <v>Ultratech CementFreight &amp; Forwarding</v>
      </c>
      <c r="AV9" s="13" t="s">
        <v>13</v>
      </c>
      <c r="AW9" s="13" t="s">
        <v>10</v>
      </c>
      <c r="AX9" s="13">
        <v>22</v>
      </c>
      <c r="AY9" s="13">
        <v>20</v>
      </c>
      <c r="AZ9" s="13">
        <v>21</v>
      </c>
      <c r="BA9" s="13">
        <v>23</v>
      </c>
      <c r="BB9" s="13">
        <v>24</v>
      </c>
    </row>
    <row r="10" spans="1:54" ht="15" x14ac:dyDescent="0.25">
      <c r="A10" s="15" t="s">
        <v>0</v>
      </c>
      <c r="B10" s="14" t="s">
        <v>11</v>
      </c>
      <c r="C10" s="14" t="s">
        <v>11</v>
      </c>
      <c r="D10" s="14" t="s">
        <v>11</v>
      </c>
      <c r="E10" s="14" t="s">
        <v>11</v>
      </c>
      <c r="F10" s="14" t="s">
        <v>11</v>
      </c>
      <c r="G10" s="16"/>
      <c r="H10" s="16"/>
      <c r="I10" s="14" t="s">
        <v>10</v>
      </c>
      <c r="J10" s="14" t="s">
        <v>10</v>
      </c>
      <c r="K10" s="14" t="s">
        <v>10</v>
      </c>
      <c r="L10" s="14" t="s">
        <v>10</v>
      </c>
      <c r="M10" s="14" t="s">
        <v>10</v>
      </c>
      <c r="N10" s="16"/>
      <c r="O10" s="16"/>
      <c r="P10" s="14" t="s">
        <v>8</v>
      </c>
      <c r="Q10" s="14" t="s">
        <v>8</v>
      </c>
      <c r="R10" s="14" t="s">
        <v>8</v>
      </c>
      <c r="S10" s="14" t="s">
        <v>8</v>
      </c>
      <c r="T10" s="14" t="s">
        <v>8</v>
      </c>
      <c r="U10" s="16"/>
      <c r="V10" s="16"/>
      <c r="W10" s="14" t="s">
        <v>9</v>
      </c>
      <c r="X10" s="14" t="s">
        <v>9</v>
      </c>
      <c r="Y10" s="14" t="s">
        <v>9</v>
      </c>
      <c r="Z10" s="14" t="s">
        <v>9</v>
      </c>
      <c r="AA10" s="14" t="s">
        <v>9</v>
      </c>
      <c r="AB10" s="16"/>
      <c r="AC10" s="16"/>
      <c r="AD10" s="14" t="s">
        <v>12</v>
      </c>
      <c r="AE10" s="14" t="s">
        <v>12</v>
      </c>
      <c r="AF10" s="14" t="s">
        <v>12</v>
      </c>
      <c r="AG10" s="14" t="s">
        <v>12</v>
      </c>
      <c r="AH10" s="14" t="s">
        <v>12</v>
      </c>
      <c r="AM10" s="12">
        <v>2015</v>
      </c>
      <c r="AN10" s="12"/>
      <c r="AO10" s="12"/>
      <c r="AP10" s="12"/>
      <c r="AQ10" s="12"/>
      <c r="AR10" s="12"/>
      <c r="AS10" s="12"/>
      <c r="AU10" s="13" t="str">
        <f t="shared" si="0"/>
        <v>Ultratech CementFixed Cost</v>
      </c>
      <c r="AV10" s="13" t="s">
        <v>13</v>
      </c>
      <c r="AW10" s="13" t="s">
        <v>11</v>
      </c>
      <c r="AX10" s="13">
        <v>24</v>
      </c>
      <c r="AY10" s="13">
        <v>22</v>
      </c>
      <c r="AZ10" s="13">
        <v>22</v>
      </c>
      <c r="BA10" s="13">
        <v>24</v>
      </c>
      <c r="BB10" s="13">
        <v>24</v>
      </c>
    </row>
    <row r="11" spans="1:54" ht="15" x14ac:dyDescent="0.25">
      <c r="A11" s="15" t="s">
        <v>29</v>
      </c>
      <c r="B11" s="14">
        <v>2011</v>
      </c>
      <c r="C11" s="14">
        <v>2012</v>
      </c>
      <c r="D11" s="14">
        <v>2013</v>
      </c>
      <c r="E11" s="14">
        <v>2014</v>
      </c>
      <c r="F11" s="14">
        <v>2015</v>
      </c>
      <c r="G11" s="16"/>
      <c r="H11" s="16"/>
      <c r="I11" s="14">
        <v>2011</v>
      </c>
      <c r="J11" s="14">
        <v>2012</v>
      </c>
      <c r="K11" s="14">
        <v>2013</v>
      </c>
      <c r="L11" s="14">
        <v>2014</v>
      </c>
      <c r="M11" s="14">
        <v>2015</v>
      </c>
      <c r="N11" s="16"/>
      <c r="O11" s="16"/>
      <c r="P11" s="14">
        <v>2011</v>
      </c>
      <c r="Q11" s="14">
        <v>2012</v>
      </c>
      <c r="R11" s="14">
        <v>2013</v>
      </c>
      <c r="S11" s="14">
        <v>2014</v>
      </c>
      <c r="T11" s="14">
        <v>2015</v>
      </c>
      <c r="U11" s="16"/>
      <c r="V11" s="16"/>
      <c r="W11" s="14">
        <v>2011</v>
      </c>
      <c r="X11" s="14">
        <v>2012</v>
      </c>
      <c r="Y11" s="14">
        <v>2013</v>
      </c>
      <c r="Z11" s="14">
        <v>2014</v>
      </c>
      <c r="AA11" s="14">
        <v>2015</v>
      </c>
      <c r="AB11" s="16"/>
      <c r="AC11" s="16"/>
      <c r="AD11" s="14">
        <v>2011</v>
      </c>
      <c r="AE11" s="14">
        <v>2012</v>
      </c>
      <c r="AF11" s="14">
        <v>2013</v>
      </c>
      <c r="AG11" s="14">
        <v>2014</v>
      </c>
      <c r="AH11" s="14">
        <v>2015</v>
      </c>
      <c r="AM11"/>
      <c r="AN11"/>
      <c r="AO11"/>
      <c r="AP11"/>
      <c r="AQ11"/>
      <c r="AR11"/>
      <c r="AS11"/>
      <c r="AU11" s="13" t="str">
        <f t="shared" si="0"/>
        <v>Ultratech CementProfit</v>
      </c>
      <c r="AV11" s="13" t="s">
        <v>13</v>
      </c>
      <c r="AW11" s="13" t="s">
        <v>12</v>
      </c>
      <c r="AX11" s="13">
        <v>17</v>
      </c>
      <c r="AY11" s="13">
        <v>17</v>
      </c>
      <c r="AZ11" s="13">
        <v>8</v>
      </c>
      <c r="BA11" s="13">
        <v>9</v>
      </c>
      <c r="BB11" s="13">
        <v>9</v>
      </c>
    </row>
    <row r="12" spans="1:54" ht="15" x14ac:dyDescent="0.25">
      <c r="A12" s="15" t="s">
        <v>7</v>
      </c>
      <c r="B12" s="14">
        <v>27</v>
      </c>
      <c r="C12" s="14">
        <v>26</v>
      </c>
      <c r="D12" s="14">
        <v>29</v>
      </c>
      <c r="E12" s="14">
        <v>29</v>
      </c>
      <c r="F12" s="14">
        <v>30</v>
      </c>
      <c r="G12" s="16"/>
      <c r="H12" s="16"/>
      <c r="I12" s="14">
        <v>20</v>
      </c>
      <c r="J12" s="14">
        <v>20</v>
      </c>
      <c r="K12" s="14">
        <v>21</v>
      </c>
      <c r="L12" s="14">
        <v>22</v>
      </c>
      <c r="M12" s="14">
        <v>23</v>
      </c>
      <c r="N12" s="16"/>
      <c r="O12" s="16"/>
      <c r="P12" s="14">
        <v>15</v>
      </c>
      <c r="Q12" s="14">
        <v>18</v>
      </c>
      <c r="R12" s="14">
        <v>22</v>
      </c>
      <c r="S12" s="14">
        <v>20</v>
      </c>
      <c r="T12" s="14">
        <v>19</v>
      </c>
      <c r="U12" s="16"/>
      <c r="V12" s="16"/>
      <c r="W12" s="14">
        <v>23</v>
      </c>
      <c r="X12" s="14">
        <v>21</v>
      </c>
      <c r="Y12" s="14">
        <v>21</v>
      </c>
      <c r="Z12" s="14">
        <v>21</v>
      </c>
      <c r="AA12" s="14">
        <v>20</v>
      </c>
      <c r="AB12" s="16"/>
      <c r="AC12" s="16"/>
      <c r="AD12" s="14">
        <v>15</v>
      </c>
      <c r="AE12" s="14">
        <v>15</v>
      </c>
      <c r="AF12" s="14">
        <v>7</v>
      </c>
      <c r="AG12" s="14">
        <v>8</v>
      </c>
      <c r="AH12" s="14">
        <v>8</v>
      </c>
      <c r="AM12"/>
      <c r="AN12"/>
      <c r="AO12"/>
      <c r="AP12"/>
      <c r="AQ12"/>
      <c r="AR12"/>
      <c r="AS12"/>
      <c r="AU12" s="13" t="str">
        <f t="shared" si="0"/>
        <v>Ambuja CementOther variable cost</v>
      </c>
      <c r="AV12" s="13" t="s">
        <v>14</v>
      </c>
      <c r="AW12" s="13" t="s">
        <v>8</v>
      </c>
      <c r="AX12" s="13">
        <v>11</v>
      </c>
      <c r="AY12" s="13">
        <v>9</v>
      </c>
      <c r="AZ12" s="13">
        <v>13</v>
      </c>
      <c r="BA12" s="13">
        <v>12</v>
      </c>
      <c r="BB12" s="13">
        <v>11</v>
      </c>
    </row>
    <row r="13" spans="1:54" ht="15" x14ac:dyDescent="0.25">
      <c r="A13" s="15" t="s">
        <v>14</v>
      </c>
      <c r="B13" s="14">
        <v>25</v>
      </c>
      <c r="C13" s="14">
        <v>25</v>
      </c>
      <c r="D13" s="14">
        <v>27</v>
      </c>
      <c r="E13" s="14">
        <v>27</v>
      </c>
      <c r="F13" s="14">
        <v>30</v>
      </c>
      <c r="G13" s="16"/>
      <c r="H13" s="16"/>
      <c r="I13" s="14">
        <v>23</v>
      </c>
      <c r="J13" s="14">
        <v>23</v>
      </c>
      <c r="K13" s="14">
        <v>25</v>
      </c>
      <c r="L13" s="14">
        <v>24</v>
      </c>
      <c r="M13" s="14">
        <v>27</v>
      </c>
      <c r="N13" s="16"/>
      <c r="O13" s="16"/>
      <c r="P13" s="14">
        <v>11</v>
      </c>
      <c r="Q13" s="14">
        <v>9</v>
      </c>
      <c r="R13" s="14">
        <v>13</v>
      </c>
      <c r="S13" s="14">
        <v>12</v>
      </c>
      <c r="T13" s="14">
        <v>11</v>
      </c>
      <c r="U13" s="16"/>
      <c r="V13" s="16"/>
      <c r="W13" s="14">
        <v>23</v>
      </c>
      <c r="X13" s="14">
        <v>24</v>
      </c>
      <c r="Y13" s="14">
        <v>22</v>
      </c>
      <c r="Z13" s="14">
        <v>23</v>
      </c>
      <c r="AA13" s="14">
        <v>22</v>
      </c>
      <c r="AB13" s="16"/>
      <c r="AC13" s="16"/>
      <c r="AD13" s="14">
        <v>18</v>
      </c>
      <c r="AE13" s="14">
        <v>19</v>
      </c>
      <c r="AF13" s="14">
        <v>13</v>
      </c>
      <c r="AG13" s="14">
        <v>14</v>
      </c>
      <c r="AH13" s="14">
        <v>10</v>
      </c>
      <c r="AM13"/>
      <c r="AN13"/>
      <c r="AO13"/>
      <c r="AP13"/>
      <c r="AQ13"/>
      <c r="AR13"/>
      <c r="AS13"/>
      <c r="AU13" s="13" t="str">
        <f t="shared" si="0"/>
        <v>Ambuja CementPower &amp; Fuel</v>
      </c>
      <c r="AV13" s="13" t="s">
        <v>14</v>
      </c>
      <c r="AW13" s="13" t="s">
        <v>9</v>
      </c>
      <c r="AX13" s="13">
        <v>23</v>
      </c>
      <c r="AY13" s="13">
        <v>24</v>
      </c>
      <c r="AZ13" s="13">
        <v>22</v>
      </c>
      <c r="BA13" s="13">
        <v>23</v>
      </c>
      <c r="BB13" s="13">
        <v>22</v>
      </c>
    </row>
    <row r="14" spans="1:54" ht="15" x14ac:dyDescent="0.25">
      <c r="A14" s="15" t="s">
        <v>15</v>
      </c>
      <c r="B14" s="14">
        <v>19</v>
      </c>
      <c r="C14" s="14">
        <v>20</v>
      </c>
      <c r="D14" s="14">
        <v>19</v>
      </c>
      <c r="E14" s="14">
        <v>19</v>
      </c>
      <c r="F14" s="14">
        <v>18</v>
      </c>
      <c r="G14" s="16"/>
      <c r="H14" s="16"/>
      <c r="I14" s="14">
        <v>20</v>
      </c>
      <c r="J14" s="14">
        <v>19</v>
      </c>
      <c r="K14" s="14">
        <v>21</v>
      </c>
      <c r="L14" s="14">
        <v>22</v>
      </c>
      <c r="M14" s="14">
        <v>22</v>
      </c>
      <c r="N14" s="16"/>
      <c r="O14" s="16"/>
      <c r="P14" s="14">
        <v>23</v>
      </c>
      <c r="Q14" s="14">
        <v>25</v>
      </c>
      <c r="R14" s="14">
        <v>26</v>
      </c>
      <c r="S14" s="14">
        <v>30</v>
      </c>
      <c r="T14" s="14">
        <v>29</v>
      </c>
      <c r="U14" s="16"/>
      <c r="V14" s="16"/>
      <c r="W14" s="14">
        <v>30</v>
      </c>
      <c r="X14" s="14">
        <v>24</v>
      </c>
      <c r="Y14" s="14">
        <v>20</v>
      </c>
      <c r="Z14" s="14">
        <v>21</v>
      </c>
      <c r="AA14" s="14">
        <v>21</v>
      </c>
      <c r="AB14" s="16"/>
      <c r="AC14" s="16"/>
      <c r="AD14" s="14">
        <v>8</v>
      </c>
      <c r="AE14" s="14">
        <v>12</v>
      </c>
      <c r="AF14" s="14">
        <v>14</v>
      </c>
      <c r="AG14" s="14">
        <v>8</v>
      </c>
      <c r="AH14" s="14">
        <v>10</v>
      </c>
      <c r="AM14"/>
      <c r="AN14"/>
      <c r="AO14"/>
      <c r="AP14"/>
      <c r="AQ14"/>
      <c r="AR14"/>
      <c r="AS14"/>
      <c r="AU14" s="13" t="str">
        <f t="shared" si="0"/>
        <v>Ambuja CementFreight &amp; Forwarding</v>
      </c>
      <c r="AV14" s="13" t="s">
        <v>14</v>
      </c>
      <c r="AW14" s="13" t="s">
        <v>10</v>
      </c>
      <c r="AX14" s="13">
        <v>23</v>
      </c>
      <c r="AY14" s="13">
        <v>23</v>
      </c>
      <c r="AZ14" s="13">
        <v>25</v>
      </c>
      <c r="BA14" s="13">
        <v>24</v>
      </c>
      <c r="BB14" s="13">
        <v>27</v>
      </c>
    </row>
    <row r="15" spans="1:54" ht="15" x14ac:dyDescent="0.25">
      <c r="A15" s="15" t="s">
        <v>13</v>
      </c>
      <c r="B15" s="14">
        <v>24</v>
      </c>
      <c r="C15" s="14">
        <v>22</v>
      </c>
      <c r="D15" s="14">
        <v>22</v>
      </c>
      <c r="E15" s="14">
        <v>24</v>
      </c>
      <c r="F15" s="14">
        <v>24</v>
      </c>
      <c r="G15" s="16"/>
      <c r="H15" s="16"/>
      <c r="I15" s="14">
        <v>22</v>
      </c>
      <c r="J15" s="14">
        <v>20</v>
      </c>
      <c r="K15" s="14">
        <v>21</v>
      </c>
      <c r="L15" s="14">
        <v>23</v>
      </c>
      <c r="M15" s="14">
        <v>24</v>
      </c>
      <c r="N15" s="16"/>
      <c r="O15" s="16"/>
      <c r="P15" s="14">
        <v>16</v>
      </c>
      <c r="Q15" s="14">
        <v>17</v>
      </c>
      <c r="R15" s="14">
        <v>18</v>
      </c>
      <c r="S15" s="14">
        <v>19</v>
      </c>
      <c r="T15" s="14">
        <v>18</v>
      </c>
      <c r="U15" s="16"/>
      <c r="V15" s="16"/>
      <c r="W15" s="14">
        <v>23</v>
      </c>
      <c r="X15" s="14">
        <v>24</v>
      </c>
      <c r="Y15" s="14">
        <v>21</v>
      </c>
      <c r="Z15" s="14">
        <v>20</v>
      </c>
      <c r="AA15" s="14">
        <v>21</v>
      </c>
      <c r="AB15" s="16"/>
      <c r="AC15" s="16"/>
      <c r="AD15" s="14">
        <v>17</v>
      </c>
      <c r="AE15" s="14">
        <v>17</v>
      </c>
      <c r="AF15" s="14">
        <v>8</v>
      </c>
      <c r="AG15" s="14">
        <v>9</v>
      </c>
      <c r="AH15" s="14">
        <v>9</v>
      </c>
      <c r="AM15"/>
      <c r="AN15"/>
      <c r="AO15"/>
      <c r="AP15"/>
      <c r="AQ15"/>
      <c r="AR15"/>
      <c r="AS15"/>
      <c r="AU15" s="13" t="str">
        <f t="shared" si="0"/>
        <v>Ambuja CementFixed Cost</v>
      </c>
      <c r="AV15" s="13" t="s">
        <v>14</v>
      </c>
      <c r="AW15" s="13" t="s">
        <v>11</v>
      </c>
      <c r="AX15" s="13">
        <v>25</v>
      </c>
      <c r="AY15" s="13">
        <v>25</v>
      </c>
      <c r="AZ15" s="13">
        <v>27</v>
      </c>
      <c r="BA15" s="13">
        <v>27</v>
      </c>
      <c r="BB15" s="13">
        <v>30</v>
      </c>
    </row>
    <row r="16" spans="1:54" ht="15" x14ac:dyDescent="0.25">
      <c r="AM16" s="12"/>
      <c r="AN16" s="12"/>
      <c r="AO16" s="12"/>
      <c r="AP16" s="12"/>
      <c r="AQ16" s="12"/>
      <c r="AR16" s="12"/>
      <c r="AS16" s="12"/>
      <c r="AU16" s="13" t="str">
        <f t="shared" si="0"/>
        <v>Ambuja CementProfit</v>
      </c>
      <c r="AV16" s="13" t="s">
        <v>14</v>
      </c>
      <c r="AW16" s="13" t="s">
        <v>12</v>
      </c>
      <c r="AX16" s="13">
        <v>18</v>
      </c>
      <c r="AY16" s="13">
        <v>19</v>
      </c>
      <c r="AZ16" s="13">
        <v>13</v>
      </c>
      <c r="BA16" s="13">
        <v>14</v>
      </c>
      <c r="BB16" s="13">
        <v>10</v>
      </c>
    </row>
    <row r="17" spans="1:54" ht="15" x14ac:dyDescent="0.25">
      <c r="AM17" s="12"/>
      <c r="AN17" s="12"/>
      <c r="AO17" s="12"/>
      <c r="AP17" s="12"/>
      <c r="AQ17" s="12"/>
      <c r="AR17" s="12"/>
      <c r="AS17" s="12"/>
      <c r="AU17" s="13" t="str">
        <f t="shared" si="0"/>
        <v>JK Lakshmi CementOther variable cost</v>
      </c>
      <c r="AV17" s="13" t="s">
        <v>15</v>
      </c>
      <c r="AW17" s="13" t="s">
        <v>8</v>
      </c>
      <c r="AX17" s="13">
        <v>23</v>
      </c>
      <c r="AY17" s="13">
        <v>25</v>
      </c>
      <c r="AZ17" s="13">
        <v>26</v>
      </c>
      <c r="BA17" s="13">
        <v>30</v>
      </c>
      <c r="BB17" s="13">
        <v>29</v>
      </c>
    </row>
    <row r="18" spans="1:54" s="17" customFormat="1" ht="15" x14ac:dyDescent="0.25">
      <c r="A18" s="17" t="s">
        <v>28</v>
      </c>
      <c r="B18" s="20">
        <f t="shared" ref="B18:AH18" si="1">IF(OR(B11=2011,B11=2015),B11,"")</f>
        <v>2011</v>
      </c>
      <c r="C18" s="20" t="str">
        <f t="shared" si="1"/>
        <v/>
      </c>
      <c r="D18" s="20" t="str">
        <f t="shared" si="1"/>
        <v/>
      </c>
      <c r="E18" s="20" t="str">
        <f t="shared" si="1"/>
        <v/>
      </c>
      <c r="F18" s="20">
        <f t="shared" si="1"/>
        <v>2015</v>
      </c>
      <c r="G18" s="20" t="str">
        <f t="shared" si="1"/>
        <v/>
      </c>
      <c r="H18" s="20" t="str">
        <f t="shared" si="1"/>
        <v/>
      </c>
      <c r="I18" s="20">
        <f t="shared" si="1"/>
        <v>2011</v>
      </c>
      <c r="J18" s="20" t="str">
        <f t="shared" si="1"/>
        <v/>
      </c>
      <c r="K18" s="20" t="str">
        <f t="shared" si="1"/>
        <v/>
      </c>
      <c r="L18" s="20" t="str">
        <f t="shared" si="1"/>
        <v/>
      </c>
      <c r="M18" s="20">
        <f t="shared" si="1"/>
        <v>2015</v>
      </c>
      <c r="N18" s="20" t="str">
        <f t="shared" si="1"/>
        <v/>
      </c>
      <c r="O18" s="20" t="str">
        <f t="shared" si="1"/>
        <v/>
      </c>
      <c r="P18" s="20">
        <f t="shared" si="1"/>
        <v>2011</v>
      </c>
      <c r="Q18" s="20" t="str">
        <f t="shared" si="1"/>
        <v/>
      </c>
      <c r="R18" s="20" t="str">
        <f t="shared" si="1"/>
        <v/>
      </c>
      <c r="S18" s="20" t="str">
        <f t="shared" si="1"/>
        <v/>
      </c>
      <c r="T18" s="20">
        <f t="shared" si="1"/>
        <v>2015</v>
      </c>
      <c r="U18" s="20" t="str">
        <f t="shared" si="1"/>
        <v/>
      </c>
      <c r="V18" s="20" t="str">
        <f t="shared" si="1"/>
        <v/>
      </c>
      <c r="W18" s="20">
        <f t="shared" si="1"/>
        <v>2011</v>
      </c>
      <c r="X18" s="20" t="str">
        <f t="shared" si="1"/>
        <v/>
      </c>
      <c r="Y18" s="20" t="str">
        <f t="shared" si="1"/>
        <v/>
      </c>
      <c r="Z18" s="20" t="str">
        <f t="shared" si="1"/>
        <v/>
      </c>
      <c r="AA18" s="20">
        <f t="shared" si="1"/>
        <v>2015</v>
      </c>
      <c r="AB18" s="20" t="str">
        <f t="shared" si="1"/>
        <v/>
      </c>
      <c r="AC18" s="20" t="str">
        <f t="shared" si="1"/>
        <v/>
      </c>
      <c r="AD18" s="20">
        <f t="shared" si="1"/>
        <v>2011</v>
      </c>
      <c r="AE18" s="20" t="str">
        <f t="shared" si="1"/>
        <v/>
      </c>
      <c r="AF18" s="20" t="str">
        <f t="shared" si="1"/>
        <v/>
      </c>
      <c r="AG18" s="20" t="str">
        <f t="shared" si="1"/>
        <v/>
      </c>
      <c r="AH18" s="20">
        <f t="shared" si="1"/>
        <v>2015</v>
      </c>
      <c r="AM18" s="18"/>
      <c r="AN18" s="18"/>
      <c r="AO18" s="18"/>
      <c r="AP18" s="18"/>
      <c r="AQ18" s="18"/>
      <c r="AR18" s="18"/>
      <c r="AS18" s="18"/>
      <c r="AU18" s="13" t="str">
        <f t="shared" si="0"/>
        <v>JK Lakshmi CementPower &amp; Fuel</v>
      </c>
      <c r="AV18" s="17" t="s">
        <v>15</v>
      </c>
      <c r="AW18" s="17" t="s">
        <v>9</v>
      </c>
      <c r="AX18" s="17">
        <v>30</v>
      </c>
      <c r="AY18" s="17">
        <v>24</v>
      </c>
      <c r="AZ18" s="17">
        <v>20</v>
      </c>
      <c r="BA18" s="17">
        <v>21</v>
      </c>
      <c r="BB18" s="17">
        <v>21</v>
      </c>
    </row>
    <row r="19" spans="1:54" s="17" customFormat="1" ht="15" x14ac:dyDescent="0.25">
      <c r="A19" s="19" t="s">
        <v>7</v>
      </c>
      <c r="B19" s="20"/>
      <c r="C19" s="20"/>
      <c r="D19" s="20"/>
      <c r="E19" s="20"/>
      <c r="F19" s="20"/>
      <c r="G19" s="20"/>
      <c r="H19" s="20"/>
      <c r="I19" s="20"/>
      <c r="J19" s="20"/>
      <c r="K19" s="20"/>
      <c r="L19" s="20"/>
      <c r="M19" s="20"/>
      <c r="N19" s="20"/>
      <c r="O19" s="20"/>
      <c r="P19" s="20"/>
      <c r="Q19" s="20"/>
      <c r="R19" s="20"/>
      <c r="S19" s="20"/>
      <c r="T19" s="20"/>
      <c r="U19" s="20"/>
      <c r="V19" s="20"/>
      <c r="W19" s="20"/>
      <c r="X19" s="20"/>
      <c r="Y19" s="20"/>
      <c r="Z19" s="20"/>
      <c r="AM19" s="18"/>
      <c r="AN19" s="18"/>
      <c r="AO19" s="18"/>
      <c r="AP19" s="18"/>
      <c r="AQ19" s="18"/>
      <c r="AR19" s="18"/>
      <c r="AS19" s="18"/>
      <c r="AU19" s="13" t="str">
        <f t="shared" si="0"/>
        <v>JK Lakshmi CementFreight &amp; Forwarding</v>
      </c>
      <c r="AV19" s="17" t="s">
        <v>15</v>
      </c>
      <c r="AW19" s="17" t="s">
        <v>10</v>
      </c>
      <c r="AX19" s="17">
        <v>20</v>
      </c>
      <c r="AY19" s="17">
        <v>19</v>
      </c>
      <c r="AZ19" s="17">
        <v>21</v>
      </c>
      <c r="BA19" s="17">
        <v>22</v>
      </c>
      <c r="BB19" s="17">
        <v>22</v>
      </c>
    </row>
    <row r="20" spans="1:54" s="17" customFormat="1" ht="15" x14ac:dyDescent="0.25">
      <c r="A20" s="17" t="s">
        <v>33</v>
      </c>
      <c r="B20" s="20">
        <f>IF(B$18&lt;&gt;"",B12,NA())</f>
        <v>27</v>
      </c>
      <c r="C20" s="20" t="e">
        <f t="shared" ref="C20:AH20" si="2">IF(C$18&lt;&gt;"",C12,NA())</f>
        <v>#N/A</v>
      </c>
      <c r="D20" s="20" t="e">
        <f t="shared" si="2"/>
        <v>#N/A</v>
      </c>
      <c r="E20" s="20" t="e">
        <f t="shared" si="2"/>
        <v>#N/A</v>
      </c>
      <c r="F20" s="20">
        <f t="shared" si="2"/>
        <v>30</v>
      </c>
      <c r="G20" s="20" t="e">
        <f t="shared" si="2"/>
        <v>#N/A</v>
      </c>
      <c r="H20" s="20" t="e">
        <f t="shared" si="2"/>
        <v>#N/A</v>
      </c>
      <c r="I20" s="20">
        <f t="shared" si="2"/>
        <v>20</v>
      </c>
      <c r="J20" s="20" t="e">
        <f t="shared" si="2"/>
        <v>#N/A</v>
      </c>
      <c r="K20" s="20" t="e">
        <f t="shared" si="2"/>
        <v>#N/A</v>
      </c>
      <c r="L20" s="20" t="e">
        <f t="shared" si="2"/>
        <v>#N/A</v>
      </c>
      <c r="M20" s="20">
        <f t="shared" si="2"/>
        <v>23</v>
      </c>
      <c r="N20" s="20" t="e">
        <f t="shared" si="2"/>
        <v>#N/A</v>
      </c>
      <c r="O20" s="20" t="e">
        <f t="shared" si="2"/>
        <v>#N/A</v>
      </c>
      <c r="P20" s="20">
        <f t="shared" si="2"/>
        <v>15</v>
      </c>
      <c r="Q20" s="20" t="e">
        <f t="shared" si="2"/>
        <v>#N/A</v>
      </c>
      <c r="R20" s="20" t="e">
        <f t="shared" si="2"/>
        <v>#N/A</v>
      </c>
      <c r="S20" s="20" t="e">
        <f t="shared" si="2"/>
        <v>#N/A</v>
      </c>
      <c r="T20" s="20">
        <f t="shared" si="2"/>
        <v>19</v>
      </c>
      <c r="U20" s="20" t="e">
        <f t="shared" si="2"/>
        <v>#N/A</v>
      </c>
      <c r="V20" s="20" t="e">
        <f t="shared" si="2"/>
        <v>#N/A</v>
      </c>
      <c r="W20" s="20">
        <f t="shared" si="2"/>
        <v>23</v>
      </c>
      <c r="X20" s="20" t="e">
        <f t="shared" si="2"/>
        <v>#N/A</v>
      </c>
      <c r="Y20" s="20" t="e">
        <f t="shared" si="2"/>
        <v>#N/A</v>
      </c>
      <c r="Z20" s="20" t="e">
        <f t="shared" si="2"/>
        <v>#N/A</v>
      </c>
      <c r="AA20" s="20">
        <f t="shared" si="2"/>
        <v>20</v>
      </c>
      <c r="AB20" s="20" t="e">
        <f t="shared" si="2"/>
        <v>#N/A</v>
      </c>
      <c r="AC20" s="20" t="e">
        <f t="shared" si="2"/>
        <v>#N/A</v>
      </c>
      <c r="AD20" s="20">
        <f t="shared" si="2"/>
        <v>15</v>
      </c>
      <c r="AE20" s="20" t="e">
        <f t="shared" si="2"/>
        <v>#N/A</v>
      </c>
      <c r="AF20" s="20" t="e">
        <f t="shared" si="2"/>
        <v>#N/A</v>
      </c>
      <c r="AG20" s="20" t="e">
        <f t="shared" si="2"/>
        <v>#N/A</v>
      </c>
      <c r="AH20" s="20">
        <f t="shared" si="2"/>
        <v>8</v>
      </c>
      <c r="AM20" s="18"/>
      <c r="AN20" s="18"/>
      <c r="AO20" s="18"/>
      <c r="AP20" s="18"/>
      <c r="AQ20" s="18"/>
      <c r="AR20" s="18"/>
      <c r="AS20" s="18"/>
      <c r="AU20" s="13" t="str">
        <f t="shared" si="0"/>
        <v>JK Lakshmi CementFixed Cost</v>
      </c>
      <c r="AV20" s="17" t="s">
        <v>15</v>
      </c>
      <c r="AW20" s="17" t="s">
        <v>11</v>
      </c>
      <c r="AX20" s="17">
        <v>19</v>
      </c>
      <c r="AY20" s="17">
        <v>20</v>
      </c>
      <c r="AZ20" s="17">
        <v>19</v>
      </c>
      <c r="BA20" s="17">
        <v>19</v>
      </c>
      <c r="BB20" s="17">
        <v>18</v>
      </c>
    </row>
    <row r="21" spans="1:54" s="17" customFormat="1" ht="15" x14ac:dyDescent="0.25">
      <c r="A21" s="17" t="s">
        <v>34</v>
      </c>
      <c r="B21" s="20" t="e">
        <f t="shared" ref="B21:AH21" si="3">IF(B$11=Year,B12,NA())</f>
        <v>#N/A</v>
      </c>
      <c r="C21" s="20" t="e">
        <f t="shared" si="3"/>
        <v>#N/A</v>
      </c>
      <c r="D21" s="20" t="e">
        <f t="shared" si="3"/>
        <v>#N/A</v>
      </c>
      <c r="E21" s="20" t="e">
        <f t="shared" si="3"/>
        <v>#N/A</v>
      </c>
      <c r="F21" s="20">
        <f t="shared" si="3"/>
        <v>30</v>
      </c>
      <c r="G21" s="20" t="e">
        <f t="shared" si="3"/>
        <v>#N/A</v>
      </c>
      <c r="H21" s="20" t="e">
        <f t="shared" si="3"/>
        <v>#N/A</v>
      </c>
      <c r="I21" s="20" t="e">
        <f t="shared" si="3"/>
        <v>#N/A</v>
      </c>
      <c r="J21" s="20" t="e">
        <f t="shared" si="3"/>
        <v>#N/A</v>
      </c>
      <c r="K21" s="20" t="e">
        <f t="shared" si="3"/>
        <v>#N/A</v>
      </c>
      <c r="L21" s="20" t="e">
        <f t="shared" si="3"/>
        <v>#N/A</v>
      </c>
      <c r="M21" s="20">
        <f t="shared" si="3"/>
        <v>23</v>
      </c>
      <c r="N21" s="20" t="e">
        <f t="shared" si="3"/>
        <v>#N/A</v>
      </c>
      <c r="O21" s="20" t="e">
        <f t="shared" si="3"/>
        <v>#N/A</v>
      </c>
      <c r="P21" s="20" t="e">
        <f t="shared" si="3"/>
        <v>#N/A</v>
      </c>
      <c r="Q21" s="20" t="e">
        <f t="shared" si="3"/>
        <v>#N/A</v>
      </c>
      <c r="R21" s="20" t="e">
        <f t="shared" si="3"/>
        <v>#N/A</v>
      </c>
      <c r="S21" s="20" t="e">
        <f t="shared" si="3"/>
        <v>#N/A</v>
      </c>
      <c r="T21" s="20">
        <f t="shared" si="3"/>
        <v>19</v>
      </c>
      <c r="U21" s="20" t="e">
        <f t="shared" si="3"/>
        <v>#N/A</v>
      </c>
      <c r="V21" s="20" t="e">
        <f t="shared" si="3"/>
        <v>#N/A</v>
      </c>
      <c r="W21" s="20" t="e">
        <f t="shared" si="3"/>
        <v>#N/A</v>
      </c>
      <c r="X21" s="20" t="e">
        <f t="shared" si="3"/>
        <v>#N/A</v>
      </c>
      <c r="Y21" s="20" t="e">
        <f t="shared" si="3"/>
        <v>#N/A</v>
      </c>
      <c r="Z21" s="20" t="e">
        <f t="shared" si="3"/>
        <v>#N/A</v>
      </c>
      <c r="AA21" s="20">
        <f t="shared" si="3"/>
        <v>20</v>
      </c>
      <c r="AB21" s="20" t="e">
        <f t="shared" si="3"/>
        <v>#N/A</v>
      </c>
      <c r="AC21" s="20" t="e">
        <f t="shared" si="3"/>
        <v>#N/A</v>
      </c>
      <c r="AD21" s="20" t="e">
        <f t="shared" si="3"/>
        <v>#N/A</v>
      </c>
      <c r="AE21" s="20" t="e">
        <f t="shared" si="3"/>
        <v>#N/A</v>
      </c>
      <c r="AF21" s="20" t="e">
        <f t="shared" si="3"/>
        <v>#N/A</v>
      </c>
      <c r="AG21" s="20" t="e">
        <f t="shared" si="3"/>
        <v>#N/A</v>
      </c>
      <c r="AH21" s="20">
        <f t="shared" si="3"/>
        <v>8</v>
      </c>
      <c r="AM21" s="18"/>
      <c r="AN21" s="18"/>
      <c r="AO21" s="18"/>
      <c r="AP21" s="18"/>
      <c r="AQ21" s="18"/>
      <c r="AR21" s="18"/>
      <c r="AS21" s="18"/>
      <c r="AU21" s="13" t="str">
        <f t="shared" si="0"/>
        <v>JK Lakshmi CementProfit</v>
      </c>
      <c r="AV21" s="17" t="s">
        <v>15</v>
      </c>
      <c r="AW21" s="17" t="s">
        <v>12</v>
      </c>
      <c r="AX21" s="17">
        <v>8</v>
      </c>
      <c r="AY21" s="17">
        <v>12</v>
      </c>
      <c r="AZ21" s="17">
        <v>14</v>
      </c>
      <c r="BA21" s="17">
        <v>8</v>
      </c>
      <c r="BB21" s="17">
        <v>10</v>
      </c>
    </row>
    <row r="22" spans="1:54" s="17" customFormat="1" ht="15" x14ac:dyDescent="0.25">
      <c r="A22" s="17" t="s">
        <v>27</v>
      </c>
      <c r="B22" s="20" t="e">
        <f t="shared" ref="B22:AH22" si="4">IF(Year="",B20,B21)</f>
        <v>#N/A</v>
      </c>
      <c r="C22" s="20" t="e">
        <f t="shared" si="4"/>
        <v>#N/A</v>
      </c>
      <c r="D22" s="20" t="e">
        <f t="shared" si="4"/>
        <v>#N/A</v>
      </c>
      <c r="E22" s="20" t="e">
        <f t="shared" si="4"/>
        <v>#N/A</v>
      </c>
      <c r="F22" s="20">
        <f t="shared" si="4"/>
        <v>30</v>
      </c>
      <c r="G22" s="20" t="e">
        <f t="shared" si="4"/>
        <v>#N/A</v>
      </c>
      <c r="H22" s="20" t="e">
        <f t="shared" si="4"/>
        <v>#N/A</v>
      </c>
      <c r="I22" s="20" t="e">
        <f t="shared" si="4"/>
        <v>#N/A</v>
      </c>
      <c r="J22" s="20" t="e">
        <f t="shared" si="4"/>
        <v>#N/A</v>
      </c>
      <c r="K22" s="20" t="e">
        <f t="shared" si="4"/>
        <v>#N/A</v>
      </c>
      <c r="L22" s="20" t="e">
        <f t="shared" si="4"/>
        <v>#N/A</v>
      </c>
      <c r="M22" s="20">
        <f t="shared" si="4"/>
        <v>23</v>
      </c>
      <c r="N22" s="20" t="e">
        <f t="shared" si="4"/>
        <v>#N/A</v>
      </c>
      <c r="O22" s="20" t="e">
        <f t="shared" si="4"/>
        <v>#N/A</v>
      </c>
      <c r="P22" s="20" t="e">
        <f t="shared" si="4"/>
        <v>#N/A</v>
      </c>
      <c r="Q22" s="20" t="e">
        <f t="shared" si="4"/>
        <v>#N/A</v>
      </c>
      <c r="R22" s="20" t="e">
        <f t="shared" si="4"/>
        <v>#N/A</v>
      </c>
      <c r="S22" s="20" t="e">
        <f t="shared" si="4"/>
        <v>#N/A</v>
      </c>
      <c r="T22" s="20">
        <f t="shared" si="4"/>
        <v>19</v>
      </c>
      <c r="U22" s="20" t="e">
        <f t="shared" si="4"/>
        <v>#N/A</v>
      </c>
      <c r="V22" s="20" t="e">
        <f t="shared" si="4"/>
        <v>#N/A</v>
      </c>
      <c r="W22" s="20" t="e">
        <f t="shared" si="4"/>
        <v>#N/A</v>
      </c>
      <c r="X22" s="20" t="e">
        <f t="shared" si="4"/>
        <v>#N/A</v>
      </c>
      <c r="Y22" s="20" t="e">
        <f t="shared" si="4"/>
        <v>#N/A</v>
      </c>
      <c r="Z22" s="20" t="e">
        <f t="shared" si="4"/>
        <v>#N/A</v>
      </c>
      <c r="AA22" s="20">
        <f t="shared" si="4"/>
        <v>20</v>
      </c>
      <c r="AB22" s="20" t="e">
        <f t="shared" si="4"/>
        <v>#N/A</v>
      </c>
      <c r="AC22" s="20" t="e">
        <f t="shared" si="4"/>
        <v>#N/A</v>
      </c>
      <c r="AD22" s="20" t="e">
        <f t="shared" si="4"/>
        <v>#N/A</v>
      </c>
      <c r="AE22" s="20" t="e">
        <f t="shared" si="4"/>
        <v>#N/A</v>
      </c>
      <c r="AF22" s="20" t="e">
        <f t="shared" si="4"/>
        <v>#N/A</v>
      </c>
      <c r="AG22" s="20" t="e">
        <f t="shared" si="4"/>
        <v>#N/A</v>
      </c>
      <c r="AH22" s="20">
        <f t="shared" si="4"/>
        <v>8</v>
      </c>
      <c r="AM22" s="18"/>
      <c r="AN22" s="18"/>
      <c r="AO22" s="18"/>
    </row>
    <row r="23" spans="1:54" s="17" customFormat="1" ht="15" x14ac:dyDescent="0.25">
      <c r="B23" s="20"/>
      <c r="C23" s="20"/>
      <c r="D23" s="20"/>
      <c r="E23" s="20"/>
      <c r="F23" s="20"/>
      <c r="G23" s="20"/>
      <c r="H23" s="20"/>
      <c r="I23" s="20"/>
      <c r="J23" s="20"/>
      <c r="K23" s="20"/>
      <c r="L23" s="20"/>
      <c r="M23" s="20"/>
      <c r="N23" s="20"/>
      <c r="O23" s="20"/>
      <c r="P23" s="20"/>
      <c r="Q23" s="20"/>
      <c r="R23" s="20"/>
      <c r="S23" s="20"/>
      <c r="T23" s="20"/>
      <c r="U23" s="20"/>
      <c r="V23" s="20"/>
      <c r="W23" s="20"/>
      <c r="X23" s="20"/>
      <c r="Y23" s="20"/>
      <c r="Z23" s="20"/>
      <c r="AM23" s="18"/>
      <c r="AN23" s="18"/>
      <c r="AO23" s="18"/>
    </row>
    <row r="24" spans="1:54" s="17" customFormat="1" ht="15" x14ac:dyDescent="0.25">
      <c r="A24" s="19" t="s">
        <v>14</v>
      </c>
      <c r="B24" s="20"/>
      <c r="C24" s="20"/>
      <c r="D24" s="20"/>
      <c r="E24" s="20"/>
      <c r="F24" s="20"/>
      <c r="G24" s="20"/>
      <c r="H24" s="20"/>
      <c r="I24" s="20"/>
      <c r="J24" s="20"/>
      <c r="K24" s="20"/>
      <c r="L24" s="20"/>
      <c r="M24" s="20"/>
      <c r="N24" s="20"/>
      <c r="O24" s="20"/>
      <c r="P24" s="20"/>
      <c r="Q24" s="20"/>
      <c r="R24" s="20"/>
      <c r="S24" s="20"/>
      <c r="T24" s="20"/>
      <c r="U24" s="20"/>
      <c r="V24" s="20"/>
      <c r="W24" s="20"/>
      <c r="X24" s="20"/>
      <c r="Y24" s="20"/>
      <c r="Z24" s="20"/>
      <c r="AM24" s="18"/>
      <c r="AN24" s="18"/>
      <c r="AO24" s="18"/>
    </row>
    <row r="25" spans="1:54" s="17" customFormat="1" ht="15" x14ac:dyDescent="0.25">
      <c r="A25" s="17" t="s">
        <v>33</v>
      </c>
      <c r="B25" s="20">
        <f t="shared" ref="B25:AH25" si="5">IF(B$18&lt;&gt;"",B13,NA())</f>
        <v>25</v>
      </c>
      <c r="C25" s="20" t="e">
        <f t="shared" si="5"/>
        <v>#N/A</v>
      </c>
      <c r="D25" s="20" t="e">
        <f t="shared" si="5"/>
        <v>#N/A</v>
      </c>
      <c r="E25" s="20" t="e">
        <f t="shared" si="5"/>
        <v>#N/A</v>
      </c>
      <c r="F25" s="20">
        <f t="shared" si="5"/>
        <v>30</v>
      </c>
      <c r="G25" s="20" t="e">
        <f t="shared" si="5"/>
        <v>#N/A</v>
      </c>
      <c r="H25" s="20" t="e">
        <f t="shared" si="5"/>
        <v>#N/A</v>
      </c>
      <c r="I25" s="20">
        <f t="shared" si="5"/>
        <v>23</v>
      </c>
      <c r="J25" s="20" t="e">
        <f t="shared" si="5"/>
        <v>#N/A</v>
      </c>
      <c r="K25" s="20" t="e">
        <f t="shared" si="5"/>
        <v>#N/A</v>
      </c>
      <c r="L25" s="20" t="e">
        <f t="shared" si="5"/>
        <v>#N/A</v>
      </c>
      <c r="M25" s="20">
        <f t="shared" si="5"/>
        <v>27</v>
      </c>
      <c r="N25" s="20" t="e">
        <f t="shared" si="5"/>
        <v>#N/A</v>
      </c>
      <c r="O25" s="20" t="e">
        <f t="shared" si="5"/>
        <v>#N/A</v>
      </c>
      <c r="P25" s="20">
        <f t="shared" si="5"/>
        <v>11</v>
      </c>
      <c r="Q25" s="20" t="e">
        <f t="shared" si="5"/>
        <v>#N/A</v>
      </c>
      <c r="R25" s="20" t="e">
        <f t="shared" si="5"/>
        <v>#N/A</v>
      </c>
      <c r="S25" s="20" t="e">
        <f t="shared" si="5"/>
        <v>#N/A</v>
      </c>
      <c r="T25" s="20">
        <f t="shared" si="5"/>
        <v>11</v>
      </c>
      <c r="U25" s="20" t="e">
        <f t="shared" si="5"/>
        <v>#N/A</v>
      </c>
      <c r="V25" s="20" t="e">
        <f t="shared" si="5"/>
        <v>#N/A</v>
      </c>
      <c r="W25" s="20">
        <f t="shared" si="5"/>
        <v>23</v>
      </c>
      <c r="X25" s="20" t="e">
        <f t="shared" si="5"/>
        <v>#N/A</v>
      </c>
      <c r="Y25" s="20" t="e">
        <f t="shared" si="5"/>
        <v>#N/A</v>
      </c>
      <c r="Z25" s="20" t="e">
        <f t="shared" si="5"/>
        <v>#N/A</v>
      </c>
      <c r="AA25" s="20">
        <f t="shared" si="5"/>
        <v>22</v>
      </c>
      <c r="AB25" s="20" t="e">
        <f t="shared" si="5"/>
        <v>#N/A</v>
      </c>
      <c r="AC25" s="20" t="e">
        <f t="shared" si="5"/>
        <v>#N/A</v>
      </c>
      <c r="AD25" s="20">
        <f t="shared" si="5"/>
        <v>18</v>
      </c>
      <c r="AE25" s="20" t="e">
        <f t="shared" si="5"/>
        <v>#N/A</v>
      </c>
      <c r="AF25" s="20" t="e">
        <f t="shared" si="5"/>
        <v>#N/A</v>
      </c>
      <c r="AG25" s="20" t="e">
        <f t="shared" si="5"/>
        <v>#N/A</v>
      </c>
      <c r="AH25" s="20">
        <f t="shared" si="5"/>
        <v>10</v>
      </c>
      <c r="AM25" s="18"/>
      <c r="AN25" s="18"/>
      <c r="AO25" s="18"/>
      <c r="AP25" s="18"/>
      <c r="AQ25" s="18"/>
      <c r="AR25" s="18"/>
      <c r="AS25" s="18"/>
    </row>
    <row r="26" spans="1:54" s="17" customFormat="1" ht="15" x14ac:dyDescent="0.25">
      <c r="A26" s="17" t="s">
        <v>34</v>
      </c>
      <c r="B26" s="20" t="e">
        <f>IF(B$11=Year,B13,NA())</f>
        <v>#N/A</v>
      </c>
      <c r="C26" s="20" t="e">
        <f t="shared" ref="C26:AH26" si="6">IF(C$11=Year,C13,NA())</f>
        <v>#N/A</v>
      </c>
      <c r="D26" s="20" t="e">
        <f t="shared" si="6"/>
        <v>#N/A</v>
      </c>
      <c r="E26" s="20" t="e">
        <f t="shared" si="6"/>
        <v>#N/A</v>
      </c>
      <c r="F26" s="20">
        <f t="shared" si="6"/>
        <v>30</v>
      </c>
      <c r="G26" s="20" t="e">
        <f t="shared" si="6"/>
        <v>#N/A</v>
      </c>
      <c r="H26" s="20" t="e">
        <f t="shared" si="6"/>
        <v>#N/A</v>
      </c>
      <c r="I26" s="20" t="e">
        <f t="shared" si="6"/>
        <v>#N/A</v>
      </c>
      <c r="J26" s="20" t="e">
        <f t="shared" si="6"/>
        <v>#N/A</v>
      </c>
      <c r="K26" s="20" t="e">
        <f t="shared" si="6"/>
        <v>#N/A</v>
      </c>
      <c r="L26" s="20" t="e">
        <f t="shared" si="6"/>
        <v>#N/A</v>
      </c>
      <c r="M26" s="20">
        <f t="shared" si="6"/>
        <v>27</v>
      </c>
      <c r="N26" s="20" t="e">
        <f t="shared" si="6"/>
        <v>#N/A</v>
      </c>
      <c r="O26" s="20" t="e">
        <f t="shared" si="6"/>
        <v>#N/A</v>
      </c>
      <c r="P26" s="20" t="e">
        <f t="shared" si="6"/>
        <v>#N/A</v>
      </c>
      <c r="Q26" s="20" t="e">
        <f t="shared" si="6"/>
        <v>#N/A</v>
      </c>
      <c r="R26" s="20" t="e">
        <f t="shared" si="6"/>
        <v>#N/A</v>
      </c>
      <c r="S26" s="20" t="e">
        <f t="shared" si="6"/>
        <v>#N/A</v>
      </c>
      <c r="T26" s="20">
        <f t="shared" si="6"/>
        <v>11</v>
      </c>
      <c r="U26" s="20" t="e">
        <f t="shared" si="6"/>
        <v>#N/A</v>
      </c>
      <c r="V26" s="20" t="e">
        <f t="shared" si="6"/>
        <v>#N/A</v>
      </c>
      <c r="W26" s="20" t="e">
        <f t="shared" si="6"/>
        <v>#N/A</v>
      </c>
      <c r="X26" s="20" t="e">
        <f t="shared" si="6"/>
        <v>#N/A</v>
      </c>
      <c r="Y26" s="20" t="e">
        <f t="shared" si="6"/>
        <v>#N/A</v>
      </c>
      <c r="Z26" s="20" t="e">
        <f t="shared" si="6"/>
        <v>#N/A</v>
      </c>
      <c r="AA26" s="20">
        <f t="shared" si="6"/>
        <v>22</v>
      </c>
      <c r="AB26" s="20" t="e">
        <f t="shared" si="6"/>
        <v>#N/A</v>
      </c>
      <c r="AC26" s="20" t="e">
        <f t="shared" si="6"/>
        <v>#N/A</v>
      </c>
      <c r="AD26" s="20" t="e">
        <f t="shared" si="6"/>
        <v>#N/A</v>
      </c>
      <c r="AE26" s="20" t="e">
        <f t="shared" si="6"/>
        <v>#N/A</v>
      </c>
      <c r="AF26" s="20" t="e">
        <f t="shared" si="6"/>
        <v>#N/A</v>
      </c>
      <c r="AG26" s="20" t="e">
        <f t="shared" si="6"/>
        <v>#N/A</v>
      </c>
      <c r="AH26" s="20">
        <f t="shared" si="6"/>
        <v>10</v>
      </c>
      <c r="AM26" s="18"/>
      <c r="AN26" s="18"/>
      <c r="AO26" s="18"/>
      <c r="AP26" s="18"/>
      <c r="AQ26" s="18"/>
      <c r="AR26" s="18"/>
      <c r="AS26" s="18"/>
    </row>
    <row r="27" spans="1:54" s="17" customFormat="1" ht="15" x14ac:dyDescent="0.25">
      <c r="A27" s="17" t="s">
        <v>27</v>
      </c>
      <c r="B27" s="20" t="e">
        <f t="shared" ref="B27:AH27" si="7">IF(Year="",B25,B26)</f>
        <v>#N/A</v>
      </c>
      <c r="C27" s="20" t="e">
        <f t="shared" si="7"/>
        <v>#N/A</v>
      </c>
      <c r="D27" s="20" t="e">
        <f t="shared" si="7"/>
        <v>#N/A</v>
      </c>
      <c r="E27" s="20" t="e">
        <f t="shared" si="7"/>
        <v>#N/A</v>
      </c>
      <c r="F27" s="20">
        <f t="shared" si="7"/>
        <v>30</v>
      </c>
      <c r="G27" s="20" t="e">
        <f t="shared" si="7"/>
        <v>#N/A</v>
      </c>
      <c r="H27" s="20" t="e">
        <f t="shared" si="7"/>
        <v>#N/A</v>
      </c>
      <c r="I27" s="20" t="e">
        <f t="shared" si="7"/>
        <v>#N/A</v>
      </c>
      <c r="J27" s="20" t="e">
        <f t="shared" si="7"/>
        <v>#N/A</v>
      </c>
      <c r="K27" s="20" t="e">
        <f t="shared" si="7"/>
        <v>#N/A</v>
      </c>
      <c r="L27" s="20" t="e">
        <f t="shared" si="7"/>
        <v>#N/A</v>
      </c>
      <c r="M27" s="20">
        <f t="shared" si="7"/>
        <v>27</v>
      </c>
      <c r="N27" s="20" t="e">
        <f t="shared" si="7"/>
        <v>#N/A</v>
      </c>
      <c r="O27" s="20" t="e">
        <f t="shared" si="7"/>
        <v>#N/A</v>
      </c>
      <c r="P27" s="20" t="e">
        <f t="shared" si="7"/>
        <v>#N/A</v>
      </c>
      <c r="Q27" s="20" t="e">
        <f t="shared" si="7"/>
        <v>#N/A</v>
      </c>
      <c r="R27" s="20" t="e">
        <f t="shared" si="7"/>
        <v>#N/A</v>
      </c>
      <c r="S27" s="20" t="e">
        <f t="shared" si="7"/>
        <v>#N/A</v>
      </c>
      <c r="T27" s="20">
        <f t="shared" si="7"/>
        <v>11</v>
      </c>
      <c r="U27" s="20" t="e">
        <f t="shared" si="7"/>
        <v>#N/A</v>
      </c>
      <c r="V27" s="20" t="e">
        <f t="shared" si="7"/>
        <v>#N/A</v>
      </c>
      <c r="W27" s="20" t="e">
        <f t="shared" si="7"/>
        <v>#N/A</v>
      </c>
      <c r="X27" s="20" t="e">
        <f t="shared" si="7"/>
        <v>#N/A</v>
      </c>
      <c r="Y27" s="20" t="e">
        <f t="shared" si="7"/>
        <v>#N/A</v>
      </c>
      <c r="Z27" s="20" t="e">
        <f t="shared" si="7"/>
        <v>#N/A</v>
      </c>
      <c r="AA27" s="20">
        <f t="shared" si="7"/>
        <v>22</v>
      </c>
      <c r="AB27" s="20" t="e">
        <f t="shared" si="7"/>
        <v>#N/A</v>
      </c>
      <c r="AC27" s="20" t="e">
        <f t="shared" si="7"/>
        <v>#N/A</v>
      </c>
      <c r="AD27" s="20" t="e">
        <f t="shared" si="7"/>
        <v>#N/A</v>
      </c>
      <c r="AE27" s="20" t="e">
        <f t="shared" si="7"/>
        <v>#N/A</v>
      </c>
      <c r="AF27" s="20" t="e">
        <f t="shared" si="7"/>
        <v>#N/A</v>
      </c>
      <c r="AG27" s="20" t="e">
        <f t="shared" si="7"/>
        <v>#N/A</v>
      </c>
      <c r="AH27" s="20">
        <f t="shared" si="7"/>
        <v>10</v>
      </c>
      <c r="AM27" s="18"/>
      <c r="AN27" s="18"/>
      <c r="AO27" s="18"/>
    </row>
    <row r="28" spans="1:54" s="17" customFormat="1" x14ac:dyDescent="0.25">
      <c r="A28" s="21"/>
      <c r="B28" s="20"/>
      <c r="C28" s="20"/>
      <c r="D28" s="20"/>
      <c r="E28" s="20"/>
      <c r="F28" s="20"/>
      <c r="G28" s="20"/>
      <c r="H28" s="20"/>
      <c r="I28" s="20"/>
      <c r="J28" s="20"/>
      <c r="K28" s="20"/>
      <c r="L28" s="20"/>
      <c r="M28" s="20"/>
      <c r="N28" s="20"/>
      <c r="O28" s="20"/>
      <c r="P28" s="20"/>
      <c r="Q28" s="20"/>
      <c r="R28" s="20"/>
      <c r="S28" s="20"/>
      <c r="T28" s="20"/>
      <c r="U28" s="20"/>
      <c r="V28" s="20"/>
      <c r="W28" s="20"/>
      <c r="X28" s="20"/>
      <c r="Y28" s="20"/>
      <c r="Z28" s="20"/>
    </row>
    <row r="29" spans="1:54" s="17" customFormat="1" ht="15" x14ac:dyDescent="0.25">
      <c r="A29" s="19" t="s">
        <v>15</v>
      </c>
      <c r="B29" s="20"/>
      <c r="C29" s="20"/>
      <c r="D29" s="20"/>
      <c r="E29" s="20"/>
      <c r="F29" s="20"/>
      <c r="G29" s="20"/>
      <c r="H29" s="20"/>
      <c r="I29" s="20"/>
      <c r="J29" s="20"/>
      <c r="K29" s="20"/>
      <c r="L29" s="20"/>
      <c r="M29" s="20"/>
      <c r="N29" s="20"/>
      <c r="O29" s="20"/>
      <c r="P29" s="20"/>
      <c r="Q29" s="20"/>
      <c r="R29" s="20"/>
      <c r="S29" s="20"/>
      <c r="T29" s="20"/>
      <c r="U29" s="20"/>
      <c r="V29" s="20"/>
      <c r="W29" s="20"/>
      <c r="X29" s="20"/>
      <c r="Y29" s="20"/>
      <c r="Z29" s="20"/>
      <c r="AM29" s="18"/>
      <c r="AN29" s="18"/>
      <c r="AO29" s="18"/>
    </row>
    <row r="30" spans="1:54" s="17" customFormat="1" ht="15" x14ac:dyDescent="0.25">
      <c r="A30" s="17" t="s">
        <v>33</v>
      </c>
      <c r="B30" s="20">
        <f t="shared" ref="B30:AH30" si="8">IF(B$18&lt;&gt;"",B14,NA())</f>
        <v>19</v>
      </c>
      <c r="C30" s="20" t="e">
        <f t="shared" si="8"/>
        <v>#N/A</v>
      </c>
      <c r="D30" s="20" t="e">
        <f t="shared" si="8"/>
        <v>#N/A</v>
      </c>
      <c r="E30" s="20" t="e">
        <f t="shared" si="8"/>
        <v>#N/A</v>
      </c>
      <c r="F30" s="20">
        <f t="shared" si="8"/>
        <v>18</v>
      </c>
      <c r="G30" s="20" t="e">
        <f t="shared" si="8"/>
        <v>#N/A</v>
      </c>
      <c r="H30" s="20" t="e">
        <f t="shared" si="8"/>
        <v>#N/A</v>
      </c>
      <c r="I30" s="20">
        <f t="shared" si="8"/>
        <v>20</v>
      </c>
      <c r="J30" s="20" t="e">
        <f t="shared" si="8"/>
        <v>#N/A</v>
      </c>
      <c r="K30" s="20" t="e">
        <f t="shared" si="8"/>
        <v>#N/A</v>
      </c>
      <c r="L30" s="20" t="e">
        <f t="shared" si="8"/>
        <v>#N/A</v>
      </c>
      <c r="M30" s="20">
        <f t="shared" si="8"/>
        <v>22</v>
      </c>
      <c r="N30" s="20" t="e">
        <f t="shared" si="8"/>
        <v>#N/A</v>
      </c>
      <c r="O30" s="20" t="e">
        <f t="shared" si="8"/>
        <v>#N/A</v>
      </c>
      <c r="P30" s="20">
        <f t="shared" si="8"/>
        <v>23</v>
      </c>
      <c r="Q30" s="20" t="e">
        <f t="shared" si="8"/>
        <v>#N/A</v>
      </c>
      <c r="R30" s="20" t="e">
        <f t="shared" si="8"/>
        <v>#N/A</v>
      </c>
      <c r="S30" s="20" t="e">
        <f t="shared" si="8"/>
        <v>#N/A</v>
      </c>
      <c r="T30" s="20">
        <f t="shared" si="8"/>
        <v>29</v>
      </c>
      <c r="U30" s="20" t="e">
        <f t="shared" si="8"/>
        <v>#N/A</v>
      </c>
      <c r="V30" s="20" t="e">
        <f t="shared" si="8"/>
        <v>#N/A</v>
      </c>
      <c r="W30" s="20">
        <f t="shared" si="8"/>
        <v>30</v>
      </c>
      <c r="X30" s="20" t="e">
        <f t="shared" si="8"/>
        <v>#N/A</v>
      </c>
      <c r="Y30" s="20" t="e">
        <f t="shared" si="8"/>
        <v>#N/A</v>
      </c>
      <c r="Z30" s="20" t="e">
        <f t="shared" si="8"/>
        <v>#N/A</v>
      </c>
      <c r="AA30" s="20">
        <f t="shared" si="8"/>
        <v>21</v>
      </c>
      <c r="AB30" s="20" t="e">
        <f t="shared" si="8"/>
        <v>#N/A</v>
      </c>
      <c r="AC30" s="20" t="e">
        <f t="shared" si="8"/>
        <v>#N/A</v>
      </c>
      <c r="AD30" s="20">
        <f t="shared" si="8"/>
        <v>8</v>
      </c>
      <c r="AE30" s="20" t="e">
        <f t="shared" si="8"/>
        <v>#N/A</v>
      </c>
      <c r="AF30" s="20" t="e">
        <f t="shared" si="8"/>
        <v>#N/A</v>
      </c>
      <c r="AG30" s="20" t="e">
        <f t="shared" si="8"/>
        <v>#N/A</v>
      </c>
      <c r="AH30" s="20">
        <f t="shared" si="8"/>
        <v>10</v>
      </c>
      <c r="AM30" s="18"/>
      <c r="AN30" s="18"/>
      <c r="AO30" s="18"/>
      <c r="AP30" s="18"/>
      <c r="AQ30" s="18"/>
      <c r="AR30" s="18"/>
      <c r="AS30" s="18"/>
    </row>
    <row r="31" spans="1:54" s="17" customFormat="1" ht="15" x14ac:dyDescent="0.25">
      <c r="A31" s="17" t="s">
        <v>34</v>
      </c>
      <c r="B31" s="20" t="e">
        <f t="shared" ref="B31:AH31" si="9">IF(B$11=Year,B14,NA())</f>
        <v>#N/A</v>
      </c>
      <c r="C31" s="20" t="e">
        <f t="shared" si="9"/>
        <v>#N/A</v>
      </c>
      <c r="D31" s="20" t="e">
        <f t="shared" si="9"/>
        <v>#N/A</v>
      </c>
      <c r="E31" s="20" t="e">
        <f t="shared" si="9"/>
        <v>#N/A</v>
      </c>
      <c r="F31" s="20">
        <f t="shared" si="9"/>
        <v>18</v>
      </c>
      <c r="G31" s="20" t="e">
        <f t="shared" si="9"/>
        <v>#N/A</v>
      </c>
      <c r="H31" s="20" t="e">
        <f t="shared" si="9"/>
        <v>#N/A</v>
      </c>
      <c r="I31" s="20" t="e">
        <f t="shared" si="9"/>
        <v>#N/A</v>
      </c>
      <c r="J31" s="20" t="e">
        <f t="shared" si="9"/>
        <v>#N/A</v>
      </c>
      <c r="K31" s="20" t="e">
        <f t="shared" si="9"/>
        <v>#N/A</v>
      </c>
      <c r="L31" s="20" t="e">
        <f t="shared" si="9"/>
        <v>#N/A</v>
      </c>
      <c r="M31" s="20">
        <f t="shared" si="9"/>
        <v>22</v>
      </c>
      <c r="N31" s="20" t="e">
        <f t="shared" si="9"/>
        <v>#N/A</v>
      </c>
      <c r="O31" s="20" t="e">
        <f t="shared" si="9"/>
        <v>#N/A</v>
      </c>
      <c r="P31" s="20" t="e">
        <f t="shared" si="9"/>
        <v>#N/A</v>
      </c>
      <c r="Q31" s="20" t="e">
        <f t="shared" si="9"/>
        <v>#N/A</v>
      </c>
      <c r="R31" s="20" t="e">
        <f t="shared" si="9"/>
        <v>#N/A</v>
      </c>
      <c r="S31" s="20" t="e">
        <f t="shared" si="9"/>
        <v>#N/A</v>
      </c>
      <c r="T31" s="20">
        <f t="shared" si="9"/>
        <v>29</v>
      </c>
      <c r="U31" s="20" t="e">
        <f t="shared" si="9"/>
        <v>#N/A</v>
      </c>
      <c r="V31" s="20" t="e">
        <f t="shared" si="9"/>
        <v>#N/A</v>
      </c>
      <c r="W31" s="20" t="e">
        <f t="shared" si="9"/>
        <v>#N/A</v>
      </c>
      <c r="X31" s="20" t="e">
        <f t="shared" si="9"/>
        <v>#N/A</v>
      </c>
      <c r="Y31" s="20" t="e">
        <f t="shared" si="9"/>
        <v>#N/A</v>
      </c>
      <c r="Z31" s="20" t="e">
        <f t="shared" si="9"/>
        <v>#N/A</v>
      </c>
      <c r="AA31" s="20">
        <f t="shared" si="9"/>
        <v>21</v>
      </c>
      <c r="AB31" s="20" t="e">
        <f t="shared" si="9"/>
        <v>#N/A</v>
      </c>
      <c r="AC31" s="20" t="e">
        <f t="shared" si="9"/>
        <v>#N/A</v>
      </c>
      <c r="AD31" s="20" t="e">
        <f t="shared" si="9"/>
        <v>#N/A</v>
      </c>
      <c r="AE31" s="20" t="e">
        <f t="shared" si="9"/>
        <v>#N/A</v>
      </c>
      <c r="AF31" s="20" t="e">
        <f t="shared" si="9"/>
        <v>#N/A</v>
      </c>
      <c r="AG31" s="20" t="e">
        <f t="shared" si="9"/>
        <v>#N/A</v>
      </c>
      <c r="AH31" s="20">
        <f t="shared" si="9"/>
        <v>10</v>
      </c>
      <c r="AM31" s="18"/>
      <c r="AN31" s="18"/>
      <c r="AO31" s="18"/>
      <c r="AP31" s="18"/>
      <c r="AQ31" s="18"/>
      <c r="AR31" s="18"/>
      <c r="AS31" s="18"/>
    </row>
    <row r="32" spans="1:54" s="17" customFormat="1" ht="15" x14ac:dyDescent="0.25">
      <c r="A32" s="17" t="s">
        <v>27</v>
      </c>
      <c r="B32" s="20" t="e">
        <f t="shared" ref="B32:AH32" si="10">IF(Year="",B30,B31)</f>
        <v>#N/A</v>
      </c>
      <c r="C32" s="20" t="e">
        <f t="shared" si="10"/>
        <v>#N/A</v>
      </c>
      <c r="D32" s="20" t="e">
        <f t="shared" si="10"/>
        <v>#N/A</v>
      </c>
      <c r="E32" s="20" t="e">
        <f t="shared" si="10"/>
        <v>#N/A</v>
      </c>
      <c r="F32" s="20">
        <f t="shared" si="10"/>
        <v>18</v>
      </c>
      <c r="G32" s="20" t="e">
        <f t="shared" si="10"/>
        <v>#N/A</v>
      </c>
      <c r="H32" s="20" t="e">
        <f t="shared" si="10"/>
        <v>#N/A</v>
      </c>
      <c r="I32" s="20" t="e">
        <f t="shared" si="10"/>
        <v>#N/A</v>
      </c>
      <c r="J32" s="20" t="e">
        <f t="shared" si="10"/>
        <v>#N/A</v>
      </c>
      <c r="K32" s="20" t="e">
        <f t="shared" si="10"/>
        <v>#N/A</v>
      </c>
      <c r="L32" s="20" t="e">
        <f t="shared" si="10"/>
        <v>#N/A</v>
      </c>
      <c r="M32" s="20">
        <f t="shared" si="10"/>
        <v>22</v>
      </c>
      <c r="N32" s="20" t="e">
        <f t="shared" si="10"/>
        <v>#N/A</v>
      </c>
      <c r="O32" s="20" t="e">
        <f t="shared" si="10"/>
        <v>#N/A</v>
      </c>
      <c r="P32" s="20" t="e">
        <f t="shared" si="10"/>
        <v>#N/A</v>
      </c>
      <c r="Q32" s="20" t="e">
        <f t="shared" si="10"/>
        <v>#N/A</v>
      </c>
      <c r="R32" s="20" t="e">
        <f t="shared" si="10"/>
        <v>#N/A</v>
      </c>
      <c r="S32" s="20" t="e">
        <f t="shared" si="10"/>
        <v>#N/A</v>
      </c>
      <c r="T32" s="20">
        <f t="shared" si="10"/>
        <v>29</v>
      </c>
      <c r="U32" s="20" t="e">
        <f t="shared" si="10"/>
        <v>#N/A</v>
      </c>
      <c r="V32" s="20" t="e">
        <f t="shared" si="10"/>
        <v>#N/A</v>
      </c>
      <c r="W32" s="20" t="e">
        <f t="shared" si="10"/>
        <v>#N/A</v>
      </c>
      <c r="X32" s="20" t="e">
        <f t="shared" si="10"/>
        <v>#N/A</v>
      </c>
      <c r="Y32" s="20" t="e">
        <f t="shared" si="10"/>
        <v>#N/A</v>
      </c>
      <c r="Z32" s="20" t="e">
        <f t="shared" si="10"/>
        <v>#N/A</v>
      </c>
      <c r="AA32" s="20">
        <f t="shared" si="10"/>
        <v>21</v>
      </c>
      <c r="AB32" s="20" t="e">
        <f t="shared" si="10"/>
        <v>#N/A</v>
      </c>
      <c r="AC32" s="20" t="e">
        <f t="shared" si="10"/>
        <v>#N/A</v>
      </c>
      <c r="AD32" s="20" t="e">
        <f t="shared" si="10"/>
        <v>#N/A</v>
      </c>
      <c r="AE32" s="20" t="e">
        <f t="shared" si="10"/>
        <v>#N/A</v>
      </c>
      <c r="AF32" s="20" t="e">
        <f t="shared" si="10"/>
        <v>#N/A</v>
      </c>
      <c r="AG32" s="20" t="e">
        <f t="shared" si="10"/>
        <v>#N/A</v>
      </c>
      <c r="AH32" s="20">
        <f t="shared" si="10"/>
        <v>10</v>
      </c>
      <c r="AM32" s="18"/>
      <c r="AN32" s="18"/>
      <c r="AO32" s="18"/>
    </row>
    <row r="33" spans="1:45" s="17" customFormat="1" x14ac:dyDescent="0.25">
      <c r="A33" s="21"/>
      <c r="B33" s="20"/>
      <c r="C33" s="20"/>
      <c r="D33" s="20"/>
      <c r="E33" s="20"/>
      <c r="F33" s="20"/>
      <c r="G33" s="20"/>
      <c r="H33" s="20"/>
      <c r="I33" s="20"/>
      <c r="J33" s="20"/>
      <c r="K33" s="20"/>
      <c r="L33" s="20"/>
      <c r="M33" s="20"/>
      <c r="N33" s="20"/>
      <c r="O33" s="20"/>
      <c r="P33" s="20"/>
      <c r="Q33" s="20"/>
      <c r="R33" s="20"/>
      <c r="S33" s="20"/>
      <c r="T33" s="20"/>
      <c r="U33" s="20"/>
      <c r="V33" s="20"/>
      <c r="W33" s="20"/>
      <c r="X33" s="20"/>
      <c r="Y33" s="20"/>
      <c r="Z33" s="20"/>
    </row>
    <row r="34" spans="1:45" s="17" customFormat="1" ht="15" x14ac:dyDescent="0.25">
      <c r="A34" s="19" t="s">
        <v>13</v>
      </c>
      <c r="B34" s="20"/>
      <c r="C34" s="20"/>
      <c r="D34" s="20"/>
      <c r="E34" s="20"/>
      <c r="F34" s="20"/>
      <c r="G34" s="20"/>
      <c r="H34" s="20"/>
      <c r="I34" s="20"/>
      <c r="J34" s="20"/>
      <c r="K34" s="20"/>
      <c r="L34" s="20"/>
      <c r="M34" s="20"/>
      <c r="N34" s="20"/>
      <c r="O34" s="20"/>
      <c r="P34" s="20"/>
      <c r="Q34" s="20"/>
      <c r="R34" s="20"/>
      <c r="S34" s="20"/>
      <c r="T34" s="20"/>
      <c r="U34" s="20"/>
      <c r="V34" s="20"/>
      <c r="W34" s="20"/>
      <c r="X34" s="20"/>
      <c r="Y34" s="20"/>
      <c r="Z34" s="20"/>
      <c r="AM34" s="18"/>
      <c r="AN34" s="18"/>
      <c r="AO34" s="18"/>
    </row>
    <row r="35" spans="1:45" s="17" customFormat="1" ht="15" x14ac:dyDescent="0.25">
      <c r="A35" s="17" t="s">
        <v>33</v>
      </c>
      <c r="B35" s="20">
        <f t="shared" ref="B35:AH35" si="11">IF(B$18&lt;&gt;"",B15,NA())</f>
        <v>24</v>
      </c>
      <c r="C35" s="20" t="e">
        <f t="shared" si="11"/>
        <v>#N/A</v>
      </c>
      <c r="D35" s="20" t="e">
        <f t="shared" si="11"/>
        <v>#N/A</v>
      </c>
      <c r="E35" s="20" t="e">
        <f t="shared" si="11"/>
        <v>#N/A</v>
      </c>
      <c r="F35" s="20">
        <f t="shared" si="11"/>
        <v>24</v>
      </c>
      <c r="G35" s="20" t="e">
        <f t="shared" si="11"/>
        <v>#N/A</v>
      </c>
      <c r="H35" s="20" t="e">
        <f t="shared" si="11"/>
        <v>#N/A</v>
      </c>
      <c r="I35" s="20">
        <f t="shared" si="11"/>
        <v>22</v>
      </c>
      <c r="J35" s="20" t="e">
        <f t="shared" si="11"/>
        <v>#N/A</v>
      </c>
      <c r="K35" s="20" t="e">
        <f t="shared" si="11"/>
        <v>#N/A</v>
      </c>
      <c r="L35" s="20" t="e">
        <f t="shared" si="11"/>
        <v>#N/A</v>
      </c>
      <c r="M35" s="20">
        <f t="shared" si="11"/>
        <v>24</v>
      </c>
      <c r="N35" s="20" t="e">
        <f t="shared" si="11"/>
        <v>#N/A</v>
      </c>
      <c r="O35" s="20" t="e">
        <f t="shared" si="11"/>
        <v>#N/A</v>
      </c>
      <c r="P35" s="20">
        <f t="shared" si="11"/>
        <v>16</v>
      </c>
      <c r="Q35" s="20" t="e">
        <f t="shared" si="11"/>
        <v>#N/A</v>
      </c>
      <c r="R35" s="20" t="e">
        <f t="shared" si="11"/>
        <v>#N/A</v>
      </c>
      <c r="S35" s="20" t="e">
        <f t="shared" si="11"/>
        <v>#N/A</v>
      </c>
      <c r="T35" s="20">
        <f t="shared" si="11"/>
        <v>18</v>
      </c>
      <c r="U35" s="20" t="e">
        <f t="shared" si="11"/>
        <v>#N/A</v>
      </c>
      <c r="V35" s="20" t="e">
        <f t="shared" si="11"/>
        <v>#N/A</v>
      </c>
      <c r="W35" s="20">
        <f t="shared" si="11"/>
        <v>23</v>
      </c>
      <c r="X35" s="20" t="e">
        <f t="shared" si="11"/>
        <v>#N/A</v>
      </c>
      <c r="Y35" s="20" t="e">
        <f t="shared" si="11"/>
        <v>#N/A</v>
      </c>
      <c r="Z35" s="20" t="e">
        <f t="shared" si="11"/>
        <v>#N/A</v>
      </c>
      <c r="AA35" s="20">
        <f t="shared" si="11"/>
        <v>21</v>
      </c>
      <c r="AB35" s="20" t="e">
        <f t="shared" si="11"/>
        <v>#N/A</v>
      </c>
      <c r="AC35" s="20" t="e">
        <f t="shared" si="11"/>
        <v>#N/A</v>
      </c>
      <c r="AD35" s="20">
        <f t="shared" si="11"/>
        <v>17</v>
      </c>
      <c r="AE35" s="20" t="e">
        <f t="shared" si="11"/>
        <v>#N/A</v>
      </c>
      <c r="AF35" s="20" t="e">
        <f t="shared" si="11"/>
        <v>#N/A</v>
      </c>
      <c r="AG35" s="20" t="e">
        <f t="shared" si="11"/>
        <v>#N/A</v>
      </c>
      <c r="AH35" s="20">
        <f t="shared" si="11"/>
        <v>9</v>
      </c>
      <c r="AM35" s="18"/>
      <c r="AN35" s="18"/>
      <c r="AO35" s="18"/>
      <c r="AP35" s="18"/>
      <c r="AQ35" s="18"/>
      <c r="AR35" s="18"/>
      <c r="AS35" s="18"/>
    </row>
    <row r="36" spans="1:45" s="17" customFormat="1" ht="15" x14ac:dyDescent="0.25">
      <c r="A36" s="17" t="s">
        <v>34</v>
      </c>
      <c r="B36" s="20" t="e">
        <f t="shared" ref="B36:AH36" si="12">IF(B$11=Year,B15,NA())</f>
        <v>#N/A</v>
      </c>
      <c r="C36" s="20" t="e">
        <f t="shared" si="12"/>
        <v>#N/A</v>
      </c>
      <c r="D36" s="20" t="e">
        <f t="shared" si="12"/>
        <v>#N/A</v>
      </c>
      <c r="E36" s="20" t="e">
        <f t="shared" si="12"/>
        <v>#N/A</v>
      </c>
      <c r="F36" s="20">
        <f t="shared" si="12"/>
        <v>24</v>
      </c>
      <c r="G36" s="20" t="e">
        <f t="shared" si="12"/>
        <v>#N/A</v>
      </c>
      <c r="H36" s="20" t="e">
        <f t="shared" si="12"/>
        <v>#N/A</v>
      </c>
      <c r="I36" s="20" t="e">
        <f t="shared" si="12"/>
        <v>#N/A</v>
      </c>
      <c r="J36" s="20" t="e">
        <f t="shared" si="12"/>
        <v>#N/A</v>
      </c>
      <c r="K36" s="20" t="e">
        <f t="shared" si="12"/>
        <v>#N/A</v>
      </c>
      <c r="L36" s="20" t="e">
        <f t="shared" si="12"/>
        <v>#N/A</v>
      </c>
      <c r="M36" s="20">
        <f t="shared" si="12"/>
        <v>24</v>
      </c>
      <c r="N36" s="20" t="e">
        <f t="shared" si="12"/>
        <v>#N/A</v>
      </c>
      <c r="O36" s="20" t="e">
        <f t="shared" si="12"/>
        <v>#N/A</v>
      </c>
      <c r="P36" s="20" t="e">
        <f t="shared" si="12"/>
        <v>#N/A</v>
      </c>
      <c r="Q36" s="20" t="e">
        <f t="shared" si="12"/>
        <v>#N/A</v>
      </c>
      <c r="R36" s="20" t="e">
        <f t="shared" si="12"/>
        <v>#N/A</v>
      </c>
      <c r="S36" s="20" t="e">
        <f t="shared" si="12"/>
        <v>#N/A</v>
      </c>
      <c r="T36" s="20">
        <f t="shared" si="12"/>
        <v>18</v>
      </c>
      <c r="U36" s="20" t="e">
        <f t="shared" si="12"/>
        <v>#N/A</v>
      </c>
      <c r="V36" s="20" t="e">
        <f t="shared" si="12"/>
        <v>#N/A</v>
      </c>
      <c r="W36" s="20" t="e">
        <f t="shared" si="12"/>
        <v>#N/A</v>
      </c>
      <c r="X36" s="20" t="e">
        <f t="shared" si="12"/>
        <v>#N/A</v>
      </c>
      <c r="Y36" s="20" t="e">
        <f t="shared" si="12"/>
        <v>#N/A</v>
      </c>
      <c r="Z36" s="20" t="e">
        <f t="shared" si="12"/>
        <v>#N/A</v>
      </c>
      <c r="AA36" s="20">
        <f t="shared" si="12"/>
        <v>21</v>
      </c>
      <c r="AB36" s="20" t="e">
        <f t="shared" si="12"/>
        <v>#N/A</v>
      </c>
      <c r="AC36" s="20" t="e">
        <f t="shared" si="12"/>
        <v>#N/A</v>
      </c>
      <c r="AD36" s="20" t="e">
        <f t="shared" si="12"/>
        <v>#N/A</v>
      </c>
      <c r="AE36" s="20" t="e">
        <f t="shared" si="12"/>
        <v>#N/A</v>
      </c>
      <c r="AF36" s="20" t="e">
        <f t="shared" si="12"/>
        <v>#N/A</v>
      </c>
      <c r="AG36" s="20" t="e">
        <f t="shared" si="12"/>
        <v>#N/A</v>
      </c>
      <c r="AH36" s="20">
        <f t="shared" si="12"/>
        <v>9</v>
      </c>
      <c r="AM36" s="18"/>
      <c r="AN36" s="18"/>
      <c r="AO36" s="18"/>
      <c r="AP36" s="18"/>
      <c r="AQ36" s="18"/>
      <c r="AR36" s="18"/>
      <c r="AS36" s="18"/>
    </row>
    <row r="37" spans="1:45" s="17" customFormat="1" ht="15" x14ac:dyDescent="0.25">
      <c r="A37" s="17" t="s">
        <v>27</v>
      </c>
      <c r="B37" s="20" t="e">
        <f t="shared" ref="B37:AH37" si="13">IF(Year="",B35,B36)</f>
        <v>#N/A</v>
      </c>
      <c r="C37" s="20" t="e">
        <f t="shared" si="13"/>
        <v>#N/A</v>
      </c>
      <c r="D37" s="20" t="e">
        <f t="shared" si="13"/>
        <v>#N/A</v>
      </c>
      <c r="E37" s="20" t="e">
        <f t="shared" si="13"/>
        <v>#N/A</v>
      </c>
      <c r="F37" s="20">
        <f t="shared" si="13"/>
        <v>24</v>
      </c>
      <c r="G37" s="20" t="e">
        <f t="shared" si="13"/>
        <v>#N/A</v>
      </c>
      <c r="H37" s="20" t="e">
        <f t="shared" si="13"/>
        <v>#N/A</v>
      </c>
      <c r="I37" s="20" t="e">
        <f t="shared" si="13"/>
        <v>#N/A</v>
      </c>
      <c r="J37" s="20" t="e">
        <f t="shared" si="13"/>
        <v>#N/A</v>
      </c>
      <c r="K37" s="20" t="e">
        <f t="shared" si="13"/>
        <v>#N/A</v>
      </c>
      <c r="L37" s="20" t="e">
        <f t="shared" si="13"/>
        <v>#N/A</v>
      </c>
      <c r="M37" s="20">
        <f t="shared" si="13"/>
        <v>24</v>
      </c>
      <c r="N37" s="20" t="e">
        <f t="shared" si="13"/>
        <v>#N/A</v>
      </c>
      <c r="O37" s="20" t="e">
        <f t="shared" si="13"/>
        <v>#N/A</v>
      </c>
      <c r="P37" s="20" t="e">
        <f t="shared" si="13"/>
        <v>#N/A</v>
      </c>
      <c r="Q37" s="20" t="e">
        <f t="shared" si="13"/>
        <v>#N/A</v>
      </c>
      <c r="R37" s="20" t="e">
        <f t="shared" si="13"/>
        <v>#N/A</v>
      </c>
      <c r="S37" s="20" t="e">
        <f t="shared" si="13"/>
        <v>#N/A</v>
      </c>
      <c r="T37" s="20">
        <f t="shared" si="13"/>
        <v>18</v>
      </c>
      <c r="U37" s="20" t="e">
        <f t="shared" si="13"/>
        <v>#N/A</v>
      </c>
      <c r="V37" s="20" t="e">
        <f t="shared" si="13"/>
        <v>#N/A</v>
      </c>
      <c r="W37" s="20" t="e">
        <f t="shared" si="13"/>
        <v>#N/A</v>
      </c>
      <c r="X37" s="20" t="e">
        <f t="shared" si="13"/>
        <v>#N/A</v>
      </c>
      <c r="Y37" s="20" t="e">
        <f t="shared" si="13"/>
        <v>#N/A</v>
      </c>
      <c r="Z37" s="20" t="e">
        <f t="shared" si="13"/>
        <v>#N/A</v>
      </c>
      <c r="AA37" s="20">
        <f t="shared" si="13"/>
        <v>21</v>
      </c>
      <c r="AB37" s="20" t="e">
        <f t="shared" si="13"/>
        <v>#N/A</v>
      </c>
      <c r="AC37" s="20" t="e">
        <f t="shared" si="13"/>
        <v>#N/A</v>
      </c>
      <c r="AD37" s="20" t="e">
        <f t="shared" si="13"/>
        <v>#N/A</v>
      </c>
      <c r="AE37" s="20" t="e">
        <f t="shared" si="13"/>
        <v>#N/A</v>
      </c>
      <c r="AF37" s="20" t="e">
        <f t="shared" si="13"/>
        <v>#N/A</v>
      </c>
      <c r="AG37" s="20" t="e">
        <f t="shared" si="13"/>
        <v>#N/A</v>
      </c>
      <c r="AH37" s="20">
        <f t="shared" si="13"/>
        <v>9</v>
      </c>
      <c r="AM37" s="18"/>
      <c r="AN37" s="18"/>
      <c r="AO37" s="18"/>
    </row>
    <row r="38" spans="1:45" s="17" customFormat="1" x14ac:dyDescent="0.25">
      <c r="A38" s="21"/>
      <c r="B38" s="20"/>
      <c r="C38" s="20"/>
      <c r="D38" s="20"/>
      <c r="E38" s="20"/>
      <c r="F38" s="20"/>
      <c r="G38" s="20"/>
      <c r="H38" s="20"/>
      <c r="I38" s="20"/>
      <c r="J38" s="20"/>
      <c r="K38" s="20"/>
      <c r="L38" s="20"/>
      <c r="M38" s="20"/>
      <c r="N38" s="20"/>
      <c r="O38" s="20"/>
      <c r="P38" s="20"/>
      <c r="Q38" s="20"/>
      <c r="R38" s="20"/>
      <c r="S38" s="20"/>
      <c r="T38" s="20"/>
      <c r="U38" s="20"/>
      <c r="V38" s="20"/>
      <c r="W38" s="20"/>
      <c r="X38" s="20"/>
      <c r="Y38" s="20"/>
      <c r="Z38" s="20"/>
    </row>
    <row r="39" spans="1:45" s="17" customFormat="1" x14ac:dyDescent="0.25">
      <c r="A39" s="21"/>
      <c r="B39" s="20"/>
      <c r="C39" s="20"/>
      <c r="D39" s="20"/>
      <c r="E39" s="20"/>
      <c r="F39" s="20"/>
      <c r="G39" s="20"/>
      <c r="H39" s="20"/>
      <c r="I39" s="20"/>
      <c r="J39" s="20"/>
      <c r="K39" s="20"/>
      <c r="L39" s="20"/>
      <c r="M39" s="20"/>
      <c r="N39" s="20"/>
      <c r="O39" s="20"/>
      <c r="P39" s="20"/>
      <c r="Q39" s="20"/>
      <c r="R39" s="20"/>
      <c r="S39" s="20"/>
      <c r="T39" s="20"/>
      <c r="U39" s="20"/>
      <c r="V39" s="20"/>
      <c r="W39" s="20"/>
      <c r="X39" s="20"/>
      <c r="Y39" s="20"/>
      <c r="Z39" s="20"/>
    </row>
    <row r="40" spans="1:45" s="17" customFormat="1" x14ac:dyDescent="0.25">
      <c r="A40" s="19" t="s">
        <v>7</v>
      </c>
      <c r="B40" s="20">
        <f>Year</f>
        <v>2015</v>
      </c>
      <c r="C40" s="20" t="str">
        <f>+A40&amp;" in "&amp;$B$40</f>
        <v>ACC Ltd in 2015</v>
      </c>
      <c r="D40" s="20"/>
      <c r="E40" s="20"/>
      <c r="F40" s="20"/>
      <c r="G40" s="20"/>
      <c r="H40" s="20"/>
      <c r="I40" s="20"/>
      <c r="J40" s="20"/>
      <c r="K40" s="20"/>
      <c r="L40" s="20"/>
      <c r="M40" s="20"/>
      <c r="N40" s="20"/>
      <c r="O40" s="20"/>
      <c r="P40" s="20"/>
      <c r="Q40" s="20"/>
      <c r="R40" s="20"/>
      <c r="S40" s="20"/>
      <c r="T40" s="20"/>
      <c r="U40" s="20"/>
      <c r="V40" s="20"/>
      <c r="W40" s="20"/>
      <c r="X40" s="20"/>
      <c r="Y40" s="20"/>
      <c r="Z40" s="20"/>
    </row>
    <row r="41" spans="1:45" s="17" customFormat="1" x14ac:dyDescent="0.25">
      <c r="A41" s="17" t="s">
        <v>8</v>
      </c>
      <c r="B41" s="20">
        <f>+IFERROR(VLOOKUP($A$40&amp;A41,$AU$1:$BB$21,MATCH($B$40,$AU$1:$BB$1,0),0),"---")</f>
        <v>19</v>
      </c>
      <c r="C41" s="20"/>
      <c r="D41" s="20"/>
      <c r="E41" s="20"/>
      <c r="F41" s="20"/>
      <c r="G41" s="20"/>
      <c r="H41" s="20"/>
      <c r="I41" s="20"/>
      <c r="J41" s="20"/>
      <c r="K41" s="20"/>
      <c r="L41" s="20"/>
      <c r="M41" s="20"/>
      <c r="N41" s="20"/>
      <c r="O41" s="20"/>
      <c r="P41" s="20"/>
      <c r="Q41" s="20"/>
      <c r="R41" s="20"/>
      <c r="S41" s="20"/>
      <c r="T41" s="20"/>
      <c r="U41" s="20"/>
      <c r="V41" s="20"/>
      <c r="W41" s="20"/>
      <c r="X41" s="20"/>
      <c r="Y41" s="20"/>
      <c r="Z41" s="20"/>
    </row>
    <row r="42" spans="1:45" s="17" customFormat="1" x14ac:dyDescent="0.25">
      <c r="A42" s="17" t="s">
        <v>9</v>
      </c>
      <c r="B42" s="20">
        <f>+IFERROR(VLOOKUP($A$40&amp;A42,$AU$1:$BB$21,MATCH($B$40,$AU$1:$BB$1,0),0),"---")</f>
        <v>20</v>
      </c>
      <c r="C42" s="20"/>
      <c r="D42" s="20"/>
      <c r="E42" s="20"/>
      <c r="F42" s="20"/>
      <c r="G42" s="20"/>
      <c r="H42" s="20"/>
      <c r="I42" s="20"/>
      <c r="J42" s="20"/>
      <c r="K42" s="20"/>
      <c r="L42" s="20"/>
      <c r="M42" s="20"/>
      <c r="N42" s="20"/>
      <c r="O42" s="20"/>
      <c r="P42" s="20"/>
      <c r="Q42" s="20"/>
      <c r="R42" s="20"/>
      <c r="S42" s="20"/>
      <c r="T42" s="20"/>
      <c r="U42" s="20"/>
      <c r="V42" s="20"/>
      <c r="W42" s="20"/>
      <c r="X42" s="20"/>
      <c r="Y42" s="20"/>
      <c r="Z42" s="20"/>
    </row>
    <row r="43" spans="1:45" s="17" customFormat="1" x14ac:dyDescent="0.25">
      <c r="A43" s="17" t="s">
        <v>10</v>
      </c>
      <c r="B43" s="20">
        <f>+IFERROR(VLOOKUP($A$40&amp;A43,$AU$1:$BB$21,MATCH($B$40,$AU$1:$BB$1,0),0),"---")</f>
        <v>23</v>
      </c>
      <c r="C43" s="20"/>
      <c r="D43" s="20"/>
      <c r="E43" s="20"/>
      <c r="F43" s="20"/>
      <c r="G43" s="20"/>
      <c r="H43" s="20"/>
      <c r="I43" s="20"/>
      <c r="J43" s="20"/>
      <c r="K43" s="20"/>
      <c r="L43" s="20"/>
      <c r="M43" s="20"/>
      <c r="N43" s="20"/>
      <c r="O43" s="20"/>
      <c r="P43" s="20"/>
      <c r="Q43" s="20"/>
      <c r="R43" s="20"/>
      <c r="S43" s="20"/>
      <c r="T43" s="20"/>
      <c r="U43" s="20"/>
      <c r="V43" s="20"/>
      <c r="W43" s="20"/>
      <c r="X43" s="20"/>
      <c r="Y43" s="20"/>
      <c r="Z43" s="20"/>
    </row>
    <row r="44" spans="1:45" s="17" customFormat="1" x14ac:dyDescent="0.25">
      <c r="A44" s="17" t="s">
        <v>11</v>
      </c>
      <c r="B44" s="20">
        <f>+IFERROR(VLOOKUP($A$40&amp;A44,$AU$1:$BB$21,MATCH($B$40,$AU$1:$BB$1,0),0),"---")</f>
        <v>30</v>
      </c>
      <c r="C44" s="20"/>
      <c r="D44" s="20"/>
      <c r="E44" s="20"/>
      <c r="F44" s="20"/>
      <c r="G44" s="20"/>
      <c r="H44" s="20"/>
      <c r="I44" s="20"/>
      <c r="J44" s="20"/>
      <c r="K44" s="20"/>
      <c r="L44" s="20"/>
      <c r="M44" s="20"/>
      <c r="N44" s="20"/>
      <c r="O44" s="20"/>
      <c r="P44" s="20"/>
      <c r="Q44" s="20"/>
      <c r="R44" s="20"/>
      <c r="S44" s="20"/>
      <c r="T44" s="20"/>
      <c r="U44" s="20"/>
      <c r="V44" s="20"/>
      <c r="W44" s="20"/>
      <c r="X44" s="20"/>
      <c r="Y44" s="20"/>
      <c r="Z44" s="20"/>
    </row>
    <row r="45" spans="1:45" s="17" customFormat="1" x14ac:dyDescent="0.25">
      <c r="A45" s="19" t="s">
        <v>14</v>
      </c>
      <c r="B45" s="20"/>
      <c r="C45" s="20" t="str">
        <f>+A45&amp;" in "&amp;$B$40</f>
        <v>Ambuja Cement in 2015</v>
      </c>
      <c r="D45" s="20"/>
      <c r="E45" s="20"/>
      <c r="F45" s="20"/>
      <c r="G45" s="20"/>
      <c r="H45" s="20"/>
      <c r="I45" s="20"/>
      <c r="J45" s="20"/>
      <c r="K45" s="20"/>
      <c r="L45" s="20"/>
      <c r="M45" s="20"/>
      <c r="N45" s="20"/>
      <c r="O45" s="20"/>
      <c r="P45" s="20"/>
      <c r="Q45" s="20"/>
      <c r="R45" s="20"/>
      <c r="S45" s="20"/>
      <c r="T45" s="20"/>
      <c r="U45" s="20"/>
      <c r="V45" s="20"/>
      <c r="W45" s="20"/>
      <c r="X45" s="20"/>
      <c r="Y45" s="20"/>
      <c r="Z45" s="20"/>
    </row>
    <row r="46" spans="1:45" s="17" customFormat="1" x14ac:dyDescent="0.25">
      <c r="A46" s="17" t="s">
        <v>8</v>
      </c>
      <c r="B46" s="20">
        <f>+IFERROR(VLOOKUP($A$45&amp;A46,$AU$1:$BB$21,MATCH($B$40,$AU$1:$BB$1,0),0),"---")</f>
        <v>11</v>
      </c>
      <c r="C46" s="20"/>
      <c r="D46" s="20"/>
      <c r="E46" s="20"/>
      <c r="F46" s="20"/>
      <c r="G46" s="20"/>
      <c r="H46" s="20"/>
      <c r="I46" s="20"/>
      <c r="J46" s="20"/>
      <c r="K46" s="20"/>
      <c r="L46" s="20"/>
      <c r="M46" s="20"/>
      <c r="N46" s="20"/>
      <c r="O46" s="20"/>
      <c r="P46" s="20"/>
      <c r="Q46" s="20"/>
      <c r="R46" s="20"/>
      <c r="S46" s="20"/>
      <c r="T46" s="20"/>
      <c r="U46" s="20"/>
      <c r="V46" s="20"/>
      <c r="W46" s="20"/>
      <c r="X46" s="20"/>
      <c r="Y46" s="20"/>
      <c r="Z46" s="20"/>
    </row>
    <row r="47" spans="1:45" s="17" customFormat="1" x14ac:dyDescent="0.25">
      <c r="A47" s="17" t="s">
        <v>9</v>
      </c>
      <c r="B47" s="20">
        <f t="shared" ref="B47:B49" si="14">+IFERROR(VLOOKUP($A$45&amp;A47,$AU$1:$BB$21,MATCH($B$40,$AU$1:$BB$1,0),0),"---")</f>
        <v>22</v>
      </c>
      <c r="C47" s="20"/>
      <c r="D47" s="20"/>
      <c r="E47" s="20"/>
      <c r="F47" s="20"/>
      <c r="G47" s="20"/>
      <c r="H47" s="20"/>
      <c r="I47" s="20"/>
      <c r="J47" s="20"/>
      <c r="K47" s="20"/>
      <c r="L47" s="20"/>
      <c r="M47" s="20"/>
      <c r="N47" s="20"/>
      <c r="O47" s="20"/>
      <c r="P47" s="20"/>
      <c r="Q47" s="20"/>
      <c r="R47" s="20"/>
      <c r="S47" s="20"/>
      <c r="T47" s="20"/>
      <c r="U47" s="20"/>
      <c r="V47" s="20"/>
      <c r="W47" s="20"/>
      <c r="X47" s="20"/>
      <c r="Y47" s="20"/>
      <c r="Z47" s="20"/>
    </row>
    <row r="48" spans="1:45" s="17" customFormat="1" x14ac:dyDescent="0.25">
      <c r="A48" s="17" t="s">
        <v>10</v>
      </c>
      <c r="B48" s="20">
        <f t="shared" si="14"/>
        <v>27</v>
      </c>
      <c r="C48" s="20"/>
      <c r="D48" s="20"/>
      <c r="E48" s="20"/>
      <c r="F48" s="20"/>
      <c r="G48" s="20"/>
      <c r="H48" s="20"/>
      <c r="I48" s="20"/>
      <c r="J48" s="20"/>
      <c r="K48" s="20"/>
      <c r="L48" s="20"/>
      <c r="M48" s="20"/>
      <c r="N48" s="20"/>
      <c r="O48" s="20"/>
      <c r="P48" s="20"/>
      <c r="Q48" s="20"/>
      <c r="R48" s="20"/>
      <c r="S48" s="20"/>
      <c r="T48" s="20"/>
      <c r="U48" s="20"/>
      <c r="V48" s="20"/>
      <c r="W48" s="20"/>
      <c r="X48" s="20"/>
      <c r="Y48" s="20"/>
      <c r="Z48" s="20"/>
    </row>
    <row r="49" spans="1:26" s="17" customFormat="1" x14ac:dyDescent="0.25">
      <c r="A49" s="17" t="s">
        <v>11</v>
      </c>
      <c r="B49" s="20">
        <f t="shared" si="14"/>
        <v>30</v>
      </c>
      <c r="C49" s="20"/>
      <c r="D49" s="20"/>
      <c r="E49" s="20"/>
      <c r="F49" s="20"/>
      <c r="G49" s="20"/>
      <c r="H49" s="20"/>
      <c r="I49" s="20"/>
      <c r="J49" s="20"/>
      <c r="K49" s="20"/>
      <c r="L49" s="20"/>
      <c r="M49" s="20"/>
      <c r="N49" s="20"/>
      <c r="O49" s="20"/>
      <c r="P49" s="20"/>
      <c r="Q49" s="20"/>
      <c r="R49" s="20"/>
      <c r="S49" s="20"/>
      <c r="T49" s="20"/>
      <c r="U49" s="20"/>
      <c r="V49" s="20"/>
      <c r="W49" s="20"/>
      <c r="X49" s="20"/>
      <c r="Y49" s="20"/>
      <c r="Z49" s="20"/>
    </row>
    <row r="50" spans="1:26" s="17" customFormat="1" x14ac:dyDescent="0.25">
      <c r="A50" s="19" t="s">
        <v>15</v>
      </c>
      <c r="B50" s="20"/>
      <c r="C50" s="20" t="str">
        <f>+A50&amp;" in "&amp;$B$40</f>
        <v>JK Lakshmi Cement in 2015</v>
      </c>
      <c r="D50" s="20"/>
      <c r="E50" s="20"/>
      <c r="F50" s="20"/>
      <c r="G50" s="20"/>
      <c r="H50" s="20"/>
      <c r="I50" s="20"/>
      <c r="J50" s="20"/>
      <c r="K50" s="20"/>
      <c r="L50" s="20"/>
      <c r="M50" s="20"/>
      <c r="N50" s="20"/>
      <c r="O50" s="20"/>
      <c r="P50" s="20"/>
      <c r="Q50" s="20"/>
      <c r="R50" s="20"/>
      <c r="S50" s="20"/>
      <c r="T50" s="20"/>
      <c r="U50" s="20"/>
      <c r="V50" s="20"/>
      <c r="W50" s="20"/>
      <c r="X50" s="20"/>
      <c r="Y50" s="20"/>
      <c r="Z50" s="20"/>
    </row>
    <row r="51" spans="1:26" s="17" customFormat="1" x14ac:dyDescent="0.25">
      <c r="A51" s="17" t="s">
        <v>8</v>
      </c>
      <c r="B51" s="20">
        <f>+IFERROR(VLOOKUP($A$50&amp;A51,$AU$1:$BB$21,MATCH($B$40,$AU$1:$BB$1,0),0),"---")</f>
        <v>29</v>
      </c>
      <c r="C51" s="20"/>
      <c r="D51" s="20"/>
      <c r="E51" s="20"/>
      <c r="F51" s="20"/>
      <c r="G51" s="20"/>
      <c r="H51" s="20"/>
      <c r="I51" s="20"/>
      <c r="J51" s="20"/>
      <c r="K51" s="20"/>
      <c r="L51" s="20"/>
      <c r="M51" s="20"/>
      <c r="N51" s="20"/>
      <c r="O51" s="20"/>
      <c r="P51" s="20"/>
      <c r="Q51" s="20"/>
      <c r="R51" s="20"/>
      <c r="S51" s="20"/>
      <c r="T51" s="20"/>
      <c r="U51" s="20"/>
      <c r="V51" s="20"/>
      <c r="W51" s="20"/>
      <c r="X51" s="20"/>
      <c r="Y51" s="20"/>
      <c r="Z51" s="20"/>
    </row>
    <row r="52" spans="1:26" s="17" customFormat="1" x14ac:dyDescent="0.25">
      <c r="A52" s="17" t="s">
        <v>9</v>
      </c>
      <c r="B52" s="20">
        <f t="shared" ref="B52:B54" si="15">+IFERROR(VLOOKUP($A$50&amp;A52,$AU$1:$BB$21,MATCH($B$40,$AU$1:$BB$1,0),0),"---")</f>
        <v>21</v>
      </c>
      <c r="C52" s="20"/>
      <c r="D52" s="20"/>
      <c r="E52" s="20"/>
      <c r="F52" s="20"/>
      <c r="G52" s="20"/>
      <c r="H52" s="20"/>
      <c r="I52" s="20"/>
      <c r="J52" s="20"/>
      <c r="K52" s="20"/>
      <c r="L52" s="20"/>
      <c r="M52" s="20"/>
      <c r="N52" s="20"/>
      <c r="O52" s="20"/>
      <c r="P52" s="20"/>
      <c r="Q52" s="20"/>
      <c r="R52" s="20"/>
      <c r="S52" s="20"/>
      <c r="T52" s="20"/>
      <c r="U52" s="20"/>
      <c r="V52" s="20"/>
      <c r="W52" s="20"/>
      <c r="X52" s="20"/>
      <c r="Y52" s="20"/>
      <c r="Z52" s="20"/>
    </row>
    <row r="53" spans="1:26" s="17" customFormat="1" x14ac:dyDescent="0.25">
      <c r="A53" s="17" t="s">
        <v>10</v>
      </c>
      <c r="B53" s="20">
        <f t="shared" si="15"/>
        <v>22</v>
      </c>
      <c r="C53" s="20"/>
      <c r="D53" s="20"/>
      <c r="E53" s="20"/>
      <c r="F53" s="20"/>
      <c r="G53" s="20"/>
      <c r="H53" s="20"/>
      <c r="I53" s="20"/>
      <c r="J53" s="20"/>
      <c r="K53" s="20"/>
      <c r="L53" s="20"/>
      <c r="M53" s="20"/>
      <c r="N53" s="20"/>
      <c r="O53" s="20"/>
      <c r="P53" s="20"/>
      <c r="Q53" s="20"/>
      <c r="R53" s="20"/>
      <c r="S53" s="20"/>
      <c r="T53" s="20"/>
      <c r="U53" s="20"/>
      <c r="V53" s="20"/>
      <c r="W53" s="20"/>
      <c r="X53" s="20"/>
      <c r="Y53" s="20"/>
      <c r="Z53" s="20"/>
    </row>
    <row r="54" spans="1:26" s="17" customFormat="1" x14ac:dyDescent="0.25">
      <c r="A54" s="17" t="s">
        <v>11</v>
      </c>
      <c r="B54" s="20">
        <f t="shared" si="15"/>
        <v>18</v>
      </c>
      <c r="C54" s="20"/>
      <c r="D54" s="20"/>
      <c r="E54" s="20"/>
      <c r="F54" s="20"/>
      <c r="G54" s="20"/>
      <c r="H54" s="20"/>
      <c r="I54" s="20"/>
      <c r="J54" s="20"/>
      <c r="K54" s="20"/>
      <c r="L54" s="20"/>
      <c r="M54" s="20"/>
      <c r="N54" s="20"/>
      <c r="O54" s="20"/>
      <c r="P54" s="20"/>
      <c r="Q54" s="20"/>
      <c r="R54" s="20"/>
      <c r="S54" s="20"/>
      <c r="T54" s="20"/>
      <c r="U54" s="20"/>
      <c r="V54" s="20"/>
      <c r="W54" s="20"/>
      <c r="X54" s="20"/>
      <c r="Y54" s="20"/>
      <c r="Z54" s="20"/>
    </row>
    <row r="55" spans="1:26" s="17" customFormat="1" x14ac:dyDescent="0.25">
      <c r="A55" s="19" t="s">
        <v>13</v>
      </c>
      <c r="B55" s="20"/>
      <c r="C55" s="20" t="str">
        <f>+A55&amp;" in "&amp;$B$40</f>
        <v>Ultratech Cement in 2015</v>
      </c>
      <c r="D55" s="20"/>
      <c r="E55" s="20"/>
      <c r="F55" s="20"/>
      <c r="G55" s="20"/>
      <c r="H55" s="20"/>
      <c r="I55" s="20"/>
      <c r="J55" s="20"/>
      <c r="K55" s="20"/>
      <c r="L55" s="20"/>
      <c r="M55" s="20"/>
      <c r="N55" s="20"/>
      <c r="O55" s="20"/>
      <c r="P55" s="20"/>
      <c r="Q55" s="20"/>
      <c r="R55" s="20"/>
      <c r="S55" s="20"/>
      <c r="T55" s="20"/>
      <c r="U55" s="20"/>
      <c r="V55" s="20"/>
      <c r="W55" s="20"/>
      <c r="X55" s="20"/>
      <c r="Y55" s="20"/>
      <c r="Z55" s="20"/>
    </row>
    <row r="56" spans="1:26" s="17" customFormat="1" x14ac:dyDescent="0.25">
      <c r="A56" s="17" t="s">
        <v>8</v>
      </c>
      <c r="B56" s="20">
        <f>+IFERROR(VLOOKUP($A$55&amp;A56,$AU$1:$BB$21,MATCH($B$40,$AU$1:$BB$1,0),0),"---")</f>
        <v>18</v>
      </c>
      <c r="C56" s="20"/>
      <c r="D56" s="20"/>
      <c r="E56" s="20"/>
      <c r="F56" s="20"/>
      <c r="G56" s="20"/>
      <c r="H56" s="20"/>
      <c r="I56" s="20"/>
      <c r="J56" s="20"/>
      <c r="K56" s="20"/>
      <c r="L56" s="20"/>
      <c r="M56" s="20"/>
      <c r="N56" s="20"/>
      <c r="O56" s="20"/>
      <c r="P56" s="20"/>
      <c r="Q56" s="20"/>
      <c r="R56" s="20"/>
      <c r="S56" s="20"/>
      <c r="T56" s="20"/>
      <c r="U56" s="20"/>
      <c r="V56" s="20"/>
      <c r="W56" s="20"/>
      <c r="X56" s="20"/>
      <c r="Y56" s="20"/>
      <c r="Z56" s="20"/>
    </row>
    <row r="57" spans="1:26" s="17" customFormat="1" x14ac:dyDescent="0.25">
      <c r="A57" s="17" t="s">
        <v>9</v>
      </c>
      <c r="B57" s="20">
        <f>+IFERROR(VLOOKUP($A$55&amp;A57,$AU$1:$BB$21,MATCH($B$40,$AU$1:$BB$1,0),0),"---")</f>
        <v>21</v>
      </c>
      <c r="C57" s="20"/>
      <c r="D57" s="20"/>
      <c r="E57" s="20"/>
      <c r="F57" s="20"/>
      <c r="G57" s="20"/>
      <c r="H57" s="20"/>
      <c r="I57" s="20"/>
      <c r="J57" s="20"/>
      <c r="K57" s="20"/>
      <c r="L57" s="20"/>
      <c r="M57" s="20"/>
      <c r="N57" s="20"/>
      <c r="O57" s="20"/>
      <c r="P57" s="20"/>
      <c r="Q57" s="20"/>
      <c r="R57" s="20"/>
      <c r="S57" s="20"/>
      <c r="T57" s="20"/>
      <c r="U57" s="20"/>
      <c r="V57" s="20"/>
      <c r="W57" s="20"/>
      <c r="X57" s="20"/>
      <c r="Y57" s="20"/>
      <c r="Z57" s="20"/>
    </row>
    <row r="58" spans="1:26" s="17" customFormat="1" x14ac:dyDescent="0.25">
      <c r="A58" s="17" t="s">
        <v>10</v>
      </c>
      <c r="B58" s="20">
        <f>+IFERROR(VLOOKUP($A$55&amp;A58,$AU$1:$BB$21,MATCH($B$40,$AU$1:$BB$1,0),0),"---")</f>
        <v>24</v>
      </c>
      <c r="C58" s="20"/>
      <c r="D58" s="20"/>
      <c r="E58" s="20"/>
      <c r="F58" s="20"/>
      <c r="G58" s="20"/>
      <c r="H58" s="20"/>
      <c r="I58" s="20"/>
      <c r="J58" s="20"/>
      <c r="K58" s="20"/>
      <c r="L58" s="20"/>
      <c r="M58" s="20"/>
      <c r="N58" s="20"/>
      <c r="O58" s="20"/>
      <c r="P58" s="20"/>
      <c r="Q58" s="20"/>
      <c r="R58" s="20"/>
      <c r="S58" s="20"/>
      <c r="T58" s="20"/>
      <c r="U58" s="20"/>
      <c r="V58" s="20"/>
      <c r="W58" s="20"/>
      <c r="X58" s="20"/>
      <c r="Y58" s="20"/>
      <c r="Z58" s="20"/>
    </row>
    <row r="59" spans="1:26" s="17" customFormat="1" x14ac:dyDescent="0.25">
      <c r="A59" s="17" t="s">
        <v>11</v>
      </c>
      <c r="B59" s="20">
        <f>+IFERROR(VLOOKUP($A$55&amp;A59,$AU$1:$BB$21,MATCH($B$40,$AU$1:$BB$1,0),0),"---")</f>
        <v>24</v>
      </c>
      <c r="C59" s="20"/>
      <c r="D59" s="20"/>
      <c r="E59" s="20"/>
      <c r="F59" s="20"/>
      <c r="G59" s="20"/>
      <c r="H59" s="20"/>
      <c r="I59" s="20"/>
      <c r="J59" s="20"/>
      <c r="K59" s="20"/>
      <c r="L59" s="20"/>
      <c r="M59" s="20"/>
      <c r="N59" s="20"/>
      <c r="O59" s="20"/>
      <c r="P59" s="20"/>
      <c r="Q59" s="20"/>
      <c r="R59" s="20"/>
      <c r="S59" s="20"/>
      <c r="T59" s="20"/>
      <c r="U59" s="20"/>
      <c r="V59" s="20"/>
      <c r="W59" s="20"/>
      <c r="X59" s="20"/>
      <c r="Y59" s="20"/>
      <c r="Z59" s="20"/>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8"/>
  <sheetViews>
    <sheetView showRowColHeaders="0" tabSelected="1" zoomScaleNormal="100" workbookViewId="0">
      <selection activeCell="A33" sqref="A33"/>
    </sheetView>
  </sheetViews>
  <sheetFormatPr defaultRowHeight="15" x14ac:dyDescent="0.25"/>
  <cols>
    <col min="1" max="15" width="9.140625" style="12"/>
    <col min="16" max="16" width="1.5703125" style="12" customWidth="1"/>
    <col min="17" max="18" width="9.140625" style="12"/>
    <col min="19" max="19" width="15.140625" style="12" customWidth="1"/>
    <col min="20" max="16384" width="9.140625" style="12"/>
  </cols>
  <sheetData>
    <row r="1" spans="1:21" ht="16.5" customHeight="1" x14ac:dyDescent="0.25">
      <c r="A1" s="25" t="s">
        <v>30</v>
      </c>
      <c r="B1" s="25"/>
      <c r="C1" s="25"/>
      <c r="D1" s="25"/>
      <c r="E1" s="25"/>
      <c r="F1" s="25"/>
      <c r="G1" s="25"/>
      <c r="H1" s="25"/>
      <c r="I1" s="25"/>
      <c r="J1" s="25"/>
      <c r="K1" s="25"/>
      <c r="L1" s="25"/>
      <c r="M1" s="25"/>
      <c r="N1" s="25"/>
      <c r="O1" s="25"/>
      <c r="Q1" s="26" t="s">
        <v>31</v>
      </c>
      <c r="R1" s="27"/>
      <c r="S1" s="27"/>
      <c r="T1" s="27"/>
      <c r="U1" s="27"/>
    </row>
    <row r="2" spans="1:21" ht="16.5" customHeight="1" x14ac:dyDescent="0.25">
      <c r="A2" s="25"/>
      <c r="B2" s="25"/>
      <c r="C2" s="25"/>
      <c r="D2" s="25"/>
      <c r="E2" s="25"/>
      <c r="F2" s="25"/>
      <c r="G2" s="25"/>
      <c r="H2" s="25"/>
      <c r="I2" s="25"/>
      <c r="J2" s="25"/>
      <c r="K2" s="25"/>
      <c r="L2" s="25"/>
      <c r="M2" s="25"/>
      <c r="N2" s="25"/>
      <c r="O2" s="25"/>
      <c r="Q2" s="27"/>
      <c r="R2" s="27"/>
      <c r="S2" s="27"/>
      <c r="T2" s="27"/>
      <c r="U2" s="27"/>
    </row>
    <row r="3" spans="1:21" x14ac:dyDescent="0.25">
      <c r="Q3" s="28" t="s">
        <v>32</v>
      </c>
      <c r="R3" s="28"/>
      <c r="S3" s="28"/>
      <c r="T3" s="28"/>
      <c r="U3" s="28"/>
    </row>
    <row r="27" spans="17:17" x14ac:dyDescent="0.25">
      <c r="Q27" s="30" t="s">
        <v>35</v>
      </c>
    </row>
    <row r="28" spans="17:17" x14ac:dyDescent="0.25">
      <c r="Q28" s="29" t="s">
        <v>36</v>
      </c>
    </row>
  </sheetData>
  <sheetProtection autoFilter="0"/>
  <mergeCells count="3">
    <mergeCell ref="A1:O2"/>
    <mergeCell ref="Q1:U2"/>
    <mergeCell ref="Q3:U3"/>
  </mergeCells>
  <pageMargins left="0.7" right="0.7" top="0.75" bottom="0.75" header="0.3" footer="0.3"/>
  <pageSetup paperSize="9" orientation="portrait" horizontalDpi="4294967295" verticalDpi="4294967295" r:id="rId1"/>
  <drawing r:id="rId2"/>
  <extLst>
    <ext xmlns:x14="http://schemas.microsoft.com/office/spreadsheetml/2009/9/main" uri="{A8765BA9-456A-4dab-B4F3-ACF838C121DE}">
      <x14:slicerList>
        <x14:slicer r:id="rId3"/>
      </x14:slicerList>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Data &amp; Pivot</vt:lpstr>
      <vt:lpstr>Charts</vt:lpstr>
      <vt:lpstr>Calculation</vt:lpstr>
      <vt:lpstr>Graphs</vt:lpstr>
      <vt:lpstr>Year</vt:lpstr>
    </vt:vector>
  </TitlesOfParts>
  <Company>SAINT-GOBAIN 1.8</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Joshi, Kaushik; Simayan Pati</dc:creator>
  <cp:lastModifiedBy>Simayan Pati</cp:lastModifiedBy>
  <dcterms:created xsi:type="dcterms:W3CDTF">2016-06-21T12:06:37Z</dcterms:created>
  <dcterms:modified xsi:type="dcterms:W3CDTF">2016-07-02T08:35:43Z</dcterms:modified>
</cp:coreProperties>
</file>