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185" tabRatio="718"/>
  </bookViews>
  <sheets>
    <sheet name="Visualization 1" sheetId="2" r:id="rId1"/>
    <sheet name="data" sheetId="1" r:id="rId2"/>
  </sheets>
  <externalReferences>
    <externalReference r:id="rId3"/>
    <externalReference r:id="rId4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1">data!$B$2:$N$33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Q2" i="2" l="1"/>
  <c r="F42" i="2" l="1"/>
  <c r="H42" i="2"/>
  <c r="I42" i="2"/>
  <c r="E42" i="2"/>
  <c r="F37" i="2"/>
  <c r="H37" i="2"/>
  <c r="I37" i="2"/>
  <c r="N37" i="2"/>
  <c r="O37" i="2"/>
  <c r="E37" i="2"/>
  <c r="F34" i="2"/>
  <c r="H34" i="2"/>
  <c r="I34" i="2"/>
  <c r="E34" i="2"/>
  <c r="F30" i="2"/>
  <c r="H30" i="2"/>
  <c r="I30" i="2"/>
  <c r="E30" i="2"/>
  <c r="F25" i="2"/>
  <c r="H25" i="2"/>
  <c r="I25" i="2"/>
  <c r="N25" i="2"/>
  <c r="O25" i="2"/>
  <c r="E25" i="2"/>
  <c r="L5" i="2"/>
  <c r="L7" i="2"/>
  <c r="L17" i="2"/>
  <c r="K17" i="2"/>
  <c r="F21" i="2"/>
  <c r="H21" i="2"/>
  <c r="I21" i="2"/>
  <c r="E21" i="2"/>
  <c r="F14" i="2"/>
  <c r="H14" i="2"/>
  <c r="I14" i="2"/>
  <c r="E14" i="2"/>
  <c r="K7" i="2"/>
  <c r="F8" i="2"/>
  <c r="H8" i="2"/>
  <c r="I8" i="2"/>
  <c r="E8" i="2"/>
  <c r="N2" i="2"/>
  <c r="O6" i="2"/>
  <c r="O10" i="2"/>
  <c r="O11" i="2"/>
  <c r="O12" i="2"/>
  <c r="O13" i="2"/>
  <c r="O16" i="2"/>
  <c r="O18" i="2"/>
  <c r="O19" i="2"/>
  <c r="O20" i="2"/>
  <c r="O27" i="2"/>
  <c r="O29" i="2"/>
  <c r="O33" i="2"/>
  <c r="O34" i="2" s="1"/>
  <c r="O39" i="2"/>
  <c r="O40" i="2"/>
  <c r="O41" i="2"/>
  <c r="O5" i="2"/>
  <c r="N6" i="2"/>
  <c r="N11" i="2"/>
  <c r="N12" i="2"/>
  <c r="N13" i="2"/>
  <c r="N16" i="2"/>
  <c r="N18" i="2"/>
  <c r="N19" i="2"/>
  <c r="N20" i="2"/>
  <c r="N27" i="2"/>
  <c r="N29" i="2"/>
  <c r="N30" i="2" s="1"/>
  <c r="N33" i="2"/>
  <c r="N34" i="2" s="1"/>
  <c r="N39" i="2"/>
  <c r="N40" i="2"/>
  <c r="N41" i="2"/>
  <c r="N5" i="2"/>
  <c r="K36" i="2"/>
  <c r="K37" i="2" s="1"/>
  <c r="K32" i="2"/>
  <c r="K33" i="2"/>
  <c r="K34" i="2" s="1"/>
  <c r="K39" i="2"/>
  <c r="K40" i="2"/>
  <c r="K41" i="2"/>
  <c r="L6" i="2"/>
  <c r="L10" i="2"/>
  <c r="L11" i="2"/>
  <c r="L12" i="2"/>
  <c r="L13" i="2"/>
  <c r="L16" i="2"/>
  <c r="L18" i="2"/>
  <c r="L19" i="2"/>
  <c r="L20" i="2"/>
  <c r="L23" i="2"/>
  <c r="L24" i="2"/>
  <c r="L27" i="2"/>
  <c r="L28" i="2"/>
  <c r="L29" i="2"/>
  <c r="L32" i="2"/>
  <c r="L33" i="2"/>
  <c r="L36" i="2"/>
  <c r="L37" i="2" s="1"/>
  <c r="L39" i="2"/>
  <c r="L40" i="2"/>
  <c r="L41" i="2"/>
  <c r="K6" i="2"/>
  <c r="K10" i="2"/>
  <c r="K11" i="2"/>
  <c r="K12" i="2"/>
  <c r="K13" i="2"/>
  <c r="K16" i="2"/>
  <c r="K18" i="2"/>
  <c r="K19" i="2"/>
  <c r="K20" i="2"/>
  <c r="K23" i="2"/>
  <c r="K24" i="2"/>
  <c r="K27" i="2"/>
  <c r="K28" i="2"/>
  <c r="K29" i="2"/>
  <c r="K5" i="2"/>
  <c r="K2" i="2"/>
  <c r="H2" i="2"/>
  <c r="E2" i="2"/>
  <c r="L34" i="2" l="1"/>
  <c r="N42" i="2"/>
  <c r="L42" i="2"/>
  <c r="K42" i="2"/>
  <c r="O42" i="2"/>
  <c r="K25" i="2"/>
  <c r="L25" i="2"/>
  <c r="O30" i="2"/>
  <c r="N8" i="2"/>
  <c r="O8" i="2"/>
  <c r="K30" i="2"/>
  <c r="L30" i="2"/>
  <c r="N21" i="2"/>
  <c r="O21" i="2"/>
  <c r="O14" i="2"/>
  <c r="K14" i="2"/>
  <c r="L14" i="2"/>
  <c r="K21" i="2"/>
  <c r="N14" i="2"/>
  <c r="L21" i="2"/>
  <c r="L8" i="2"/>
  <c r="K8" i="2"/>
</calcChain>
</file>

<file path=xl/comments1.xml><?xml version="1.0" encoding="utf-8"?>
<comments xmlns="http://schemas.openxmlformats.org/spreadsheetml/2006/main">
  <authors>
    <author>Rangarajans</author>
  </authors>
  <commentList>
    <comment ref="K2" authorId="0">
      <text>
        <r>
          <rPr>
            <sz val="9"/>
            <color indexed="81"/>
            <rFont val="Tahoma"/>
            <family val="2"/>
          </rPr>
          <t>Triangle denotes the delta symbol, that is used to show difference
between 2 periods</t>
        </r>
      </text>
    </comment>
    <comment ref="I3" authorId="0">
      <text>
        <r>
          <rPr>
            <sz val="9"/>
            <color indexed="81"/>
            <rFont val="Tahoma"/>
            <family val="2"/>
          </rPr>
          <t xml:space="preserve">Targetted Numbers
</t>
        </r>
      </text>
    </comment>
  </commentList>
</comments>
</file>

<file path=xl/sharedStrings.xml><?xml version="1.0" encoding="utf-8"?>
<sst xmlns="http://schemas.openxmlformats.org/spreadsheetml/2006/main" count="112" uniqueCount="83">
  <si>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</si>
  <si>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</si>
  <si>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</si>
  <si>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</si>
  <si>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</si>
  <si>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</si>
  <si>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</si>
  <si>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</si>
  <si>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</si>
  <si>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</si>
  <si>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</si>
  <si>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</si>
  <si>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</si>
  <si>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</si>
  <si>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</si>
  <si>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</si>
  <si>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</si>
  <si>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</si>
  <si>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</si>
  <si>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Weekly Deposit  10-09-2015</t>
  </si>
  <si>
    <t>Profit/Loss</t>
  </si>
  <si>
    <t>Advances</t>
  </si>
  <si>
    <t>Non Fund Base Income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</si>
  <si>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</si>
  <si>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</si>
  <si>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</si>
  <si>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</si>
  <si>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</si>
  <si>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</si>
  <si>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Write Off</t>
  </si>
  <si>
    <t>Income</t>
  </si>
  <si>
    <t>KPI</t>
  </si>
  <si>
    <t>Deposits</t>
  </si>
  <si>
    <t>Costs</t>
  </si>
  <si>
    <t>Accounts</t>
  </si>
  <si>
    <t>Absolute</t>
  </si>
  <si>
    <t>CASA</t>
  </si>
  <si>
    <t>Average</t>
  </si>
  <si>
    <t>Recovery</t>
  </si>
  <si>
    <t>Current A/cs Opened Progressive</t>
  </si>
  <si>
    <t>Depositors Accounts (CASA)</t>
  </si>
  <si>
    <t>Outstanding</t>
  </si>
  <si>
    <t>Performing</t>
  </si>
  <si>
    <t>Classified</t>
  </si>
  <si>
    <t>Adv</t>
  </si>
  <si>
    <t>Performing Adv</t>
  </si>
  <si>
    <t>Classified Adv</t>
  </si>
  <si>
    <t>Non Fund Base Adv</t>
  </si>
  <si>
    <t>Exp Excluding Admin Exp.</t>
  </si>
  <si>
    <t>Personal Exp</t>
  </si>
  <si>
    <t>Other Exp</t>
  </si>
  <si>
    <t>Expenses</t>
  </si>
  <si>
    <t>Current A/Cs Opened during Mnt</t>
  </si>
  <si>
    <t>HM_Remittance</t>
  </si>
  <si>
    <t>From Stuck-up</t>
  </si>
  <si>
    <t>From Charge Off A/Cs</t>
  </si>
  <si>
    <t>Aug</t>
  </si>
  <si>
    <t>Dec</t>
  </si>
  <si>
    <t>Fund</t>
  </si>
  <si>
    <t>Intermediation</t>
  </si>
  <si>
    <t>Non Fund Base</t>
  </si>
  <si>
    <t>Overdue: Sal (over 90 Days)</t>
  </si>
  <si>
    <t>Current (Opened Progressive)</t>
  </si>
  <si>
    <t>Current (Opened during Mnt)</t>
  </si>
  <si>
    <t>Exp Excluding Admin</t>
  </si>
  <si>
    <t>Personal</t>
  </si>
  <si>
    <t>Other</t>
  </si>
  <si>
    <t>Agr: Finance</t>
  </si>
  <si>
    <t>NBP: Sal</t>
  </si>
  <si>
    <t>NBP: Karobar</t>
  </si>
  <si>
    <t>Outlay</t>
  </si>
  <si>
    <t>A table structure to display information</t>
  </si>
  <si>
    <t>Terms classified under 'Income' and 'Outlay' (Expenditure)</t>
  </si>
  <si>
    <t>Comparison between month (last yr/current yr) and end of year (base yr/current yr)</t>
  </si>
  <si>
    <t>Columns D,G,J,M are space, to provide readibility</t>
  </si>
  <si>
    <t>Totals (highlighted in bold) of each section start with "section name" (column C)</t>
  </si>
  <si>
    <t>Formatted numbers for understanding change (delta) and % change</t>
  </si>
  <si>
    <t>Text' and 'Numbers' with right alignment</t>
  </si>
  <si>
    <t>Text in 'Column C' altered to be avoid repetitions of terminologies.</t>
  </si>
  <si>
    <t>Numbers in light gray color to show its distinctly from totals.</t>
  </si>
  <si>
    <t>Win/Loss chart to visualize the delta change and % change (columns K,L, N and O)</t>
  </si>
  <si>
    <r>
      <rPr>
        <b/>
        <u/>
        <sz val="9"/>
        <color theme="1"/>
        <rFont val="Calibri"/>
        <family val="2"/>
        <scheme val="minor"/>
      </rPr>
      <t>Chart</t>
    </r>
    <r>
      <rPr>
        <sz val="9"/>
        <color theme="1"/>
        <rFont val="Calibri"/>
        <family val="2"/>
        <scheme val="minor"/>
      </rPr>
      <t>: As per google, a sheet of information in the form of a table, graph, or diagram</t>
    </r>
  </si>
  <si>
    <t>Explanation of things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</si>
</sst>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78" formatCode="0.00_);\(0.00\)"/>
    <numFmt numFmtId="179" formatCode="[&gt;=0]\+0.0;\-0.0"/>
    <numFmt numFmtId="180" formatCode="[&gt;=0]\+0.00;\-0.00"/>
    <numFmt numFmtId="181" formatCode="[&gt;=0]0.00;0.00"/>
    <numFmt numFmtId="182" formatCode="0.00_)_)"/>
    <numFmt numFmtId="183" formatCode="0.00;\(0.0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0" tint="-0.499984740745262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u/>
      <sz val="9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0" tint="-0.499984740745262"/>
      <name val="Calibri"/>
      <family val="2"/>
    </font>
    <font>
      <u/>
      <sz val="9"/>
      <color theme="0" tint="-0.499984740745262"/>
      <name val="Calibri"/>
      <family val="2"/>
    </font>
    <font>
      <u/>
      <sz val="9"/>
      <name val="Calibri"/>
      <family val="2"/>
    </font>
    <font>
      <sz val="9"/>
      <color theme="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64" fontId="2" fillId="0" borderId="0" xfId="2" applyNumberFormat="1" applyFont="1" applyFill="1"/>
    <xf numFmtId="0" fontId="18" fillId="0" borderId="0" xfId="0" applyFont="1"/>
    <xf numFmtId="0" fontId="18" fillId="0" borderId="0" xfId="0" applyFont="1" applyAlignment="1">
      <alignment horizontal="right"/>
    </xf>
    <xf numFmtId="0" fontId="17" fillId="0" borderId="0" xfId="2" applyFont="1" applyFill="1" applyBorder="1" applyAlignment="1">
      <alignment horizontal="right"/>
    </xf>
    <xf numFmtId="178" fontId="18" fillId="0" borderId="0" xfId="0" applyNumberFormat="1" applyFont="1" applyBorder="1" applyAlignment="1">
      <alignment horizontal="right"/>
    </xf>
    <xf numFmtId="178" fontId="20" fillId="0" borderId="0" xfId="4" applyNumberFormat="1" applyFont="1" applyFill="1" applyBorder="1" applyAlignment="1">
      <alignment horizontal="right"/>
    </xf>
    <xf numFmtId="178" fontId="21" fillId="0" borderId="0" xfId="4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9" fontId="18" fillId="0" borderId="0" xfId="0" applyNumberFormat="1" applyFont="1"/>
    <xf numFmtId="10" fontId="18" fillId="0" borderId="0" xfId="0" applyNumberFormat="1" applyFont="1"/>
    <xf numFmtId="178" fontId="27" fillId="0" borderId="0" xfId="4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5" fillId="0" borderId="0" xfId="2" applyFont="1" applyFill="1" applyBorder="1" applyAlignment="1">
      <alignment horizontal="right"/>
    </xf>
    <xf numFmtId="178" fontId="29" fillId="0" borderId="0" xfId="4" applyNumberFormat="1" applyFont="1" applyFill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1" fontId="30" fillId="0" borderId="0" xfId="0" applyNumberFormat="1" applyFont="1"/>
    <xf numFmtId="180" fontId="19" fillId="0" borderId="0" xfId="0" applyNumberFormat="1" applyFont="1"/>
    <xf numFmtId="181" fontId="19" fillId="0" borderId="0" xfId="0" applyNumberFormat="1" applyFont="1"/>
    <xf numFmtId="178" fontId="19" fillId="0" borderId="0" xfId="0" applyNumberFormat="1" applyFont="1"/>
    <xf numFmtId="10" fontId="19" fillId="0" borderId="0" xfId="0" applyNumberFormat="1" applyFont="1"/>
    <xf numFmtId="182" fontId="19" fillId="0" borderId="0" xfId="0" applyNumberFormat="1" applyFont="1"/>
    <xf numFmtId="0" fontId="21" fillId="0" borderId="0" xfId="0" applyFont="1"/>
    <xf numFmtId="180" fontId="21" fillId="0" borderId="0" xfId="0" applyNumberFormat="1" applyFont="1"/>
    <xf numFmtId="181" fontId="21" fillId="0" borderId="0" xfId="0" applyNumberFormat="1" applyFont="1"/>
    <xf numFmtId="0" fontId="31" fillId="0" borderId="0" xfId="2" applyFont="1" applyFill="1" applyBorder="1" applyAlignment="1">
      <alignment horizontal="right"/>
    </xf>
    <xf numFmtId="10" fontId="21" fillId="0" borderId="0" xfId="0" applyNumberFormat="1" applyFont="1"/>
    <xf numFmtId="182" fontId="21" fillId="0" borderId="0" xfId="0" applyNumberFormat="1" applyFont="1"/>
    <xf numFmtId="0" fontId="27" fillId="0" borderId="0" xfId="0" applyFont="1"/>
    <xf numFmtId="181" fontId="27" fillId="0" borderId="0" xfId="0" applyNumberFormat="1" applyFont="1"/>
    <xf numFmtId="0" fontId="32" fillId="0" borderId="0" xfId="2" applyFont="1" applyFill="1" applyBorder="1" applyAlignment="1">
      <alignment horizontal="right"/>
    </xf>
    <xf numFmtId="182" fontId="27" fillId="0" borderId="0" xfId="0" applyNumberFormat="1" applyFont="1"/>
    <xf numFmtId="180" fontId="27" fillId="0" borderId="0" xfId="0" applyNumberFormat="1" applyFont="1"/>
    <xf numFmtId="10" fontId="27" fillId="0" borderId="0" xfId="0" applyNumberFormat="1" applyFont="1"/>
    <xf numFmtId="181" fontId="27" fillId="0" borderId="0" xfId="0" applyNumberFormat="1" applyFont="1" applyAlignment="1">
      <alignment horizontal="right"/>
    </xf>
    <xf numFmtId="183" fontId="29" fillId="0" borderId="0" xfId="4" applyNumberFormat="1" applyFont="1" applyFill="1" applyBorder="1" applyAlignment="1">
      <alignment horizontal="right"/>
    </xf>
    <xf numFmtId="0" fontId="33" fillId="0" borderId="0" xfId="2" applyFont="1" applyFill="1" applyBorder="1" applyAlignment="1">
      <alignment horizontal="right"/>
    </xf>
    <xf numFmtId="0" fontId="18" fillId="0" borderId="0" xfId="0" quotePrefix="1" applyFont="1"/>
    <xf numFmtId="0" fontId="30" fillId="0" borderId="0" xfId="0" applyFont="1" applyAlignment="1">
      <alignment horizontal="center"/>
    </xf>
    <xf numFmtId="0" fontId="30" fillId="0" borderId="0" xfId="0" applyFont="1"/>
    <xf numFmtId="0" fontId="34" fillId="0" borderId="0" xfId="0" applyFont="1"/>
    <xf numFmtId="0" fontId="22" fillId="0" borderId="0" xfId="0" applyFont="1" applyAlignment="1">
      <alignment horizontal="center"/>
    </xf>
    <xf numFmtId="0" fontId="3" fillId="2" borderId="4" xfId="2" applyFont="1" applyFill="1" applyBorder="1" applyAlignment="1">
      <alignment horizontal="center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2"/>
  <sheetViews>
    <sheetView showGridLines="0" tabSelected="1" workbookViewId="0"/>
  </sheetViews>
  <sheetFormatPr defaultRowHeight="12"/>
  <cols>
    <col min="1" max="1" width="1.42578125" style="13" customWidth="1"/>
    <col min="2" max="2" width="10.5703125" style="13" bestFit="1" customWidth="1"/>
    <col min="3" max="3" width="26.7109375" style="13" customWidth="1"/>
    <col min="4" max="4" width="2" style="13" customWidth="1"/>
    <col min="5" max="6" width="9.140625" style="13"/>
    <col min="7" max="7" width="2.85546875" style="13" customWidth="1"/>
    <col min="8" max="9" width="9.140625" style="13"/>
    <col min="10" max="10" width="2.85546875" style="13" customWidth="1"/>
    <col min="11" max="12" width="9.140625" style="13"/>
    <col min="13" max="13" width="2" style="13" customWidth="1"/>
    <col min="14" max="15" width="9.140625" style="13"/>
    <col min="16" max="16" width="2.85546875" style="13" customWidth="1"/>
    <col min="17" max="17" width="9.140625" style="13" customWidth="1"/>
    <col min="18" max="20" width="2.85546875" style="13" customWidth="1"/>
    <col min="21" max="16384" width="9.140625" style="13"/>
  </cols>
  <sheetData>
    <row r="1" spans="2:28" ht="3" customHeight="1"/>
    <row r="2" spans="2:28" ht="18" customHeight="1">
      <c r="E2" s="55" t="str">
        <f>"               2014               "</f>
        <v xml:space="preserve">               2014               </v>
      </c>
      <c r="F2" s="55"/>
      <c r="G2" s="19"/>
      <c r="H2" s="55" t="str">
        <f>"               2015               "</f>
        <v xml:space="preserve">               2015               </v>
      </c>
      <c r="I2" s="55"/>
      <c r="K2" s="55" t="str">
        <f>"           ∆ Growth         "</f>
        <v xml:space="preserve">           ∆ Growth         </v>
      </c>
      <c r="L2" s="55"/>
      <c r="N2" s="55" t="str">
        <f>"           % Growth         "</f>
        <v xml:space="preserve">           % Growth         </v>
      </c>
      <c r="O2" s="55"/>
      <c r="P2" s="19"/>
      <c r="Q2" s="55" t="str">
        <f>"    ∆ &amp; %     "</f>
        <v xml:space="preserve">    ∆ &amp; %     </v>
      </c>
      <c r="R2" s="19"/>
      <c r="S2" s="19"/>
      <c r="T2" s="19"/>
    </row>
    <row r="3" spans="2:28" ht="18" customHeight="1">
      <c r="E3" s="20" t="s">
        <v>56</v>
      </c>
      <c r="F3" s="21" t="s">
        <v>57</v>
      </c>
      <c r="G3" s="14"/>
      <c r="H3" s="20" t="s">
        <v>56</v>
      </c>
      <c r="I3" s="21" t="s">
        <v>57</v>
      </c>
      <c r="K3" s="20" t="s">
        <v>56</v>
      </c>
      <c r="L3" s="21" t="s">
        <v>57</v>
      </c>
      <c r="N3" s="20" t="s">
        <v>56</v>
      </c>
      <c r="O3" s="21" t="s">
        <v>57</v>
      </c>
      <c r="P3" s="14"/>
      <c r="Q3" s="55"/>
      <c r="R3" s="14"/>
      <c r="S3" s="14"/>
      <c r="T3" s="14"/>
    </row>
    <row r="4" spans="2:28" ht="15.75" customHeight="1">
      <c r="B4" s="26" t="s">
        <v>30</v>
      </c>
      <c r="U4" s="13" t="s">
        <v>81</v>
      </c>
    </row>
    <row r="5" spans="2:28">
      <c r="C5" s="15" t="s">
        <v>63</v>
      </c>
      <c r="D5" s="15"/>
      <c r="E5" s="18">
        <v>20</v>
      </c>
      <c r="F5" s="18">
        <v>2280</v>
      </c>
      <c r="G5" s="36"/>
      <c r="H5" s="18">
        <v>41</v>
      </c>
      <c r="I5" s="18">
        <v>2280</v>
      </c>
      <c r="J5" s="36"/>
      <c r="K5" s="37">
        <f>H5-E5</f>
        <v>21</v>
      </c>
      <c r="L5" s="38">
        <f t="shared" ref="K5:L41" si="0">I5-F5</f>
        <v>0</v>
      </c>
      <c r="M5" s="39"/>
      <c r="N5" s="40">
        <f>(((H5*100)/E5)-100)/100</f>
        <v>1.05</v>
      </c>
      <c r="O5" s="41">
        <f>(((I5*100)/F5)-100)/100</f>
        <v>0</v>
      </c>
      <c r="P5" s="36"/>
      <c r="R5" s="36"/>
      <c r="S5" s="36"/>
      <c r="T5" s="36"/>
    </row>
    <row r="6" spans="2:28">
      <c r="C6" s="15" t="s">
        <v>62</v>
      </c>
      <c r="D6" s="15"/>
      <c r="E6" s="18">
        <v>340</v>
      </c>
      <c r="F6" s="18">
        <v>157</v>
      </c>
      <c r="G6" s="36"/>
      <c r="H6" s="18">
        <v>263</v>
      </c>
      <c r="I6" s="18">
        <v>2280</v>
      </c>
      <c r="J6" s="36"/>
      <c r="K6" s="37">
        <f t="shared" ref="K6:K41" si="1">H6-E6</f>
        <v>-77</v>
      </c>
      <c r="L6" s="37">
        <f t="shared" si="0"/>
        <v>2123</v>
      </c>
      <c r="M6" s="39"/>
      <c r="N6" s="40">
        <f t="shared" ref="N6:N41" si="2">(((H6*100)/E6)-100)/100</f>
        <v>-0.22647058823529406</v>
      </c>
      <c r="O6" s="40">
        <f t="shared" ref="O6:O41" si="3">(((I6*100)/F6)-100)/100</f>
        <v>13.522292993630574</v>
      </c>
      <c r="P6" s="36"/>
      <c r="R6" s="36"/>
      <c r="S6" s="36"/>
      <c r="T6" s="36"/>
    </row>
    <row r="7" spans="2:28">
      <c r="C7" s="50" t="s">
        <v>40</v>
      </c>
      <c r="D7" s="15"/>
      <c r="E7" s="24">
        <v>0</v>
      </c>
      <c r="F7" s="24">
        <v>0</v>
      </c>
      <c r="G7" s="42"/>
      <c r="H7" s="24">
        <v>0</v>
      </c>
      <c r="I7" s="24">
        <v>0</v>
      </c>
      <c r="J7" s="42"/>
      <c r="K7" s="43">
        <f t="shared" si="0"/>
        <v>0</v>
      </c>
      <c r="L7" s="43">
        <f t="shared" si="0"/>
        <v>0</v>
      </c>
      <c r="M7" s="44"/>
      <c r="N7" s="45">
        <v>0</v>
      </c>
      <c r="O7" s="45">
        <v>0</v>
      </c>
      <c r="P7" s="42"/>
      <c r="R7" s="42"/>
      <c r="S7" s="42"/>
      <c r="T7" s="42"/>
      <c r="U7" s="53" t="s">
        <v>82</v>
      </c>
    </row>
    <row r="8" spans="2:28">
      <c r="C8" s="25" t="s">
        <v>34</v>
      </c>
      <c r="E8" s="29">
        <f>SUM(E5:E7)</f>
        <v>360</v>
      </c>
      <c r="F8" s="29">
        <f t="shared" ref="F8:O8" si="4">SUM(F5:F7)</f>
        <v>2437</v>
      </c>
      <c r="G8" s="29"/>
      <c r="H8" s="29">
        <f t="shared" si="4"/>
        <v>304</v>
      </c>
      <c r="I8" s="29">
        <f t="shared" si="4"/>
        <v>4560</v>
      </c>
      <c r="J8" s="29"/>
      <c r="K8" s="31">
        <f t="shared" si="4"/>
        <v>-56</v>
      </c>
      <c r="L8" s="31">
        <f t="shared" si="4"/>
        <v>2123</v>
      </c>
      <c r="M8" s="29"/>
      <c r="N8" s="34">
        <f t="shared" si="4"/>
        <v>0.82352941176470595</v>
      </c>
      <c r="O8" s="34">
        <f t="shared" si="4"/>
        <v>13.522292993630574</v>
      </c>
      <c r="P8" s="29"/>
      <c r="R8" s="29"/>
      <c r="S8" s="29"/>
      <c r="T8" s="29"/>
      <c r="U8" s="54">
        <v>4</v>
      </c>
      <c r="V8" s="13" t="s">
        <v>71</v>
      </c>
      <c r="W8" s="52"/>
      <c r="X8" s="52"/>
      <c r="Y8" s="52"/>
      <c r="Z8" s="52"/>
      <c r="AA8" s="52"/>
      <c r="AB8" s="52"/>
    </row>
    <row r="9" spans="2:28">
      <c r="E9" s="29"/>
      <c r="F9" s="29"/>
      <c r="G9" s="29"/>
      <c r="H9" s="29"/>
      <c r="I9" s="29"/>
      <c r="J9" s="29"/>
      <c r="K9" s="30"/>
      <c r="L9" s="29"/>
      <c r="M9" s="29"/>
      <c r="N9" s="23"/>
      <c r="O9" s="23"/>
      <c r="P9" s="29"/>
      <c r="R9" s="29"/>
      <c r="S9" s="29"/>
      <c r="T9" s="29"/>
      <c r="U9" s="54">
        <v>4</v>
      </c>
      <c r="V9" s="13" t="s">
        <v>72</v>
      </c>
    </row>
    <row r="10" spans="2:28">
      <c r="C10" s="15" t="s">
        <v>35</v>
      </c>
      <c r="D10" s="15"/>
      <c r="E10" s="18">
        <v>0</v>
      </c>
      <c r="F10" s="18">
        <v>6266.4949999999999</v>
      </c>
      <c r="G10" s="36"/>
      <c r="H10" s="18">
        <v>8359.8739999999998</v>
      </c>
      <c r="I10" s="18">
        <v>6966.2267019999999</v>
      </c>
      <c r="J10" s="36"/>
      <c r="K10" s="37">
        <f t="shared" si="1"/>
        <v>8359.8739999999998</v>
      </c>
      <c r="L10" s="37">
        <f t="shared" si="0"/>
        <v>699.73170200000004</v>
      </c>
      <c r="M10" s="39"/>
      <c r="N10" s="40">
        <v>1</v>
      </c>
      <c r="O10" s="40">
        <f t="shared" si="3"/>
        <v>0.1116623729852175</v>
      </c>
      <c r="P10" s="36"/>
      <c r="R10" s="36"/>
      <c r="S10" s="36"/>
      <c r="T10" s="36"/>
      <c r="U10" s="54">
        <v>4</v>
      </c>
      <c r="V10" s="13" t="s">
        <v>78</v>
      </c>
    </row>
    <row r="11" spans="2:28">
      <c r="C11" s="15" t="s">
        <v>36</v>
      </c>
      <c r="D11" s="15"/>
      <c r="E11" s="18">
        <v>3934.1880000000001</v>
      </c>
      <c r="F11" s="18">
        <v>5407.5510000000004</v>
      </c>
      <c r="G11" s="36"/>
      <c r="H11" s="18">
        <v>4160.8440000000001</v>
      </c>
      <c r="I11" s="18">
        <v>5893.2191459999995</v>
      </c>
      <c r="J11" s="36"/>
      <c r="K11" s="37">
        <f t="shared" si="1"/>
        <v>226.65599999999995</v>
      </c>
      <c r="L11" s="37">
        <f t="shared" si="0"/>
        <v>485.66814599999907</v>
      </c>
      <c r="M11" s="39"/>
      <c r="N11" s="40">
        <f t="shared" si="2"/>
        <v>5.7611888399842714E-2</v>
      </c>
      <c r="O11" s="40">
        <f t="shared" si="3"/>
        <v>8.9812957103871729E-2</v>
      </c>
      <c r="P11" s="36"/>
      <c r="R11" s="36"/>
      <c r="S11" s="36"/>
      <c r="T11" s="36"/>
      <c r="U11" s="54">
        <v>4</v>
      </c>
      <c r="V11" s="13" t="s">
        <v>79</v>
      </c>
    </row>
    <row r="12" spans="2:28">
      <c r="C12" s="15" t="s">
        <v>37</v>
      </c>
      <c r="D12" s="15"/>
      <c r="E12" s="18">
        <v>5482.2396666666664</v>
      </c>
      <c r="F12" s="18">
        <v>5433.8267692307691</v>
      </c>
      <c r="G12" s="39"/>
      <c r="H12" s="18">
        <v>5791.8329211455548</v>
      </c>
      <c r="I12" s="18">
        <v>6206.569702702991</v>
      </c>
      <c r="J12" s="39"/>
      <c r="K12" s="37">
        <f t="shared" si="1"/>
        <v>309.59325447888841</v>
      </c>
      <c r="L12" s="37">
        <f t="shared" si="0"/>
        <v>772.74293347222192</v>
      </c>
      <c r="M12" s="39"/>
      <c r="N12" s="40">
        <f t="shared" si="2"/>
        <v>5.6472039404130786E-2</v>
      </c>
      <c r="O12" s="40">
        <f t="shared" si="3"/>
        <v>0.14220971081520403</v>
      </c>
      <c r="P12" s="39"/>
      <c r="R12" s="39"/>
      <c r="S12" s="39"/>
      <c r="T12" s="39"/>
      <c r="U12" s="54">
        <v>4</v>
      </c>
      <c r="V12" s="51" t="s">
        <v>77</v>
      </c>
    </row>
    <row r="13" spans="2:28">
      <c r="C13" s="50" t="s">
        <v>53</v>
      </c>
      <c r="D13" s="15"/>
      <c r="E13" s="24">
        <v>6.8319999999999999</v>
      </c>
      <c r="F13" s="24">
        <v>25.082000000000001</v>
      </c>
      <c r="G13" s="44"/>
      <c r="H13" s="24">
        <v>33.171999999999997</v>
      </c>
      <c r="I13" s="24">
        <v>27.590200000000003</v>
      </c>
      <c r="J13" s="44"/>
      <c r="K13" s="46">
        <f t="shared" si="1"/>
        <v>26.339999999999996</v>
      </c>
      <c r="L13" s="46">
        <f t="shared" si="0"/>
        <v>2.5082000000000022</v>
      </c>
      <c r="M13" s="44"/>
      <c r="N13" s="47">
        <f t="shared" si="2"/>
        <v>3.8553864168618266</v>
      </c>
      <c r="O13" s="47">
        <f t="shared" si="3"/>
        <v>0.10000000000000014</v>
      </c>
      <c r="P13" s="44"/>
      <c r="R13" s="44"/>
      <c r="S13" s="44"/>
      <c r="T13" s="44"/>
      <c r="U13" s="54">
        <v>4</v>
      </c>
      <c r="V13" s="13" t="s">
        <v>75</v>
      </c>
    </row>
    <row r="14" spans="2:28">
      <c r="C14" s="25" t="s">
        <v>32</v>
      </c>
      <c r="E14" s="29">
        <f>SUM(E10:E13)</f>
        <v>9423.2596666666668</v>
      </c>
      <c r="F14" s="29">
        <f t="shared" ref="F14:O14" si="5">SUM(F10:F13)</f>
        <v>17132.954769230768</v>
      </c>
      <c r="G14" s="29"/>
      <c r="H14" s="29">
        <f t="shared" si="5"/>
        <v>18345.722921145556</v>
      </c>
      <c r="I14" s="29">
        <f t="shared" si="5"/>
        <v>19093.605750702991</v>
      </c>
      <c r="J14" s="29"/>
      <c r="K14" s="31">
        <f t="shared" si="5"/>
        <v>8922.4632544788874</v>
      </c>
      <c r="L14" s="31">
        <f t="shared" si="5"/>
        <v>1960.650981472221</v>
      </c>
      <c r="M14" s="29"/>
      <c r="N14" s="34">
        <f t="shared" si="5"/>
        <v>4.9694703446658002</v>
      </c>
      <c r="O14" s="34">
        <f t="shared" si="5"/>
        <v>0.44368504090429345</v>
      </c>
      <c r="P14" s="29"/>
      <c r="R14" s="29"/>
      <c r="S14" s="29"/>
      <c r="T14" s="29"/>
      <c r="U14" s="54">
        <v>4</v>
      </c>
      <c r="V14" s="13" t="s">
        <v>73</v>
      </c>
    </row>
    <row r="15" spans="2:28">
      <c r="E15" s="29"/>
      <c r="F15" s="29"/>
      <c r="G15" s="29"/>
      <c r="H15" s="29"/>
      <c r="I15" s="29"/>
      <c r="J15" s="29"/>
      <c r="K15" s="29"/>
      <c r="L15" s="29"/>
      <c r="M15" s="29"/>
      <c r="N15" s="23"/>
      <c r="O15" s="23"/>
      <c r="P15" s="29"/>
      <c r="R15" s="29"/>
      <c r="S15" s="29"/>
      <c r="T15" s="29"/>
      <c r="U15" s="54">
        <v>4</v>
      </c>
      <c r="V15" s="13" t="s">
        <v>76</v>
      </c>
    </row>
    <row r="16" spans="2:28">
      <c r="C16" s="15" t="s">
        <v>44</v>
      </c>
      <c r="D16" s="15"/>
      <c r="E16" s="18">
        <v>1135.671</v>
      </c>
      <c r="F16" s="18">
        <v>1220.9970000000003</v>
      </c>
      <c r="G16" s="36"/>
      <c r="H16" s="18">
        <v>1224.3410000000001</v>
      </c>
      <c r="I16" s="18">
        <v>1311.6860000000001</v>
      </c>
      <c r="J16" s="36"/>
      <c r="K16" s="37">
        <f t="shared" si="1"/>
        <v>88.670000000000073</v>
      </c>
      <c r="L16" s="37">
        <f t="shared" si="0"/>
        <v>90.688999999999851</v>
      </c>
      <c r="M16" s="39"/>
      <c r="N16" s="40">
        <f t="shared" si="2"/>
        <v>7.8077189608610237E-2</v>
      </c>
      <c r="O16" s="40">
        <f t="shared" si="3"/>
        <v>7.427454776711144E-2</v>
      </c>
      <c r="P16" s="36"/>
      <c r="R16" s="36"/>
      <c r="S16" s="36"/>
      <c r="T16" s="36"/>
      <c r="U16" s="54">
        <v>4</v>
      </c>
      <c r="V16" s="13" t="s">
        <v>74</v>
      </c>
    </row>
    <row r="17" spans="2:22">
      <c r="C17" s="15" t="s">
        <v>42</v>
      </c>
      <c r="D17" s="15"/>
      <c r="E17" s="18">
        <v>0</v>
      </c>
      <c r="F17" s="18">
        <v>0</v>
      </c>
      <c r="G17" s="36"/>
      <c r="H17" s="18">
        <v>0</v>
      </c>
      <c r="I17" s="18">
        <v>0</v>
      </c>
      <c r="J17" s="36"/>
      <c r="K17" s="38">
        <f t="shared" si="0"/>
        <v>0</v>
      </c>
      <c r="L17" s="38">
        <f t="shared" si="0"/>
        <v>0</v>
      </c>
      <c r="M17" s="39"/>
      <c r="N17" s="41">
        <v>0</v>
      </c>
      <c r="O17" s="41">
        <v>0</v>
      </c>
      <c r="P17" s="36"/>
      <c r="R17" s="36"/>
      <c r="S17" s="36"/>
      <c r="T17" s="36"/>
      <c r="U17" s="54">
        <v>4</v>
      </c>
      <c r="V17" s="13" t="s">
        <v>80</v>
      </c>
    </row>
    <row r="18" spans="2:22">
      <c r="C18" s="15" t="s">
        <v>43</v>
      </c>
      <c r="D18" s="15"/>
      <c r="E18" s="18">
        <v>365.63200000000001</v>
      </c>
      <c r="F18" s="18">
        <v>361.96300000000002</v>
      </c>
      <c r="G18" s="36"/>
      <c r="H18" s="18">
        <v>352.93899999999996</v>
      </c>
      <c r="I18" s="18">
        <v>239.20099999999999</v>
      </c>
      <c r="J18" s="36"/>
      <c r="K18" s="37">
        <f t="shared" si="1"/>
        <v>-12.69300000000004</v>
      </c>
      <c r="L18" s="37">
        <f t="shared" si="0"/>
        <v>-122.76200000000003</v>
      </c>
      <c r="M18" s="39"/>
      <c r="N18" s="40">
        <f t="shared" si="2"/>
        <v>-3.4715232802380737E-2</v>
      </c>
      <c r="O18" s="40">
        <f t="shared" si="3"/>
        <v>-0.3391562120990268</v>
      </c>
      <c r="P18" s="36"/>
      <c r="R18" s="36"/>
      <c r="S18" s="36"/>
      <c r="T18" s="36"/>
    </row>
    <row r="19" spans="2:22">
      <c r="C19" s="15" t="s">
        <v>60</v>
      </c>
      <c r="D19" s="15"/>
      <c r="E19" s="18">
        <v>389.19399999999996</v>
      </c>
      <c r="F19" s="18">
        <v>4252.1737499999999</v>
      </c>
      <c r="G19" s="36"/>
      <c r="H19" s="18">
        <v>337.64073760999997</v>
      </c>
      <c r="I19" s="18">
        <v>4889.9998125000002</v>
      </c>
      <c r="J19" s="36"/>
      <c r="K19" s="37">
        <f t="shared" si="1"/>
        <v>-51.553262389999986</v>
      </c>
      <c r="L19" s="37">
        <f t="shared" si="0"/>
        <v>637.82606250000026</v>
      </c>
      <c r="M19" s="39"/>
      <c r="N19" s="40">
        <f t="shared" si="2"/>
        <v>-0.13246160626833914</v>
      </c>
      <c r="O19" s="40">
        <f t="shared" si="3"/>
        <v>0.15</v>
      </c>
      <c r="P19" s="36"/>
      <c r="R19" s="36"/>
      <c r="S19" s="36"/>
      <c r="T19" s="36"/>
    </row>
    <row r="20" spans="2:22">
      <c r="C20" s="50" t="s">
        <v>61</v>
      </c>
      <c r="D20" s="15"/>
      <c r="E20" s="24">
        <v>11.138000000000002</v>
      </c>
      <c r="F20" s="24">
        <v>12.245999999999999</v>
      </c>
      <c r="G20" s="44"/>
      <c r="H20" s="24">
        <v>12.362</v>
      </c>
      <c r="I20" s="24">
        <v>9.7959999999999994</v>
      </c>
      <c r="J20" s="44"/>
      <c r="K20" s="46">
        <f t="shared" si="1"/>
        <v>1.2239999999999984</v>
      </c>
      <c r="L20" s="46">
        <f t="shared" si="0"/>
        <v>-2.4499999999999993</v>
      </c>
      <c r="M20" s="44"/>
      <c r="N20" s="47">
        <f t="shared" si="2"/>
        <v>0.10989405638355165</v>
      </c>
      <c r="O20" s="47">
        <f t="shared" si="3"/>
        <v>-0.20006532745386252</v>
      </c>
      <c r="P20" s="44"/>
      <c r="R20" s="44"/>
      <c r="S20" s="44"/>
      <c r="T20" s="44"/>
    </row>
    <row r="21" spans="2:22">
      <c r="C21" s="25" t="s">
        <v>21</v>
      </c>
      <c r="D21" s="15"/>
      <c r="E21" s="29">
        <f>SUM(E16:E20)</f>
        <v>1901.635</v>
      </c>
      <c r="F21" s="29">
        <f t="shared" ref="F21:O21" si="6">SUM(F16:F20)</f>
        <v>5847.3797500000001</v>
      </c>
      <c r="G21" s="29"/>
      <c r="H21" s="29">
        <f t="shared" si="6"/>
        <v>1927.2827376100004</v>
      </c>
      <c r="I21" s="29">
        <f t="shared" si="6"/>
        <v>6450.6828125000011</v>
      </c>
      <c r="J21" s="29"/>
      <c r="K21" s="31">
        <f t="shared" si="6"/>
        <v>25.647737610000043</v>
      </c>
      <c r="L21" s="31">
        <f t="shared" si="6"/>
        <v>603.30306250000001</v>
      </c>
      <c r="M21" s="29"/>
      <c r="N21" s="34">
        <f t="shared" si="6"/>
        <v>2.0794406921442021E-2</v>
      </c>
      <c r="O21" s="34">
        <f t="shared" si="6"/>
        <v>-0.3149469917857779</v>
      </c>
      <c r="P21" s="29"/>
      <c r="R21" s="29"/>
      <c r="S21" s="29"/>
      <c r="T21" s="29"/>
    </row>
    <row r="22" spans="2:22">
      <c r="C22" s="15"/>
      <c r="D22" s="15"/>
      <c r="E22" s="29"/>
      <c r="F22" s="29"/>
      <c r="G22" s="29"/>
      <c r="H22" s="29"/>
      <c r="I22" s="29"/>
      <c r="J22" s="29"/>
      <c r="K22" s="29"/>
      <c r="L22" s="29"/>
      <c r="M22" s="29"/>
      <c r="N22" s="23"/>
      <c r="O22" s="23"/>
      <c r="P22" s="29"/>
      <c r="R22" s="29"/>
      <c r="S22" s="29"/>
      <c r="T22" s="29"/>
    </row>
    <row r="23" spans="2:22">
      <c r="C23" s="15" t="s">
        <v>54</v>
      </c>
      <c r="D23" s="15"/>
      <c r="E23" s="18">
        <v>0</v>
      </c>
      <c r="F23" s="18">
        <v>0</v>
      </c>
      <c r="G23" s="36"/>
      <c r="H23" s="18">
        <v>0</v>
      </c>
      <c r="I23" s="18">
        <v>0</v>
      </c>
      <c r="J23" s="36"/>
      <c r="K23" s="38">
        <f t="shared" si="1"/>
        <v>0</v>
      </c>
      <c r="L23" s="38">
        <f t="shared" si="0"/>
        <v>0</v>
      </c>
      <c r="M23" s="39"/>
      <c r="N23" s="41">
        <v>0</v>
      </c>
      <c r="O23" s="41">
        <v>0</v>
      </c>
      <c r="P23" s="36"/>
      <c r="R23" s="36"/>
      <c r="S23" s="36"/>
      <c r="T23" s="36"/>
    </row>
    <row r="24" spans="2:22">
      <c r="C24" s="50" t="s">
        <v>55</v>
      </c>
      <c r="D24" s="15"/>
      <c r="E24" s="24">
        <v>0</v>
      </c>
      <c r="F24" s="24">
        <v>0</v>
      </c>
      <c r="G24" s="42"/>
      <c r="H24" s="24">
        <v>0</v>
      </c>
      <c r="I24" s="24">
        <v>0</v>
      </c>
      <c r="J24" s="42"/>
      <c r="K24" s="48">
        <f t="shared" si="1"/>
        <v>0</v>
      </c>
      <c r="L24" s="43">
        <f t="shared" si="0"/>
        <v>0</v>
      </c>
      <c r="M24" s="44"/>
      <c r="N24" s="45">
        <v>0</v>
      </c>
      <c r="O24" s="45">
        <v>0</v>
      </c>
      <c r="P24" s="42"/>
      <c r="R24" s="42"/>
      <c r="S24" s="42"/>
      <c r="T24" s="42"/>
    </row>
    <row r="25" spans="2:22">
      <c r="C25" s="25" t="s">
        <v>38</v>
      </c>
      <c r="D25" s="15"/>
      <c r="E25" s="29">
        <f>SUM(E23:E24)</f>
        <v>0</v>
      </c>
      <c r="F25" s="29">
        <f t="shared" ref="F25:O25" si="7">SUM(F23:F24)</f>
        <v>0</v>
      </c>
      <c r="G25" s="29"/>
      <c r="H25" s="29">
        <f t="shared" si="7"/>
        <v>0</v>
      </c>
      <c r="I25" s="29">
        <f t="shared" si="7"/>
        <v>0</v>
      </c>
      <c r="J25" s="29"/>
      <c r="K25" s="32">
        <f t="shared" si="7"/>
        <v>0</v>
      </c>
      <c r="L25" s="32">
        <f t="shared" si="7"/>
        <v>0</v>
      </c>
      <c r="M25" s="29"/>
      <c r="N25" s="35">
        <f t="shared" si="7"/>
        <v>0</v>
      </c>
      <c r="O25" s="35">
        <f t="shared" si="7"/>
        <v>0</v>
      </c>
      <c r="P25" s="29"/>
      <c r="R25" s="29"/>
      <c r="S25" s="29"/>
      <c r="T25" s="29"/>
    </row>
    <row r="26" spans="2:22">
      <c r="C26" s="15"/>
      <c r="D26" s="15"/>
      <c r="E26" s="16"/>
      <c r="F26" s="16"/>
      <c r="H26" s="16"/>
      <c r="I26" s="16"/>
      <c r="K26" s="22"/>
      <c r="L26" s="22"/>
      <c r="M26" s="27"/>
      <c r="N26" s="23"/>
      <c r="O26" s="23"/>
    </row>
    <row r="27" spans="2:22">
      <c r="C27" s="15" t="s">
        <v>67</v>
      </c>
      <c r="D27" s="15"/>
      <c r="E27" s="18">
        <v>5.1379999999999999</v>
      </c>
      <c r="F27" s="18">
        <v>5.0599999999999996</v>
      </c>
      <c r="G27" s="36"/>
      <c r="H27" s="18">
        <v>4.75</v>
      </c>
      <c r="I27" s="18">
        <v>14.914000000000001</v>
      </c>
      <c r="J27" s="36"/>
      <c r="K27" s="37">
        <f t="shared" si="1"/>
        <v>-0.3879999999999999</v>
      </c>
      <c r="L27" s="37">
        <f t="shared" si="0"/>
        <v>9.8540000000000028</v>
      </c>
      <c r="M27" s="39"/>
      <c r="N27" s="40">
        <f t="shared" si="2"/>
        <v>-7.551576488906192E-2</v>
      </c>
      <c r="O27" s="40">
        <f t="shared" si="3"/>
        <v>1.9474308300395262</v>
      </c>
      <c r="P27" s="36"/>
      <c r="R27" s="36"/>
      <c r="S27" s="36"/>
      <c r="T27" s="36"/>
    </row>
    <row r="28" spans="2:22">
      <c r="C28" s="15" t="s">
        <v>69</v>
      </c>
      <c r="D28" s="15"/>
      <c r="E28" s="18">
        <v>0</v>
      </c>
      <c r="F28" s="18">
        <v>0</v>
      </c>
      <c r="G28" s="36"/>
      <c r="H28" s="18">
        <v>0</v>
      </c>
      <c r="I28" s="18">
        <v>0</v>
      </c>
      <c r="J28" s="36"/>
      <c r="K28" s="37">
        <f t="shared" si="1"/>
        <v>0</v>
      </c>
      <c r="L28" s="37">
        <f t="shared" si="0"/>
        <v>0</v>
      </c>
      <c r="M28" s="39"/>
      <c r="N28" s="41">
        <v>0</v>
      </c>
      <c r="O28" s="41">
        <v>0</v>
      </c>
      <c r="P28" s="36"/>
      <c r="R28" s="36"/>
      <c r="S28" s="36"/>
      <c r="T28" s="36"/>
    </row>
    <row r="29" spans="2:22">
      <c r="C29" s="50" t="s">
        <v>68</v>
      </c>
      <c r="D29" s="15"/>
      <c r="E29" s="24">
        <v>116.77300000000001</v>
      </c>
      <c r="F29" s="24">
        <v>128.208</v>
      </c>
      <c r="G29" s="44"/>
      <c r="H29" s="24">
        <v>137.208</v>
      </c>
      <c r="I29" s="24">
        <v>156.54799999999997</v>
      </c>
      <c r="J29" s="42"/>
      <c r="K29" s="46">
        <f t="shared" si="1"/>
        <v>20.434999999999988</v>
      </c>
      <c r="L29" s="46">
        <f t="shared" si="0"/>
        <v>28.339999999999975</v>
      </c>
      <c r="M29" s="44"/>
      <c r="N29" s="47">
        <f t="shared" si="2"/>
        <v>0.17499764500355369</v>
      </c>
      <c r="O29" s="47">
        <f t="shared" si="3"/>
        <v>0.22104704854611243</v>
      </c>
      <c r="P29" s="44"/>
      <c r="R29" s="44"/>
      <c r="S29" s="44"/>
      <c r="T29" s="44"/>
    </row>
    <row r="30" spans="2:22">
      <c r="C30" s="25" t="s">
        <v>41</v>
      </c>
      <c r="D30" s="15"/>
      <c r="E30" s="28">
        <f>SUM(E27:E29)</f>
        <v>121.91100000000002</v>
      </c>
      <c r="F30" s="28">
        <f t="shared" ref="F30:O30" si="8">SUM(F27:F29)</f>
        <v>133.268</v>
      </c>
      <c r="G30" s="28"/>
      <c r="H30" s="28">
        <f t="shared" si="8"/>
        <v>141.958</v>
      </c>
      <c r="I30" s="28">
        <f t="shared" si="8"/>
        <v>171.46199999999999</v>
      </c>
      <c r="J30" s="17"/>
      <c r="K30" s="31">
        <f t="shared" si="8"/>
        <v>20.04699999999999</v>
      </c>
      <c r="L30" s="31">
        <f t="shared" si="8"/>
        <v>38.193999999999974</v>
      </c>
      <c r="M30" s="17"/>
      <c r="N30" s="34">
        <f>N29+N27</f>
        <v>9.9481880114491772E-2</v>
      </c>
      <c r="O30" s="34">
        <f t="shared" si="8"/>
        <v>2.1684778785856387</v>
      </c>
      <c r="P30" s="28"/>
      <c r="R30" s="28"/>
      <c r="S30" s="28"/>
      <c r="T30" s="28"/>
    </row>
    <row r="31" spans="2:22" ht="21">
      <c r="B31" s="26" t="s">
        <v>70</v>
      </c>
      <c r="E31" s="16"/>
      <c r="F31" s="16"/>
      <c r="H31" s="16"/>
      <c r="I31" s="16"/>
      <c r="K31" s="22"/>
      <c r="L31" s="22"/>
      <c r="N31" s="34"/>
      <c r="O31" s="34"/>
    </row>
    <row r="32" spans="2:22">
      <c r="C32" s="15" t="s">
        <v>58</v>
      </c>
      <c r="D32" s="15"/>
      <c r="E32" s="18">
        <v>0</v>
      </c>
      <c r="F32" s="18">
        <v>0</v>
      </c>
      <c r="G32" s="36"/>
      <c r="H32" s="18">
        <v>0.30679659430275508</v>
      </c>
      <c r="I32" s="18">
        <v>0.36997216594049387</v>
      </c>
      <c r="J32" s="36"/>
      <c r="K32" s="37">
        <f t="shared" si="1"/>
        <v>0.30679659430275508</v>
      </c>
      <c r="L32" s="37">
        <f t="shared" si="0"/>
        <v>0.36997216594049387</v>
      </c>
      <c r="M32" s="39"/>
      <c r="N32" s="40">
        <v>1</v>
      </c>
      <c r="O32" s="40">
        <v>1</v>
      </c>
      <c r="P32" s="36"/>
      <c r="R32" s="36"/>
      <c r="S32" s="36"/>
      <c r="T32" s="36"/>
    </row>
    <row r="33" spans="3:20">
      <c r="C33" s="50" t="s">
        <v>59</v>
      </c>
      <c r="D33" s="15"/>
      <c r="E33" s="24">
        <v>0.3032710583161099</v>
      </c>
      <c r="F33" s="24">
        <v>0.36029260368930105</v>
      </c>
      <c r="G33" s="44"/>
      <c r="H33" s="24">
        <v>0.26046597949500777</v>
      </c>
      <c r="I33" s="24">
        <v>0.28158883475773244</v>
      </c>
      <c r="J33" s="44"/>
      <c r="K33" s="46">
        <f t="shared" si="1"/>
        <v>-4.2805078821102127E-2</v>
      </c>
      <c r="L33" s="46">
        <f t="shared" si="0"/>
        <v>-7.8703768931568607E-2</v>
      </c>
      <c r="M33" s="44"/>
      <c r="N33" s="47">
        <f t="shared" si="2"/>
        <v>-0.14114462177424428</v>
      </c>
      <c r="O33" s="47">
        <f t="shared" si="3"/>
        <v>-0.21844403167220974</v>
      </c>
      <c r="P33" s="44"/>
      <c r="R33" s="44"/>
      <c r="S33" s="44"/>
      <c r="T33" s="44"/>
    </row>
    <row r="34" spans="3:20">
      <c r="C34" s="25" t="s">
        <v>33</v>
      </c>
      <c r="E34" s="29">
        <f>SUM(E32:E33)</f>
        <v>0.3032710583161099</v>
      </c>
      <c r="F34" s="29">
        <f t="shared" ref="F34:O34" si="9">SUM(F32:F33)</f>
        <v>0.36029260368930105</v>
      </c>
      <c r="G34" s="29"/>
      <c r="H34" s="29">
        <f t="shared" si="9"/>
        <v>0.56726257379776279</v>
      </c>
      <c r="I34" s="29">
        <f t="shared" si="9"/>
        <v>0.65156100069822631</v>
      </c>
      <c r="J34" s="29"/>
      <c r="K34" s="31">
        <f t="shared" si="9"/>
        <v>0.26399151548165295</v>
      </c>
      <c r="L34" s="31">
        <f t="shared" si="9"/>
        <v>0.29126839700892526</v>
      </c>
      <c r="M34" s="29"/>
      <c r="N34" s="34">
        <f t="shared" si="9"/>
        <v>0.85885537822575575</v>
      </c>
      <c r="O34" s="34">
        <f t="shared" si="9"/>
        <v>0.78155596832779028</v>
      </c>
      <c r="P34" s="29"/>
      <c r="R34" s="29"/>
      <c r="S34" s="29"/>
      <c r="T34" s="29"/>
    </row>
    <row r="35" spans="3:20">
      <c r="C35" s="25"/>
      <c r="E35" s="29"/>
      <c r="F35" s="29"/>
      <c r="G35" s="29"/>
      <c r="H35" s="29"/>
      <c r="I35" s="29"/>
      <c r="J35" s="29"/>
      <c r="K35" s="31"/>
      <c r="L35" s="31"/>
      <c r="M35" s="29"/>
      <c r="N35" s="34"/>
      <c r="O35" s="34"/>
      <c r="P35" s="29"/>
      <c r="R35" s="29"/>
      <c r="S35" s="29"/>
      <c r="T35" s="29"/>
    </row>
    <row r="36" spans="3:20">
      <c r="C36" s="50" t="s">
        <v>29</v>
      </c>
      <c r="D36" s="15"/>
      <c r="E36" s="24">
        <v>0</v>
      </c>
      <c r="F36" s="24">
        <v>0</v>
      </c>
      <c r="G36" s="42"/>
      <c r="H36" s="24">
        <v>0</v>
      </c>
      <c r="I36" s="24">
        <v>0</v>
      </c>
      <c r="J36" s="42"/>
      <c r="K36" s="43">
        <f t="shared" si="0"/>
        <v>0</v>
      </c>
      <c r="L36" s="43">
        <f t="shared" si="0"/>
        <v>0</v>
      </c>
      <c r="M36" s="44"/>
      <c r="N36" s="45">
        <v>0</v>
      </c>
      <c r="O36" s="45">
        <v>0</v>
      </c>
      <c r="P36" s="42"/>
      <c r="R36" s="42"/>
      <c r="S36" s="42"/>
      <c r="T36" s="42"/>
    </row>
    <row r="37" spans="3:20">
      <c r="C37" s="25" t="s">
        <v>29</v>
      </c>
      <c r="D37" s="15"/>
      <c r="E37" s="28">
        <f>SUM(E36)</f>
        <v>0</v>
      </c>
      <c r="F37" s="28">
        <f t="shared" ref="F37:O37" si="10">SUM(F36)</f>
        <v>0</v>
      </c>
      <c r="G37" s="28"/>
      <c r="H37" s="28">
        <f t="shared" si="10"/>
        <v>0</v>
      </c>
      <c r="I37" s="28">
        <f t="shared" si="10"/>
        <v>0</v>
      </c>
      <c r="J37" s="28"/>
      <c r="K37" s="49">
        <f t="shared" si="10"/>
        <v>0</v>
      </c>
      <c r="L37" s="49">
        <f t="shared" si="10"/>
        <v>0</v>
      </c>
      <c r="M37" s="28"/>
      <c r="N37" s="35">
        <f t="shared" si="10"/>
        <v>0</v>
      </c>
      <c r="O37" s="35">
        <f t="shared" si="10"/>
        <v>0</v>
      </c>
      <c r="P37" s="28"/>
      <c r="R37" s="28"/>
      <c r="S37" s="28"/>
      <c r="T37" s="28"/>
    </row>
    <row r="38" spans="3:20">
      <c r="E38" s="16"/>
      <c r="F38" s="16"/>
      <c r="G38" s="15"/>
      <c r="H38" s="16"/>
      <c r="I38" s="16"/>
      <c r="J38" s="27"/>
      <c r="K38" s="22"/>
      <c r="L38" s="22"/>
      <c r="N38" s="23"/>
      <c r="O38" s="23"/>
      <c r="P38" s="15"/>
      <c r="R38" s="15"/>
      <c r="S38" s="15"/>
      <c r="T38" s="15"/>
    </row>
    <row r="39" spans="3:20">
      <c r="C39" s="15" t="s">
        <v>64</v>
      </c>
      <c r="D39" s="15"/>
      <c r="E39" s="18">
        <v>271.05599999999998</v>
      </c>
      <c r="F39" s="18">
        <v>346.73</v>
      </c>
      <c r="G39" s="36"/>
      <c r="H39" s="18">
        <v>177.08499999999998</v>
      </c>
      <c r="I39" s="18">
        <v>345.20666033874994</v>
      </c>
      <c r="J39" s="36"/>
      <c r="K39" s="37">
        <f t="shared" si="1"/>
        <v>-93.971000000000004</v>
      </c>
      <c r="L39" s="37">
        <f t="shared" si="0"/>
        <v>-1.5233396612500769</v>
      </c>
      <c r="M39" s="39"/>
      <c r="N39" s="40">
        <f t="shared" si="2"/>
        <v>-0.34668481789740879</v>
      </c>
      <c r="O39" s="40">
        <f t="shared" si="3"/>
        <v>-4.3934463739799413E-3</v>
      </c>
      <c r="P39" s="36"/>
      <c r="R39" s="36"/>
      <c r="S39" s="36"/>
      <c r="T39" s="36"/>
    </row>
    <row r="40" spans="3:20">
      <c r="C40" s="15" t="s">
        <v>65</v>
      </c>
      <c r="D40" s="15"/>
      <c r="E40" s="18">
        <v>107.09499999999998</v>
      </c>
      <c r="F40" s="18">
        <v>158.91</v>
      </c>
      <c r="G40" s="36"/>
      <c r="H40" s="18">
        <v>95.575999999999993</v>
      </c>
      <c r="I40" s="18">
        <v>172.9</v>
      </c>
      <c r="J40" s="36"/>
      <c r="K40" s="37">
        <f t="shared" si="1"/>
        <v>-11.518999999999991</v>
      </c>
      <c r="L40" s="37">
        <f t="shared" si="0"/>
        <v>13.990000000000009</v>
      </c>
      <c r="M40" s="39"/>
      <c r="N40" s="40">
        <f t="shared" si="2"/>
        <v>-0.10755870955693539</v>
      </c>
      <c r="O40" s="40">
        <f t="shared" si="3"/>
        <v>8.8037253791454328E-2</v>
      </c>
      <c r="P40" s="36"/>
      <c r="R40" s="36"/>
      <c r="S40" s="36"/>
      <c r="T40" s="36"/>
    </row>
    <row r="41" spans="3:20">
      <c r="C41" s="50" t="s">
        <v>66</v>
      </c>
      <c r="D41" s="15"/>
      <c r="E41" s="24">
        <v>44.839999999999996</v>
      </c>
      <c r="F41" s="24">
        <v>81.796000000000006</v>
      </c>
      <c r="G41" s="42"/>
      <c r="H41" s="24">
        <v>40.643000000000001</v>
      </c>
      <c r="I41" s="24">
        <v>78.801899999999989</v>
      </c>
      <c r="J41" s="42"/>
      <c r="K41" s="46">
        <f t="shared" si="1"/>
        <v>-4.1969999999999956</v>
      </c>
      <c r="L41" s="37">
        <f t="shared" si="0"/>
        <v>-2.9941000000000173</v>
      </c>
      <c r="M41" s="39"/>
      <c r="N41" s="47">
        <f t="shared" si="2"/>
        <v>-9.3599464763603771E-2</v>
      </c>
      <c r="O41" s="47">
        <f t="shared" si="3"/>
        <v>-3.6604479436647491E-2</v>
      </c>
      <c r="P41" s="36"/>
      <c r="R41" s="36"/>
      <c r="S41" s="36"/>
      <c r="T41" s="36"/>
    </row>
    <row r="42" spans="3:20">
      <c r="C42" s="25" t="s">
        <v>51</v>
      </c>
      <c r="E42" s="33">
        <f>SUM(E39:E41)</f>
        <v>422.99099999999993</v>
      </c>
      <c r="F42" s="33">
        <f t="shared" ref="F42:O42" si="11">SUM(F39:F41)</f>
        <v>587.43600000000004</v>
      </c>
      <c r="G42" s="33"/>
      <c r="H42" s="33">
        <f t="shared" si="11"/>
        <v>313.30399999999997</v>
      </c>
      <c r="I42" s="33">
        <f t="shared" si="11"/>
        <v>596.90856033875002</v>
      </c>
      <c r="J42" s="33"/>
      <c r="K42" s="31">
        <f t="shared" si="11"/>
        <v>-109.68699999999998</v>
      </c>
      <c r="L42" s="31">
        <f t="shared" si="11"/>
        <v>9.4725603387499149</v>
      </c>
      <c r="M42" s="33"/>
      <c r="N42" s="34">
        <f t="shared" si="11"/>
        <v>-0.54784299221794797</v>
      </c>
      <c r="O42" s="34">
        <f t="shared" si="11"/>
        <v>4.7039327980826898E-2</v>
      </c>
      <c r="P42" s="33"/>
      <c r="R42" s="33"/>
      <c r="S42" s="33"/>
      <c r="T42" s="33"/>
    </row>
  </sheetData>
  <mergeCells count="5">
    <mergeCell ref="E2:F2"/>
    <mergeCell ref="H2:I2"/>
    <mergeCell ref="K2:L2"/>
    <mergeCell ref="N2:O2"/>
    <mergeCell ref="Q2:Q3"/>
  </mergeCells>
  <pageMargins left="0.7" right="0.7" top="0.75" bottom="0.75" header="0.3" footer="0.3"/>
  <ignoredErrors>
    <ignoredError sqref="K8 N14 K14:L14 K21:L21" formula="1"/>
  </ignoredErrors>
  <legacy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displayXAxis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'Visualization 1'!K5:O5</xm:f>
              <xm:sqref>Q5</xm:sqref>
            </x14:sparkline>
            <x14:sparkline>
              <xm:f>'Visualization 1'!K6:O6</xm:f>
              <xm:sqref>Q6</xm:sqref>
            </x14:sparkline>
            <x14:sparkline>
              <xm:f>'Visualization 1'!K7:O7</xm:f>
              <xm:sqref>Q7</xm:sqref>
            </x14:sparkline>
            <x14:sparkline>
              <xm:f>'Visualization 1'!K10:O10</xm:f>
              <xm:sqref>Q10</xm:sqref>
            </x14:sparkline>
            <x14:sparkline>
              <xm:f>'Visualization 1'!K11:O11</xm:f>
              <xm:sqref>Q11</xm:sqref>
            </x14:sparkline>
            <x14:sparkline>
              <xm:f>'Visualization 1'!K12:O12</xm:f>
              <xm:sqref>Q12</xm:sqref>
            </x14:sparkline>
            <x14:sparkline>
              <xm:f>'Visualization 1'!K13:O13</xm:f>
              <xm:sqref>Q13</xm:sqref>
            </x14:sparkline>
            <x14:sparkline>
              <xm:f>'Visualization 1'!K16:O16</xm:f>
              <xm:sqref>Q16</xm:sqref>
            </x14:sparkline>
            <x14:sparkline>
              <xm:f>'Visualization 1'!K17:O17</xm:f>
              <xm:sqref>Q17</xm:sqref>
            </x14:sparkline>
            <x14:sparkline>
              <xm:f>'Visualization 1'!K18:O18</xm:f>
              <xm:sqref>Q18</xm:sqref>
            </x14:sparkline>
            <x14:sparkline>
              <xm:f>'Visualization 1'!K19:O19</xm:f>
              <xm:sqref>Q19</xm:sqref>
            </x14:sparkline>
            <x14:sparkline>
              <xm:f>'Visualization 1'!K20:O20</xm:f>
              <xm:sqref>Q20</xm:sqref>
            </x14:sparkline>
            <x14:sparkline>
              <xm:f>'Visualization 1'!K23:O23</xm:f>
              <xm:sqref>Q23</xm:sqref>
            </x14:sparkline>
            <x14:sparkline>
              <xm:f>'Visualization 1'!K24:O24</xm:f>
              <xm:sqref>Q24</xm:sqref>
            </x14:sparkline>
            <x14:sparkline>
              <xm:f>'Visualization 1'!K27:O27</xm:f>
              <xm:sqref>Q27</xm:sqref>
            </x14:sparkline>
            <x14:sparkline>
              <xm:f>'Visualization 1'!K28:O28</xm:f>
              <xm:sqref>Q28</xm:sqref>
            </x14:sparkline>
            <x14:sparkline>
              <xm:f>'Visualization 1'!K29:O29</xm:f>
              <xm:sqref>Q29</xm:sqref>
            </x14:sparkline>
            <x14:sparkline>
              <xm:f>'Visualization 1'!K32:O32</xm:f>
              <xm:sqref>Q32</xm:sqref>
            </x14:sparkline>
            <x14:sparkline>
              <xm:f>'Visualization 1'!K33:O33</xm:f>
              <xm:sqref>Q33</xm:sqref>
            </x14:sparkline>
            <x14:sparkline>
              <xm:f>'Visualization 1'!K36:O36</xm:f>
              <xm:sqref>Q36</xm:sqref>
            </x14:sparkline>
            <x14:sparkline>
              <xm:f>'Visualization 1'!K39:O39</xm:f>
              <xm:sqref>Q39</xm:sqref>
            </x14:sparkline>
            <x14:sparkline>
              <xm:f>'Visualization 1'!K40:O40</xm:f>
              <xm:sqref>Q40</xm:sqref>
            </x14:sparkline>
            <x14:sparkline>
              <xm:f>'Visualization 1'!K41:O41</xm:f>
              <xm:sqref>Q41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showGridLines="0" zoomScale="90" zoomScaleNormal="90" workbookViewId="0"/>
  </sheetViews>
  <sheetFormatPr defaultColWidth="9.140625" defaultRowHeight="12.75"/>
  <cols>
    <col min="1" max="1" width="2.42578125" style="1" customWidth="1"/>
    <col min="2" max="2" width="26.7109375" style="1" bestFit="1" customWidth="1"/>
    <col min="3" max="5" width="9.7109375" style="1" bestFit="1" customWidth="1"/>
    <col min="6" max="7" width="11.5703125" style="1" bestFit="1" customWidth="1"/>
    <col min="8" max="8" width="9" style="1" bestFit="1" customWidth="1"/>
    <col min="9" max="9" width="8.42578125" style="1" bestFit="1" customWidth="1"/>
    <col min="10" max="10" width="9" style="1" bestFit="1" customWidth="1"/>
    <col min="11" max="11" width="7.42578125" style="1" bestFit="1" customWidth="1"/>
    <col min="12" max="12" width="9" style="1" bestFit="1" customWidth="1"/>
    <col min="13" max="13" width="8.42578125" style="1" bestFit="1" customWidth="1"/>
    <col min="14" max="14" width="8.85546875" style="1" bestFit="1" customWidth="1"/>
    <col min="15" max="16384" width="9.140625" style="1"/>
  </cols>
  <sheetData>
    <row r="2" spans="2:15">
      <c r="B2" s="9" t="s">
        <v>31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56" t="s">
        <v>5</v>
      </c>
      <c r="I2" s="56"/>
      <c r="J2" s="56" t="s">
        <v>5</v>
      </c>
      <c r="K2" s="56"/>
      <c r="L2" s="56" t="s">
        <v>5</v>
      </c>
      <c r="M2" s="56"/>
      <c r="N2" s="3" t="s">
        <v>6</v>
      </c>
    </row>
    <row r="3" spans="2:15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56" t="s">
        <v>8</v>
      </c>
      <c r="I3" s="56"/>
      <c r="J3" s="56" t="s">
        <v>9</v>
      </c>
      <c r="K3" s="56"/>
      <c r="L3" s="56" t="s">
        <v>10</v>
      </c>
      <c r="M3" s="56"/>
      <c r="N3" s="3" t="s">
        <v>11</v>
      </c>
    </row>
    <row r="4" spans="2:15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5" s="2" customFormat="1" ht="17.100000000000001" customHeight="1">
      <c r="B5" s="15" t="s">
        <v>35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  <c r="O5" s="12"/>
    </row>
    <row r="6" spans="2:15" s="2" customFormat="1" ht="17.100000000000001" customHeight="1">
      <c r="B6" s="15" t="s">
        <v>36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5">
        <v>5893.2191459999995</v>
      </c>
      <c r="O6" s="12"/>
    </row>
    <row r="7" spans="2:15" s="2" customFormat="1" ht="17.100000000000001" customHeight="1">
      <c r="B7" s="15" t="s">
        <v>37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  <c r="O7" s="12"/>
    </row>
    <row r="8" spans="2:15" s="2" customFormat="1" ht="17.100000000000001" hidden="1" customHeight="1">
      <c r="B8" s="4" t="s">
        <v>19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</row>
    <row r="9" spans="2:15" s="2" customFormat="1" ht="17.100000000000001" customHeight="1">
      <c r="B9" s="15" t="s">
        <v>52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</row>
    <row r="10" spans="2:15" s="2" customFormat="1" ht="17.100000000000001" customHeight="1">
      <c r="B10" s="15" t="s">
        <v>39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</row>
    <row r="11" spans="2:15" s="2" customFormat="1" ht="17.100000000000001" customHeight="1">
      <c r="B11" s="15" t="s">
        <v>40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</row>
    <row r="12" spans="2:15" s="2" customFormat="1" ht="17.100000000000001" hidden="1" customHeight="1">
      <c r="B12" s="4" t="s">
        <v>20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5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5">
        <v>39.416257913547</v>
      </c>
    </row>
    <row r="13" spans="2:15" s="2" customFormat="1" ht="17.100000000000001" customHeight="1">
      <c r="B13" s="15" t="s">
        <v>44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5">
        <v>1311.6860000000001</v>
      </c>
    </row>
    <row r="14" spans="2:15" s="2" customFormat="1" ht="17.100000000000001" customHeight="1">
      <c r="B14" s="15" t="s">
        <v>45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5">
        <v>0</v>
      </c>
    </row>
    <row r="15" spans="2:15" s="2" customFormat="1" ht="17.100000000000001" customHeight="1">
      <c r="B15" s="15" t="s">
        <v>46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5">
        <v>239.20099999999999</v>
      </c>
    </row>
    <row r="16" spans="2:15" s="2" customFormat="1" ht="17.100000000000001" customHeight="1">
      <c r="B16" s="15" t="s">
        <v>47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5">
        <v>4889.9998125000002</v>
      </c>
    </row>
    <row r="17" spans="2:14" s="2" customFormat="1" ht="17.100000000000001" hidden="1" customHeight="1">
      <c r="B17" s="4" t="s">
        <v>22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5">
        <v>132.90499999999997</v>
      </c>
    </row>
    <row r="18" spans="2:14" s="2" customFormat="1" ht="17.100000000000001" customHeight="1">
      <c r="B18" s="15" t="s">
        <v>53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5">
        <v>27.590200000000003</v>
      </c>
    </row>
    <row r="19" spans="2:14" s="2" customFormat="1" ht="17.100000000000001" customHeight="1">
      <c r="B19" s="15" t="s">
        <v>58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5">
        <v>0.36997216594049387</v>
      </c>
    </row>
    <row r="20" spans="2:14" s="2" customFormat="1" ht="17.100000000000001" customHeight="1">
      <c r="B20" s="15" t="s">
        <v>59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5">
        <v>0.28158883475773244</v>
      </c>
    </row>
    <row r="21" spans="2:14" s="2" customFormat="1" ht="17.100000000000001" hidden="1" customHeight="1">
      <c r="B21" s="4" t="s">
        <v>23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5">
        <v>1620.5607000000002</v>
      </c>
    </row>
    <row r="22" spans="2:14" s="2" customFormat="1" ht="17.100000000000001" hidden="1" customHeight="1">
      <c r="B22" s="4" t="s">
        <v>24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5">
        <v>94.550399999999996</v>
      </c>
    </row>
    <row r="23" spans="2:14" s="2" customFormat="1" ht="17.100000000000001" customHeight="1">
      <c r="B23" s="15" t="s">
        <v>25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5">
        <v>156.54799999999997</v>
      </c>
    </row>
    <row r="24" spans="2:14" s="2" customFormat="1" ht="17.100000000000001" customHeight="1">
      <c r="B24" s="15" t="s">
        <v>26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5">
        <v>9.7959999999999994</v>
      </c>
    </row>
    <row r="25" spans="2:14" s="2" customFormat="1">
      <c r="B25" s="15" t="s">
        <v>27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5">
        <v>14.914000000000001</v>
      </c>
    </row>
    <row r="26" spans="2:14" s="2" customFormat="1">
      <c r="B26" s="15" t="s">
        <v>28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7">
        <v>0</v>
      </c>
      <c r="J26" s="6">
        <v>0</v>
      </c>
      <c r="K26" s="8">
        <v>0</v>
      </c>
      <c r="L26" s="6">
        <v>0</v>
      </c>
      <c r="M26" s="7">
        <v>0</v>
      </c>
      <c r="N26" s="5">
        <v>0</v>
      </c>
    </row>
    <row r="27" spans="2:14" s="2" customFormat="1">
      <c r="B27" s="15" t="s">
        <v>54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7">
        <v>0</v>
      </c>
      <c r="J27" s="6">
        <v>0</v>
      </c>
      <c r="K27" s="8">
        <v>0</v>
      </c>
      <c r="L27" s="6">
        <v>0</v>
      </c>
      <c r="M27" s="7">
        <v>0</v>
      </c>
      <c r="N27" s="5">
        <v>0</v>
      </c>
    </row>
    <row r="28" spans="2:14" s="2" customFormat="1">
      <c r="B28" s="15" t="s">
        <v>55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7">
        <v>0</v>
      </c>
      <c r="J28" s="6">
        <v>0</v>
      </c>
      <c r="K28" s="8">
        <v>0</v>
      </c>
      <c r="L28" s="6">
        <v>0</v>
      </c>
      <c r="M28" s="7">
        <v>0</v>
      </c>
      <c r="N28" s="5">
        <v>0</v>
      </c>
    </row>
    <row r="29" spans="2:14" s="2" customFormat="1">
      <c r="B29" s="15" t="s">
        <v>29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v>0</v>
      </c>
      <c r="I29" s="7">
        <v>0</v>
      </c>
      <c r="J29" s="6">
        <v>0</v>
      </c>
      <c r="K29" s="8">
        <v>0</v>
      </c>
      <c r="L29" s="6">
        <v>0</v>
      </c>
      <c r="M29" s="7">
        <v>0</v>
      </c>
      <c r="N29" s="5">
        <v>0</v>
      </c>
    </row>
    <row r="30" spans="2:14" s="2" customFormat="1" ht="15" hidden="1">
      <c r="B30" s="4" t="s">
        <v>30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v>-215.24899999999997</v>
      </c>
      <c r="I30" s="7">
        <v>-0.38374004321441046</v>
      </c>
      <c r="J30" s="6">
        <v>-64.113999999999976</v>
      </c>
      <c r="K30" s="8">
        <v>-0.15645612742167306</v>
      </c>
      <c r="L30" s="6">
        <v>-69.617623049994279</v>
      </c>
      <c r="M30" s="7">
        <v>-0.16763510639487925</v>
      </c>
      <c r="N30" s="5">
        <v>636.32481825229695</v>
      </c>
    </row>
    <row r="31" spans="2:14" s="2" customFormat="1" ht="17.100000000000001" customHeight="1">
      <c r="B31" s="15" t="s">
        <v>48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v>-169.64500000000004</v>
      </c>
      <c r="I31" s="7">
        <v>-0.48927119084013504</v>
      </c>
      <c r="J31" s="6">
        <v>-93.971000000000004</v>
      </c>
      <c r="K31" s="8">
        <v>-0.34668481789740868</v>
      </c>
      <c r="L31" s="6">
        <v>-45.059266951388906</v>
      </c>
      <c r="M31" s="7">
        <v>-0.20283785654143882</v>
      </c>
      <c r="N31" s="5">
        <v>345.20666033874994</v>
      </c>
    </row>
    <row r="32" spans="2:14" s="2" customFormat="1" ht="17.100000000000001" customHeight="1">
      <c r="B32" s="15" t="s">
        <v>49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v>-63.334000000000003</v>
      </c>
      <c r="I32" s="7">
        <v>-0.39855263985903971</v>
      </c>
      <c r="J32" s="6">
        <v>-11.518999999999991</v>
      </c>
      <c r="K32" s="8">
        <v>-0.10755870955693536</v>
      </c>
      <c r="L32" s="6">
        <v>-19.690666666666687</v>
      </c>
      <c r="M32" s="7">
        <v>-0.17082706766917308</v>
      </c>
      <c r="N32" s="5">
        <v>172.9</v>
      </c>
    </row>
    <row r="33" spans="2:14" s="2" customFormat="1" ht="17.100000000000001" customHeight="1">
      <c r="B33" s="15" t="s">
        <v>50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v>-41.153000000000006</v>
      </c>
      <c r="I33" s="7">
        <v>-0.50311751185877063</v>
      </c>
      <c r="J33" s="6">
        <v>-4.1969999999999956</v>
      </c>
      <c r="K33" s="8">
        <v>-9.359946476360384E-2</v>
      </c>
      <c r="L33" s="6">
        <v>-11.891600000000004</v>
      </c>
      <c r="M33" s="7">
        <v>-0.2263574863042643</v>
      </c>
      <c r="N33" s="5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Visualization 1</vt:lpstr>
      <vt:lpstr>data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Rangarajans</cp:lastModifiedBy>
  <dcterms:created xsi:type="dcterms:W3CDTF">2015-09-15T08:10:46Z</dcterms:created>
  <dcterms:modified xsi:type="dcterms:W3CDTF">2015-10-24T12:16:42Z</dcterms:modified>
</cp:coreProperties>
</file>