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J_Excel Dashboards_Chandoo Tuts\"/>
    </mc:Choice>
  </mc:AlternateContent>
  <bookViews>
    <workbookView xWindow="0" yWindow="0" windowWidth="20490" windowHeight="9960"/>
  </bookViews>
  <sheets>
    <sheet name="Graphs" sheetId="3" r:id="rId1"/>
    <sheet name="Calculations" sheetId="2" r:id="rId2"/>
    <sheet name="data" sheetId="1" r:id="rId3"/>
  </sheets>
  <externalReferences>
    <externalReference r:id="rId4"/>
    <externalReference r:id="rId5"/>
    <externalReference r:id="rId6"/>
  </externalReferences>
  <definedNames>
    <definedName name="__IntlFixup" hidden="1">TRUE</definedName>
    <definedName name="__SHR1" localSheetId="0">#REF!</definedName>
    <definedName name="__SHR1">#REF!</definedName>
    <definedName name="__SHR2" localSheetId="0">#REF!</definedName>
    <definedName name="__SHR2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_tax4" localSheetId="0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 localSheetId="0">#REF!</definedName>
    <definedName name="_SHR1">#REF!</definedName>
    <definedName name="_SHR2" localSheetId="0">#REF!</definedName>
    <definedName name="_SHR2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 localSheetId="0">#REF!</definedName>
    <definedName name="boxes">#REF!</definedName>
    <definedName name="button_area_1" localSheetId="0">#REF!</definedName>
    <definedName name="button_area_1">#REF!</definedName>
    <definedName name="C_" localSheetId="0">'[1]Profit-Loss'!#REF!</definedName>
    <definedName name="C_">'[1]Profit-Loss'!#REF!</definedName>
    <definedName name="CC" localSheetId="0">#REF!</definedName>
    <definedName name="CC">#REF!</definedName>
    <definedName name="CCT" localSheetId="0">#REF!</definedName>
    <definedName name="CCT">#REF!</definedName>
    <definedName name="CDB" localSheetId="0">#REF!</definedName>
    <definedName name="CDB">#REF!</definedName>
    <definedName name="celltips_area" localSheetId="0">#REF!</definedName>
    <definedName name="celltips_area">#REF!</definedName>
    <definedName name="classified">[2]classified!$A$1:$J$61</definedName>
    <definedName name="COSTFUN" localSheetId="0">[2]COSTFUN!#REF!</definedName>
    <definedName name="COSTFUN">[2]COSTFUN!#REF!</definedName>
    <definedName name="CS" localSheetId="0">#REF!</definedName>
    <definedName name="CS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base48" localSheetId="0">#REF!</definedName>
    <definedName name="Database48">#REF!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isplay_area_1" localSheetId="0">#REF!</definedName>
    <definedName name="display_area_1">#REF!</definedName>
    <definedName name="display_area_2" localSheetId="0">#REF!</definedName>
    <definedName name="display_area_2">#REF!</definedName>
    <definedName name="EX" localSheetId="0">#REF!</definedName>
    <definedName name="EX">#REF!</definedName>
    <definedName name="EXPORTS" localSheetId="0">[2]exports!#REF!</definedName>
    <definedName name="EXPORTS">[2]exports!#REF!</definedName>
    <definedName name="FCDEPOSIT" localSheetId="0">[2]fcdeposit!#REF!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 localSheetId="0">[2]hremitt!#REF!</definedName>
    <definedName name="HREMITT">[2]hremitt!#REF!</definedName>
    <definedName name="IMPORTS" localSheetId="0">[2]imports!#REF!</definedName>
    <definedName name="IMPORTS">[2]imports!#REF!</definedName>
    <definedName name="INT" localSheetId="0">[2]int!#REF!</definedName>
    <definedName name="INT">[2]int!#REF!</definedName>
    <definedName name="LOC" localSheetId="0">#REF!</definedName>
    <definedName name="LOC">#REF!</definedName>
    <definedName name="LTR" localSheetId="0">#REF!</definedName>
    <definedName name="LTR">#REF!</definedName>
    <definedName name="mgDates">OFFSET([3]DataSheet!$A$1,1,0,COUNT([3]DataSheet!$A:$A),1)</definedName>
    <definedName name="nfbincome">[2]nfbincome!$A$1:$J$61</definedName>
    <definedName name="NO" localSheetId="0">#REF!</definedName>
    <definedName name="NO">#REF!</definedName>
    <definedName name="NS" localSheetId="0">#REF!</definedName>
    <definedName name="NS">#REF!</definedName>
    <definedName name="_xlnm.Print_Area" localSheetId="2">data!$B$2:$N$33</definedName>
    <definedName name="_xlnm.Print_Area" localSheetId="0">#REF!</definedName>
    <definedName name="_xlnm.Print_Area">#REF!</definedName>
    <definedName name="profitloss">[2]profitloss!$A$1:$J$61</definedName>
    <definedName name="PRTCSOLD" localSheetId="0">[2]prtcsold!#REF!</definedName>
    <definedName name="PRTCSOLD">[2]prtcsold!#REF!</definedName>
    <definedName name="SS" localSheetId="0">#REF!</definedName>
    <definedName name="SS">#REF!</definedName>
    <definedName name="TOT" localSheetId="0">#REF!</definedName>
    <definedName name="TOT">#REF!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</definedNames>
  <calcPr calcId="152511"/>
</workbook>
</file>

<file path=xl/calcChain.xml><?xml version="1.0" encoding="utf-8"?>
<calcChain xmlns="http://schemas.openxmlformats.org/spreadsheetml/2006/main">
  <c r="E17" i="2" l="1"/>
  <c r="B6" i="2" s="1"/>
  <c r="D17" i="2"/>
  <c r="D1" i="3" s="1"/>
  <c r="A17" i="2"/>
  <c r="M17" i="2"/>
  <c r="J1" i="3" s="1"/>
  <c r="L17" i="2"/>
  <c r="K17" i="2"/>
  <c r="J17" i="2"/>
  <c r="I17" i="2"/>
  <c r="H17" i="2"/>
  <c r="G17" i="2"/>
  <c r="F17" i="2"/>
  <c r="H1" i="3" s="1"/>
  <c r="C17" i="2"/>
  <c r="B17" i="2"/>
  <c r="B1" i="3" s="1"/>
  <c r="I8" i="3" l="1"/>
  <c r="I5" i="3" s="1"/>
  <c r="C6" i="3"/>
  <c r="G8" i="3"/>
  <c r="G5" i="3" s="1"/>
  <c r="I6" i="3"/>
  <c r="G6" i="3"/>
  <c r="B3" i="2"/>
  <c r="B5" i="2"/>
  <c r="C8" i="3"/>
  <c r="C5" i="3" s="1"/>
  <c r="B7" i="2"/>
  <c r="C7" i="2" s="1"/>
  <c r="F1" i="3"/>
  <c r="E8" i="3" s="1"/>
  <c r="E5" i="3" s="1"/>
  <c r="C6" i="2"/>
  <c r="D6" i="2"/>
  <c r="K6" i="2" s="1"/>
  <c r="B9" i="2"/>
  <c r="B2" i="2"/>
  <c r="C2" i="2" s="1"/>
  <c r="H7" i="2" l="1"/>
  <c r="E6" i="3"/>
  <c r="I7" i="2"/>
  <c r="C3" i="2"/>
  <c r="B4" i="2" s="1"/>
  <c r="D2" i="2"/>
  <c r="K2" i="2" s="1"/>
  <c r="G3" i="2"/>
  <c r="I3" i="2"/>
  <c r="F7" i="2" l="1"/>
  <c r="C5" i="2"/>
  <c r="D4" i="2"/>
  <c r="K4" i="2" s="1"/>
  <c r="H3" i="2"/>
  <c r="E3" i="2"/>
  <c r="F3" i="2"/>
  <c r="J7" i="2"/>
  <c r="K7" i="2" s="1"/>
  <c r="B8" i="2"/>
  <c r="C4" i="2"/>
  <c r="J3" i="2"/>
  <c r="K3" i="2" l="1"/>
  <c r="G5" i="2"/>
  <c r="I5" i="2"/>
  <c r="H5" i="2"/>
  <c r="J5" i="2"/>
  <c r="F5" i="2"/>
  <c r="E5" i="2"/>
  <c r="C8" i="2"/>
  <c r="I9" i="2" s="1"/>
  <c r="D8" i="2"/>
  <c r="K8" i="2" s="1"/>
  <c r="C9" i="2"/>
  <c r="F9" i="2" s="1"/>
  <c r="G7" i="2"/>
  <c r="E7" i="2"/>
  <c r="K5" i="2" l="1"/>
  <c r="J9" i="2"/>
  <c r="B10" i="2"/>
  <c r="C10" i="2" s="1"/>
  <c r="G9" i="2"/>
  <c r="H9" i="2"/>
  <c r="E9" i="2"/>
  <c r="K9" i="2" l="1"/>
  <c r="D10" i="2"/>
  <c r="K10" i="2" s="1"/>
</calcChain>
</file>

<file path=xl/sharedStrings.xml><?xml version="1.0" encoding="utf-8"?>
<sst xmlns="http://schemas.openxmlformats.org/spreadsheetml/2006/main" count="144" uniqueCount="70">
  <si>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</si>
  <si>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</si>
  <si>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</si>
  <si>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</si>
  <si>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</si>
  <si>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</si>
  <si>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</si>
  <si>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</si>
  <si>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</si>
  <si>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</si>
  <si>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</si>
  <si>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</si>
  <si>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</si>
  <si>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</si>
  <si>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</si>
  <si>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</si>
  <si>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</si>
  <si>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</si>
  <si>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</si>
  <si>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</si>
  <si>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</si>
  <si>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</si>
  <si>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</si>
  <si>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</si>
  <si>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</si>
  <si>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</si>
  <si>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</si>
  <si>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</si>
  <si>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</si>
  <si>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</si>
  <si>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</si>
  <si>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</si>
  <si>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</si>
  <si>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</si>
  <si>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</si>
  <si>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</si>
  <si>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</si>
  <si>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</si>
  <si>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</si>
  <si>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</si>
  <si>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</si>
  <si>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</si>
  <si>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</si>
  <si>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</si>
  <si>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</si>
  <si>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</si>
  <si>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</si>
  <si>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</si>
  <si>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</si>
  <si>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 xml:space="preserve">Amount  </t>
  </si>
  <si>
    <t xml:space="preserve">Cum  </t>
  </si>
  <si>
    <t xml:space="preserve">endpoints  </t>
  </si>
  <si>
    <t xml:space="preserve">blank neg  </t>
  </si>
  <si>
    <t xml:space="preserve">red neg  </t>
  </si>
  <si>
    <t xml:space="preserve">grn neg  </t>
  </si>
  <si>
    <t xml:space="preserve">blank pos  </t>
  </si>
  <si>
    <t xml:space="preserve">red pos  </t>
  </si>
  <si>
    <t xml:space="preserve">grn pos  </t>
  </si>
  <si>
    <t>Y label</t>
  </si>
  <si>
    <t xml:space="preserve">  </t>
  </si>
  <si>
    <t>Back to Index</t>
  </si>
  <si>
    <t>Base-Dec'14</t>
  </si>
  <si>
    <t>Base Vs Curr.Mth</t>
  </si>
  <si>
    <t>Curr.Mth</t>
  </si>
  <si>
    <t>Curr.Mth Vs Nxt.Mth</t>
  </si>
  <si>
    <t>Yr.Target</t>
  </si>
  <si>
    <t>Select KPI</t>
  </si>
  <si>
    <t>Nxt.Mth Target</t>
  </si>
  <si>
    <t>Curr.Mth Tgt</t>
  </si>
  <si>
    <t>Vs Curr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</si>
</sst>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  <numFmt numFmtId="178" formatCode="_(* #,##0_);_(* \(#,##0\);_(* &quot;-&quot;??_);_(@_)"/>
    <numFmt numFmtId="179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6"/>
      <name val="Arial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2" fillId="6" borderId="1" xfId="2" applyFill="1" applyBorder="1"/>
    <xf numFmtId="0" fontId="17" fillId="0" borderId="0" xfId="69" applyAlignment="1" applyProtection="1"/>
    <xf numFmtId="178" fontId="15" fillId="0" borderId="4" xfId="4" applyNumberFormat="1" applyFont="1" applyFill="1" applyBorder="1" applyAlignment="1">
      <alignment horizontal="right"/>
    </xf>
    <xf numFmtId="0" fontId="18" fillId="0" borderId="0" xfId="2" applyFont="1"/>
    <xf numFmtId="0" fontId="3" fillId="2" borderId="4" xfId="2" applyFont="1" applyFill="1" applyBorder="1" applyAlignment="1"/>
    <xf numFmtId="0" fontId="22" fillId="0" borderId="8" xfId="2" applyFont="1" applyBorder="1" applyAlignment="1">
      <alignment horizontal="center"/>
    </xf>
    <xf numFmtId="0" fontId="18" fillId="0" borderId="9" xfId="2" applyFont="1" applyBorder="1" applyAlignment="1">
      <alignment horizontal="center"/>
    </xf>
    <xf numFmtId="0" fontId="18" fillId="0" borderId="1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" fillId="0" borderId="0" xfId="2" applyBorder="1"/>
    <xf numFmtId="9" fontId="21" fillId="0" borderId="13" xfId="1" applyFont="1" applyBorder="1" applyAlignment="1">
      <alignment horizontal="center"/>
    </xf>
    <xf numFmtId="0" fontId="21" fillId="0" borderId="13" xfId="2" applyFont="1" applyBorder="1"/>
    <xf numFmtId="0" fontId="20" fillId="0" borderId="14" xfId="2" applyFont="1" applyBorder="1"/>
    <xf numFmtId="9" fontId="2" fillId="0" borderId="0" xfId="1" applyFont="1"/>
    <xf numFmtId="0" fontId="2" fillId="6" borderId="11" xfId="2" applyFill="1" applyBorder="1"/>
    <xf numFmtId="0" fontId="2" fillId="0" borderId="11" xfId="2" applyFill="1" applyBorder="1"/>
    <xf numFmtId="0" fontId="2" fillId="2" borderId="11" xfId="2" applyFill="1" applyBorder="1"/>
    <xf numFmtId="178" fontId="2" fillId="0" borderId="11" xfId="68" applyNumberFormat="1" applyFont="1" applyFill="1" applyBorder="1"/>
    <xf numFmtId="178" fontId="2" fillId="6" borderId="11" xfId="68" applyNumberFormat="1" applyFont="1" applyFill="1" applyBorder="1"/>
    <xf numFmtId="178" fontId="2" fillId="2" borderId="11" xfId="68" applyNumberFormat="1" applyFont="1" applyFill="1" applyBorder="1"/>
    <xf numFmtId="0" fontId="4" fillId="7" borderId="9" xfId="2" applyFont="1" applyFill="1" applyBorder="1" applyAlignment="1">
      <alignment horizontal="center"/>
    </xf>
    <xf numFmtId="0" fontId="4" fillId="7" borderId="10" xfId="2" applyFont="1" applyFill="1" applyBorder="1" applyAlignment="1">
      <alignment horizontal="center"/>
    </xf>
    <xf numFmtId="179" fontId="23" fillId="0" borderId="0" xfId="0" applyNumberFormat="1" applyFont="1" applyAlignment="1">
      <alignment horizontal="center"/>
    </xf>
    <xf numFmtId="0" fontId="0" fillId="0" borderId="12" xfId="0" applyBorder="1"/>
    <xf numFmtId="0" fontId="22" fillId="0" borderId="12" xfId="2" applyFont="1" applyBorder="1" applyAlignment="1">
      <alignment horizontal="center"/>
    </xf>
    <xf numFmtId="179" fontId="22" fillId="0" borderId="12" xfId="2" applyNumberFormat="1" applyFont="1" applyBorder="1" applyAlignment="1">
      <alignment horizontal="center"/>
    </xf>
    <xf numFmtId="0" fontId="2" fillId="0" borderId="12" xfId="2" applyBorder="1"/>
    <xf numFmtId="0" fontId="0" fillId="0" borderId="0" xfId="0" applyBorder="1"/>
    <xf numFmtId="165" fontId="19" fillId="0" borderId="13" xfId="1" applyNumberFormat="1" applyFont="1" applyBorder="1" applyAlignment="1">
      <alignment horizontal="center"/>
    </xf>
    <xf numFmtId="165" fontId="19" fillId="0" borderId="13" xfId="2" applyNumberFormat="1" applyFont="1" applyBorder="1"/>
    <xf numFmtId="165" fontId="24" fillId="0" borderId="0" xfId="0" applyNumberFormat="1" applyFont="1"/>
    <xf numFmtId="0" fontId="18" fillId="0" borderId="0" xfId="2" applyFont="1" applyBorder="1" applyAlignment="1">
      <alignment horizontal="center"/>
    </xf>
  </cellXfs>
  <cellStyles count="70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" xfId="68" builtinId="3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Hyperlink" xfId="69" builtinId="8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6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152778564549924E-2"/>
          <c:y val="0.19753758052970652"/>
          <c:w val="0.87420133658021615"/>
          <c:h val="0.64383669305953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Calculations!$D$1</c:f>
              <c:strCache>
                <c:ptCount val="1"/>
                <c:pt idx="0">
                  <c:v>endpoints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Calculations!$A$2:$A$10</c:f>
              <c:strCache>
                <c:ptCount val="9"/>
                <c:pt idx="0">
                  <c:v>Base-Dec'14</c:v>
                </c:pt>
                <c:pt idx="2">
                  <c:v>Curr.Mth</c:v>
                </c:pt>
                <c:pt idx="4">
                  <c:v>Curr.Mth Tgt</c:v>
                </c:pt>
                <c:pt idx="6">
                  <c:v>Nxt.Mth Target</c:v>
                </c:pt>
                <c:pt idx="8">
                  <c:v>Yr.Target</c:v>
                </c:pt>
              </c:strCache>
            </c:strRef>
          </c:cat>
          <c:val>
            <c:numRef>
              <c:f>Calculations!$D$2:$D$10</c:f>
              <c:numCache>
                <c:formatCode>_(* #,##0_);_(* \(#,##0\);_(* "-"??_);_(@_)</c:formatCode>
                <c:ptCount val="9"/>
                <c:pt idx="0">
                  <c:v>560.92399999999998</c:v>
                </c:pt>
                <c:pt idx="1">
                  <c:v>0</c:v>
                </c:pt>
                <c:pt idx="2">
                  <c:v>345.67500000000001</c:v>
                </c:pt>
                <c:pt idx="4">
                  <c:v>415.29262304999429</c:v>
                </c:pt>
                <c:pt idx="5">
                  <c:v>0</c:v>
                </c:pt>
                <c:pt idx="6">
                  <c:v>469.80591138754562</c:v>
                </c:pt>
                <c:pt idx="7">
                  <c:v>0</c:v>
                </c:pt>
                <c:pt idx="8">
                  <c:v>636.32481825229695</c:v>
                </c:pt>
              </c:numCache>
            </c:numRef>
          </c:val>
        </c:ser>
        <c:ser>
          <c:idx val="1"/>
          <c:order val="1"/>
          <c:tx>
            <c:strRef>
              <c:f>Calculations!$E$1</c:f>
              <c:strCache>
                <c:ptCount val="1"/>
                <c:pt idx="0">
                  <c:v>blank neg 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Calculations!$A$2:$A$10</c:f>
              <c:strCache>
                <c:ptCount val="9"/>
                <c:pt idx="0">
                  <c:v>Base-Dec'14</c:v>
                </c:pt>
                <c:pt idx="2">
                  <c:v>Curr.Mth</c:v>
                </c:pt>
                <c:pt idx="4">
                  <c:v>Curr.Mth Tgt</c:v>
                </c:pt>
                <c:pt idx="6">
                  <c:v>Nxt.Mth Target</c:v>
                </c:pt>
                <c:pt idx="8">
                  <c:v>Yr.Target</c:v>
                </c:pt>
              </c:strCache>
            </c:strRef>
          </c:cat>
          <c:val>
            <c:numRef>
              <c:f>Calculations!$E$2:$E$10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Calculations!$F$1</c:f>
              <c:strCache>
                <c:ptCount val="1"/>
                <c:pt idx="0">
                  <c:v>red neg 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7"/>
            <c:invertIfNegative val="0"/>
            <c:bubble3D val="0"/>
          </c:dPt>
          <c:cat>
            <c:strRef>
              <c:f>Calculations!$A$2:$A$10</c:f>
              <c:strCache>
                <c:ptCount val="9"/>
                <c:pt idx="0">
                  <c:v>Base-Dec'14</c:v>
                </c:pt>
                <c:pt idx="2">
                  <c:v>Curr.Mth</c:v>
                </c:pt>
                <c:pt idx="4">
                  <c:v>Curr.Mth Tgt</c:v>
                </c:pt>
                <c:pt idx="6">
                  <c:v>Nxt.Mth Target</c:v>
                </c:pt>
                <c:pt idx="8">
                  <c:v>Yr.Target</c:v>
                </c:pt>
              </c:strCache>
            </c:strRef>
          </c:cat>
          <c:val>
            <c:numRef>
              <c:f>Calculations!$F$2:$F$10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Calculations!$G$1</c:f>
              <c:strCache>
                <c:ptCount val="1"/>
                <c:pt idx="0">
                  <c:v>grn neg 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cat>
            <c:strRef>
              <c:f>Calculations!$A$2:$A$10</c:f>
              <c:strCache>
                <c:ptCount val="9"/>
                <c:pt idx="0">
                  <c:v>Base-Dec'14</c:v>
                </c:pt>
                <c:pt idx="2">
                  <c:v>Curr.Mth</c:v>
                </c:pt>
                <c:pt idx="4">
                  <c:v>Curr.Mth Tgt</c:v>
                </c:pt>
                <c:pt idx="6">
                  <c:v>Nxt.Mth Target</c:v>
                </c:pt>
                <c:pt idx="8">
                  <c:v>Yr.Target</c:v>
                </c:pt>
              </c:strCache>
            </c:strRef>
          </c:cat>
          <c:val>
            <c:numRef>
              <c:f>Calculations!$G$2:$G$10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Calculations!$H$1</c:f>
              <c:strCache>
                <c:ptCount val="1"/>
                <c:pt idx="0">
                  <c:v>blank pos  </c:v>
                </c:pt>
              </c:strCache>
            </c:strRef>
          </c:tx>
          <c:spPr>
            <a:noFill/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Calculations!$A$2:$A$10</c:f>
              <c:strCache>
                <c:ptCount val="9"/>
                <c:pt idx="0">
                  <c:v>Base-Dec'14</c:v>
                </c:pt>
                <c:pt idx="2">
                  <c:v>Curr.Mth</c:v>
                </c:pt>
                <c:pt idx="4">
                  <c:v>Curr.Mth Tgt</c:v>
                </c:pt>
                <c:pt idx="6">
                  <c:v>Nxt.Mth Target</c:v>
                </c:pt>
                <c:pt idx="8">
                  <c:v>Yr.Target</c:v>
                </c:pt>
              </c:strCache>
            </c:strRef>
          </c:cat>
          <c:val>
            <c:numRef>
              <c:f>Calculations!$H$2:$H$10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345.67500000000001</c:v>
                </c:pt>
                <c:pt idx="2">
                  <c:v>0</c:v>
                </c:pt>
                <c:pt idx="3">
                  <c:v>345.67500000000001</c:v>
                </c:pt>
                <c:pt idx="5">
                  <c:v>415.29262304999429</c:v>
                </c:pt>
                <c:pt idx="6">
                  <c:v>0</c:v>
                </c:pt>
                <c:pt idx="7">
                  <c:v>469.80591138754562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Calculations!$I$1</c:f>
              <c:strCache>
                <c:ptCount val="1"/>
                <c:pt idx="0">
                  <c:v>red pos 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Calculations!$A$2:$A$10</c:f>
              <c:strCache>
                <c:ptCount val="9"/>
                <c:pt idx="0">
                  <c:v>Base-Dec'14</c:v>
                </c:pt>
                <c:pt idx="2">
                  <c:v>Curr.Mth</c:v>
                </c:pt>
                <c:pt idx="4">
                  <c:v>Curr.Mth Tgt</c:v>
                </c:pt>
                <c:pt idx="6">
                  <c:v>Nxt.Mth Target</c:v>
                </c:pt>
                <c:pt idx="8">
                  <c:v>Yr.Target</c:v>
                </c:pt>
              </c:strCache>
            </c:strRef>
          </c:cat>
          <c:val>
            <c:numRef>
              <c:f>Calculations!$I$2:$I$10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215.24899999999997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Calculations!$J$1</c:f>
              <c:strCache>
                <c:ptCount val="1"/>
                <c:pt idx="0">
                  <c:v>grn pos 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987210231815721E-3"/>
                  <c:y val="1.15273775216138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Calculations!$A$2:$A$10</c:f>
              <c:strCache>
                <c:ptCount val="9"/>
                <c:pt idx="0">
                  <c:v>Base-Dec'14</c:v>
                </c:pt>
                <c:pt idx="2">
                  <c:v>Curr.Mth</c:v>
                </c:pt>
                <c:pt idx="4">
                  <c:v>Curr.Mth Tgt</c:v>
                </c:pt>
                <c:pt idx="6">
                  <c:v>Nxt.Mth Target</c:v>
                </c:pt>
                <c:pt idx="8">
                  <c:v>Yr.Target</c:v>
                </c:pt>
              </c:strCache>
            </c:strRef>
          </c:cat>
          <c:val>
            <c:numRef>
              <c:f>Calculations!$J$2:$J$10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69.617623049994279</c:v>
                </c:pt>
                <c:pt idx="5">
                  <c:v>54.51328833755133</c:v>
                </c:pt>
                <c:pt idx="6">
                  <c:v>0</c:v>
                </c:pt>
                <c:pt idx="7">
                  <c:v>166.51890686475133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3210960"/>
        <c:axId val="383215272"/>
      </c:barChart>
      <c:catAx>
        <c:axId val="38321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215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21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21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28574</xdr:rowOff>
    </xdr:from>
    <xdr:to>
      <xdr:col>10</xdr:col>
      <xdr:colOff>361950</xdr:colOff>
      <xdr:row>25</xdr:row>
      <xdr:rowOff>85724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showRowColHeaders="0" tabSelected="1" workbookViewId="0">
      <selection activeCell="F1" sqref="F1"/>
    </sheetView>
  </sheetViews>
  <sheetFormatPr defaultRowHeight="12.75"/>
  <cols>
    <col min="1" max="1" width="17" style="1" customWidth="1"/>
    <col min="2" max="3" width="12.28515625" style="1" customWidth="1"/>
    <col min="4" max="4" width="11.140625" style="1" customWidth="1"/>
    <col min="5" max="5" width="12.28515625" style="1" customWidth="1"/>
    <col min="6" max="6" width="9.28515625" style="1" customWidth="1"/>
    <col min="7" max="7" width="11.42578125" style="1" customWidth="1"/>
    <col min="8" max="8" width="9.7109375" style="1" customWidth="1"/>
    <col min="9" max="9" width="10.140625" style="1" customWidth="1"/>
    <col min="10" max="256" width="9.140625" style="1"/>
    <col min="257" max="258" width="15.85546875" style="1" bestFit="1" customWidth="1"/>
    <col min="259" max="259" width="11" style="1" customWidth="1"/>
    <col min="260" max="260" width="10.28515625" style="1" customWidth="1"/>
    <col min="261" max="261" width="11.140625" style="1" customWidth="1"/>
    <col min="262" max="265" width="10.28515625" style="1" customWidth="1"/>
    <col min="266" max="512" width="9.140625" style="1"/>
    <col min="513" max="514" width="15.85546875" style="1" bestFit="1" customWidth="1"/>
    <col min="515" max="515" width="11" style="1" customWidth="1"/>
    <col min="516" max="516" width="10.28515625" style="1" customWidth="1"/>
    <col min="517" max="517" width="11.140625" style="1" customWidth="1"/>
    <col min="518" max="521" width="10.28515625" style="1" customWidth="1"/>
    <col min="522" max="768" width="9.140625" style="1"/>
    <col min="769" max="770" width="15.85546875" style="1" bestFit="1" customWidth="1"/>
    <col min="771" max="771" width="11" style="1" customWidth="1"/>
    <col min="772" max="772" width="10.28515625" style="1" customWidth="1"/>
    <col min="773" max="773" width="11.140625" style="1" customWidth="1"/>
    <col min="774" max="777" width="10.28515625" style="1" customWidth="1"/>
    <col min="778" max="1024" width="9.140625" style="1"/>
    <col min="1025" max="1026" width="15.85546875" style="1" bestFit="1" customWidth="1"/>
    <col min="1027" max="1027" width="11" style="1" customWidth="1"/>
    <col min="1028" max="1028" width="10.28515625" style="1" customWidth="1"/>
    <col min="1029" max="1029" width="11.140625" style="1" customWidth="1"/>
    <col min="1030" max="1033" width="10.28515625" style="1" customWidth="1"/>
    <col min="1034" max="1280" width="9.140625" style="1"/>
    <col min="1281" max="1282" width="15.85546875" style="1" bestFit="1" customWidth="1"/>
    <col min="1283" max="1283" width="11" style="1" customWidth="1"/>
    <col min="1284" max="1284" width="10.28515625" style="1" customWidth="1"/>
    <col min="1285" max="1285" width="11.140625" style="1" customWidth="1"/>
    <col min="1286" max="1289" width="10.28515625" style="1" customWidth="1"/>
    <col min="1290" max="1536" width="9.140625" style="1"/>
    <col min="1537" max="1538" width="15.85546875" style="1" bestFit="1" customWidth="1"/>
    <col min="1539" max="1539" width="11" style="1" customWidth="1"/>
    <col min="1540" max="1540" width="10.28515625" style="1" customWidth="1"/>
    <col min="1541" max="1541" width="11.140625" style="1" customWidth="1"/>
    <col min="1542" max="1545" width="10.28515625" style="1" customWidth="1"/>
    <col min="1546" max="1792" width="9.140625" style="1"/>
    <col min="1793" max="1794" width="15.85546875" style="1" bestFit="1" customWidth="1"/>
    <col min="1795" max="1795" width="11" style="1" customWidth="1"/>
    <col min="1796" max="1796" width="10.28515625" style="1" customWidth="1"/>
    <col min="1797" max="1797" width="11.140625" style="1" customWidth="1"/>
    <col min="1798" max="1801" width="10.28515625" style="1" customWidth="1"/>
    <col min="1802" max="2048" width="9.140625" style="1"/>
    <col min="2049" max="2050" width="15.85546875" style="1" bestFit="1" customWidth="1"/>
    <col min="2051" max="2051" width="11" style="1" customWidth="1"/>
    <col min="2052" max="2052" width="10.28515625" style="1" customWidth="1"/>
    <col min="2053" max="2053" width="11.140625" style="1" customWidth="1"/>
    <col min="2054" max="2057" width="10.28515625" style="1" customWidth="1"/>
    <col min="2058" max="2304" width="9.140625" style="1"/>
    <col min="2305" max="2306" width="15.85546875" style="1" bestFit="1" customWidth="1"/>
    <col min="2307" max="2307" width="11" style="1" customWidth="1"/>
    <col min="2308" max="2308" width="10.28515625" style="1" customWidth="1"/>
    <col min="2309" max="2309" width="11.140625" style="1" customWidth="1"/>
    <col min="2310" max="2313" width="10.28515625" style="1" customWidth="1"/>
    <col min="2314" max="2560" width="9.140625" style="1"/>
    <col min="2561" max="2562" width="15.85546875" style="1" bestFit="1" customWidth="1"/>
    <col min="2563" max="2563" width="11" style="1" customWidth="1"/>
    <col min="2564" max="2564" width="10.28515625" style="1" customWidth="1"/>
    <col min="2565" max="2565" width="11.140625" style="1" customWidth="1"/>
    <col min="2566" max="2569" width="10.28515625" style="1" customWidth="1"/>
    <col min="2570" max="2816" width="9.140625" style="1"/>
    <col min="2817" max="2818" width="15.85546875" style="1" bestFit="1" customWidth="1"/>
    <col min="2819" max="2819" width="11" style="1" customWidth="1"/>
    <col min="2820" max="2820" width="10.28515625" style="1" customWidth="1"/>
    <col min="2821" max="2821" width="11.140625" style="1" customWidth="1"/>
    <col min="2822" max="2825" width="10.28515625" style="1" customWidth="1"/>
    <col min="2826" max="3072" width="9.140625" style="1"/>
    <col min="3073" max="3074" width="15.85546875" style="1" bestFit="1" customWidth="1"/>
    <col min="3075" max="3075" width="11" style="1" customWidth="1"/>
    <col min="3076" max="3076" width="10.28515625" style="1" customWidth="1"/>
    <col min="3077" max="3077" width="11.140625" style="1" customWidth="1"/>
    <col min="3078" max="3081" width="10.28515625" style="1" customWidth="1"/>
    <col min="3082" max="3328" width="9.140625" style="1"/>
    <col min="3329" max="3330" width="15.85546875" style="1" bestFit="1" customWidth="1"/>
    <col min="3331" max="3331" width="11" style="1" customWidth="1"/>
    <col min="3332" max="3332" width="10.28515625" style="1" customWidth="1"/>
    <col min="3333" max="3333" width="11.140625" style="1" customWidth="1"/>
    <col min="3334" max="3337" width="10.28515625" style="1" customWidth="1"/>
    <col min="3338" max="3584" width="9.140625" style="1"/>
    <col min="3585" max="3586" width="15.85546875" style="1" bestFit="1" customWidth="1"/>
    <col min="3587" max="3587" width="11" style="1" customWidth="1"/>
    <col min="3588" max="3588" width="10.28515625" style="1" customWidth="1"/>
    <col min="3589" max="3589" width="11.140625" style="1" customWidth="1"/>
    <col min="3590" max="3593" width="10.28515625" style="1" customWidth="1"/>
    <col min="3594" max="3840" width="9.140625" style="1"/>
    <col min="3841" max="3842" width="15.85546875" style="1" bestFit="1" customWidth="1"/>
    <col min="3843" max="3843" width="11" style="1" customWidth="1"/>
    <col min="3844" max="3844" width="10.28515625" style="1" customWidth="1"/>
    <col min="3845" max="3845" width="11.140625" style="1" customWidth="1"/>
    <col min="3846" max="3849" width="10.28515625" style="1" customWidth="1"/>
    <col min="3850" max="4096" width="9.140625" style="1"/>
    <col min="4097" max="4098" width="15.85546875" style="1" bestFit="1" customWidth="1"/>
    <col min="4099" max="4099" width="11" style="1" customWidth="1"/>
    <col min="4100" max="4100" width="10.28515625" style="1" customWidth="1"/>
    <col min="4101" max="4101" width="11.140625" style="1" customWidth="1"/>
    <col min="4102" max="4105" width="10.28515625" style="1" customWidth="1"/>
    <col min="4106" max="4352" width="9.140625" style="1"/>
    <col min="4353" max="4354" width="15.85546875" style="1" bestFit="1" customWidth="1"/>
    <col min="4355" max="4355" width="11" style="1" customWidth="1"/>
    <col min="4356" max="4356" width="10.28515625" style="1" customWidth="1"/>
    <col min="4357" max="4357" width="11.140625" style="1" customWidth="1"/>
    <col min="4358" max="4361" width="10.28515625" style="1" customWidth="1"/>
    <col min="4362" max="4608" width="9.140625" style="1"/>
    <col min="4609" max="4610" width="15.85546875" style="1" bestFit="1" customWidth="1"/>
    <col min="4611" max="4611" width="11" style="1" customWidth="1"/>
    <col min="4612" max="4612" width="10.28515625" style="1" customWidth="1"/>
    <col min="4613" max="4613" width="11.140625" style="1" customWidth="1"/>
    <col min="4614" max="4617" width="10.28515625" style="1" customWidth="1"/>
    <col min="4618" max="4864" width="9.140625" style="1"/>
    <col min="4865" max="4866" width="15.85546875" style="1" bestFit="1" customWidth="1"/>
    <col min="4867" max="4867" width="11" style="1" customWidth="1"/>
    <col min="4868" max="4868" width="10.28515625" style="1" customWidth="1"/>
    <col min="4869" max="4869" width="11.140625" style="1" customWidth="1"/>
    <col min="4870" max="4873" width="10.28515625" style="1" customWidth="1"/>
    <col min="4874" max="5120" width="9.140625" style="1"/>
    <col min="5121" max="5122" width="15.85546875" style="1" bestFit="1" customWidth="1"/>
    <col min="5123" max="5123" width="11" style="1" customWidth="1"/>
    <col min="5124" max="5124" width="10.28515625" style="1" customWidth="1"/>
    <col min="5125" max="5125" width="11.140625" style="1" customWidth="1"/>
    <col min="5126" max="5129" width="10.28515625" style="1" customWidth="1"/>
    <col min="5130" max="5376" width="9.140625" style="1"/>
    <col min="5377" max="5378" width="15.85546875" style="1" bestFit="1" customWidth="1"/>
    <col min="5379" max="5379" width="11" style="1" customWidth="1"/>
    <col min="5380" max="5380" width="10.28515625" style="1" customWidth="1"/>
    <col min="5381" max="5381" width="11.140625" style="1" customWidth="1"/>
    <col min="5382" max="5385" width="10.28515625" style="1" customWidth="1"/>
    <col min="5386" max="5632" width="9.140625" style="1"/>
    <col min="5633" max="5634" width="15.85546875" style="1" bestFit="1" customWidth="1"/>
    <col min="5635" max="5635" width="11" style="1" customWidth="1"/>
    <col min="5636" max="5636" width="10.28515625" style="1" customWidth="1"/>
    <col min="5637" max="5637" width="11.140625" style="1" customWidth="1"/>
    <col min="5638" max="5641" width="10.28515625" style="1" customWidth="1"/>
    <col min="5642" max="5888" width="9.140625" style="1"/>
    <col min="5889" max="5890" width="15.85546875" style="1" bestFit="1" customWidth="1"/>
    <col min="5891" max="5891" width="11" style="1" customWidth="1"/>
    <col min="5892" max="5892" width="10.28515625" style="1" customWidth="1"/>
    <col min="5893" max="5893" width="11.140625" style="1" customWidth="1"/>
    <col min="5894" max="5897" width="10.28515625" style="1" customWidth="1"/>
    <col min="5898" max="6144" width="9.140625" style="1"/>
    <col min="6145" max="6146" width="15.85546875" style="1" bestFit="1" customWidth="1"/>
    <col min="6147" max="6147" width="11" style="1" customWidth="1"/>
    <col min="6148" max="6148" width="10.28515625" style="1" customWidth="1"/>
    <col min="6149" max="6149" width="11.140625" style="1" customWidth="1"/>
    <col min="6150" max="6153" width="10.28515625" style="1" customWidth="1"/>
    <col min="6154" max="6400" width="9.140625" style="1"/>
    <col min="6401" max="6402" width="15.85546875" style="1" bestFit="1" customWidth="1"/>
    <col min="6403" max="6403" width="11" style="1" customWidth="1"/>
    <col min="6404" max="6404" width="10.28515625" style="1" customWidth="1"/>
    <col min="6405" max="6405" width="11.140625" style="1" customWidth="1"/>
    <col min="6406" max="6409" width="10.28515625" style="1" customWidth="1"/>
    <col min="6410" max="6656" width="9.140625" style="1"/>
    <col min="6657" max="6658" width="15.85546875" style="1" bestFit="1" customWidth="1"/>
    <col min="6659" max="6659" width="11" style="1" customWidth="1"/>
    <col min="6660" max="6660" width="10.28515625" style="1" customWidth="1"/>
    <col min="6661" max="6661" width="11.140625" style="1" customWidth="1"/>
    <col min="6662" max="6665" width="10.28515625" style="1" customWidth="1"/>
    <col min="6666" max="6912" width="9.140625" style="1"/>
    <col min="6913" max="6914" width="15.85546875" style="1" bestFit="1" customWidth="1"/>
    <col min="6915" max="6915" width="11" style="1" customWidth="1"/>
    <col min="6916" max="6916" width="10.28515625" style="1" customWidth="1"/>
    <col min="6917" max="6917" width="11.140625" style="1" customWidth="1"/>
    <col min="6918" max="6921" width="10.28515625" style="1" customWidth="1"/>
    <col min="6922" max="7168" width="9.140625" style="1"/>
    <col min="7169" max="7170" width="15.85546875" style="1" bestFit="1" customWidth="1"/>
    <col min="7171" max="7171" width="11" style="1" customWidth="1"/>
    <col min="7172" max="7172" width="10.28515625" style="1" customWidth="1"/>
    <col min="7173" max="7173" width="11.140625" style="1" customWidth="1"/>
    <col min="7174" max="7177" width="10.28515625" style="1" customWidth="1"/>
    <col min="7178" max="7424" width="9.140625" style="1"/>
    <col min="7425" max="7426" width="15.85546875" style="1" bestFit="1" customWidth="1"/>
    <col min="7427" max="7427" width="11" style="1" customWidth="1"/>
    <col min="7428" max="7428" width="10.28515625" style="1" customWidth="1"/>
    <col min="7429" max="7429" width="11.140625" style="1" customWidth="1"/>
    <col min="7430" max="7433" width="10.28515625" style="1" customWidth="1"/>
    <col min="7434" max="7680" width="9.140625" style="1"/>
    <col min="7681" max="7682" width="15.85546875" style="1" bestFit="1" customWidth="1"/>
    <col min="7683" max="7683" width="11" style="1" customWidth="1"/>
    <col min="7684" max="7684" width="10.28515625" style="1" customWidth="1"/>
    <col min="7685" max="7685" width="11.140625" style="1" customWidth="1"/>
    <col min="7686" max="7689" width="10.28515625" style="1" customWidth="1"/>
    <col min="7690" max="7936" width="9.140625" style="1"/>
    <col min="7937" max="7938" width="15.85546875" style="1" bestFit="1" customWidth="1"/>
    <col min="7939" max="7939" width="11" style="1" customWidth="1"/>
    <col min="7940" max="7940" width="10.28515625" style="1" customWidth="1"/>
    <col min="7941" max="7941" width="11.140625" style="1" customWidth="1"/>
    <col min="7942" max="7945" width="10.28515625" style="1" customWidth="1"/>
    <col min="7946" max="8192" width="9.140625" style="1"/>
    <col min="8193" max="8194" width="15.85546875" style="1" bestFit="1" customWidth="1"/>
    <col min="8195" max="8195" width="11" style="1" customWidth="1"/>
    <col min="8196" max="8196" width="10.28515625" style="1" customWidth="1"/>
    <col min="8197" max="8197" width="11.140625" style="1" customWidth="1"/>
    <col min="8198" max="8201" width="10.28515625" style="1" customWidth="1"/>
    <col min="8202" max="8448" width="9.140625" style="1"/>
    <col min="8449" max="8450" width="15.85546875" style="1" bestFit="1" customWidth="1"/>
    <col min="8451" max="8451" width="11" style="1" customWidth="1"/>
    <col min="8452" max="8452" width="10.28515625" style="1" customWidth="1"/>
    <col min="8453" max="8453" width="11.140625" style="1" customWidth="1"/>
    <col min="8454" max="8457" width="10.28515625" style="1" customWidth="1"/>
    <col min="8458" max="8704" width="9.140625" style="1"/>
    <col min="8705" max="8706" width="15.85546875" style="1" bestFit="1" customWidth="1"/>
    <col min="8707" max="8707" width="11" style="1" customWidth="1"/>
    <col min="8708" max="8708" width="10.28515625" style="1" customWidth="1"/>
    <col min="8709" max="8709" width="11.140625" style="1" customWidth="1"/>
    <col min="8710" max="8713" width="10.28515625" style="1" customWidth="1"/>
    <col min="8714" max="8960" width="9.140625" style="1"/>
    <col min="8961" max="8962" width="15.85546875" style="1" bestFit="1" customWidth="1"/>
    <col min="8963" max="8963" width="11" style="1" customWidth="1"/>
    <col min="8964" max="8964" width="10.28515625" style="1" customWidth="1"/>
    <col min="8965" max="8965" width="11.140625" style="1" customWidth="1"/>
    <col min="8966" max="8969" width="10.28515625" style="1" customWidth="1"/>
    <col min="8970" max="9216" width="9.140625" style="1"/>
    <col min="9217" max="9218" width="15.85546875" style="1" bestFit="1" customWidth="1"/>
    <col min="9219" max="9219" width="11" style="1" customWidth="1"/>
    <col min="9220" max="9220" width="10.28515625" style="1" customWidth="1"/>
    <col min="9221" max="9221" width="11.140625" style="1" customWidth="1"/>
    <col min="9222" max="9225" width="10.28515625" style="1" customWidth="1"/>
    <col min="9226" max="9472" width="9.140625" style="1"/>
    <col min="9473" max="9474" width="15.85546875" style="1" bestFit="1" customWidth="1"/>
    <col min="9475" max="9475" width="11" style="1" customWidth="1"/>
    <col min="9476" max="9476" width="10.28515625" style="1" customWidth="1"/>
    <col min="9477" max="9477" width="11.140625" style="1" customWidth="1"/>
    <col min="9478" max="9481" width="10.28515625" style="1" customWidth="1"/>
    <col min="9482" max="9728" width="9.140625" style="1"/>
    <col min="9729" max="9730" width="15.85546875" style="1" bestFit="1" customWidth="1"/>
    <col min="9731" max="9731" width="11" style="1" customWidth="1"/>
    <col min="9732" max="9732" width="10.28515625" style="1" customWidth="1"/>
    <col min="9733" max="9733" width="11.140625" style="1" customWidth="1"/>
    <col min="9734" max="9737" width="10.28515625" style="1" customWidth="1"/>
    <col min="9738" max="9984" width="9.140625" style="1"/>
    <col min="9985" max="9986" width="15.85546875" style="1" bestFit="1" customWidth="1"/>
    <col min="9987" max="9987" width="11" style="1" customWidth="1"/>
    <col min="9988" max="9988" width="10.28515625" style="1" customWidth="1"/>
    <col min="9989" max="9989" width="11.140625" style="1" customWidth="1"/>
    <col min="9990" max="9993" width="10.28515625" style="1" customWidth="1"/>
    <col min="9994" max="10240" width="9.140625" style="1"/>
    <col min="10241" max="10242" width="15.85546875" style="1" bestFit="1" customWidth="1"/>
    <col min="10243" max="10243" width="11" style="1" customWidth="1"/>
    <col min="10244" max="10244" width="10.28515625" style="1" customWidth="1"/>
    <col min="10245" max="10245" width="11.140625" style="1" customWidth="1"/>
    <col min="10246" max="10249" width="10.28515625" style="1" customWidth="1"/>
    <col min="10250" max="10496" width="9.140625" style="1"/>
    <col min="10497" max="10498" width="15.85546875" style="1" bestFit="1" customWidth="1"/>
    <col min="10499" max="10499" width="11" style="1" customWidth="1"/>
    <col min="10500" max="10500" width="10.28515625" style="1" customWidth="1"/>
    <col min="10501" max="10501" width="11.140625" style="1" customWidth="1"/>
    <col min="10502" max="10505" width="10.28515625" style="1" customWidth="1"/>
    <col min="10506" max="10752" width="9.140625" style="1"/>
    <col min="10753" max="10754" width="15.85546875" style="1" bestFit="1" customWidth="1"/>
    <col min="10755" max="10755" width="11" style="1" customWidth="1"/>
    <col min="10756" max="10756" width="10.28515625" style="1" customWidth="1"/>
    <col min="10757" max="10757" width="11.140625" style="1" customWidth="1"/>
    <col min="10758" max="10761" width="10.28515625" style="1" customWidth="1"/>
    <col min="10762" max="11008" width="9.140625" style="1"/>
    <col min="11009" max="11010" width="15.85546875" style="1" bestFit="1" customWidth="1"/>
    <col min="11011" max="11011" width="11" style="1" customWidth="1"/>
    <col min="11012" max="11012" width="10.28515625" style="1" customWidth="1"/>
    <col min="11013" max="11013" width="11.140625" style="1" customWidth="1"/>
    <col min="11014" max="11017" width="10.28515625" style="1" customWidth="1"/>
    <col min="11018" max="11264" width="9.140625" style="1"/>
    <col min="11265" max="11266" width="15.85546875" style="1" bestFit="1" customWidth="1"/>
    <col min="11267" max="11267" width="11" style="1" customWidth="1"/>
    <col min="11268" max="11268" width="10.28515625" style="1" customWidth="1"/>
    <col min="11269" max="11269" width="11.140625" style="1" customWidth="1"/>
    <col min="11270" max="11273" width="10.28515625" style="1" customWidth="1"/>
    <col min="11274" max="11520" width="9.140625" style="1"/>
    <col min="11521" max="11522" width="15.85546875" style="1" bestFit="1" customWidth="1"/>
    <col min="11523" max="11523" width="11" style="1" customWidth="1"/>
    <col min="11524" max="11524" width="10.28515625" style="1" customWidth="1"/>
    <col min="11525" max="11525" width="11.140625" style="1" customWidth="1"/>
    <col min="11526" max="11529" width="10.28515625" style="1" customWidth="1"/>
    <col min="11530" max="11776" width="9.140625" style="1"/>
    <col min="11777" max="11778" width="15.85546875" style="1" bestFit="1" customWidth="1"/>
    <col min="11779" max="11779" width="11" style="1" customWidth="1"/>
    <col min="11780" max="11780" width="10.28515625" style="1" customWidth="1"/>
    <col min="11781" max="11781" width="11.140625" style="1" customWidth="1"/>
    <col min="11782" max="11785" width="10.28515625" style="1" customWidth="1"/>
    <col min="11786" max="12032" width="9.140625" style="1"/>
    <col min="12033" max="12034" width="15.85546875" style="1" bestFit="1" customWidth="1"/>
    <col min="12035" max="12035" width="11" style="1" customWidth="1"/>
    <col min="12036" max="12036" width="10.28515625" style="1" customWidth="1"/>
    <col min="12037" max="12037" width="11.140625" style="1" customWidth="1"/>
    <col min="12038" max="12041" width="10.28515625" style="1" customWidth="1"/>
    <col min="12042" max="12288" width="9.140625" style="1"/>
    <col min="12289" max="12290" width="15.85546875" style="1" bestFit="1" customWidth="1"/>
    <col min="12291" max="12291" width="11" style="1" customWidth="1"/>
    <col min="12292" max="12292" width="10.28515625" style="1" customWidth="1"/>
    <col min="12293" max="12293" width="11.140625" style="1" customWidth="1"/>
    <col min="12294" max="12297" width="10.28515625" style="1" customWidth="1"/>
    <col min="12298" max="12544" width="9.140625" style="1"/>
    <col min="12545" max="12546" width="15.85546875" style="1" bestFit="1" customWidth="1"/>
    <col min="12547" max="12547" width="11" style="1" customWidth="1"/>
    <col min="12548" max="12548" width="10.28515625" style="1" customWidth="1"/>
    <col min="12549" max="12549" width="11.140625" style="1" customWidth="1"/>
    <col min="12550" max="12553" width="10.28515625" style="1" customWidth="1"/>
    <col min="12554" max="12800" width="9.140625" style="1"/>
    <col min="12801" max="12802" width="15.85546875" style="1" bestFit="1" customWidth="1"/>
    <col min="12803" max="12803" width="11" style="1" customWidth="1"/>
    <col min="12804" max="12804" width="10.28515625" style="1" customWidth="1"/>
    <col min="12805" max="12805" width="11.140625" style="1" customWidth="1"/>
    <col min="12806" max="12809" width="10.28515625" style="1" customWidth="1"/>
    <col min="12810" max="13056" width="9.140625" style="1"/>
    <col min="13057" max="13058" width="15.85546875" style="1" bestFit="1" customWidth="1"/>
    <col min="13059" max="13059" width="11" style="1" customWidth="1"/>
    <col min="13060" max="13060" width="10.28515625" style="1" customWidth="1"/>
    <col min="13061" max="13061" width="11.140625" style="1" customWidth="1"/>
    <col min="13062" max="13065" width="10.28515625" style="1" customWidth="1"/>
    <col min="13066" max="13312" width="9.140625" style="1"/>
    <col min="13313" max="13314" width="15.85546875" style="1" bestFit="1" customWidth="1"/>
    <col min="13315" max="13315" width="11" style="1" customWidth="1"/>
    <col min="13316" max="13316" width="10.28515625" style="1" customWidth="1"/>
    <col min="13317" max="13317" width="11.140625" style="1" customWidth="1"/>
    <col min="13318" max="13321" width="10.28515625" style="1" customWidth="1"/>
    <col min="13322" max="13568" width="9.140625" style="1"/>
    <col min="13569" max="13570" width="15.85546875" style="1" bestFit="1" customWidth="1"/>
    <col min="13571" max="13571" width="11" style="1" customWidth="1"/>
    <col min="13572" max="13572" width="10.28515625" style="1" customWidth="1"/>
    <col min="13573" max="13573" width="11.140625" style="1" customWidth="1"/>
    <col min="13574" max="13577" width="10.28515625" style="1" customWidth="1"/>
    <col min="13578" max="13824" width="9.140625" style="1"/>
    <col min="13825" max="13826" width="15.85546875" style="1" bestFit="1" customWidth="1"/>
    <col min="13827" max="13827" width="11" style="1" customWidth="1"/>
    <col min="13828" max="13828" width="10.28515625" style="1" customWidth="1"/>
    <col min="13829" max="13829" width="11.140625" style="1" customWidth="1"/>
    <col min="13830" max="13833" width="10.28515625" style="1" customWidth="1"/>
    <col min="13834" max="14080" width="9.140625" style="1"/>
    <col min="14081" max="14082" width="15.85546875" style="1" bestFit="1" customWidth="1"/>
    <col min="14083" max="14083" width="11" style="1" customWidth="1"/>
    <col min="14084" max="14084" width="10.28515625" style="1" customWidth="1"/>
    <col min="14085" max="14085" width="11.140625" style="1" customWidth="1"/>
    <col min="14086" max="14089" width="10.28515625" style="1" customWidth="1"/>
    <col min="14090" max="14336" width="9.140625" style="1"/>
    <col min="14337" max="14338" width="15.85546875" style="1" bestFit="1" customWidth="1"/>
    <col min="14339" max="14339" width="11" style="1" customWidth="1"/>
    <col min="14340" max="14340" width="10.28515625" style="1" customWidth="1"/>
    <col min="14341" max="14341" width="11.140625" style="1" customWidth="1"/>
    <col min="14342" max="14345" width="10.28515625" style="1" customWidth="1"/>
    <col min="14346" max="14592" width="9.140625" style="1"/>
    <col min="14593" max="14594" width="15.85546875" style="1" bestFit="1" customWidth="1"/>
    <col min="14595" max="14595" width="11" style="1" customWidth="1"/>
    <col min="14596" max="14596" width="10.28515625" style="1" customWidth="1"/>
    <col min="14597" max="14597" width="11.140625" style="1" customWidth="1"/>
    <col min="14598" max="14601" width="10.28515625" style="1" customWidth="1"/>
    <col min="14602" max="14848" width="9.140625" style="1"/>
    <col min="14849" max="14850" width="15.85546875" style="1" bestFit="1" customWidth="1"/>
    <col min="14851" max="14851" width="11" style="1" customWidth="1"/>
    <col min="14852" max="14852" width="10.28515625" style="1" customWidth="1"/>
    <col min="14853" max="14853" width="11.140625" style="1" customWidth="1"/>
    <col min="14854" max="14857" width="10.28515625" style="1" customWidth="1"/>
    <col min="14858" max="15104" width="9.140625" style="1"/>
    <col min="15105" max="15106" width="15.85546875" style="1" bestFit="1" customWidth="1"/>
    <col min="15107" max="15107" width="11" style="1" customWidth="1"/>
    <col min="15108" max="15108" width="10.28515625" style="1" customWidth="1"/>
    <col min="15109" max="15109" width="11.140625" style="1" customWidth="1"/>
    <col min="15110" max="15113" width="10.28515625" style="1" customWidth="1"/>
    <col min="15114" max="15360" width="9.140625" style="1"/>
    <col min="15361" max="15362" width="15.85546875" style="1" bestFit="1" customWidth="1"/>
    <col min="15363" max="15363" width="11" style="1" customWidth="1"/>
    <col min="15364" max="15364" width="10.28515625" style="1" customWidth="1"/>
    <col min="15365" max="15365" width="11.140625" style="1" customWidth="1"/>
    <col min="15366" max="15369" width="10.28515625" style="1" customWidth="1"/>
    <col min="15370" max="15616" width="9.140625" style="1"/>
    <col min="15617" max="15618" width="15.85546875" style="1" bestFit="1" customWidth="1"/>
    <col min="15619" max="15619" width="11" style="1" customWidth="1"/>
    <col min="15620" max="15620" width="10.28515625" style="1" customWidth="1"/>
    <col min="15621" max="15621" width="11.140625" style="1" customWidth="1"/>
    <col min="15622" max="15625" width="10.28515625" style="1" customWidth="1"/>
    <col min="15626" max="15872" width="9.140625" style="1"/>
    <col min="15873" max="15874" width="15.85546875" style="1" bestFit="1" customWidth="1"/>
    <col min="15875" max="15875" width="11" style="1" customWidth="1"/>
    <col min="15876" max="15876" width="10.28515625" style="1" customWidth="1"/>
    <col min="15877" max="15877" width="11.140625" style="1" customWidth="1"/>
    <col min="15878" max="15881" width="10.28515625" style="1" customWidth="1"/>
    <col min="15882" max="16128" width="9.140625" style="1"/>
    <col min="16129" max="16130" width="15.85546875" style="1" bestFit="1" customWidth="1"/>
    <col min="16131" max="16131" width="11" style="1" customWidth="1"/>
    <col min="16132" max="16132" width="10.28515625" style="1" customWidth="1"/>
    <col min="16133" max="16133" width="11.140625" style="1" customWidth="1"/>
    <col min="16134" max="16137" width="10.28515625" style="1" customWidth="1"/>
    <col min="16138" max="16384" width="9.140625" style="1"/>
  </cols>
  <sheetData>
    <row r="1" spans="1:10" customFormat="1" ht="15">
      <c r="B1" s="36">
        <f>Calculations!B17</f>
        <v>560.92399999999998</v>
      </c>
      <c r="C1" s="36"/>
      <c r="D1" s="36">
        <f>Calculations!D17</f>
        <v>345.67500000000001</v>
      </c>
      <c r="E1" s="36"/>
      <c r="F1" s="36">
        <f>Calculations!E17</f>
        <v>415.29262304999429</v>
      </c>
      <c r="G1" s="36"/>
      <c r="H1" s="36">
        <f>Calculations!F17</f>
        <v>469.80591138754562</v>
      </c>
      <c r="I1" s="36"/>
      <c r="J1" s="36">
        <f>Calculations!M17</f>
        <v>636.32481825229695</v>
      </c>
    </row>
    <row r="2" spans="1:10" customFormat="1" ht="15">
      <c r="E2" s="34" t="s">
        <v>66</v>
      </c>
      <c r="F2" s="35"/>
    </row>
    <row r="3" spans="1:10" customFormat="1" ht="15">
      <c r="E3" s="20" t="s">
        <v>44</v>
      </c>
      <c r="F3" s="21"/>
    </row>
    <row r="4" spans="1:10" customFormat="1" ht="15">
      <c r="E4" s="45"/>
      <c r="F4" s="45"/>
    </row>
    <row r="5" spans="1:10" ht="13.5">
      <c r="B5" s="19"/>
      <c r="C5" s="19" t="str">
        <f>IF(C8&gt;0,"Ahead by",IF(C8=0,"","Behind by"))</f>
        <v>Behind by</v>
      </c>
      <c r="D5" s="19"/>
      <c r="E5" s="19" t="str">
        <f>IF(E8&gt;0,"To be done",IF(E8=0,"","Ahead by"))</f>
        <v>To be done</v>
      </c>
      <c r="F5" s="19"/>
      <c r="G5" s="19" t="str">
        <f>IF(G8&gt;0,"To be done",IF(G8=0,"","Ahead by"))</f>
        <v>To be done</v>
      </c>
      <c r="H5" s="19"/>
      <c r="I5" s="19" t="str">
        <f>IF(I8&gt;0,"To be done",IF(I8=0,"","Ahead by"))</f>
        <v>To be done</v>
      </c>
      <c r="J5" s="19"/>
    </row>
    <row r="6" spans="1:10" ht="15">
      <c r="B6" s="37"/>
      <c r="C6" s="39">
        <f>+D1-B1</f>
        <v>-215.24899999999997</v>
      </c>
      <c r="D6" s="38"/>
      <c r="E6" s="39">
        <f>+D1-F1</f>
        <v>-69.617623049994279</v>
      </c>
      <c r="F6" s="37"/>
      <c r="G6" s="39">
        <f>+D1-H1</f>
        <v>-124.13091138754561</v>
      </c>
      <c r="H6" s="37"/>
      <c r="I6" s="39">
        <f>+D1-J1</f>
        <v>-290.64981825229694</v>
      </c>
      <c r="J6" s="40"/>
    </row>
    <row r="7" spans="1:10" ht="15">
      <c r="B7" s="41"/>
      <c r="C7" s="19" t="s">
        <v>69</v>
      </c>
      <c r="D7" s="22"/>
      <c r="E7" s="19" t="s">
        <v>69</v>
      </c>
      <c r="F7" s="41"/>
      <c r="G7" s="19" t="s">
        <v>69</v>
      </c>
      <c r="H7" s="41"/>
      <c r="I7" s="19" t="s">
        <v>69</v>
      </c>
      <c r="J7" s="23"/>
    </row>
    <row r="8" spans="1:10" ht="15.75">
      <c r="B8"/>
      <c r="C8" s="42">
        <f>IFERROR((D1-B1)/ABS(B1),0)</f>
        <v>-0.38374004321441046</v>
      </c>
      <c r="D8" s="43"/>
      <c r="E8" s="42">
        <f>IFERROR(F1/D1-1,0)</f>
        <v>0.20139617574309465</v>
      </c>
      <c r="F8" s="44"/>
      <c r="G8" s="42">
        <f>IFERROR(H1/D1-1,0)</f>
        <v>0.35909716174888429</v>
      </c>
      <c r="H8" s="44"/>
      <c r="I8" s="42">
        <f>IFERROR(J1/D1-1,0)</f>
        <v>0.84081816229781414</v>
      </c>
    </row>
    <row r="9" spans="1:10" ht="20.25">
      <c r="B9"/>
      <c r="C9" s="24"/>
      <c r="D9" s="25"/>
      <c r="E9" s="24"/>
      <c r="F9"/>
      <c r="G9" s="24"/>
      <c r="H9" s="26"/>
    </row>
    <row r="10" spans="1:10" ht="15">
      <c r="A10"/>
      <c r="B10"/>
      <c r="C10" s="17"/>
      <c r="D10" s="17"/>
      <c r="E10" s="17"/>
      <c r="F10" s="17"/>
      <c r="G10" s="17"/>
    </row>
    <row r="11" spans="1:10" ht="15">
      <c r="A11"/>
      <c r="B11"/>
    </row>
    <row r="12" spans="1:10" ht="15">
      <c r="A12"/>
      <c r="B12"/>
    </row>
    <row r="13" spans="1:10" ht="15">
      <c r="A13"/>
      <c r="B13"/>
    </row>
    <row r="14" spans="1:10" ht="15">
      <c r="A14"/>
      <c r="B14"/>
    </row>
    <row r="15" spans="1:10" ht="15">
      <c r="A15"/>
      <c r="B15"/>
    </row>
    <row r="16" spans="1:10" ht="15">
      <c r="A16"/>
      <c r="B16"/>
    </row>
    <row r="17" spans="1:9" ht="15">
      <c r="A17"/>
      <c r="B17"/>
    </row>
    <row r="18" spans="1:9" ht="15">
      <c r="A18"/>
      <c r="B18"/>
    </row>
    <row r="19" spans="1:9" ht="15">
      <c r="A19"/>
      <c r="B19"/>
    </row>
    <row r="20" spans="1:9" ht="15">
      <c r="A20"/>
      <c r="B20"/>
    </row>
    <row r="21" spans="1:9" ht="15">
      <c r="A21"/>
      <c r="B21"/>
    </row>
    <row r="22" spans="1:9" ht="15">
      <c r="A22"/>
      <c r="B22"/>
    </row>
    <row r="23" spans="1:9" ht="15">
      <c r="A23"/>
      <c r="B23"/>
    </row>
    <row r="28" spans="1:9">
      <c r="I28" s="1" t="s">
        <v>0</v>
      </c>
    </row>
    <row r="31" spans="1:9">
      <c r="E31" s="27"/>
    </row>
  </sheetData>
  <mergeCells count="2">
    <mergeCell ref="E2:F2"/>
    <mergeCell ref="E3:F3"/>
  </mergeCells>
  <conditionalFormatting sqref="C8">
    <cfRule type="cellIs" dxfId="14" priority="54" operator="lessThan">
      <formula>0</formula>
    </cfRule>
    <cfRule type="cellIs" dxfId="13" priority="55" operator="greaterThan">
      <formula>0</formula>
    </cfRule>
  </conditionalFormatting>
  <conditionalFormatting sqref="C8">
    <cfRule type="cellIs" dxfId="12" priority="53" operator="equal">
      <formula>0</formula>
    </cfRule>
  </conditionalFormatting>
  <conditionalFormatting sqref="E8">
    <cfRule type="cellIs" dxfId="11" priority="10" operator="lessThan">
      <formula>0</formula>
    </cfRule>
    <cfRule type="cellIs" dxfId="10" priority="11" operator="greaterThan">
      <formula>0</formula>
    </cfRule>
    <cfRule type="cellIs" dxfId="9" priority="12" operator="equal">
      <formula>0</formula>
    </cfRule>
  </conditionalFormatting>
  <conditionalFormatting sqref="G8">
    <cfRule type="cellIs" dxfId="8" priority="7" operator="lessThan">
      <formula>0</formula>
    </cfRule>
    <cfRule type="cellIs" dxfId="7" priority="8" operator="greaterThan">
      <formula>0</formula>
    </cfRule>
    <cfRule type="cellIs" dxfId="6" priority="9" operator="equal">
      <formula>0</formula>
    </cfRule>
  </conditionalFormatting>
  <conditionalFormatting sqref="I8">
    <cfRule type="cellIs" dxfId="5" priority="4" operator="lessThan">
      <formula>0</formula>
    </cfRule>
    <cfRule type="cellIs" dxfId="4" priority="5" operator="greaterThan">
      <formula>0</formula>
    </cfRule>
    <cfRule type="cellIs" dxfId="3" priority="6" operator="equal">
      <formula>0</formula>
    </cfRule>
  </conditionalFormatting>
  <conditionalFormatting sqref="E5:I5">
    <cfRule type="containsText" dxfId="2" priority="3" operator="containsText" text="to">
      <formula>NOT(ISERROR(SEARCH("to",E5)))</formula>
    </cfRule>
  </conditionalFormatting>
  <conditionalFormatting sqref="C5">
    <cfRule type="containsText" dxfId="1" priority="2" operator="containsText" text="behind">
      <formula>NOT(ISERROR(SEARCH("behind",C5)))</formula>
    </cfRule>
  </conditionalFormatting>
  <conditionalFormatting sqref="C5:I5">
    <cfRule type="containsText" dxfId="0" priority="1" operator="containsText" text="ahead">
      <formula>NOT(ISERROR(SEARCH("ahead",C5)))</formula>
    </cfRule>
  </conditionalFormatting>
  <pageMargins left="0.75" right="0.75" top="1" bottom="1" header="0.5" footer="0.5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data!$B$5:$B$33</xm:f>
          </x14:formula1>
          <xm:sqref>E3:E4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workbookViewId="0">
      <selection activeCell="A3" sqref="A3"/>
    </sheetView>
  </sheetViews>
  <sheetFormatPr defaultRowHeight="12.75"/>
  <cols>
    <col min="1" max="1" width="30.42578125" style="1" customWidth="1"/>
    <col min="2" max="9" width="14.42578125" style="1" customWidth="1"/>
    <col min="10" max="256" width="9.140625" style="1"/>
    <col min="257" max="258" width="15.85546875" style="1" bestFit="1" customWidth="1"/>
    <col min="259" max="259" width="11" style="1" customWidth="1"/>
    <col min="260" max="260" width="10.28515625" style="1" customWidth="1"/>
    <col min="261" max="261" width="11.140625" style="1" customWidth="1"/>
    <col min="262" max="265" width="10.28515625" style="1" customWidth="1"/>
    <col min="266" max="512" width="9.140625" style="1"/>
    <col min="513" max="514" width="15.85546875" style="1" bestFit="1" customWidth="1"/>
    <col min="515" max="515" width="11" style="1" customWidth="1"/>
    <col min="516" max="516" width="10.28515625" style="1" customWidth="1"/>
    <col min="517" max="517" width="11.140625" style="1" customWidth="1"/>
    <col min="518" max="521" width="10.28515625" style="1" customWidth="1"/>
    <col min="522" max="768" width="9.140625" style="1"/>
    <col min="769" max="770" width="15.85546875" style="1" bestFit="1" customWidth="1"/>
    <col min="771" max="771" width="11" style="1" customWidth="1"/>
    <col min="772" max="772" width="10.28515625" style="1" customWidth="1"/>
    <col min="773" max="773" width="11.140625" style="1" customWidth="1"/>
    <col min="774" max="777" width="10.28515625" style="1" customWidth="1"/>
    <col min="778" max="1024" width="9.140625" style="1"/>
    <col min="1025" max="1026" width="15.85546875" style="1" bestFit="1" customWidth="1"/>
    <col min="1027" max="1027" width="11" style="1" customWidth="1"/>
    <col min="1028" max="1028" width="10.28515625" style="1" customWidth="1"/>
    <col min="1029" max="1029" width="11.140625" style="1" customWidth="1"/>
    <col min="1030" max="1033" width="10.28515625" style="1" customWidth="1"/>
    <col min="1034" max="1280" width="9.140625" style="1"/>
    <col min="1281" max="1282" width="15.85546875" style="1" bestFit="1" customWidth="1"/>
    <col min="1283" max="1283" width="11" style="1" customWidth="1"/>
    <col min="1284" max="1284" width="10.28515625" style="1" customWidth="1"/>
    <col min="1285" max="1285" width="11.140625" style="1" customWidth="1"/>
    <col min="1286" max="1289" width="10.28515625" style="1" customWidth="1"/>
    <col min="1290" max="1536" width="9.140625" style="1"/>
    <col min="1537" max="1538" width="15.85546875" style="1" bestFit="1" customWidth="1"/>
    <col min="1539" max="1539" width="11" style="1" customWidth="1"/>
    <col min="1540" max="1540" width="10.28515625" style="1" customWidth="1"/>
    <col min="1541" max="1541" width="11.140625" style="1" customWidth="1"/>
    <col min="1542" max="1545" width="10.28515625" style="1" customWidth="1"/>
    <col min="1546" max="1792" width="9.140625" style="1"/>
    <col min="1793" max="1794" width="15.85546875" style="1" bestFit="1" customWidth="1"/>
    <col min="1795" max="1795" width="11" style="1" customWidth="1"/>
    <col min="1796" max="1796" width="10.28515625" style="1" customWidth="1"/>
    <col min="1797" max="1797" width="11.140625" style="1" customWidth="1"/>
    <col min="1798" max="1801" width="10.28515625" style="1" customWidth="1"/>
    <col min="1802" max="2048" width="9.140625" style="1"/>
    <col min="2049" max="2050" width="15.85546875" style="1" bestFit="1" customWidth="1"/>
    <col min="2051" max="2051" width="11" style="1" customWidth="1"/>
    <col min="2052" max="2052" width="10.28515625" style="1" customWidth="1"/>
    <col min="2053" max="2053" width="11.140625" style="1" customWidth="1"/>
    <col min="2054" max="2057" width="10.28515625" style="1" customWidth="1"/>
    <col min="2058" max="2304" width="9.140625" style="1"/>
    <col min="2305" max="2306" width="15.85546875" style="1" bestFit="1" customWidth="1"/>
    <col min="2307" max="2307" width="11" style="1" customWidth="1"/>
    <col min="2308" max="2308" width="10.28515625" style="1" customWidth="1"/>
    <col min="2309" max="2309" width="11.140625" style="1" customWidth="1"/>
    <col min="2310" max="2313" width="10.28515625" style="1" customWidth="1"/>
    <col min="2314" max="2560" width="9.140625" style="1"/>
    <col min="2561" max="2562" width="15.85546875" style="1" bestFit="1" customWidth="1"/>
    <col min="2563" max="2563" width="11" style="1" customWidth="1"/>
    <col min="2564" max="2564" width="10.28515625" style="1" customWidth="1"/>
    <col min="2565" max="2565" width="11.140625" style="1" customWidth="1"/>
    <col min="2566" max="2569" width="10.28515625" style="1" customWidth="1"/>
    <col min="2570" max="2816" width="9.140625" style="1"/>
    <col min="2817" max="2818" width="15.85546875" style="1" bestFit="1" customWidth="1"/>
    <col min="2819" max="2819" width="11" style="1" customWidth="1"/>
    <col min="2820" max="2820" width="10.28515625" style="1" customWidth="1"/>
    <col min="2821" max="2821" width="11.140625" style="1" customWidth="1"/>
    <col min="2822" max="2825" width="10.28515625" style="1" customWidth="1"/>
    <col min="2826" max="3072" width="9.140625" style="1"/>
    <col min="3073" max="3074" width="15.85546875" style="1" bestFit="1" customWidth="1"/>
    <col min="3075" max="3075" width="11" style="1" customWidth="1"/>
    <col min="3076" max="3076" width="10.28515625" style="1" customWidth="1"/>
    <col min="3077" max="3077" width="11.140625" style="1" customWidth="1"/>
    <col min="3078" max="3081" width="10.28515625" style="1" customWidth="1"/>
    <col min="3082" max="3328" width="9.140625" style="1"/>
    <col min="3329" max="3330" width="15.85546875" style="1" bestFit="1" customWidth="1"/>
    <col min="3331" max="3331" width="11" style="1" customWidth="1"/>
    <col min="3332" max="3332" width="10.28515625" style="1" customWidth="1"/>
    <col min="3333" max="3333" width="11.140625" style="1" customWidth="1"/>
    <col min="3334" max="3337" width="10.28515625" style="1" customWidth="1"/>
    <col min="3338" max="3584" width="9.140625" style="1"/>
    <col min="3585" max="3586" width="15.85546875" style="1" bestFit="1" customWidth="1"/>
    <col min="3587" max="3587" width="11" style="1" customWidth="1"/>
    <col min="3588" max="3588" width="10.28515625" style="1" customWidth="1"/>
    <col min="3589" max="3589" width="11.140625" style="1" customWidth="1"/>
    <col min="3590" max="3593" width="10.28515625" style="1" customWidth="1"/>
    <col min="3594" max="3840" width="9.140625" style="1"/>
    <col min="3841" max="3842" width="15.85546875" style="1" bestFit="1" customWidth="1"/>
    <col min="3843" max="3843" width="11" style="1" customWidth="1"/>
    <col min="3844" max="3844" width="10.28515625" style="1" customWidth="1"/>
    <col min="3845" max="3845" width="11.140625" style="1" customWidth="1"/>
    <col min="3846" max="3849" width="10.28515625" style="1" customWidth="1"/>
    <col min="3850" max="4096" width="9.140625" style="1"/>
    <col min="4097" max="4098" width="15.85546875" style="1" bestFit="1" customWidth="1"/>
    <col min="4099" max="4099" width="11" style="1" customWidth="1"/>
    <col min="4100" max="4100" width="10.28515625" style="1" customWidth="1"/>
    <col min="4101" max="4101" width="11.140625" style="1" customWidth="1"/>
    <col min="4102" max="4105" width="10.28515625" style="1" customWidth="1"/>
    <col min="4106" max="4352" width="9.140625" style="1"/>
    <col min="4353" max="4354" width="15.85546875" style="1" bestFit="1" customWidth="1"/>
    <col min="4355" max="4355" width="11" style="1" customWidth="1"/>
    <col min="4356" max="4356" width="10.28515625" style="1" customWidth="1"/>
    <col min="4357" max="4357" width="11.140625" style="1" customWidth="1"/>
    <col min="4358" max="4361" width="10.28515625" style="1" customWidth="1"/>
    <col min="4362" max="4608" width="9.140625" style="1"/>
    <col min="4609" max="4610" width="15.85546875" style="1" bestFit="1" customWidth="1"/>
    <col min="4611" max="4611" width="11" style="1" customWidth="1"/>
    <col min="4612" max="4612" width="10.28515625" style="1" customWidth="1"/>
    <col min="4613" max="4613" width="11.140625" style="1" customWidth="1"/>
    <col min="4614" max="4617" width="10.28515625" style="1" customWidth="1"/>
    <col min="4618" max="4864" width="9.140625" style="1"/>
    <col min="4865" max="4866" width="15.85546875" style="1" bestFit="1" customWidth="1"/>
    <col min="4867" max="4867" width="11" style="1" customWidth="1"/>
    <col min="4868" max="4868" width="10.28515625" style="1" customWidth="1"/>
    <col min="4869" max="4869" width="11.140625" style="1" customWidth="1"/>
    <col min="4870" max="4873" width="10.28515625" style="1" customWidth="1"/>
    <col min="4874" max="5120" width="9.140625" style="1"/>
    <col min="5121" max="5122" width="15.85546875" style="1" bestFit="1" customWidth="1"/>
    <col min="5123" max="5123" width="11" style="1" customWidth="1"/>
    <col min="5124" max="5124" width="10.28515625" style="1" customWidth="1"/>
    <col min="5125" max="5125" width="11.140625" style="1" customWidth="1"/>
    <col min="5126" max="5129" width="10.28515625" style="1" customWidth="1"/>
    <col min="5130" max="5376" width="9.140625" style="1"/>
    <col min="5377" max="5378" width="15.85546875" style="1" bestFit="1" customWidth="1"/>
    <col min="5379" max="5379" width="11" style="1" customWidth="1"/>
    <col min="5380" max="5380" width="10.28515625" style="1" customWidth="1"/>
    <col min="5381" max="5381" width="11.140625" style="1" customWidth="1"/>
    <col min="5382" max="5385" width="10.28515625" style="1" customWidth="1"/>
    <col min="5386" max="5632" width="9.140625" style="1"/>
    <col min="5633" max="5634" width="15.85546875" style="1" bestFit="1" customWidth="1"/>
    <col min="5635" max="5635" width="11" style="1" customWidth="1"/>
    <col min="5636" max="5636" width="10.28515625" style="1" customWidth="1"/>
    <col min="5637" max="5637" width="11.140625" style="1" customWidth="1"/>
    <col min="5638" max="5641" width="10.28515625" style="1" customWidth="1"/>
    <col min="5642" max="5888" width="9.140625" style="1"/>
    <col min="5889" max="5890" width="15.85546875" style="1" bestFit="1" customWidth="1"/>
    <col min="5891" max="5891" width="11" style="1" customWidth="1"/>
    <col min="5892" max="5892" width="10.28515625" style="1" customWidth="1"/>
    <col min="5893" max="5893" width="11.140625" style="1" customWidth="1"/>
    <col min="5894" max="5897" width="10.28515625" style="1" customWidth="1"/>
    <col min="5898" max="6144" width="9.140625" style="1"/>
    <col min="6145" max="6146" width="15.85546875" style="1" bestFit="1" customWidth="1"/>
    <col min="6147" max="6147" width="11" style="1" customWidth="1"/>
    <col min="6148" max="6148" width="10.28515625" style="1" customWidth="1"/>
    <col min="6149" max="6149" width="11.140625" style="1" customWidth="1"/>
    <col min="6150" max="6153" width="10.28515625" style="1" customWidth="1"/>
    <col min="6154" max="6400" width="9.140625" style="1"/>
    <col min="6401" max="6402" width="15.85546875" style="1" bestFit="1" customWidth="1"/>
    <col min="6403" max="6403" width="11" style="1" customWidth="1"/>
    <col min="6404" max="6404" width="10.28515625" style="1" customWidth="1"/>
    <col min="6405" max="6405" width="11.140625" style="1" customWidth="1"/>
    <col min="6406" max="6409" width="10.28515625" style="1" customWidth="1"/>
    <col min="6410" max="6656" width="9.140625" style="1"/>
    <col min="6657" max="6658" width="15.85546875" style="1" bestFit="1" customWidth="1"/>
    <col min="6659" max="6659" width="11" style="1" customWidth="1"/>
    <col min="6660" max="6660" width="10.28515625" style="1" customWidth="1"/>
    <col min="6661" max="6661" width="11.140625" style="1" customWidth="1"/>
    <col min="6662" max="6665" width="10.28515625" style="1" customWidth="1"/>
    <col min="6666" max="6912" width="9.140625" style="1"/>
    <col min="6913" max="6914" width="15.85546875" style="1" bestFit="1" customWidth="1"/>
    <col min="6915" max="6915" width="11" style="1" customWidth="1"/>
    <col min="6916" max="6916" width="10.28515625" style="1" customWidth="1"/>
    <col min="6917" max="6917" width="11.140625" style="1" customWidth="1"/>
    <col min="6918" max="6921" width="10.28515625" style="1" customWidth="1"/>
    <col min="6922" max="7168" width="9.140625" style="1"/>
    <col min="7169" max="7170" width="15.85546875" style="1" bestFit="1" customWidth="1"/>
    <col min="7171" max="7171" width="11" style="1" customWidth="1"/>
    <col min="7172" max="7172" width="10.28515625" style="1" customWidth="1"/>
    <col min="7173" max="7173" width="11.140625" style="1" customWidth="1"/>
    <col min="7174" max="7177" width="10.28515625" style="1" customWidth="1"/>
    <col min="7178" max="7424" width="9.140625" style="1"/>
    <col min="7425" max="7426" width="15.85546875" style="1" bestFit="1" customWidth="1"/>
    <col min="7427" max="7427" width="11" style="1" customWidth="1"/>
    <col min="7428" max="7428" width="10.28515625" style="1" customWidth="1"/>
    <col min="7429" max="7429" width="11.140625" style="1" customWidth="1"/>
    <col min="7430" max="7433" width="10.28515625" style="1" customWidth="1"/>
    <col min="7434" max="7680" width="9.140625" style="1"/>
    <col min="7681" max="7682" width="15.85546875" style="1" bestFit="1" customWidth="1"/>
    <col min="7683" max="7683" width="11" style="1" customWidth="1"/>
    <col min="7684" max="7684" width="10.28515625" style="1" customWidth="1"/>
    <col min="7685" max="7685" width="11.140625" style="1" customWidth="1"/>
    <col min="7686" max="7689" width="10.28515625" style="1" customWidth="1"/>
    <col min="7690" max="7936" width="9.140625" style="1"/>
    <col min="7937" max="7938" width="15.85546875" style="1" bestFit="1" customWidth="1"/>
    <col min="7939" max="7939" width="11" style="1" customWidth="1"/>
    <col min="7940" max="7940" width="10.28515625" style="1" customWidth="1"/>
    <col min="7941" max="7941" width="11.140625" style="1" customWidth="1"/>
    <col min="7942" max="7945" width="10.28515625" style="1" customWidth="1"/>
    <col min="7946" max="8192" width="9.140625" style="1"/>
    <col min="8193" max="8194" width="15.85546875" style="1" bestFit="1" customWidth="1"/>
    <col min="8195" max="8195" width="11" style="1" customWidth="1"/>
    <col min="8196" max="8196" width="10.28515625" style="1" customWidth="1"/>
    <col min="8197" max="8197" width="11.140625" style="1" customWidth="1"/>
    <col min="8198" max="8201" width="10.28515625" style="1" customWidth="1"/>
    <col min="8202" max="8448" width="9.140625" style="1"/>
    <col min="8449" max="8450" width="15.85546875" style="1" bestFit="1" customWidth="1"/>
    <col min="8451" max="8451" width="11" style="1" customWidth="1"/>
    <col min="8452" max="8452" width="10.28515625" style="1" customWidth="1"/>
    <col min="8453" max="8453" width="11.140625" style="1" customWidth="1"/>
    <col min="8454" max="8457" width="10.28515625" style="1" customWidth="1"/>
    <col min="8458" max="8704" width="9.140625" style="1"/>
    <col min="8705" max="8706" width="15.85546875" style="1" bestFit="1" customWidth="1"/>
    <col min="8707" max="8707" width="11" style="1" customWidth="1"/>
    <col min="8708" max="8708" width="10.28515625" style="1" customWidth="1"/>
    <col min="8709" max="8709" width="11.140625" style="1" customWidth="1"/>
    <col min="8710" max="8713" width="10.28515625" style="1" customWidth="1"/>
    <col min="8714" max="8960" width="9.140625" style="1"/>
    <col min="8961" max="8962" width="15.85546875" style="1" bestFit="1" customWidth="1"/>
    <col min="8963" max="8963" width="11" style="1" customWidth="1"/>
    <col min="8964" max="8964" width="10.28515625" style="1" customWidth="1"/>
    <col min="8965" max="8965" width="11.140625" style="1" customWidth="1"/>
    <col min="8966" max="8969" width="10.28515625" style="1" customWidth="1"/>
    <col min="8970" max="9216" width="9.140625" style="1"/>
    <col min="9217" max="9218" width="15.85546875" style="1" bestFit="1" customWidth="1"/>
    <col min="9219" max="9219" width="11" style="1" customWidth="1"/>
    <col min="9220" max="9220" width="10.28515625" style="1" customWidth="1"/>
    <col min="9221" max="9221" width="11.140625" style="1" customWidth="1"/>
    <col min="9222" max="9225" width="10.28515625" style="1" customWidth="1"/>
    <col min="9226" max="9472" width="9.140625" style="1"/>
    <col min="9473" max="9474" width="15.85546875" style="1" bestFit="1" customWidth="1"/>
    <col min="9475" max="9475" width="11" style="1" customWidth="1"/>
    <col min="9476" max="9476" width="10.28515625" style="1" customWidth="1"/>
    <col min="9477" max="9477" width="11.140625" style="1" customWidth="1"/>
    <col min="9478" max="9481" width="10.28515625" style="1" customWidth="1"/>
    <col min="9482" max="9728" width="9.140625" style="1"/>
    <col min="9729" max="9730" width="15.85546875" style="1" bestFit="1" customWidth="1"/>
    <col min="9731" max="9731" width="11" style="1" customWidth="1"/>
    <col min="9732" max="9732" width="10.28515625" style="1" customWidth="1"/>
    <col min="9733" max="9733" width="11.140625" style="1" customWidth="1"/>
    <col min="9734" max="9737" width="10.28515625" style="1" customWidth="1"/>
    <col min="9738" max="9984" width="9.140625" style="1"/>
    <col min="9985" max="9986" width="15.85546875" style="1" bestFit="1" customWidth="1"/>
    <col min="9987" max="9987" width="11" style="1" customWidth="1"/>
    <col min="9988" max="9988" width="10.28515625" style="1" customWidth="1"/>
    <col min="9989" max="9989" width="11.140625" style="1" customWidth="1"/>
    <col min="9990" max="9993" width="10.28515625" style="1" customWidth="1"/>
    <col min="9994" max="10240" width="9.140625" style="1"/>
    <col min="10241" max="10242" width="15.85546875" style="1" bestFit="1" customWidth="1"/>
    <col min="10243" max="10243" width="11" style="1" customWidth="1"/>
    <col min="10244" max="10244" width="10.28515625" style="1" customWidth="1"/>
    <col min="10245" max="10245" width="11.140625" style="1" customWidth="1"/>
    <col min="10246" max="10249" width="10.28515625" style="1" customWidth="1"/>
    <col min="10250" max="10496" width="9.140625" style="1"/>
    <col min="10497" max="10498" width="15.85546875" style="1" bestFit="1" customWidth="1"/>
    <col min="10499" max="10499" width="11" style="1" customWidth="1"/>
    <col min="10500" max="10500" width="10.28515625" style="1" customWidth="1"/>
    <col min="10501" max="10501" width="11.140625" style="1" customWidth="1"/>
    <col min="10502" max="10505" width="10.28515625" style="1" customWidth="1"/>
    <col min="10506" max="10752" width="9.140625" style="1"/>
    <col min="10753" max="10754" width="15.85546875" style="1" bestFit="1" customWidth="1"/>
    <col min="10755" max="10755" width="11" style="1" customWidth="1"/>
    <col min="10756" max="10756" width="10.28515625" style="1" customWidth="1"/>
    <col min="10757" max="10757" width="11.140625" style="1" customWidth="1"/>
    <col min="10758" max="10761" width="10.28515625" style="1" customWidth="1"/>
    <col min="10762" max="11008" width="9.140625" style="1"/>
    <col min="11009" max="11010" width="15.85546875" style="1" bestFit="1" customWidth="1"/>
    <col min="11011" max="11011" width="11" style="1" customWidth="1"/>
    <col min="11012" max="11012" width="10.28515625" style="1" customWidth="1"/>
    <col min="11013" max="11013" width="11.140625" style="1" customWidth="1"/>
    <col min="11014" max="11017" width="10.28515625" style="1" customWidth="1"/>
    <col min="11018" max="11264" width="9.140625" style="1"/>
    <col min="11265" max="11266" width="15.85546875" style="1" bestFit="1" customWidth="1"/>
    <col min="11267" max="11267" width="11" style="1" customWidth="1"/>
    <col min="11268" max="11268" width="10.28515625" style="1" customWidth="1"/>
    <col min="11269" max="11269" width="11.140625" style="1" customWidth="1"/>
    <col min="11270" max="11273" width="10.28515625" style="1" customWidth="1"/>
    <col min="11274" max="11520" width="9.140625" style="1"/>
    <col min="11521" max="11522" width="15.85546875" style="1" bestFit="1" customWidth="1"/>
    <col min="11523" max="11523" width="11" style="1" customWidth="1"/>
    <col min="11524" max="11524" width="10.28515625" style="1" customWidth="1"/>
    <col min="11525" max="11525" width="11.140625" style="1" customWidth="1"/>
    <col min="11526" max="11529" width="10.28515625" style="1" customWidth="1"/>
    <col min="11530" max="11776" width="9.140625" style="1"/>
    <col min="11777" max="11778" width="15.85546875" style="1" bestFit="1" customWidth="1"/>
    <col min="11779" max="11779" width="11" style="1" customWidth="1"/>
    <col min="11780" max="11780" width="10.28515625" style="1" customWidth="1"/>
    <col min="11781" max="11781" width="11.140625" style="1" customWidth="1"/>
    <col min="11782" max="11785" width="10.28515625" style="1" customWidth="1"/>
    <col min="11786" max="12032" width="9.140625" style="1"/>
    <col min="12033" max="12034" width="15.85546875" style="1" bestFit="1" customWidth="1"/>
    <col min="12035" max="12035" width="11" style="1" customWidth="1"/>
    <col min="12036" max="12036" width="10.28515625" style="1" customWidth="1"/>
    <col min="12037" max="12037" width="11.140625" style="1" customWidth="1"/>
    <col min="12038" max="12041" width="10.28515625" style="1" customWidth="1"/>
    <col min="12042" max="12288" width="9.140625" style="1"/>
    <col min="12289" max="12290" width="15.85546875" style="1" bestFit="1" customWidth="1"/>
    <col min="12291" max="12291" width="11" style="1" customWidth="1"/>
    <col min="12292" max="12292" width="10.28515625" style="1" customWidth="1"/>
    <col min="12293" max="12293" width="11.140625" style="1" customWidth="1"/>
    <col min="12294" max="12297" width="10.28515625" style="1" customWidth="1"/>
    <col min="12298" max="12544" width="9.140625" style="1"/>
    <col min="12545" max="12546" width="15.85546875" style="1" bestFit="1" customWidth="1"/>
    <col min="12547" max="12547" width="11" style="1" customWidth="1"/>
    <col min="12548" max="12548" width="10.28515625" style="1" customWidth="1"/>
    <col min="12549" max="12549" width="11.140625" style="1" customWidth="1"/>
    <col min="12550" max="12553" width="10.28515625" style="1" customWidth="1"/>
    <col min="12554" max="12800" width="9.140625" style="1"/>
    <col min="12801" max="12802" width="15.85546875" style="1" bestFit="1" customWidth="1"/>
    <col min="12803" max="12803" width="11" style="1" customWidth="1"/>
    <col min="12804" max="12804" width="10.28515625" style="1" customWidth="1"/>
    <col min="12805" max="12805" width="11.140625" style="1" customWidth="1"/>
    <col min="12806" max="12809" width="10.28515625" style="1" customWidth="1"/>
    <col min="12810" max="13056" width="9.140625" style="1"/>
    <col min="13057" max="13058" width="15.85546875" style="1" bestFit="1" customWidth="1"/>
    <col min="13059" max="13059" width="11" style="1" customWidth="1"/>
    <col min="13060" max="13060" width="10.28515625" style="1" customWidth="1"/>
    <col min="13061" max="13061" width="11.140625" style="1" customWidth="1"/>
    <col min="13062" max="13065" width="10.28515625" style="1" customWidth="1"/>
    <col min="13066" max="13312" width="9.140625" style="1"/>
    <col min="13313" max="13314" width="15.85546875" style="1" bestFit="1" customWidth="1"/>
    <col min="13315" max="13315" width="11" style="1" customWidth="1"/>
    <col min="13316" max="13316" width="10.28515625" style="1" customWidth="1"/>
    <col min="13317" max="13317" width="11.140625" style="1" customWidth="1"/>
    <col min="13318" max="13321" width="10.28515625" style="1" customWidth="1"/>
    <col min="13322" max="13568" width="9.140625" style="1"/>
    <col min="13569" max="13570" width="15.85546875" style="1" bestFit="1" customWidth="1"/>
    <col min="13571" max="13571" width="11" style="1" customWidth="1"/>
    <col min="13572" max="13572" width="10.28515625" style="1" customWidth="1"/>
    <col min="13573" max="13573" width="11.140625" style="1" customWidth="1"/>
    <col min="13574" max="13577" width="10.28515625" style="1" customWidth="1"/>
    <col min="13578" max="13824" width="9.140625" style="1"/>
    <col min="13825" max="13826" width="15.85546875" style="1" bestFit="1" customWidth="1"/>
    <col min="13827" max="13827" width="11" style="1" customWidth="1"/>
    <col min="13828" max="13828" width="10.28515625" style="1" customWidth="1"/>
    <col min="13829" max="13829" width="11.140625" style="1" customWidth="1"/>
    <col min="13830" max="13833" width="10.28515625" style="1" customWidth="1"/>
    <col min="13834" max="14080" width="9.140625" style="1"/>
    <col min="14081" max="14082" width="15.85546875" style="1" bestFit="1" customWidth="1"/>
    <col min="14083" max="14083" width="11" style="1" customWidth="1"/>
    <col min="14084" max="14084" width="10.28515625" style="1" customWidth="1"/>
    <col min="14085" max="14085" width="11.140625" style="1" customWidth="1"/>
    <col min="14086" max="14089" width="10.28515625" style="1" customWidth="1"/>
    <col min="14090" max="14336" width="9.140625" style="1"/>
    <col min="14337" max="14338" width="15.85546875" style="1" bestFit="1" customWidth="1"/>
    <col min="14339" max="14339" width="11" style="1" customWidth="1"/>
    <col min="14340" max="14340" width="10.28515625" style="1" customWidth="1"/>
    <col min="14341" max="14341" width="11.140625" style="1" customWidth="1"/>
    <col min="14342" max="14345" width="10.28515625" style="1" customWidth="1"/>
    <col min="14346" max="14592" width="9.140625" style="1"/>
    <col min="14593" max="14594" width="15.85546875" style="1" bestFit="1" customWidth="1"/>
    <col min="14595" max="14595" width="11" style="1" customWidth="1"/>
    <col min="14596" max="14596" width="10.28515625" style="1" customWidth="1"/>
    <col min="14597" max="14597" width="11.140625" style="1" customWidth="1"/>
    <col min="14598" max="14601" width="10.28515625" style="1" customWidth="1"/>
    <col min="14602" max="14848" width="9.140625" style="1"/>
    <col min="14849" max="14850" width="15.85546875" style="1" bestFit="1" customWidth="1"/>
    <col min="14851" max="14851" width="11" style="1" customWidth="1"/>
    <col min="14852" max="14852" width="10.28515625" style="1" customWidth="1"/>
    <col min="14853" max="14853" width="11.140625" style="1" customWidth="1"/>
    <col min="14854" max="14857" width="10.28515625" style="1" customWidth="1"/>
    <col min="14858" max="15104" width="9.140625" style="1"/>
    <col min="15105" max="15106" width="15.85546875" style="1" bestFit="1" customWidth="1"/>
    <col min="15107" max="15107" width="11" style="1" customWidth="1"/>
    <col min="15108" max="15108" width="10.28515625" style="1" customWidth="1"/>
    <col min="15109" max="15109" width="11.140625" style="1" customWidth="1"/>
    <col min="15110" max="15113" width="10.28515625" style="1" customWidth="1"/>
    <col min="15114" max="15360" width="9.140625" style="1"/>
    <col min="15361" max="15362" width="15.85546875" style="1" bestFit="1" customWidth="1"/>
    <col min="15363" max="15363" width="11" style="1" customWidth="1"/>
    <col min="15364" max="15364" width="10.28515625" style="1" customWidth="1"/>
    <col min="15365" max="15365" width="11.140625" style="1" customWidth="1"/>
    <col min="15366" max="15369" width="10.28515625" style="1" customWidth="1"/>
    <col min="15370" max="15616" width="9.140625" style="1"/>
    <col min="15617" max="15618" width="15.85546875" style="1" bestFit="1" customWidth="1"/>
    <col min="15619" max="15619" width="11" style="1" customWidth="1"/>
    <col min="15620" max="15620" width="10.28515625" style="1" customWidth="1"/>
    <col min="15621" max="15621" width="11.140625" style="1" customWidth="1"/>
    <col min="15622" max="15625" width="10.28515625" style="1" customWidth="1"/>
    <col min="15626" max="15872" width="9.140625" style="1"/>
    <col min="15873" max="15874" width="15.85546875" style="1" bestFit="1" customWidth="1"/>
    <col min="15875" max="15875" width="11" style="1" customWidth="1"/>
    <col min="15876" max="15876" width="10.28515625" style="1" customWidth="1"/>
    <col min="15877" max="15877" width="11.140625" style="1" customWidth="1"/>
    <col min="15878" max="15881" width="10.28515625" style="1" customWidth="1"/>
    <col min="15882" max="16128" width="9.140625" style="1"/>
    <col min="16129" max="16130" width="15.85546875" style="1" bestFit="1" customWidth="1"/>
    <col min="16131" max="16131" width="11" style="1" customWidth="1"/>
    <col min="16132" max="16132" width="10.28515625" style="1" customWidth="1"/>
    <col min="16133" max="16133" width="11.140625" style="1" customWidth="1"/>
    <col min="16134" max="16137" width="10.28515625" style="1" customWidth="1"/>
    <col min="16138" max="16384" width="9.140625" style="1"/>
  </cols>
  <sheetData>
    <row r="1" spans="1:14">
      <c r="A1" s="28"/>
      <c r="B1" s="29" t="s">
        <v>49</v>
      </c>
      <c r="C1" s="29" t="s">
        <v>50</v>
      </c>
      <c r="D1" s="28" t="s">
        <v>51</v>
      </c>
      <c r="E1" s="28" t="s">
        <v>52</v>
      </c>
      <c r="F1" s="28" t="s">
        <v>53</v>
      </c>
      <c r="G1" s="28" t="s">
        <v>54</v>
      </c>
      <c r="H1" s="28" t="s">
        <v>55</v>
      </c>
      <c r="I1" s="28" t="s">
        <v>56</v>
      </c>
      <c r="J1" s="28" t="s">
        <v>57</v>
      </c>
      <c r="K1" s="30" t="s">
        <v>58</v>
      </c>
      <c r="N1" s="15" t="s">
        <v>60</v>
      </c>
    </row>
    <row r="2" spans="1:14">
      <c r="A2" s="28" t="s">
        <v>61</v>
      </c>
      <c r="B2" s="31">
        <f>B17</f>
        <v>560.92399999999998</v>
      </c>
      <c r="C2" s="31">
        <f>SUM(B2:B$2)</f>
        <v>560.92399999999998</v>
      </c>
      <c r="D2" s="32">
        <f>+B2</f>
        <v>560.92399999999998</v>
      </c>
      <c r="E2" s="32" t="s">
        <v>59</v>
      </c>
      <c r="F2" s="32" t="s">
        <v>59</v>
      </c>
      <c r="G2" s="32" t="s">
        <v>59</v>
      </c>
      <c r="H2" s="32" t="s">
        <v>59</v>
      </c>
      <c r="I2" s="32" t="s">
        <v>59</v>
      </c>
      <c r="J2" s="32" t="s">
        <v>59</v>
      </c>
      <c r="K2" s="33">
        <f>MAX(D2,SUM(H2:J2))</f>
        <v>560.92399999999998</v>
      </c>
    </row>
    <row r="3" spans="1:14">
      <c r="A3" s="28"/>
      <c r="B3" s="31">
        <f>D17-B17</f>
        <v>-215.24899999999997</v>
      </c>
      <c r="C3" s="31">
        <f>SUM(B$2:B3)</f>
        <v>345.67500000000001</v>
      </c>
      <c r="D3" s="32" t="s">
        <v>59</v>
      </c>
      <c r="E3" s="32">
        <f>IF(AND(C3&lt;0,C2&lt;0),MAX(C2:C3),0)</f>
        <v>0</v>
      </c>
      <c r="F3" s="32">
        <f>IF(AND(C3&lt;0,B3&lt;0),MAX(B3:C3),0)</f>
        <v>0</v>
      </c>
      <c r="G3" s="32">
        <f>IF(AND(C2&lt;0,B3&gt;0),MAX(-B3,C2),0)</f>
        <v>0</v>
      </c>
      <c r="H3" s="32">
        <f>IF(AND(C3&gt;0,C2&gt;0),MIN(C2:C3),0)</f>
        <v>345.67500000000001</v>
      </c>
      <c r="I3" s="32">
        <f>IF(AND(C2&gt;0,B3&lt;0),MIN(-B3,C2),0)</f>
        <v>215.24899999999997</v>
      </c>
      <c r="J3" s="32">
        <f>IF(AND(C3&gt;0,B3&gt;0),MIN(B3:C3),0)</f>
        <v>0</v>
      </c>
      <c r="K3" s="33">
        <f t="shared" ref="K3:K10" si="0">MAX(D3,SUM(H3:J3))</f>
        <v>560.92399999999998</v>
      </c>
    </row>
    <row r="4" spans="1:14">
      <c r="A4" s="28" t="s">
        <v>63</v>
      </c>
      <c r="B4" s="31">
        <f>C3</f>
        <v>345.67500000000001</v>
      </c>
      <c r="C4" s="31">
        <f>SUM(B$4:B4)</f>
        <v>345.67500000000001</v>
      </c>
      <c r="D4" s="32">
        <f>+B4</f>
        <v>345.67500000000001</v>
      </c>
      <c r="E4" s="32" t="s">
        <v>59</v>
      </c>
      <c r="F4" s="32" t="s">
        <v>59</v>
      </c>
      <c r="G4" s="32" t="s">
        <v>59</v>
      </c>
      <c r="H4" s="32" t="s">
        <v>59</v>
      </c>
      <c r="I4" s="32" t="s">
        <v>59</v>
      </c>
      <c r="J4" s="32" t="s">
        <v>59</v>
      </c>
      <c r="K4" s="33">
        <f t="shared" si="0"/>
        <v>345.67500000000001</v>
      </c>
    </row>
    <row r="5" spans="1:14">
      <c r="A5" s="28"/>
      <c r="B5" s="31">
        <f>E17-D17</f>
        <v>69.617623049994279</v>
      </c>
      <c r="C5" s="31">
        <f>SUM(B$4:B5)</f>
        <v>415.29262304999429</v>
      </c>
      <c r="D5" s="32"/>
      <c r="E5" s="32">
        <f>IF(AND(C5&lt;0,C4&lt;0),MAX(C4:C5),0)</f>
        <v>0</v>
      </c>
      <c r="F5" s="32">
        <f>IF(AND(C5&lt;0,B5&lt;0),MAX(B5:C5),0)</f>
        <v>0</v>
      </c>
      <c r="G5" s="32">
        <f>IF(AND(C4&lt;0,B5&gt;0),MAX(-B5,C4),0)</f>
        <v>0</v>
      </c>
      <c r="H5" s="32">
        <f>IF(AND(C5&gt;0,C4&gt;0),MIN(C4:C5),0)</f>
        <v>345.67500000000001</v>
      </c>
      <c r="I5" s="32">
        <f>IF(AND(C4&gt;0,B5&lt;0),MIN(-B5,C4),0)</f>
        <v>0</v>
      </c>
      <c r="J5" s="32">
        <f>IF(AND(C5&gt;0,B5&gt;0),MIN(B5:C5),0)</f>
        <v>69.617623049994279</v>
      </c>
      <c r="K5" s="33">
        <f t="shared" si="0"/>
        <v>415.29262304999429</v>
      </c>
    </row>
    <row r="6" spans="1:14">
      <c r="A6" s="28" t="s">
        <v>68</v>
      </c>
      <c r="B6" s="31">
        <f>E17</f>
        <v>415.29262304999429</v>
      </c>
      <c r="C6" s="31">
        <f>SUM(B$6:B6)</f>
        <v>415.29262304999429</v>
      </c>
      <c r="D6" s="32">
        <f>+B6</f>
        <v>415.29262304999429</v>
      </c>
      <c r="E6" s="32"/>
      <c r="F6" s="32"/>
      <c r="G6" s="32"/>
      <c r="H6" s="32"/>
      <c r="I6" s="32"/>
      <c r="J6" s="32"/>
      <c r="K6" s="33">
        <f t="shared" si="0"/>
        <v>415.29262304999429</v>
      </c>
    </row>
    <row r="7" spans="1:14">
      <c r="A7" s="28"/>
      <c r="B7" s="31">
        <f>F17-E17</f>
        <v>54.51328833755133</v>
      </c>
      <c r="C7" s="31">
        <f>SUM(B$6:B7)</f>
        <v>469.80591138754562</v>
      </c>
      <c r="D7" s="32" t="s">
        <v>59</v>
      </c>
      <c r="E7" s="32">
        <f>IF(AND(C7&lt;0,C4&lt;0),MAX(C4:C7),0)</f>
        <v>0</v>
      </c>
      <c r="F7" s="32">
        <f>IF(AND(C7&lt;0,B7&lt;0),MAX(B7:C7),0)</f>
        <v>0</v>
      </c>
      <c r="G7" s="32">
        <f>IF(AND(C4&lt;0,B7&gt;0),MAX(-B7,C4),0)</f>
        <v>0</v>
      </c>
      <c r="H7" s="32">
        <f>IF(AND(C7&gt;0,C6&gt;0),MIN(C6:C7),0)</f>
        <v>415.29262304999429</v>
      </c>
      <c r="I7" s="32">
        <f>IF(AND(C6&gt;0,B7&lt;0),MIN(-B7,C6),0)</f>
        <v>0</v>
      </c>
      <c r="J7" s="32">
        <f>IF(AND(C7&gt;0,B7&gt;0),MIN(B7:C7),0)</f>
        <v>54.51328833755133</v>
      </c>
      <c r="K7" s="33">
        <f t="shared" si="0"/>
        <v>469.80591138754562</v>
      </c>
    </row>
    <row r="8" spans="1:14">
      <c r="A8" s="28" t="s">
        <v>67</v>
      </c>
      <c r="B8" s="31">
        <f>C7</f>
        <v>469.80591138754562</v>
      </c>
      <c r="C8" s="31">
        <f>SUM(B$8:B8)</f>
        <v>469.80591138754562</v>
      </c>
      <c r="D8" s="32">
        <f>+B8</f>
        <v>469.80591138754562</v>
      </c>
      <c r="E8" s="32" t="s">
        <v>59</v>
      </c>
      <c r="F8" s="32" t="s">
        <v>59</v>
      </c>
      <c r="G8" s="32" t="s">
        <v>59</v>
      </c>
      <c r="H8" s="32" t="s">
        <v>59</v>
      </c>
      <c r="I8" s="32" t="s">
        <v>59</v>
      </c>
      <c r="J8" s="32" t="s">
        <v>59</v>
      </c>
      <c r="K8" s="33">
        <f t="shared" si="0"/>
        <v>469.80591138754562</v>
      </c>
    </row>
    <row r="9" spans="1:14">
      <c r="A9" s="28"/>
      <c r="B9" s="31">
        <f>M17-F17</f>
        <v>166.51890686475133</v>
      </c>
      <c r="C9" s="31">
        <f>SUM(B$8:B9)</f>
        <v>636.32481825229695</v>
      </c>
      <c r="D9" s="32" t="s">
        <v>59</v>
      </c>
      <c r="E9" s="32">
        <f>IF(AND(C9&lt;0,C8&lt;0),MAX(C8:C9),0)</f>
        <v>0</v>
      </c>
      <c r="F9" s="32">
        <f>IF(AND(C9&lt;0,B9&lt;0),MAX(B9:C9),0)</f>
        <v>0</v>
      </c>
      <c r="G9" s="32">
        <f>IF(AND(C8&lt;0,B9&gt;0),MAX(-B9,C8),0)</f>
        <v>0</v>
      </c>
      <c r="H9" s="32">
        <f>IF(AND(C9&gt;0,C8&gt;0),MIN(C8:C9),0)</f>
        <v>469.80591138754562</v>
      </c>
      <c r="I9" s="32">
        <f>IF(AND(C8&gt;0,B9&lt;0),MIN(-B9,C8),0)</f>
        <v>0</v>
      </c>
      <c r="J9" s="32">
        <f>IF(AND(C9&gt;0,B9&gt;0),MIN(B9:C9),0)</f>
        <v>166.51890686475133</v>
      </c>
      <c r="K9" s="33">
        <f t="shared" si="0"/>
        <v>636.32481825229695</v>
      </c>
    </row>
    <row r="10" spans="1:14">
      <c r="A10" s="28" t="s">
        <v>65</v>
      </c>
      <c r="B10" s="31">
        <f>C9</f>
        <v>636.32481825229695</v>
      </c>
      <c r="C10" s="31">
        <f>SUM(B$2:B10)</f>
        <v>2503.4231709421338</v>
      </c>
      <c r="D10" s="32">
        <f>+B10</f>
        <v>636.32481825229695</v>
      </c>
      <c r="E10" s="32" t="s">
        <v>59</v>
      </c>
      <c r="F10" s="32" t="s">
        <v>59</v>
      </c>
      <c r="G10" s="32" t="s">
        <v>59</v>
      </c>
      <c r="H10" s="32" t="s">
        <v>59</v>
      </c>
      <c r="I10" s="32" t="s">
        <v>59</v>
      </c>
      <c r="J10" s="32" t="s">
        <v>59</v>
      </c>
      <c r="K10" s="33">
        <f t="shared" si="0"/>
        <v>636.32481825229695</v>
      </c>
    </row>
    <row r="11" spans="1:14">
      <c r="A11" s="28"/>
      <c r="B11" s="31"/>
      <c r="C11" s="31"/>
      <c r="D11" s="32"/>
      <c r="E11" s="32"/>
      <c r="F11" s="32"/>
      <c r="G11" s="32"/>
      <c r="H11" s="32"/>
      <c r="I11" s="32"/>
      <c r="J11" s="32"/>
      <c r="K11" s="33"/>
    </row>
    <row r="12" spans="1:14">
      <c r="A12" s="28"/>
      <c r="B12" s="31"/>
      <c r="C12" s="31"/>
      <c r="D12" s="32"/>
      <c r="E12" s="32"/>
      <c r="F12" s="32"/>
      <c r="G12" s="32"/>
      <c r="H12" s="32"/>
      <c r="I12" s="32"/>
      <c r="J12" s="32"/>
      <c r="K12" s="33"/>
    </row>
    <row r="13" spans="1:14">
      <c r="B13" s="1" t="s">
        <v>61</v>
      </c>
    </row>
    <row r="14" spans="1:14">
      <c r="A14" s="10" t="s">
        <v>48</v>
      </c>
      <c r="B14" s="4" t="s">
        <v>1</v>
      </c>
      <c r="C14" s="4" t="s">
        <v>3</v>
      </c>
      <c r="D14" s="13" t="s">
        <v>3</v>
      </c>
      <c r="E14" s="4" t="s">
        <v>4</v>
      </c>
      <c r="F14" s="4" t="s">
        <v>4</v>
      </c>
      <c r="G14" s="4" t="s">
        <v>5</v>
      </c>
      <c r="H14" s="4"/>
      <c r="I14" s="4" t="s">
        <v>5</v>
      </c>
      <c r="J14" s="4"/>
      <c r="K14" s="4" t="s">
        <v>5</v>
      </c>
      <c r="L14" s="4"/>
      <c r="M14" s="4" t="s">
        <v>6</v>
      </c>
    </row>
    <row r="15" spans="1:14">
      <c r="A15" s="11"/>
      <c r="B15" s="4" t="s">
        <v>0</v>
      </c>
      <c r="C15" s="4" t="s">
        <v>7</v>
      </c>
      <c r="D15" s="13" t="s">
        <v>7</v>
      </c>
      <c r="E15" s="4" t="s">
        <v>6</v>
      </c>
      <c r="F15" s="4" t="s">
        <v>6</v>
      </c>
      <c r="G15" s="4" t="s">
        <v>8</v>
      </c>
      <c r="H15" s="4"/>
      <c r="I15" s="4" t="s">
        <v>9</v>
      </c>
      <c r="J15" s="4"/>
      <c r="K15" s="4" t="s">
        <v>10</v>
      </c>
      <c r="L15" s="4"/>
      <c r="M15" s="4" t="s">
        <v>11</v>
      </c>
    </row>
    <row r="16" spans="1:14">
      <c r="A16" s="12"/>
      <c r="B16" s="13" t="s">
        <v>12</v>
      </c>
      <c r="C16" s="13" t="s">
        <v>13</v>
      </c>
      <c r="D16" s="13" t="s">
        <v>14</v>
      </c>
      <c r="E16" s="13" t="s">
        <v>14</v>
      </c>
      <c r="F16" s="13" t="s">
        <v>15</v>
      </c>
      <c r="G16" s="13" t="s">
        <v>16</v>
      </c>
      <c r="H16" s="13" t="s">
        <v>17</v>
      </c>
      <c r="I16" s="13" t="s">
        <v>18</v>
      </c>
      <c r="J16" s="13" t="s">
        <v>17</v>
      </c>
      <c r="K16" s="13" t="s">
        <v>18</v>
      </c>
      <c r="L16" s="13" t="s">
        <v>17</v>
      </c>
      <c r="M16" s="13">
        <v>2015</v>
      </c>
    </row>
    <row r="17" spans="1:14" ht="15">
      <c r="A17" s="5" t="str">
        <f>Graphs!E3</f>
        <v>Income</v>
      </c>
      <c r="B17" s="16">
        <f>INDEX(data!C:C,MATCH(Graphs!$E$3,data!$B:$B,0))</f>
        <v>560.92399999999998</v>
      </c>
      <c r="C17" s="16">
        <f>INDEX(data!D:D,MATCH(Graphs!$E$3,data!$B:$B,0))</f>
        <v>409.78899999999999</v>
      </c>
      <c r="D17" s="16">
        <f>INDEX(data!E:E,MATCH(Graphs!$E$3,data!$B:$B,0))</f>
        <v>345.67500000000001</v>
      </c>
      <c r="E17" s="16">
        <f>INDEX(data!F:F,MATCH(Graphs!$E$3,data!$B:$B,0))</f>
        <v>415.29262304999429</v>
      </c>
      <c r="F17" s="16">
        <f>INDEX(data!G:G,MATCH(Graphs!$E$3,data!$B:$B,0))</f>
        <v>469.80591138754562</v>
      </c>
      <c r="G17" s="16">
        <f>INDEX(data!H:H,MATCH(Graphs!$E$3,data!$B:$B,0))</f>
        <v>-215.24899999999997</v>
      </c>
      <c r="H17" s="16">
        <f>INDEX(data!I:I,MATCH(Graphs!$E$3,data!$B:$B,0))</f>
        <v>-0.38374004321441046</v>
      </c>
      <c r="I17" s="16">
        <f>INDEX(data!J:J,MATCH(Graphs!$E$3,data!$B:$B,0))</f>
        <v>-64.113999999999976</v>
      </c>
      <c r="J17" s="16">
        <f>INDEX(data!K:K,MATCH(Graphs!$E$3,data!$B:$B,0))</f>
        <v>-0.15645612742167306</v>
      </c>
      <c r="K17" s="16">
        <f>INDEX(data!L:L,MATCH(Graphs!$E$3,data!$B:$B,0))</f>
        <v>-69.617623049994279</v>
      </c>
      <c r="L17" s="16">
        <f>INDEX(data!M:M,MATCH(Graphs!$E$3,data!$B:$B,0))</f>
        <v>-0.16763510639487925</v>
      </c>
      <c r="M17" s="16">
        <f>INDEX(data!N:N,MATCH(Graphs!$E$3,data!$B:$B,0))</f>
        <v>636.32481825229695</v>
      </c>
    </row>
    <row r="19" spans="1:14" ht="15">
      <c r="B19"/>
      <c r="C19"/>
      <c r="D19"/>
      <c r="E19"/>
      <c r="F19"/>
      <c r="G19"/>
      <c r="H19"/>
    </row>
    <row r="20" spans="1:14" ht="1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>
      <c r="A24"/>
      <c r="B24"/>
    </row>
    <row r="25" spans="1:14" ht="15">
      <c r="A25"/>
      <c r="B25"/>
    </row>
    <row r="26" spans="1:14" ht="15">
      <c r="A26"/>
      <c r="B26"/>
    </row>
    <row r="27" spans="1:14" ht="15">
      <c r="A27"/>
      <c r="B27"/>
    </row>
    <row r="28" spans="1:14" ht="15">
      <c r="A28"/>
      <c r="B28"/>
    </row>
    <row r="29" spans="1:14" ht="15">
      <c r="A29"/>
      <c r="B29"/>
    </row>
    <row r="30" spans="1:14" ht="15">
      <c r="A30"/>
      <c r="B30"/>
    </row>
    <row r="31" spans="1:14" ht="15">
      <c r="A31"/>
      <c r="B31"/>
    </row>
    <row r="32" spans="1:14" ht="15">
      <c r="A32"/>
      <c r="B32"/>
    </row>
    <row r="33" spans="1:2" ht="15">
      <c r="A33"/>
      <c r="B33"/>
    </row>
    <row r="34" spans="1:2" ht="15">
      <c r="A34"/>
      <c r="B34"/>
    </row>
  </sheetData>
  <hyperlinks>
    <hyperlink ref="N1" location="Index!A1" display="Back to Index"/>
  </hyperlink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data!$B$5:$B$33</xm:f>
          </x14:formula1>
          <xm:sqref>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showGridLines="0" zoomScale="90" zoomScaleNormal="90" workbookViewId="0"/>
  </sheetViews>
  <sheetFormatPr defaultColWidth="9.140625" defaultRowHeight="12.75"/>
  <cols>
    <col min="1" max="1" width="2.42578125" style="1" customWidth="1"/>
    <col min="2" max="2" width="35.140625" style="1" customWidth="1"/>
    <col min="3" max="14" width="14.140625" style="1" customWidth="1"/>
    <col min="15" max="16384" width="9.140625" style="1"/>
  </cols>
  <sheetData>
    <row r="1" spans="2:14">
      <c r="C1" s="1" t="s">
        <v>61</v>
      </c>
      <c r="E1" s="1" t="s">
        <v>63</v>
      </c>
      <c r="H1" s="14" t="s">
        <v>64</v>
      </c>
      <c r="I1" s="1" t="s">
        <v>62</v>
      </c>
    </row>
    <row r="2" spans="2:14">
      <c r="B2" s="10" t="s">
        <v>48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18" t="s">
        <v>5</v>
      </c>
      <c r="I2" s="18"/>
      <c r="J2" s="18" t="s">
        <v>5</v>
      </c>
      <c r="K2" s="18"/>
      <c r="L2" s="18" t="s">
        <v>5</v>
      </c>
      <c r="M2" s="18"/>
      <c r="N2" s="3" t="s">
        <v>6</v>
      </c>
    </row>
    <row r="3" spans="2:14">
      <c r="B3" s="11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18" t="s">
        <v>8</v>
      </c>
      <c r="I3" s="18"/>
      <c r="J3" s="18" t="s">
        <v>9</v>
      </c>
      <c r="K3" s="18"/>
      <c r="L3" s="18" t="s">
        <v>10</v>
      </c>
      <c r="M3" s="18"/>
      <c r="N3" s="3" t="s">
        <v>11</v>
      </c>
    </row>
    <row r="4" spans="2:14">
      <c r="B4" s="12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</row>
    <row r="5" spans="2:14" s="2" customFormat="1" ht="17.100000000000001" customHeight="1">
      <c r="B5" s="5" t="s">
        <v>19</v>
      </c>
      <c r="C5" s="6">
        <v>6266.4949999999999</v>
      </c>
      <c r="D5" s="6">
        <v>0</v>
      </c>
      <c r="E5" s="6">
        <v>8359.8739999999998</v>
      </c>
      <c r="F5" s="6">
        <v>6389.1091277222222</v>
      </c>
      <c r="G5" s="6">
        <v>6526.8667209444438</v>
      </c>
      <c r="H5" s="7">
        <v>2093.3789999999999</v>
      </c>
      <c r="I5" s="8">
        <v>0.33405899150960783</v>
      </c>
      <c r="J5" s="7">
        <v>8359.8739999999998</v>
      </c>
      <c r="K5" s="9">
        <v>0</v>
      </c>
      <c r="L5" s="7">
        <v>1970.7648722777776</v>
      </c>
      <c r="M5" s="8">
        <v>0.30845691204845233</v>
      </c>
      <c r="N5" s="6">
        <v>6966.2267019999999</v>
      </c>
    </row>
    <row r="6" spans="2:14" s="2" customFormat="1" ht="17.100000000000001" customHeight="1">
      <c r="B6" s="5" t="s">
        <v>20</v>
      </c>
      <c r="C6" s="6">
        <v>5407.5510000000004</v>
      </c>
      <c r="D6" s="6">
        <v>3934.1880000000001</v>
      </c>
      <c r="E6" s="6">
        <v>4160.8440000000001</v>
      </c>
      <c r="F6" s="6">
        <v>5387.4560903888887</v>
      </c>
      <c r="G6" s="6">
        <v>5507.3750539444436</v>
      </c>
      <c r="H6" s="7">
        <v>-1246.7070000000003</v>
      </c>
      <c r="I6" s="8">
        <v>-0.23054928192078081</v>
      </c>
      <c r="J6" s="7">
        <v>226.65599999999995</v>
      </c>
      <c r="K6" s="9">
        <v>5.7611888399842597E-2</v>
      </c>
      <c r="L6" s="7">
        <v>-1226.6120903888886</v>
      </c>
      <c r="M6" s="8">
        <v>-0.22767927381851696</v>
      </c>
      <c r="N6" s="6">
        <v>5893.2191459999995</v>
      </c>
    </row>
    <row r="7" spans="2:14" s="2" customFormat="1" ht="17.100000000000001" customHeight="1">
      <c r="B7" s="5" t="s">
        <v>21</v>
      </c>
      <c r="C7" s="6">
        <v>5433.8267692307691</v>
      </c>
      <c r="D7" s="6">
        <v>5482.2396666666664</v>
      </c>
      <c r="E7" s="6">
        <v>5791.8329211455548</v>
      </c>
      <c r="F7" s="6">
        <v>5862.5331629228385</v>
      </c>
      <c r="G7" s="6">
        <v>5930.5292193333335</v>
      </c>
      <c r="H7" s="7">
        <v>358.00615191478573</v>
      </c>
      <c r="I7" s="8">
        <v>6.5884719391867227E-2</v>
      </c>
      <c r="J7" s="7">
        <v>309.59325447888841</v>
      </c>
      <c r="K7" s="9">
        <v>5.6472039404130717E-2</v>
      </c>
      <c r="L7" s="7">
        <v>-70.700241777283736</v>
      </c>
      <c r="M7" s="8">
        <v>-1.2059674514836392E-2</v>
      </c>
      <c r="N7" s="6">
        <v>6206.569702702991</v>
      </c>
    </row>
    <row r="8" spans="2:14" s="2" customFormat="1" ht="17.100000000000001" customHeight="1">
      <c r="B8" s="5" t="s">
        <v>22</v>
      </c>
      <c r="C8" s="6">
        <v>6266.4949999999999</v>
      </c>
      <c r="D8" s="6">
        <v>4908.91</v>
      </c>
      <c r="E8" s="6">
        <v>8776.6949999999997</v>
      </c>
      <c r="F8" s="6">
        <v>6389.1091277222222</v>
      </c>
      <c r="G8" s="6">
        <v>6526.8667209444438</v>
      </c>
      <c r="H8" s="7">
        <v>2510.1999999999998</v>
      </c>
      <c r="I8" s="8">
        <v>0.40057480297997522</v>
      </c>
      <c r="J8" s="7">
        <v>3867.7849999999999</v>
      </c>
      <c r="K8" s="9">
        <v>0.78791116561517727</v>
      </c>
      <c r="L8" s="7">
        <v>2387.5858722777775</v>
      </c>
      <c r="M8" s="8">
        <v>0.37369621093464944</v>
      </c>
      <c r="N8" s="6">
        <v>6966.2267019999999</v>
      </c>
    </row>
    <row r="9" spans="2:14" s="2" customFormat="1" ht="17.100000000000001" customHeight="1">
      <c r="B9" s="5" t="s">
        <v>23</v>
      </c>
      <c r="C9" s="6">
        <v>2280</v>
      </c>
      <c r="D9" s="6">
        <v>20</v>
      </c>
      <c r="E9" s="6">
        <v>41</v>
      </c>
      <c r="F9" s="6">
        <v>190</v>
      </c>
      <c r="G9" s="6">
        <v>190</v>
      </c>
      <c r="H9" s="7">
        <v>-2239</v>
      </c>
      <c r="I9" s="8">
        <v>-0.98201754385964912</v>
      </c>
      <c r="J9" s="7">
        <v>21</v>
      </c>
      <c r="K9" s="9">
        <v>1.05</v>
      </c>
      <c r="L9" s="7">
        <v>-149</v>
      </c>
      <c r="M9" s="8">
        <v>-0.78421052631578947</v>
      </c>
      <c r="N9" s="6">
        <v>2280</v>
      </c>
    </row>
    <row r="10" spans="2:14" s="2" customFormat="1" ht="17.100000000000001" customHeight="1">
      <c r="B10" s="5" t="s">
        <v>24</v>
      </c>
      <c r="C10" s="6">
        <v>157</v>
      </c>
      <c r="D10" s="6">
        <v>340</v>
      </c>
      <c r="E10" s="6">
        <v>263</v>
      </c>
      <c r="F10" s="6">
        <v>2280</v>
      </c>
      <c r="G10" s="6">
        <v>2280</v>
      </c>
      <c r="H10" s="7">
        <v>106</v>
      </c>
      <c r="I10" s="8">
        <v>0.67515923566878977</v>
      </c>
      <c r="J10" s="7">
        <v>-77</v>
      </c>
      <c r="K10" s="9">
        <v>-0.22647058823529412</v>
      </c>
      <c r="L10" s="7">
        <v>-2017</v>
      </c>
      <c r="M10" s="8">
        <v>-0.88464912280701757</v>
      </c>
      <c r="N10" s="6">
        <v>2280</v>
      </c>
    </row>
    <row r="11" spans="2:14" s="2" customFormat="1" ht="17.100000000000001" customHeight="1">
      <c r="B11" s="5" t="s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  <c r="I11" s="8">
        <v>0</v>
      </c>
      <c r="J11" s="7">
        <v>0</v>
      </c>
      <c r="K11" s="9">
        <v>0</v>
      </c>
      <c r="L11" s="7">
        <v>0</v>
      </c>
      <c r="M11" s="8">
        <v>0</v>
      </c>
      <c r="N11" s="6">
        <v>0</v>
      </c>
    </row>
    <row r="12" spans="2:14" s="2" customFormat="1" ht="17.100000000000001" customHeight="1">
      <c r="B12" s="5" t="s">
        <v>26</v>
      </c>
      <c r="C12" s="6">
        <v>-26.512000000000036</v>
      </c>
      <c r="D12" s="6">
        <v>-13.201999999999984</v>
      </c>
      <c r="E12" s="6">
        <v>32.36953931</v>
      </c>
      <c r="F12" s="6">
        <v>25.347089431938741</v>
      </c>
      <c r="G12" s="6">
        <v>28.869012333795538</v>
      </c>
      <c r="H12" s="7">
        <v>58.881539310000036</v>
      </c>
      <c r="I12" s="8">
        <v>-2.2209391713186464</v>
      </c>
      <c r="J12" s="7">
        <v>45.571539309999984</v>
      </c>
      <c r="K12" s="9">
        <v>-3.4518663316164249</v>
      </c>
      <c r="L12" s="7">
        <v>7.0224498780612592</v>
      </c>
      <c r="M12" s="8">
        <v>0.27705152881232126</v>
      </c>
      <c r="N12" s="6">
        <v>39.416257913547</v>
      </c>
    </row>
    <row r="13" spans="2:14" s="2" customFormat="1" ht="17.100000000000001" customHeight="1">
      <c r="B13" s="5" t="s">
        <v>27</v>
      </c>
      <c r="C13" s="6">
        <v>1220.9970000000003</v>
      </c>
      <c r="D13" s="6">
        <v>1135.671</v>
      </c>
      <c r="E13" s="6">
        <v>1224.3410000000001</v>
      </c>
      <c r="F13" s="6">
        <v>1281.4566666666667</v>
      </c>
      <c r="G13" s="6">
        <v>1280.0202499999996</v>
      </c>
      <c r="H13" s="7">
        <v>3.3439999999998236</v>
      </c>
      <c r="I13" s="8">
        <v>2.738745467842937E-3</v>
      </c>
      <c r="J13" s="7">
        <v>88.670000000000073</v>
      </c>
      <c r="K13" s="9">
        <v>7.8077189608610306E-2</v>
      </c>
      <c r="L13" s="7">
        <v>-57.115666666666584</v>
      </c>
      <c r="M13" s="8">
        <v>-4.4570891979700121E-2</v>
      </c>
      <c r="N13" s="6">
        <v>1311.6860000000001</v>
      </c>
    </row>
    <row r="14" spans="2:14" s="2" customFormat="1" ht="17.100000000000001" customHeight="1">
      <c r="B14" s="5" t="s">
        <v>28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v>0</v>
      </c>
      <c r="I14" s="8">
        <v>0</v>
      </c>
      <c r="J14" s="7">
        <v>0</v>
      </c>
      <c r="K14" s="9">
        <v>0</v>
      </c>
      <c r="L14" s="7">
        <v>0</v>
      </c>
      <c r="M14" s="8">
        <v>0</v>
      </c>
      <c r="N14" s="6">
        <v>0</v>
      </c>
    </row>
    <row r="15" spans="2:14" s="2" customFormat="1" ht="17.100000000000001" customHeight="1">
      <c r="B15" s="5" t="s">
        <v>29</v>
      </c>
      <c r="C15" s="6">
        <v>361.96300000000002</v>
      </c>
      <c r="D15" s="6">
        <v>365.63200000000001</v>
      </c>
      <c r="E15" s="6">
        <v>352.93899999999996</v>
      </c>
      <c r="F15" s="6">
        <v>280.12166666666661</v>
      </c>
      <c r="G15" s="6">
        <v>260.89774999999997</v>
      </c>
      <c r="H15" s="7">
        <v>-9.0240000000000578</v>
      </c>
      <c r="I15" s="8">
        <v>-2.4930724963601412E-2</v>
      </c>
      <c r="J15" s="7">
        <v>-12.69300000000004</v>
      </c>
      <c r="K15" s="9">
        <v>-3.4715232802380647E-2</v>
      </c>
      <c r="L15" s="7">
        <v>72.817333333333352</v>
      </c>
      <c r="M15" s="8">
        <v>0.25994895075354174</v>
      </c>
      <c r="N15" s="6">
        <v>239.20099999999999</v>
      </c>
    </row>
    <row r="16" spans="2:14" s="2" customFormat="1" ht="17.100000000000001" customHeight="1">
      <c r="B16" s="5" t="s">
        <v>30</v>
      </c>
      <c r="C16" s="6">
        <v>4252.1737499999999</v>
      </c>
      <c r="D16" s="6">
        <v>389.19399999999996</v>
      </c>
      <c r="E16" s="6">
        <v>337.64073760999997</v>
      </c>
      <c r="F16" s="6">
        <v>4677.3911249999992</v>
      </c>
      <c r="G16" s="6">
        <v>4730.5432968750001</v>
      </c>
      <c r="H16" s="7">
        <v>-3914.5330123899998</v>
      </c>
      <c r="I16" s="8">
        <v>-0.92059573350924329</v>
      </c>
      <c r="J16" s="7">
        <v>-51.553262389999986</v>
      </c>
      <c r="K16" s="9">
        <v>-0.13246160626833917</v>
      </c>
      <c r="L16" s="7">
        <v>-4339.7503873899996</v>
      </c>
      <c r="M16" s="8">
        <v>-0.92781430319022129</v>
      </c>
      <c r="N16" s="6">
        <v>4889.9998125000002</v>
      </c>
    </row>
    <row r="17" spans="2:14" s="2" customFormat="1" ht="17.100000000000001" customHeight="1">
      <c r="B17" s="5" t="s">
        <v>31</v>
      </c>
      <c r="C17" s="6">
        <v>103.71600000000001</v>
      </c>
      <c r="D17" s="6">
        <v>68.13300000000001</v>
      </c>
      <c r="E17" s="6">
        <v>75.643999999999991</v>
      </c>
      <c r="F17" s="6">
        <v>88.603333333333339</v>
      </c>
      <c r="G17" s="6">
        <v>99.678750000000008</v>
      </c>
      <c r="H17" s="7">
        <v>-28.072000000000017</v>
      </c>
      <c r="I17" s="8">
        <v>-0.27066219291141208</v>
      </c>
      <c r="J17" s="7">
        <v>7.5109999999999815</v>
      </c>
      <c r="K17" s="9">
        <v>0.11024026536333319</v>
      </c>
      <c r="L17" s="7">
        <v>-12.959333333333348</v>
      </c>
      <c r="M17" s="8">
        <v>-0.14626236785673993</v>
      </c>
      <c r="N17" s="6">
        <v>132.90499999999997</v>
      </c>
    </row>
    <row r="18" spans="2:14" s="2" customFormat="1" ht="17.100000000000001" customHeight="1">
      <c r="B18" s="5" t="s">
        <v>32</v>
      </c>
      <c r="C18" s="6">
        <v>25.082000000000001</v>
      </c>
      <c r="D18" s="6">
        <v>6.8319999999999999</v>
      </c>
      <c r="E18" s="6">
        <v>33.171999999999997</v>
      </c>
      <c r="F18" s="6">
        <v>18.393466666666669</v>
      </c>
      <c r="G18" s="6">
        <v>20.69265</v>
      </c>
      <c r="H18" s="7">
        <v>8.0899999999999963</v>
      </c>
      <c r="I18" s="8">
        <v>0.32254206203652008</v>
      </c>
      <c r="J18" s="7">
        <v>26.339999999999996</v>
      </c>
      <c r="K18" s="9">
        <v>3.8553864168618261</v>
      </c>
      <c r="L18" s="7">
        <v>14.778533333333328</v>
      </c>
      <c r="M18" s="8">
        <v>0.80346644823161817</v>
      </c>
      <c r="N18" s="6">
        <v>27.590200000000003</v>
      </c>
    </row>
    <row r="19" spans="2:14" s="2" customFormat="1" ht="17.100000000000001" customHeight="1">
      <c r="B19" s="5" t="s">
        <v>33</v>
      </c>
      <c r="C19" s="6">
        <v>0.46765950483202856</v>
      </c>
      <c r="D19" s="6">
        <v>0.45019240133302296</v>
      </c>
      <c r="E19" s="6">
        <v>0.30679659430275508</v>
      </c>
      <c r="F19" s="6">
        <v>0.37312554501983897</v>
      </c>
      <c r="G19" s="6">
        <v>0.37277152167500527</v>
      </c>
      <c r="H19" s="7">
        <v>-0.16086291052927348</v>
      </c>
      <c r="I19" s="8">
        <v>-0.34397442769189812</v>
      </c>
      <c r="J19" s="7">
        <v>-0.14339580703026789</v>
      </c>
      <c r="K19" s="9">
        <v>-0.31852116252000667</v>
      </c>
      <c r="L19" s="7">
        <v>-6.632895071708389E-2</v>
      </c>
      <c r="M19" s="8">
        <v>-0.1777657724119564</v>
      </c>
      <c r="N19" s="6">
        <v>0.36997216594049387</v>
      </c>
    </row>
    <row r="20" spans="2:14" s="2" customFormat="1" ht="17.100000000000001" customHeight="1">
      <c r="B20" s="5" t="s">
        <v>34</v>
      </c>
      <c r="C20" s="6">
        <v>0.36029260368930105</v>
      </c>
      <c r="D20" s="6">
        <v>0.3032710583161099</v>
      </c>
      <c r="E20" s="6">
        <v>0.26046597949500777</v>
      </c>
      <c r="F20" s="6">
        <v>0.29487225093083114</v>
      </c>
      <c r="G20" s="6">
        <v>0.29182775642501518</v>
      </c>
      <c r="H20" s="7">
        <v>-9.9826624194293279E-2</v>
      </c>
      <c r="I20" s="8">
        <v>-0.27707097834397659</v>
      </c>
      <c r="J20" s="7">
        <v>-4.2805078821102127E-2</v>
      </c>
      <c r="K20" s="9">
        <v>-0.14114462177424433</v>
      </c>
      <c r="L20" s="7">
        <v>-3.4406271435823366E-2</v>
      </c>
      <c r="M20" s="8">
        <v>-0.11668195744839389</v>
      </c>
      <c r="N20" s="6">
        <v>0.28158883475773244</v>
      </c>
    </row>
    <row r="21" spans="2:14" s="2" customFormat="1" ht="17.100000000000001" customHeight="1">
      <c r="B21" s="5" t="s">
        <v>35</v>
      </c>
      <c r="C21" s="6">
        <v>1473.2370000000001</v>
      </c>
      <c r="D21" s="6">
        <v>1473.2370000000001</v>
      </c>
      <c r="E21" s="6">
        <v>0</v>
      </c>
      <c r="F21" s="6">
        <v>1080.3738000000001</v>
      </c>
      <c r="G21" s="6">
        <v>1215.4205250000002</v>
      </c>
      <c r="H21" s="7">
        <v>-1473.2370000000001</v>
      </c>
      <c r="I21" s="8">
        <v>-1</v>
      </c>
      <c r="J21" s="7">
        <v>-1473.2370000000001</v>
      </c>
      <c r="K21" s="9">
        <v>-1</v>
      </c>
      <c r="L21" s="7">
        <v>-1080.3738000000001</v>
      </c>
      <c r="M21" s="8">
        <v>-1</v>
      </c>
      <c r="N21" s="6">
        <v>1620.5607000000002</v>
      </c>
    </row>
    <row r="22" spans="2:14" s="2" customFormat="1" ht="17.100000000000001" customHeight="1">
      <c r="B22" s="5" t="s">
        <v>36</v>
      </c>
      <c r="C22" s="6">
        <v>78.792000000000002</v>
      </c>
      <c r="D22" s="6">
        <v>76.043999999999997</v>
      </c>
      <c r="E22" s="6">
        <v>2.2519999999999998</v>
      </c>
      <c r="F22" s="6">
        <v>63.0336</v>
      </c>
      <c r="G22" s="6">
        <v>70.912800000000004</v>
      </c>
      <c r="H22" s="7">
        <v>-76.540000000000006</v>
      </c>
      <c r="I22" s="8">
        <v>-0.97141841811351415</v>
      </c>
      <c r="J22" s="7">
        <v>-73.792000000000002</v>
      </c>
      <c r="K22" s="9">
        <v>-0.97038556625111783</v>
      </c>
      <c r="L22" s="7">
        <v>-60.781599999999997</v>
      </c>
      <c r="M22" s="8">
        <v>-0.96427302264189252</v>
      </c>
      <c r="N22" s="6">
        <v>94.550399999999996</v>
      </c>
    </row>
    <row r="23" spans="2:14" s="2" customFormat="1" ht="17.100000000000001" customHeight="1">
      <c r="B23" s="5" t="s">
        <v>37</v>
      </c>
      <c r="C23" s="6">
        <v>128.208</v>
      </c>
      <c r="D23" s="6">
        <v>116.77300000000001</v>
      </c>
      <c r="E23" s="6">
        <v>137.208</v>
      </c>
      <c r="F23" s="6">
        <v>143.01933333333332</v>
      </c>
      <c r="G23" s="6">
        <v>146.40150000000003</v>
      </c>
      <c r="H23" s="7">
        <v>9</v>
      </c>
      <c r="I23" s="8">
        <v>7.0198427555222764E-2</v>
      </c>
      <c r="J23" s="7">
        <v>20.434999999999988</v>
      </c>
      <c r="K23" s="9">
        <v>0.17499764500355378</v>
      </c>
      <c r="L23" s="7">
        <v>-5.811333333333323</v>
      </c>
      <c r="M23" s="8">
        <v>-4.0633201105677953E-2</v>
      </c>
      <c r="N23" s="6">
        <v>156.54799999999997</v>
      </c>
    </row>
    <row r="24" spans="2:14" s="2" customFormat="1" ht="17.100000000000001" customHeight="1">
      <c r="B24" s="5" t="s">
        <v>38</v>
      </c>
      <c r="C24" s="6">
        <v>12.245999999999999</v>
      </c>
      <c r="D24" s="6">
        <v>11.138000000000002</v>
      </c>
      <c r="E24" s="6">
        <v>12.362</v>
      </c>
      <c r="F24" s="6">
        <v>10.612666666666668</v>
      </c>
      <c r="G24" s="6">
        <v>10.4085</v>
      </c>
      <c r="H24" s="7">
        <v>0.11600000000000144</v>
      </c>
      <c r="I24" s="8">
        <v>9.4724808100605466E-3</v>
      </c>
      <c r="J24" s="7">
        <v>1.2239999999999984</v>
      </c>
      <c r="K24" s="9">
        <v>0.10989405638355165</v>
      </c>
      <c r="L24" s="7">
        <v>1.7493333333333325</v>
      </c>
      <c r="M24" s="8">
        <v>0.16483447452729433</v>
      </c>
      <c r="N24" s="6">
        <v>9.7959999999999994</v>
      </c>
    </row>
    <row r="25" spans="2:14" s="2" customFormat="1" ht="17.100000000000001" customHeight="1">
      <c r="B25" s="5" t="s">
        <v>39</v>
      </c>
      <c r="C25" s="6">
        <v>5.0599999999999996</v>
      </c>
      <c r="D25" s="6">
        <v>5.1379999999999999</v>
      </c>
      <c r="E25" s="6">
        <v>4.75</v>
      </c>
      <c r="F25" s="6">
        <v>11.629333333333335</v>
      </c>
      <c r="G25" s="6">
        <v>12.450500000000002</v>
      </c>
      <c r="H25" s="7">
        <v>-0.30999999999999961</v>
      </c>
      <c r="I25" s="8">
        <v>-6.1264822134387283E-2</v>
      </c>
      <c r="J25" s="7">
        <v>-0.3879999999999999</v>
      </c>
      <c r="K25" s="9">
        <v>-7.5515764889061879E-2</v>
      </c>
      <c r="L25" s="7">
        <v>-6.8793333333333351</v>
      </c>
      <c r="M25" s="8">
        <v>-0.59155010318734247</v>
      </c>
      <c r="N25" s="6">
        <v>14.914000000000001</v>
      </c>
    </row>
    <row r="26" spans="2:14" s="2" customFormat="1" ht="17.100000000000001" hidden="1" customHeight="1">
      <c r="B26" s="5" t="s">
        <v>40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8">
        <v>0</v>
      </c>
      <c r="J26" s="7">
        <v>0</v>
      </c>
      <c r="K26" s="9">
        <v>0</v>
      </c>
      <c r="L26" s="7">
        <v>0</v>
      </c>
      <c r="M26" s="8">
        <v>0</v>
      </c>
      <c r="N26" s="6">
        <v>0</v>
      </c>
    </row>
    <row r="27" spans="2:14" s="2" customFormat="1" ht="17.100000000000001" hidden="1" customHeight="1">
      <c r="B27" s="5" t="s">
        <v>41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  <c r="J27" s="7">
        <v>0</v>
      </c>
      <c r="K27" s="9">
        <v>0</v>
      </c>
      <c r="L27" s="7">
        <v>0</v>
      </c>
      <c r="M27" s="8">
        <v>0</v>
      </c>
      <c r="N27" s="6">
        <v>0</v>
      </c>
    </row>
    <row r="28" spans="2:14" s="2" customFormat="1" ht="17.100000000000001" hidden="1" customHeight="1">
      <c r="B28" s="5" t="s">
        <v>42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  <c r="I28" s="8">
        <v>0</v>
      </c>
      <c r="J28" s="7">
        <v>0</v>
      </c>
      <c r="K28" s="9">
        <v>0</v>
      </c>
      <c r="L28" s="7">
        <v>0</v>
      </c>
      <c r="M28" s="8">
        <v>0</v>
      </c>
      <c r="N28" s="6">
        <v>0</v>
      </c>
    </row>
    <row r="29" spans="2:14" s="2" customFormat="1" ht="17.100000000000001" hidden="1" customHeight="1">
      <c r="B29" s="5" t="s">
        <v>43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v>0</v>
      </c>
      <c r="I29" s="8">
        <v>0</v>
      </c>
      <c r="J29" s="7">
        <v>0</v>
      </c>
      <c r="K29" s="9">
        <v>0</v>
      </c>
      <c r="L29" s="7">
        <v>0</v>
      </c>
      <c r="M29" s="8">
        <v>0</v>
      </c>
      <c r="N29" s="6">
        <v>0</v>
      </c>
    </row>
    <row r="30" spans="2:14" s="2" customFormat="1" ht="17.100000000000001" customHeight="1">
      <c r="B30" s="5" t="s">
        <v>44</v>
      </c>
      <c r="C30" s="6">
        <v>560.92399999999998</v>
      </c>
      <c r="D30" s="6">
        <v>409.78899999999999</v>
      </c>
      <c r="E30" s="6">
        <v>345.67500000000001</v>
      </c>
      <c r="F30" s="6">
        <v>415.29262304999429</v>
      </c>
      <c r="G30" s="6">
        <v>469.80591138754562</v>
      </c>
      <c r="H30" s="7">
        <v>-215.24899999999997</v>
      </c>
      <c r="I30" s="8">
        <v>-0.38374004321441046</v>
      </c>
      <c r="J30" s="7">
        <v>-64.113999999999976</v>
      </c>
      <c r="K30" s="9">
        <v>-0.15645612742167306</v>
      </c>
      <c r="L30" s="7">
        <v>-69.617623049994279</v>
      </c>
      <c r="M30" s="8">
        <v>-0.16763510639487925</v>
      </c>
      <c r="N30" s="6">
        <v>636.32481825229695</v>
      </c>
    </row>
    <row r="31" spans="2:14" s="2" customFormat="1" ht="17.100000000000001" customHeight="1">
      <c r="B31" s="5" t="s">
        <v>45</v>
      </c>
      <c r="C31" s="6">
        <v>346.73</v>
      </c>
      <c r="D31" s="6">
        <v>271.05599999999998</v>
      </c>
      <c r="E31" s="6">
        <v>177.08499999999998</v>
      </c>
      <c r="F31" s="6">
        <v>222.14426695138889</v>
      </c>
      <c r="G31" s="6">
        <v>252.16047405374999</v>
      </c>
      <c r="H31" s="7">
        <v>-169.64500000000004</v>
      </c>
      <c r="I31" s="8">
        <v>-0.48927119084013504</v>
      </c>
      <c r="J31" s="7">
        <v>-93.971000000000004</v>
      </c>
      <c r="K31" s="9">
        <v>-0.34668481789740868</v>
      </c>
      <c r="L31" s="7">
        <v>-45.059266951388906</v>
      </c>
      <c r="M31" s="8">
        <v>-0.20283785654143882</v>
      </c>
      <c r="N31" s="6">
        <v>345.20666033874994</v>
      </c>
    </row>
    <row r="32" spans="2:14" s="2" customFormat="1" ht="17.100000000000001" customHeight="1">
      <c r="B32" s="5" t="s">
        <v>46</v>
      </c>
      <c r="C32" s="6">
        <v>158.91</v>
      </c>
      <c r="D32" s="6">
        <v>107.09499999999998</v>
      </c>
      <c r="E32" s="6">
        <v>95.575999999999993</v>
      </c>
      <c r="F32" s="6">
        <v>115.26666666666668</v>
      </c>
      <c r="G32" s="6">
        <v>129.67500000000004</v>
      </c>
      <c r="H32" s="7">
        <v>-63.334000000000003</v>
      </c>
      <c r="I32" s="8">
        <v>-0.39855263985903971</v>
      </c>
      <c r="J32" s="7">
        <v>-11.518999999999991</v>
      </c>
      <c r="K32" s="9">
        <v>-0.10755870955693536</v>
      </c>
      <c r="L32" s="7">
        <v>-19.690666666666687</v>
      </c>
      <c r="M32" s="8">
        <v>-0.17082706766917308</v>
      </c>
      <c r="N32" s="6">
        <v>172.9</v>
      </c>
    </row>
    <row r="33" spans="2:14" s="2" customFormat="1" ht="17.100000000000001" customHeight="1">
      <c r="B33" s="5" t="s">
        <v>47</v>
      </c>
      <c r="C33" s="6">
        <v>81.796000000000006</v>
      </c>
      <c r="D33" s="6">
        <v>44.839999999999996</v>
      </c>
      <c r="E33" s="6">
        <v>40.643000000000001</v>
      </c>
      <c r="F33" s="6">
        <v>52.534600000000005</v>
      </c>
      <c r="G33" s="6">
        <v>59.101424999999999</v>
      </c>
      <c r="H33" s="7">
        <v>-41.153000000000006</v>
      </c>
      <c r="I33" s="8">
        <v>-0.50311751185877063</v>
      </c>
      <c r="J33" s="7">
        <v>-4.1969999999999956</v>
      </c>
      <c r="K33" s="9">
        <v>-9.359946476360384E-2</v>
      </c>
      <c r="L33" s="7">
        <v>-11.891600000000004</v>
      </c>
      <c r="M33" s="8">
        <v>-0.2263574863042643</v>
      </c>
      <c r="N33" s="6">
        <v>78.801899999999989</v>
      </c>
    </row>
  </sheetData>
  <pageMargins left="1.18" right="0.5" top="0" bottom="0" header="0.5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Graphs</vt:lpstr>
      <vt:lpstr>Calculations</vt:lpstr>
      <vt:lpstr>data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acer</cp:lastModifiedBy>
  <dcterms:created xsi:type="dcterms:W3CDTF">2015-09-15T08:10:46Z</dcterms:created>
  <dcterms:modified xsi:type="dcterms:W3CDTF">2015-10-24T15:48:27Z</dcterms:modified>
</cp:coreProperties>
</file>