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davis\Desktop\"/>
    </mc:Choice>
  </mc:AlternateContent>
  <bookViews>
    <workbookView xWindow="0" yWindow="0" windowWidth="28800" windowHeight="12435"/>
  </bookViews>
  <sheets>
    <sheet name="KPI Summary" sheetId="4" r:id="rId1"/>
    <sheet name="Metric Drill-Down" sheetId="2" r:id="rId2"/>
    <sheet name="data" sheetId="1" state="hidden" r:id="rId3"/>
  </sheets>
  <externalReferences>
    <externalReference r:id="rId4"/>
    <externalReference r:id="rId5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2">data!$B$2:$N$33</definedName>
    <definedName name="_xlnm.Print_Area">#REF!</definedName>
    <definedName name="Print_Area2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M4" i="2" l="1"/>
  <c r="E12" i="2" s="1"/>
  <c r="L4" i="2"/>
  <c r="K4" i="2"/>
  <c r="J4" i="2"/>
  <c r="I4" i="2"/>
  <c r="H4" i="2"/>
  <c r="G4" i="2"/>
  <c r="F4" i="2"/>
  <c r="E11" i="2" s="1"/>
  <c r="E4" i="2"/>
  <c r="E10" i="2" s="1"/>
  <c r="D4" i="2"/>
  <c r="D10" i="2" s="1"/>
  <c r="C4" i="2"/>
  <c r="D8" i="2" s="1"/>
  <c r="B4" i="2"/>
  <c r="C11" i="2" s="1"/>
  <c r="D9" i="2" l="1"/>
  <c r="C12" i="2"/>
  <c r="C8" i="2"/>
  <c r="C10" i="2"/>
  <c r="C9" i="2"/>
</calcChain>
</file>

<file path=xl/sharedStrings.xml><?xml version="1.0" encoding="utf-8"?>
<sst xmlns="http://schemas.openxmlformats.org/spreadsheetml/2006/main" count="93" uniqueCount="54">
  <si>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</si>
  <si>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</si>
  <si>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</si>
  <si>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</si>
  <si>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</si>
  <si>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</si>
  <si>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</si>
  <si>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</si>
  <si>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</si>
  <si>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</si>
  <si>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</si>
  <si>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</si>
  <si>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</si>
  <si>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</si>
  <si>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</si>
  <si>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</si>
  <si>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</si>
  <si>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</si>
  <si>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</si>
  <si>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</si>
  <si>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</si>
  <si>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</si>
  <si>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</si>
  <si>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</si>
  <si>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</si>
  <si>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</si>
  <si>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</si>
  <si>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</si>
  <si>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</si>
  <si>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</si>
  <si>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</si>
  <si>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</si>
  <si>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</si>
  <si>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</si>
  <si>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</si>
  <si>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</si>
  <si>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</si>
  <si>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</si>
  <si>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</si>
  <si>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</si>
  <si>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</si>
  <si>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</si>
  <si>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</si>
  <si>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</si>
  <si>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</si>
  <si>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</si>
  <si>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</si>
  <si>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</si>
  <si>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</si>
  <si>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31.08.2015 (target)</t>
  </si>
  <si>
    <t>30.09.2015 (target)</t>
  </si>
  <si>
    <t>Actual</t>
  </si>
  <si>
    <t>Baseline</t>
  </si>
  <si>
    <t>Select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</si>
</sst>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17" fillId="6" borderId="8" applyNumberFormat="0" applyAlignment="0" applyProtection="0"/>
  </cellStyleXfs>
  <cellXfs count="33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0" fillId="7" borderId="0" xfId="0" applyFill="1" applyBorder="1"/>
    <xf numFmtId="0" fontId="18" fillId="7" borderId="0" xfId="0" applyFont="1" applyFill="1" applyBorder="1"/>
    <xf numFmtId="164" fontId="15" fillId="7" borderId="0" xfId="4" applyNumberFormat="1" applyFont="1" applyFill="1" applyBorder="1" applyAlignment="1">
      <alignment horizontal="right"/>
    </xf>
    <xf numFmtId="9" fontId="15" fillId="7" borderId="0" xfId="1" applyFont="1" applyFill="1" applyBorder="1" applyAlignment="1">
      <alignment horizontal="right"/>
    </xf>
    <xf numFmtId="0" fontId="6" fillId="7" borderId="0" xfId="2" applyFont="1" applyFill="1" applyBorder="1"/>
    <xf numFmtId="14" fontId="0" fillId="7" borderId="0" xfId="0" applyNumberFormat="1" applyFill="1" applyBorder="1"/>
    <xf numFmtId="164" fontId="0" fillId="7" borderId="0" xfId="0" applyNumberFormat="1" applyFill="1" applyBorder="1"/>
    <xf numFmtId="0" fontId="17" fillId="6" borderId="9" xfId="68" applyBorder="1"/>
    <xf numFmtId="164" fontId="15" fillId="7" borderId="1" xfId="4" applyNumberFormat="1" applyFont="1" applyFill="1" applyBorder="1" applyAlignment="1">
      <alignment horizontal="right"/>
    </xf>
    <xf numFmtId="9" fontId="15" fillId="7" borderId="1" xfId="1" applyFont="1" applyFill="1" applyBorder="1" applyAlignment="1">
      <alignment horizontal="right"/>
    </xf>
    <xf numFmtId="164" fontId="15" fillId="7" borderId="10" xfId="4" applyNumberFormat="1" applyFont="1" applyFill="1" applyBorder="1" applyAlignment="1">
      <alignment horizontal="right"/>
    </xf>
    <xf numFmtId="0" fontId="3" fillId="9" borderId="13" xfId="2" applyFont="1" applyFill="1" applyBorder="1" applyAlignment="1">
      <alignment horizontal="center"/>
    </xf>
    <xf numFmtId="0" fontId="3" fillId="9" borderId="15" xfId="2" applyFont="1" applyFill="1" applyBorder="1" applyAlignment="1">
      <alignment horizontal="center"/>
    </xf>
    <xf numFmtId="0" fontId="3" fillId="9" borderId="16" xfId="2" applyFont="1" applyFill="1" applyBorder="1" applyAlignment="1">
      <alignment horizontal="center"/>
    </xf>
    <xf numFmtId="0" fontId="3" fillId="9" borderId="11" xfId="2" applyFont="1" applyFill="1" applyBorder="1" applyAlignment="1">
      <alignment horizontal="center"/>
    </xf>
    <xf numFmtId="0" fontId="3" fillId="9" borderId="12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0" fontId="3" fillId="9" borderId="14" xfId="2" applyFont="1" applyFill="1" applyBorder="1" applyAlignment="1">
      <alignment horizontal="center"/>
    </xf>
    <xf numFmtId="0" fontId="3" fillId="9" borderId="15" xfId="2" applyFont="1" applyFill="1" applyBorder="1" applyAlignment="1">
      <alignment horizontal="center"/>
    </xf>
    <xf numFmtId="0" fontId="3" fillId="8" borderId="11" xfId="2" applyFont="1" applyFill="1" applyBorder="1" applyAlignment="1">
      <alignment horizontal="center"/>
    </xf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" xfId="68" builtinId="20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KPIs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41945876917892E-2"/>
          <c:y val="2.5626087320204657E-2"/>
          <c:w val="0.89328310031788338"/>
          <c:h val="0.88071047180616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Absolute Deposit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data!$I$5</c:f>
              <c:numCache>
                <c:formatCode>0.00%</c:formatCode>
                <c:ptCount val="1"/>
                <c:pt idx="0">
                  <c:v>0.33405899150960783</c:v>
                </c:pt>
              </c:numCache>
            </c:numRef>
          </c:xVal>
          <c:yVal>
            <c:numRef>
              <c:f>data!$M$5</c:f>
              <c:numCache>
                <c:formatCode>0.00%</c:formatCode>
                <c:ptCount val="1"/>
                <c:pt idx="0">
                  <c:v>0.30845691204845233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CASA Deposit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data!$I$6</c:f>
              <c:numCache>
                <c:formatCode>0.00%</c:formatCode>
                <c:ptCount val="1"/>
                <c:pt idx="0">
                  <c:v>-0.23054928192078081</c:v>
                </c:pt>
              </c:numCache>
            </c:numRef>
          </c:xVal>
          <c:yVal>
            <c:numRef>
              <c:f>data!$M$6</c:f>
              <c:numCache>
                <c:formatCode>0.00%</c:formatCode>
                <c:ptCount val="1"/>
                <c:pt idx="0">
                  <c:v>-0.22767927381851696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Average Deposit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data!$I$7</c:f>
              <c:numCache>
                <c:formatCode>0.00%</c:formatCode>
                <c:ptCount val="1"/>
                <c:pt idx="0">
                  <c:v>6.5884719391867227E-2</c:v>
                </c:pt>
              </c:numCache>
            </c:numRef>
          </c:xVal>
          <c:yVal>
            <c:numRef>
              <c:f>data!$M$7</c:f>
              <c:numCache>
                <c:formatCode>0.00%</c:formatCode>
                <c:ptCount val="1"/>
                <c:pt idx="0">
                  <c:v>-1.2059674514836392E-2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data!$B$8</c:f>
              <c:strCache>
                <c:ptCount val="1"/>
                <c:pt idx="0">
                  <c:v>Weekly Deposit  10-09-2015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data!$I$8</c:f>
              <c:numCache>
                <c:formatCode>0.00%</c:formatCode>
                <c:ptCount val="1"/>
                <c:pt idx="0">
                  <c:v>0.40057480297997522</c:v>
                </c:pt>
              </c:numCache>
            </c:numRef>
          </c:xVal>
          <c:yVal>
            <c:numRef>
              <c:f>data!$M$8</c:f>
              <c:numCache>
                <c:formatCode>0.00%</c:formatCode>
                <c:ptCount val="1"/>
                <c:pt idx="0">
                  <c:v>0.37369621093464944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data!$B$9</c:f>
              <c:strCache>
                <c:ptCount val="1"/>
                <c:pt idx="0">
                  <c:v>No of Current A/Cs Opened during Month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data!$I$9</c:f>
              <c:numCache>
                <c:formatCode>0.00%</c:formatCode>
                <c:ptCount val="1"/>
                <c:pt idx="0">
                  <c:v>-0.98201754385964912</c:v>
                </c:pt>
              </c:numCache>
            </c:numRef>
          </c:xVal>
          <c:yVal>
            <c:numRef>
              <c:f>data!$M$9</c:f>
              <c:numCache>
                <c:formatCode>0.00%</c:formatCode>
                <c:ptCount val="1"/>
                <c:pt idx="0">
                  <c:v>-0.78421052631578947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data!$B$10</c:f>
              <c:strCache>
                <c:ptCount val="1"/>
                <c:pt idx="0">
                  <c:v>No of Current A/cs Opened Progressive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xVal>
            <c:numRef>
              <c:f>data!$I$10</c:f>
              <c:numCache>
                <c:formatCode>0.00%</c:formatCode>
                <c:ptCount val="1"/>
                <c:pt idx="0">
                  <c:v>0.67515923566878977</c:v>
                </c:pt>
              </c:numCache>
            </c:numRef>
          </c:xVal>
          <c:yVal>
            <c:numRef>
              <c:f>data!$M$10</c:f>
              <c:numCache>
                <c:formatCode>0.00%</c:formatCode>
                <c:ptCount val="1"/>
                <c:pt idx="0">
                  <c:v>-0.88464912280701757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data!$B$11</c:f>
              <c:strCache>
                <c:ptCount val="1"/>
                <c:pt idx="0">
                  <c:v>Number of Depositors Accounts (CASA)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0000"/>
                </a:schemeClr>
              </a:solidFill>
              <a:ln w="9525">
                <a:solidFill>
                  <a:schemeClr val="dk1">
                    <a:tint val="80000"/>
                  </a:schemeClr>
                </a:solidFill>
              </a:ln>
              <a:effectLst/>
            </c:spPr>
          </c:marker>
          <c:xVal>
            <c:numRef>
              <c:f>data!$I$11</c:f>
              <c:numCache>
                <c:formatCode>0.00%</c:formatCode>
                <c:ptCount val="1"/>
                <c:pt idx="0">
                  <c:v>0</c:v>
                </c:pt>
              </c:numCache>
            </c:numRef>
          </c:xVal>
          <c:yVal>
            <c:numRef>
              <c:f>data!$M$11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data!$B$12</c:f>
              <c:strCache>
                <c:ptCount val="1"/>
                <c:pt idx="0">
                  <c:v>Profit/Loss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data!$I$12</c:f>
              <c:numCache>
                <c:formatCode>0.00%</c:formatCode>
                <c:ptCount val="1"/>
                <c:pt idx="0">
                  <c:v>-2.2209391713186464</c:v>
                </c:pt>
              </c:numCache>
            </c:numRef>
          </c:xVal>
          <c:yVal>
            <c:numRef>
              <c:f>data!$M$12</c:f>
              <c:numCache>
                <c:formatCode>0.00%</c:formatCode>
                <c:ptCount val="1"/>
                <c:pt idx="0">
                  <c:v>0.27705152881232126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data!$B$13</c:f>
              <c:strCache>
                <c:ptCount val="1"/>
                <c:pt idx="0">
                  <c:v>Advances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data!$I$13</c:f>
              <c:numCache>
                <c:formatCode>0.00%</c:formatCode>
                <c:ptCount val="1"/>
                <c:pt idx="0">
                  <c:v>2.738745467842937E-3</c:v>
                </c:pt>
              </c:numCache>
            </c:numRef>
          </c:xVal>
          <c:yVal>
            <c:numRef>
              <c:f>data!$M$13</c:f>
              <c:numCache>
                <c:formatCode>0.00%</c:formatCode>
                <c:ptCount val="1"/>
                <c:pt idx="0">
                  <c:v>-4.4570891979700121E-2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data!$B$14</c:f>
              <c:strCache>
                <c:ptCount val="1"/>
                <c:pt idx="0">
                  <c:v>Performing Adances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data!$I$14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xVal>
          <c:yVal>
            <c:numRef>
              <c:f>data!$M$14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data!$B$15</c:f>
              <c:strCache>
                <c:ptCount val="1"/>
                <c:pt idx="0">
                  <c:v>Classified Advances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data!$I$15</c:f>
              <c:numCache>
                <c:formatCode>0.00%</c:formatCode>
                <c:ptCount val="1"/>
                <c:pt idx="0">
                  <c:v>-2.4930724963601412E-2</c:v>
                </c:pt>
              </c:numCache>
            </c:numRef>
          </c:xVal>
          <c:yVal>
            <c:numRef>
              <c:f>data!$M$15</c:f>
              <c:numCache>
                <c:formatCode>0.00%</c:formatCode>
                <c:ptCount val="1"/>
                <c:pt idx="0">
                  <c:v>0.25994895075354174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data!$B$16</c:f>
              <c:strCache>
                <c:ptCount val="1"/>
                <c:pt idx="0">
                  <c:v>Non Fund Base Advances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data!$I$16</c:f>
              <c:numCache>
                <c:formatCode>0.00%</c:formatCode>
                <c:ptCount val="1"/>
                <c:pt idx="0">
                  <c:v>-0.92059573350924329</c:v>
                </c:pt>
              </c:numCache>
            </c:numRef>
          </c:xVal>
          <c:yVal>
            <c:numRef>
              <c:f>data!$M$16</c:f>
              <c:numCache>
                <c:formatCode>0.00%</c:formatCode>
                <c:ptCount val="1"/>
                <c:pt idx="0">
                  <c:v>-0.92781430319022129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data!$B$17</c:f>
              <c:strCache>
                <c:ptCount val="1"/>
                <c:pt idx="0">
                  <c:v>Non Fund Base 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xVal>
            <c:numRef>
              <c:f>data!$I$17</c:f>
              <c:numCache>
                <c:formatCode>0.00%</c:formatCode>
                <c:ptCount val="1"/>
                <c:pt idx="0">
                  <c:v>-0.27066219291141208</c:v>
                </c:pt>
              </c:numCache>
            </c:numRef>
          </c:xVal>
          <c:yVal>
            <c:numRef>
              <c:f>data!$M$17</c:f>
              <c:numCache>
                <c:formatCode>0.00%</c:formatCode>
                <c:ptCount val="1"/>
                <c:pt idx="0">
                  <c:v>-0.14626236785673993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data!$B$18</c:f>
              <c:strCache>
                <c:ptCount val="1"/>
                <c:pt idx="0">
                  <c:v>Home Remittance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80000"/>
                  </a:schemeClr>
                </a:solidFill>
              </a:ln>
              <a:effectLst/>
            </c:spPr>
          </c:marker>
          <c:xVal>
            <c:numRef>
              <c:f>data!$I$18</c:f>
              <c:numCache>
                <c:formatCode>0.00%</c:formatCode>
                <c:ptCount val="1"/>
                <c:pt idx="0">
                  <c:v>0.32254206203652008</c:v>
                </c:pt>
              </c:numCache>
            </c:numRef>
          </c:xVal>
          <c:yVal>
            <c:numRef>
              <c:f>data!$M$18</c:f>
              <c:numCache>
                <c:formatCode>0.00%</c:formatCode>
                <c:ptCount val="1"/>
                <c:pt idx="0">
                  <c:v>0.80346644823161817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data!$B$19</c:f>
              <c:strCache>
                <c:ptCount val="1"/>
                <c:pt idx="0">
                  <c:v>Cost of Fund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data!$I$19</c:f>
              <c:numCache>
                <c:formatCode>0.00%</c:formatCode>
                <c:ptCount val="1"/>
                <c:pt idx="0">
                  <c:v>-0.34397442769189812</c:v>
                </c:pt>
              </c:numCache>
            </c:numRef>
          </c:xVal>
          <c:yVal>
            <c:numRef>
              <c:f>data!$M$19</c:f>
              <c:numCache>
                <c:formatCode>0.00%</c:formatCode>
                <c:ptCount val="1"/>
                <c:pt idx="0">
                  <c:v>-0.1777657724119564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data!$B$20</c:f>
              <c:strCache>
                <c:ptCount val="1"/>
                <c:pt idx="0">
                  <c:v>Intermediation Cost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data!$I$20</c:f>
              <c:numCache>
                <c:formatCode>0.00%</c:formatCode>
                <c:ptCount val="1"/>
                <c:pt idx="0">
                  <c:v>-0.27707097834397659</c:v>
                </c:pt>
              </c:numCache>
            </c:numRef>
          </c:xVal>
          <c:yVal>
            <c:numRef>
              <c:f>data!$M$20</c:f>
              <c:numCache>
                <c:formatCode>0.00%</c:formatCode>
                <c:ptCount val="1"/>
                <c:pt idx="0">
                  <c:v>-0.11668195744839389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data!$B$21</c:f>
              <c:strCache>
                <c:ptCount val="1"/>
                <c:pt idx="0">
                  <c:v>Imports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59245827053283E-2"/>
                  <c:y val="1.65362430176690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data!$I$21</c:f>
              <c:numCache>
                <c:formatCode>0.00%</c:formatCode>
                <c:ptCount val="1"/>
                <c:pt idx="0">
                  <c:v>-1</c:v>
                </c:pt>
              </c:numCache>
            </c:numRef>
          </c:xVal>
          <c:yVal>
            <c:numRef>
              <c:f>data!$M$21</c:f>
              <c:numCache>
                <c:formatCode>0.00%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data!$B$22</c:f>
              <c:strCache>
                <c:ptCount val="1"/>
                <c:pt idx="0">
                  <c:v>Exports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216010714244286E-2"/>
                  <c:y val="2.59855247420513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data!$I$22</c:f>
              <c:numCache>
                <c:formatCode>0.00%</c:formatCode>
                <c:ptCount val="1"/>
                <c:pt idx="0">
                  <c:v>-0.97141841811351415</c:v>
                </c:pt>
              </c:numCache>
            </c:numRef>
          </c:xVal>
          <c:yVal>
            <c:numRef>
              <c:f>data!$M$22</c:f>
              <c:numCache>
                <c:formatCode>0.00%</c:formatCode>
                <c:ptCount val="1"/>
                <c:pt idx="0">
                  <c:v>-0.96427302264189252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data!$B$23</c:f>
              <c:strCache>
                <c:ptCount val="1"/>
                <c:pt idx="0">
                  <c:v>NBP Adv: Sal: O/S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30000"/>
                  </a:schemeClr>
                </a:solidFill>
              </a:ln>
              <a:effectLst/>
            </c:spPr>
          </c:marker>
          <c:xVal>
            <c:numRef>
              <c:f>data!$I$23</c:f>
              <c:numCache>
                <c:formatCode>0.00%</c:formatCode>
                <c:ptCount val="1"/>
                <c:pt idx="0">
                  <c:v>7.0198427555222764E-2</c:v>
                </c:pt>
              </c:numCache>
            </c:numRef>
          </c:xVal>
          <c:yVal>
            <c:numRef>
              <c:f>data!$M$23</c:f>
              <c:numCache>
                <c:formatCode>0.00%</c:formatCode>
                <c:ptCount val="1"/>
                <c:pt idx="0">
                  <c:v>-4.0633201105677953E-2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data!$B$24</c:f>
              <c:strCache>
                <c:ptCount val="1"/>
                <c:pt idx="0">
                  <c:v>Overdue Adv: Sal: over 90 Days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</a:ln>
              <a:effectLst/>
            </c:spPr>
          </c:marker>
          <c:xVal>
            <c:numRef>
              <c:f>data!$I$24</c:f>
              <c:numCache>
                <c:formatCode>0.00%</c:formatCode>
                <c:ptCount val="1"/>
                <c:pt idx="0">
                  <c:v>9.4724808100605466E-3</c:v>
                </c:pt>
              </c:numCache>
            </c:numRef>
          </c:xVal>
          <c:yVal>
            <c:numRef>
              <c:f>data!$M$24</c:f>
              <c:numCache>
                <c:formatCode>0.00%</c:formatCode>
                <c:ptCount val="1"/>
                <c:pt idx="0">
                  <c:v>0.16483447452729433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data!$B$25</c:f>
              <c:strCache>
                <c:ptCount val="1"/>
                <c:pt idx="0">
                  <c:v>Agr: Finance O/S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0000"/>
                </a:schemeClr>
              </a:solidFill>
              <a:ln w="9525">
                <a:solidFill>
                  <a:schemeClr val="dk1">
                    <a:tint val="80000"/>
                  </a:schemeClr>
                </a:solidFill>
              </a:ln>
              <a:effectLst/>
            </c:spPr>
          </c:marker>
          <c:xVal>
            <c:numRef>
              <c:f>data!$I$25</c:f>
              <c:numCache>
                <c:formatCode>0.00%</c:formatCode>
                <c:ptCount val="1"/>
                <c:pt idx="0">
                  <c:v>-6.1264822134387283E-2</c:v>
                </c:pt>
              </c:numCache>
            </c:numRef>
          </c:xVal>
          <c:yVal>
            <c:numRef>
              <c:f>data!$M$25</c:f>
              <c:numCache>
                <c:formatCode>0.00%</c:formatCode>
                <c:ptCount val="1"/>
                <c:pt idx="0">
                  <c:v>-0.59155010318734247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data!$B$30</c:f>
              <c:strCache>
                <c:ptCount val="1"/>
                <c:pt idx="0">
                  <c:v>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data!$I$30</c:f>
              <c:numCache>
                <c:formatCode>0.00%</c:formatCode>
                <c:ptCount val="1"/>
                <c:pt idx="0">
                  <c:v>-0.38374004321441046</c:v>
                </c:pt>
              </c:numCache>
            </c:numRef>
          </c:xVal>
          <c:yVal>
            <c:numRef>
              <c:f>data!$M$30</c:f>
              <c:numCache>
                <c:formatCode>0.00%</c:formatCode>
                <c:ptCount val="1"/>
                <c:pt idx="0">
                  <c:v>-0.16763510639487925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data!$B$31</c:f>
              <c:strCache>
                <c:ptCount val="1"/>
                <c:pt idx="0">
                  <c:v>Expenditure Excluding Administrative Exp.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xVal>
            <c:numRef>
              <c:f>data!$I$31</c:f>
              <c:numCache>
                <c:formatCode>0.00%</c:formatCode>
                <c:ptCount val="1"/>
                <c:pt idx="0">
                  <c:v>-0.48927119084013504</c:v>
                </c:pt>
              </c:numCache>
            </c:numRef>
          </c:xVal>
          <c:yVal>
            <c:numRef>
              <c:f>data!$M$31</c:f>
              <c:numCache>
                <c:formatCode>0.00%</c:formatCode>
                <c:ptCount val="1"/>
                <c:pt idx="0">
                  <c:v>-0.20283785654143882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data!$B$32</c:f>
              <c:strCache>
                <c:ptCount val="1"/>
                <c:pt idx="0">
                  <c:v>Personal Expenses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xVal>
            <c:numRef>
              <c:f>data!$I$32</c:f>
              <c:numCache>
                <c:formatCode>0.00%</c:formatCode>
                <c:ptCount val="1"/>
                <c:pt idx="0">
                  <c:v>-0.39855263985903971</c:v>
                </c:pt>
              </c:numCache>
            </c:numRef>
          </c:xVal>
          <c:yVal>
            <c:numRef>
              <c:f>data!$M$32</c:f>
              <c:numCache>
                <c:formatCode>0.00%</c:formatCode>
                <c:ptCount val="1"/>
                <c:pt idx="0">
                  <c:v>-0.17082706766917308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data!$B$33</c:f>
              <c:strCache>
                <c:ptCount val="1"/>
                <c:pt idx="0">
                  <c:v>Other Expenses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data!$I$33</c:f>
              <c:numCache>
                <c:formatCode>0.00%</c:formatCode>
                <c:ptCount val="1"/>
                <c:pt idx="0">
                  <c:v>-0.50311751185877063</c:v>
                </c:pt>
              </c:numCache>
            </c:numRef>
          </c:xVal>
          <c:yVal>
            <c:numRef>
              <c:f>data!$M$33</c:f>
              <c:numCache>
                <c:formatCode>0.00%</c:formatCode>
                <c:ptCount val="1"/>
                <c:pt idx="0">
                  <c:v>-0.2263574863042643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448632"/>
        <c:axId val="619161536"/>
      </c:scatterChart>
      <c:valAx>
        <c:axId val="56344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Variance with Base</a:t>
                </a:r>
              </a:p>
            </c:rich>
          </c:tx>
          <c:layout>
            <c:manualLayout>
              <c:xMode val="edge"/>
              <c:yMode val="edge"/>
              <c:x val="4.5125333200967115E-2"/>
              <c:y val="0.94357249253101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1536"/>
        <c:crosses val="autoZero"/>
        <c:crossBetween val="midCat"/>
      </c:valAx>
      <c:valAx>
        <c:axId val="61916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Variance with Target</a:t>
                </a:r>
              </a:p>
            </c:rich>
          </c:tx>
          <c:layout>
            <c:manualLayout>
              <c:xMode val="edge"/>
              <c:yMode val="edge"/>
              <c:x val="1.5733884710849029E-2"/>
              <c:y val="3.90460486041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4486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'Metric Drill-Down'!$A$4</c:f>
          <c:strCache>
            <c:ptCount val="1"/>
            <c:pt idx="0">
              <c:v>Cost of Fund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37667571502402"/>
          <c:y val="0.17171296296296296"/>
          <c:w val="0.71220591626976482"/>
          <c:h val="0.664074474408648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'Metric Drill-Down'!$D$7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numRef>
              <c:f>'Metric Drill-Down'!$B$8:$B$12</c:f>
              <c:numCache>
                <c:formatCode>m/d/yyyy</c:formatCode>
                <c:ptCount val="5"/>
                <c:pt idx="0">
                  <c:v>41882</c:v>
                </c:pt>
                <c:pt idx="1">
                  <c:v>42004</c:v>
                </c:pt>
                <c:pt idx="2">
                  <c:v>42247</c:v>
                </c:pt>
                <c:pt idx="3">
                  <c:v>42277</c:v>
                </c:pt>
                <c:pt idx="4">
                  <c:v>42369</c:v>
                </c:pt>
              </c:numCache>
            </c:numRef>
          </c:cat>
          <c:val>
            <c:numRef>
              <c:f>'Metric Drill-Down'!$D$8:$D$12</c:f>
              <c:numCache>
                <c:formatCode>0.000</c:formatCode>
                <c:ptCount val="5"/>
                <c:pt idx="0">
                  <c:v>0.45019240133302296</c:v>
                </c:pt>
                <c:pt idx="1">
                  <c:v>0.46765950483202856</c:v>
                </c:pt>
                <c:pt idx="2">
                  <c:v>0.30679659430275508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9162320"/>
        <c:axId val="619162712"/>
      </c:barChart>
      <c:lineChart>
        <c:grouping val="standard"/>
        <c:varyColors val="0"/>
        <c:ser>
          <c:idx val="0"/>
          <c:order val="0"/>
          <c:tx>
            <c:strRef>
              <c:f>'Metric Drill-Down'!$C$7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'Metric Drill-Down'!$B$8:$B$12</c:f>
              <c:numCache>
                <c:formatCode>m/d/yyyy</c:formatCode>
                <c:ptCount val="5"/>
                <c:pt idx="0">
                  <c:v>41882</c:v>
                </c:pt>
                <c:pt idx="1">
                  <c:v>42004</c:v>
                </c:pt>
                <c:pt idx="2">
                  <c:v>42247</c:v>
                </c:pt>
                <c:pt idx="3">
                  <c:v>42277</c:v>
                </c:pt>
                <c:pt idx="4">
                  <c:v>42369</c:v>
                </c:pt>
              </c:numCache>
            </c:numRef>
          </c:cat>
          <c:val>
            <c:numRef>
              <c:f>'Metric Drill-Down'!$C$8:$C$12</c:f>
              <c:numCache>
                <c:formatCode>0.000</c:formatCode>
                <c:ptCount val="5"/>
                <c:pt idx="0">
                  <c:v>0.46765950483202856</c:v>
                </c:pt>
                <c:pt idx="1">
                  <c:v>0.46765950483202856</c:v>
                </c:pt>
                <c:pt idx="2">
                  <c:v>0.46765950483202856</c:v>
                </c:pt>
                <c:pt idx="3">
                  <c:v>0.46765950483202856</c:v>
                </c:pt>
                <c:pt idx="4">
                  <c:v>0.46765950483202856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'Metric Drill-Down'!$E$7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'Metric Drill-Down'!$B$8:$B$12</c:f>
              <c:numCache>
                <c:formatCode>m/d/yyyy</c:formatCode>
                <c:ptCount val="5"/>
                <c:pt idx="0">
                  <c:v>41882</c:v>
                </c:pt>
                <c:pt idx="1">
                  <c:v>42004</c:v>
                </c:pt>
                <c:pt idx="2">
                  <c:v>42247</c:v>
                </c:pt>
                <c:pt idx="3">
                  <c:v>42277</c:v>
                </c:pt>
                <c:pt idx="4">
                  <c:v>42369</c:v>
                </c:pt>
              </c:numCache>
            </c:numRef>
          </c:cat>
          <c:val>
            <c:numRef>
              <c:f>'Metric Drill-Down'!$E$8:$E$12</c:f>
              <c:numCache>
                <c:formatCode>General</c:formatCode>
                <c:ptCount val="5"/>
                <c:pt idx="2" formatCode="0.000">
                  <c:v>0.37312554501983897</c:v>
                </c:pt>
                <c:pt idx="3" formatCode="0.000">
                  <c:v>0.37277152167500527</c:v>
                </c:pt>
                <c:pt idx="4" formatCode="0.000">
                  <c:v>0.36997216594049387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62320"/>
        <c:axId val="619162712"/>
      </c:lineChart>
      <c:catAx>
        <c:axId val="61916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Month (not</a:t>
                </a:r>
                <a:r>
                  <a:rPr lang="en-US" b="1" baseline="0"/>
                  <a:t> sequential)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18512489227751242"/>
              <c:y val="0.9075078327748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2712"/>
        <c:crosses val="autoZero"/>
        <c:auto val="0"/>
        <c:lblAlgn val="ctr"/>
        <c:lblOffset val="100"/>
        <c:noMultiLvlLbl val="0"/>
      </c:catAx>
      <c:valAx>
        <c:axId val="619162712"/>
        <c:scaling>
          <c:orientation val="minMax"/>
        </c:scaling>
        <c:delete val="0"/>
        <c:axPos val="l"/>
        <c:title>
          <c:tx>
            <c:strRef>
              <c:f>'Metric Drill-Down'!$A$4</c:f>
              <c:strCache>
                <c:ptCount val="1"/>
                <c:pt idx="0">
                  <c:v>Cost of Fund</c:v>
                </c:pt>
              </c:strCache>
            </c:strRef>
          </c:tx>
          <c:layout>
            <c:manualLayout>
              <c:xMode val="edge"/>
              <c:yMode val="edge"/>
              <c:x val="1.1734959905273082E-2"/>
              <c:y val="0.1852060510457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0.09266</cdr:x>
      <cdr:y>0.03988</cdr:y>
    </cdr:from>
    <cdr:to>
      <cdr:x>0.20205</cdr:x>
      <cdr:y>0.11659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803195" y="250905"/>
          <a:ext cx="948266" cy="4825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Below Base, Above Target</a:t>
          </a:r>
        </a:p>
      </cdr:txBody>
    </cdr:sp>
  </cdr:relSizeAnchor>
  <cdr:relSizeAnchor xmlns:cdr="http://schemas.openxmlformats.org/drawingml/2006/chartDrawing">
    <cdr:from>
      <cdr:x>0.85601</cdr:x>
      <cdr:y>0.0208</cdr:y>
    </cdr:from>
    <cdr:to>
      <cdr:x>0.96491</cdr:x>
      <cdr:y>0.09751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7420358" y="130842"/>
          <a:ext cx="944033" cy="4825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Above Base, Above</a:t>
          </a:r>
          <a:r>
            <a:rPr lang="en-US" sz="1000" baseline="0"/>
            <a:t> Target</a:t>
          </a:r>
          <a:endParaRPr lang="en-US" sz="1000"/>
        </a:p>
      </cdr:txBody>
    </cdr:sp>
  </cdr:relSizeAnchor>
  <cdr:relSizeAnchor xmlns:cdr="http://schemas.openxmlformats.org/drawingml/2006/chartDrawing">
    <cdr:from>
      <cdr:x>0.86063</cdr:x>
      <cdr:y>0.83682</cdr:y>
    </cdr:from>
    <cdr:to>
      <cdr:x>0.96953</cdr:x>
      <cdr:y>0.91353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7460379" y="5264683"/>
          <a:ext cx="944033" cy="482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Above</a:t>
          </a:r>
          <a:r>
            <a:rPr lang="en-US" sz="1000" baseline="0"/>
            <a:t> Base, Below Target</a:t>
          </a:r>
          <a:endParaRPr lang="en-US" sz="1000"/>
        </a:p>
      </cdr:txBody>
    </cdr:sp>
  </cdr:relSizeAnchor>
  <cdr:relSizeAnchor xmlns:cdr="http://schemas.openxmlformats.org/drawingml/2006/chartDrawing">
    <cdr:from>
      <cdr:x>0.06126</cdr:x>
      <cdr:y>0.82492</cdr:y>
    </cdr:from>
    <cdr:to>
      <cdr:x>0.17065</cdr:x>
      <cdr:y>0.90163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531052" y="5189800"/>
          <a:ext cx="948266" cy="482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Below</a:t>
          </a:r>
          <a:r>
            <a:rPr lang="en-US" sz="1000" baseline="0"/>
            <a:t> Base, Below Target</a:t>
          </a:r>
          <a:endParaRPr 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2257423</xdr:colOff>
      <xdr:row>4</xdr:row>
      <xdr:rowOff>109537</xdr:rowOff>
    </xdr:from>
    <xdr:to>
      <xdr:col>11</xdr:col>
      <xdr:colOff>323849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Q1" sqref="Q1"/>
    </sheetView>
  </sheetViews>
  <sheetFormatPr defaultRowHeight="15"/>
  <cols>
    <col min="1" max="1" width="33.85546875" style="13" customWidth="1"/>
    <col min="2" max="2" width="10.7109375" style="13" bestFit="1" customWidth="1"/>
    <col min="3" max="4" width="9.140625" style="13"/>
    <col min="5" max="6" width="14.7109375" style="13" bestFit="1" customWidth="1"/>
    <col min="7" max="7" width="8.28515625" style="13" customWidth="1"/>
    <col min="8" max="8" width="6.7109375" style="13" customWidth="1"/>
    <col min="9" max="9" width="7.140625" style="13" customWidth="1"/>
    <col min="10" max="10" width="6.85546875" style="13" customWidth="1"/>
    <col min="11" max="16384" width="9.140625" style="13"/>
  </cols>
  <sheetData>
    <row r="1" spans="1:13">
      <c r="B1" s="26" t="s">
        <v>1</v>
      </c>
      <c r="C1" s="26" t="s">
        <v>2</v>
      </c>
      <c r="D1" s="26" t="s">
        <v>3</v>
      </c>
      <c r="E1" s="26" t="s">
        <v>4</v>
      </c>
      <c r="F1" s="26" t="s">
        <v>4</v>
      </c>
      <c r="G1" s="28" t="s">
        <v>5</v>
      </c>
      <c r="H1" s="29"/>
      <c r="I1" s="28" t="s">
        <v>5</v>
      </c>
      <c r="J1" s="29"/>
      <c r="K1" s="28" t="s">
        <v>5</v>
      </c>
      <c r="L1" s="29"/>
      <c r="M1" s="24" t="s">
        <v>6</v>
      </c>
    </row>
    <row r="2" spans="1:13">
      <c r="B2" s="27" t="s">
        <v>0</v>
      </c>
      <c r="C2" s="27" t="s">
        <v>7</v>
      </c>
      <c r="D2" s="27" t="s">
        <v>7</v>
      </c>
      <c r="E2" s="27" t="s">
        <v>6</v>
      </c>
      <c r="F2" s="27" t="s">
        <v>6</v>
      </c>
      <c r="G2" s="30" t="s">
        <v>8</v>
      </c>
      <c r="H2" s="31"/>
      <c r="I2" s="30" t="s">
        <v>9</v>
      </c>
      <c r="J2" s="31"/>
      <c r="K2" s="30" t="s">
        <v>10</v>
      </c>
      <c r="L2" s="31"/>
      <c r="M2" s="25" t="s">
        <v>11</v>
      </c>
    </row>
    <row r="3" spans="1:13" ht="15.75" thickBot="1">
      <c r="A3" s="14" t="s">
        <v>53</v>
      </c>
      <c r="B3" s="32" t="s">
        <v>12</v>
      </c>
      <c r="C3" s="32" t="s">
        <v>13</v>
      </c>
      <c r="D3" s="32" t="s">
        <v>14</v>
      </c>
      <c r="E3" s="32" t="s">
        <v>49</v>
      </c>
      <c r="F3" s="32" t="s">
        <v>50</v>
      </c>
      <c r="G3" s="32" t="s">
        <v>16</v>
      </c>
      <c r="H3" s="32" t="s">
        <v>17</v>
      </c>
      <c r="I3" s="32" t="s">
        <v>18</v>
      </c>
      <c r="J3" s="32" t="s">
        <v>17</v>
      </c>
      <c r="K3" s="32" t="s">
        <v>18</v>
      </c>
      <c r="L3" s="32" t="s">
        <v>17</v>
      </c>
      <c r="M3" s="32">
        <v>2015</v>
      </c>
    </row>
    <row r="4" spans="1:13" ht="15.75" thickBot="1">
      <c r="A4" s="20" t="s">
        <v>33</v>
      </c>
      <c r="B4" s="23">
        <f>VLOOKUP($A$4,data!$B:$N,2,FALSE)</f>
        <v>0.46765950483202856</v>
      </c>
      <c r="C4" s="21">
        <f>VLOOKUP($A$4,data!$B:$N,3,FALSE)</f>
        <v>0.45019240133302296</v>
      </c>
      <c r="D4" s="21">
        <f>VLOOKUP($A$4,data!$B:$N,4,FALSE)</f>
        <v>0.30679659430275508</v>
      </c>
      <c r="E4" s="21">
        <f>VLOOKUP($A$4,data!$B:$N,5,FALSE)</f>
        <v>0.37312554501983897</v>
      </c>
      <c r="F4" s="21">
        <f>VLOOKUP($A$4,data!$B:$N,6,FALSE)</f>
        <v>0.37277152167500527</v>
      </c>
      <c r="G4" s="21">
        <f>VLOOKUP($A$4,data!$B:$N,7,FALSE)</f>
        <v>-0.16086291052927348</v>
      </c>
      <c r="H4" s="22">
        <f>VLOOKUP($A$4,data!$B:$N,8,FALSE)</f>
        <v>-0.34397442769189812</v>
      </c>
      <c r="I4" s="21">
        <f>VLOOKUP($A$4,data!$B:$N,9,FALSE)</f>
        <v>-0.14339580703026789</v>
      </c>
      <c r="J4" s="22">
        <f>VLOOKUP($A$4,data!$B:$N,10,FALSE)</f>
        <v>-0.31852116252000667</v>
      </c>
      <c r="K4" s="21">
        <f>VLOOKUP($A$4,data!$B:$N,11,FALSE)</f>
        <v>-6.632895071708389E-2</v>
      </c>
      <c r="L4" s="22">
        <f>VLOOKUP($A$4,data!$B:$N,12,FALSE)</f>
        <v>-0.1777657724119564</v>
      </c>
      <c r="M4" s="21">
        <f>VLOOKUP($A$4,data!$B:$N,13,FALSE)</f>
        <v>0.36997216594049387</v>
      </c>
    </row>
    <row r="5" spans="1:13">
      <c r="A5" s="17"/>
      <c r="B5" s="15"/>
      <c r="C5" s="15"/>
      <c r="D5" s="15"/>
      <c r="E5" s="15"/>
      <c r="F5" s="15"/>
      <c r="G5" s="15"/>
      <c r="H5" s="16"/>
      <c r="I5" s="15"/>
      <c r="J5" s="16"/>
      <c r="K5" s="15"/>
      <c r="L5" s="16"/>
      <c r="M5" s="15"/>
    </row>
    <row r="7" spans="1:13">
      <c r="C7" s="13" t="s">
        <v>52</v>
      </c>
      <c r="D7" s="13" t="s">
        <v>51</v>
      </c>
      <c r="E7" s="13" t="s">
        <v>6</v>
      </c>
    </row>
    <row r="8" spans="1:13">
      <c r="B8" s="18">
        <v>41882</v>
      </c>
      <c r="C8" s="19">
        <f>B4</f>
        <v>0.46765950483202856</v>
      </c>
      <c r="D8" s="19">
        <f>C4</f>
        <v>0.45019240133302296</v>
      </c>
    </row>
    <row r="9" spans="1:13">
      <c r="B9" s="18">
        <v>42004</v>
      </c>
      <c r="C9" s="19">
        <f>B4</f>
        <v>0.46765950483202856</v>
      </c>
      <c r="D9" s="19">
        <f>B4</f>
        <v>0.46765950483202856</v>
      </c>
    </row>
    <row r="10" spans="1:13">
      <c r="B10" s="18">
        <v>42247</v>
      </c>
      <c r="C10" s="19">
        <f>B4</f>
        <v>0.46765950483202856</v>
      </c>
      <c r="D10" s="19">
        <f>D4</f>
        <v>0.30679659430275508</v>
      </c>
      <c r="E10" s="19">
        <f>E4</f>
        <v>0.37312554501983897</v>
      </c>
    </row>
    <row r="11" spans="1:13">
      <c r="B11" s="18">
        <v>42277</v>
      </c>
      <c r="C11" s="19">
        <f>B4</f>
        <v>0.46765950483202856</v>
      </c>
      <c r="E11" s="19">
        <f>F4</f>
        <v>0.37277152167500527</v>
      </c>
    </row>
    <row r="12" spans="1:13">
      <c r="B12" s="18">
        <v>42369</v>
      </c>
      <c r="C12" s="19">
        <f>B4</f>
        <v>0.46765950483202856</v>
      </c>
      <c r="E12" s="19">
        <f>M4</f>
        <v>0.36997216594049387</v>
      </c>
    </row>
  </sheetData>
  <mergeCells count="6">
    <mergeCell ref="G1:H1"/>
    <mergeCell ref="I1:J1"/>
    <mergeCell ref="K1:L1"/>
    <mergeCell ref="G2:H2"/>
    <mergeCell ref="I2:J2"/>
    <mergeCell ref="K2:L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data!$B$5:$B$33</xm:f>
          </x14:formula1>
          <xm:sqref>A4:A5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zoomScaleNormal="100" workbookViewId="0">
      <selection activeCell="S21" sqref="S21"/>
    </sheetView>
  </sheetViews>
  <sheetFormatPr defaultColWidth="9.140625" defaultRowHeight="12.75"/>
  <cols>
    <col min="1" max="1" width="2.42578125" style="1" customWidth="1"/>
    <col min="2" max="2" width="39.42578125" style="1" bestFit="1" customWidth="1"/>
    <col min="3" max="14" width="10.28515625" style="1" customWidth="1"/>
    <col min="15" max="16384" width="9.140625" style="1"/>
  </cols>
  <sheetData>
    <row r="2" spans="2:14">
      <c r="B2" s="9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12" t="s">
        <v>5</v>
      </c>
      <c r="I2" s="12"/>
      <c r="J2" s="12" t="s">
        <v>5</v>
      </c>
      <c r="K2" s="12"/>
      <c r="L2" s="12" t="s">
        <v>5</v>
      </c>
      <c r="M2" s="12"/>
      <c r="N2" s="3" t="s">
        <v>6</v>
      </c>
    </row>
    <row r="3" spans="2:14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12" t="s">
        <v>8</v>
      </c>
      <c r="I3" s="12"/>
      <c r="J3" s="12" t="s">
        <v>9</v>
      </c>
      <c r="K3" s="12"/>
      <c r="L3" s="12" t="s">
        <v>10</v>
      </c>
      <c r="M3" s="12"/>
      <c r="N3" s="3" t="s">
        <v>11</v>
      </c>
    </row>
    <row r="4" spans="2:14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4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</row>
    <row r="6" spans="2:14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5.7611888399842603E-2</v>
      </c>
      <c r="L6" s="6">
        <v>-1226.6120903888886</v>
      </c>
      <c r="M6" s="7">
        <v>-0.22767927381851696</v>
      </c>
      <c r="N6" s="5">
        <v>5893.2191459999995</v>
      </c>
    </row>
    <row r="7" spans="2:14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</row>
    <row r="8" spans="2:14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2:14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2:14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2:14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2:14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2:14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2:14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2:14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2:14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2:14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2:14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2:14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2:14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2:14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2:14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2:14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2:14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2:14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2:14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</row>
    <row r="27" spans="2:14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</row>
    <row r="28" spans="2:14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</row>
    <row r="29" spans="2:14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v>0</v>
      </c>
      <c r="I29" s="7">
        <v>0</v>
      </c>
      <c r="J29" s="6">
        <v>0</v>
      </c>
      <c r="K29" s="8">
        <v>0</v>
      </c>
      <c r="L29" s="6">
        <v>0</v>
      </c>
      <c r="M29" s="7">
        <v>0</v>
      </c>
      <c r="N29" s="5">
        <v>0</v>
      </c>
    </row>
    <row r="30" spans="2:14" s="2" customFormat="1" ht="17.100000000000001" customHeight="1"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</row>
    <row r="31" spans="2:14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</row>
    <row r="32" spans="2:14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</row>
    <row r="33" spans="2:14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Metric Drill-Down</vt:lpstr>
      <vt:lpstr>data</vt:lpstr>
      <vt:lpstr>KPI Summary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Davis, William K</cp:lastModifiedBy>
  <dcterms:created xsi:type="dcterms:W3CDTF">2015-09-15T08:10:46Z</dcterms:created>
  <dcterms:modified xsi:type="dcterms:W3CDTF">2015-10-28T14:27:08Z</dcterms:modified>
</cp:coreProperties>
</file>