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awosh\Documents\"/>
    </mc:Choice>
  </mc:AlternateContent>
  <bookViews>
    <workbookView xWindow="0" yWindow="0" windowWidth="19200" windowHeight="8235"/>
  </bookViews>
  <sheets>
    <sheet name="Chart No 1" sheetId="3" r:id="rId1"/>
    <sheet name="Chart1" sheetId="4" r:id="rId2"/>
    <sheet name="Chart2" sheetId="5" r:id="rId3"/>
    <sheet name="Chart3" sheetId="6" r:id="rId4"/>
    <sheet name="Chart4" sheetId="7" r:id="rId5"/>
    <sheet name="Sheet1" sheetId="1" r:id="rId6"/>
    <sheet name="Sheet2" sheetId="2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  <c r="Q2" i="1"/>
  <c r="P2" i="1"/>
  <c r="L1" i="1"/>
  <c r="L5" i="1"/>
  <c r="L6" i="1"/>
  <c r="O6" i="1" s="1"/>
  <c r="L7" i="1"/>
  <c r="L8" i="1"/>
  <c r="O8" i="1" s="1"/>
  <c r="L9" i="1"/>
  <c r="L10" i="1"/>
  <c r="L11" i="1"/>
  <c r="O11" i="1" s="1"/>
  <c r="L12" i="1"/>
  <c r="L13" i="1"/>
  <c r="L14" i="1"/>
  <c r="N14" i="1" s="1"/>
  <c r="L15" i="1"/>
  <c r="L16" i="1"/>
  <c r="O16" i="1" s="1"/>
  <c r="L17" i="1"/>
  <c r="L18" i="1"/>
  <c r="O18" i="1" s="1"/>
  <c r="L19" i="1"/>
  <c r="L20" i="1"/>
  <c r="O20" i="1" s="1"/>
  <c r="L21" i="1"/>
  <c r="L22" i="1"/>
  <c r="O22" i="1" s="1"/>
  <c r="L23" i="1"/>
  <c r="L24" i="1"/>
  <c r="O24" i="1" s="1"/>
  <c r="L25" i="1"/>
  <c r="L26" i="1"/>
  <c r="L27" i="1"/>
  <c r="L28" i="1"/>
  <c r="L29" i="1"/>
  <c r="L30" i="1"/>
  <c r="O30" i="1" s="1"/>
  <c r="L31" i="1"/>
  <c r="L32" i="1"/>
  <c r="O32" i="1" s="1"/>
  <c r="L4" i="1"/>
  <c r="B4" i="2"/>
  <c r="B3" i="2"/>
  <c r="B2" i="2"/>
  <c r="B1" i="2"/>
  <c r="L3" i="1"/>
  <c r="L2" i="1"/>
  <c r="H5" i="1"/>
  <c r="H6" i="1"/>
  <c r="H7" i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I31" i="1" s="1"/>
  <c r="H32" i="1"/>
  <c r="H4" i="1"/>
  <c r="G5" i="1"/>
  <c r="G6" i="1"/>
  <c r="I6" i="1" s="1"/>
  <c r="G7" i="1"/>
  <c r="I7" i="1" s="1"/>
  <c r="G8" i="1"/>
  <c r="I8" i="1" s="1"/>
  <c r="G9" i="1"/>
  <c r="I9" i="1" s="1"/>
  <c r="G10" i="1"/>
  <c r="G11" i="1"/>
  <c r="I11" i="1" s="1"/>
  <c r="G12" i="1"/>
  <c r="I12" i="1" s="1"/>
  <c r="G13" i="1"/>
  <c r="G14" i="1"/>
  <c r="G15" i="1"/>
  <c r="G16" i="1"/>
  <c r="G17" i="1"/>
  <c r="I17" i="1" s="1"/>
  <c r="G18" i="1"/>
  <c r="G19" i="1"/>
  <c r="G20" i="1"/>
  <c r="G21" i="1"/>
  <c r="G22" i="1"/>
  <c r="I22" i="1" s="1"/>
  <c r="G23" i="1"/>
  <c r="I23" i="1" s="1"/>
  <c r="G24" i="1"/>
  <c r="G25" i="1"/>
  <c r="G26" i="1"/>
  <c r="G27" i="1"/>
  <c r="G28" i="1"/>
  <c r="G29" i="1"/>
  <c r="G30" i="1"/>
  <c r="G31" i="1"/>
  <c r="G32" i="1"/>
  <c r="G4" i="1"/>
  <c r="I4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4" i="1"/>
  <c r="N18" i="1" l="1"/>
  <c r="P18" i="1" s="1"/>
  <c r="N26" i="1"/>
  <c r="Q26" i="1" s="1"/>
  <c r="N10" i="1"/>
  <c r="P10" i="1" s="1"/>
  <c r="N30" i="1"/>
  <c r="P30" i="1" s="1"/>
  <c r="N22" i="1"/>
  <c r="Q22" i="1" s="1"/>
  <c r="N6" i="1"/>
  <c r="P6" i="1" s="1"/>
  <c r="R14" i="1"/>
  <c r="N32" i="1"/>
  <c r="P32" i="1" s="1"/>
  <c r="N28" i="1"/>
  <c r="P28" i="1" s="1"/>
  <c r="N24" i="1"/>
  <c r="Q24" i="1" s="1"/>
  <c r="N20" i="1"/>
  <c r="Q20" i="1" s="1"/>
  <c r="N16" i="1"/>
  <c r="Q16" i="1" s="1"/>
  <c r="N12" i="1"/>
  <c r="R12" i="1" s="1"/>
  <c r="N8" i="1"/>
  <c r="Q8" i="1" s="1"/>
  <c r="Q28" i="1"/>
  <c r="O4" i="1"/>
  <c r="N4" i="1"/>
  <c r="R4" i="1" s="1"/>
  <c r="O31" i="1"/>
  <c r="N31" i="1"/>
  <c r="O29" i="1"/>
  <c r="N29" i="1"/>
  <c r="R29" i="1" s="1"/>
  <c r="N27" i="1"/>
  <c r="R27" i="1"/>
  <c r="N25" i="1"/>
  <c r="R25" i="1" s="1"/>
  <c r="O23" i="1"/>
  <c r="N23" i="1"/>
  <c r="O21" i="1"/>
  <c r="N21" i="1"/>
  <c r="R21" i="1" s="1"/>
  <c r="O19" i="1"/>
  <c r="N19" i="1"/>
  <c r="O17" i="1"/>
  <c r="N17" i="1"/>
  <c r="R17" i="1" s="1"/>
  <c r="O15" i="1"/>
  <c r="N15" i="1"/>
  <c r="N13" i="1"/>
  <c r="R13" i="1"/>
  <c r="N11" i="1"/>
  <c r="O9" i="1"/>
  <c r="N9" i="1"/>
  <c r="R9" i="1" s="1"/>
  <c r="O7" i="1"/>
  <c r="N7" i="1"/>
  <c r="O5" i="1"/>
  <c r="N5" i="1"/>
  <c r="R5" i="1" s="1"/>
  <c r="P14" i="1"/>
  <c r="Q14" i="1"/>
  <c r="Q6" i="1"/>
  <c r="O27" i="1"/>
  <c r="O25" i="1"/>
  <c r="O13" i="1"/>
  <c r="O28" i="1"/>
  <c r="O26" i="1"/>
  <c r="O14" i="1"/>
  <c r="O12" i="1"/>
  <c r="O10" i="1"/>
  <c r="I29" i="1"/>
  <c r="I21" i="1"/>
  <c r="I19" i="1"/>
  <c r="I15" i="1"/>
  <c r="I32" i="1"/>
  <c r="I30" i="1"/>
  <c r="I24" i="1"/>
  <c r="I20" i="1"/>
  <c r="I18" i="1"/>
  <c r="I16" i="1"/>
  <c r="I14" i="1"/>
  <c r="I5" i="1"/>
  <c r="R16" i="1" l="1"/>
  <c r="Q10" i="1"/>
  <c r="P22" i="1"/>
  <c r="R26" i="1"/>
  <c r="R10" i="1"/>
  <c r="R28" i="1"/>
  <c r="R30" i="1"/>
  <c r="P26" i="1"/>
  <c r="R18" i="1"/>
  <c r="Q18" i="1"/>
  <c r="Q12" i="1"/>
  <c r="R20" i="1"/>
  <c r="P20" i="1"/>
  <c r="R6" i="1"/>
  <c r="R24" i="1"/>
  <c r="R32" i="1"/>
  <c r="P8" i="1"/>
  <c r="P16" i="1"/>
  <c r="P24" i="1"/>
  <c r="Q30" i="1"/>
  <c r="R22" i="1"/>
  <c r="P12" i="1"/>
  <c r="R8" i="1"/>
  <c r="Q32" i="1"/>
  <c r="Q7" i="1"/>
  <c r="P7" i="1"/>
  <c r="Q11" i="1"/>
  <c r="P11" i="1"/>
  <c r="Q13" i="1"/>
  <c r="P13" i="1"/>
  <c r="Q15" i="1"/>
  <c r="P15" i="1"/>
  <c r="Q19" i="1"/>
  <c r="P19" i="1"/>
  <c r="Q23" i="1"/>
  <c r="P23" i="1"/>
  <c r="Q31" i="1"/>
  <c r="P31" i="1"/>
  <c r="Q5" i="1"/>
  <c r="P5" i="1"/>
  <c r="R7" i="1"/>
  <c r="Q9" i="1"/>
  <c r="P9" i="1"/>
  <c r="R11" i="1"/>
  <c r="R15" i="1"/>
  <c r="Q17" i="1"/>
  <c r="P17" i="1"/>
  <c r="R19" i="1"/>
  <c r="Q21" i="1"/>
  <c r="P21" i="1"/>
  <c r="R23" i="1"/>
  <c r="Q25" i="1"/>
  <c r="P25" i="1"/>
  <c r="Q27" i="1"/>
  <c r="P27" i="1"/>
  <c r="Q29" i="1"/>
  <c r="P29" i="1"/>
  <c r="R31" i="1"/>
  <c r="Q4" i="1"/>
  <c r="P4" i="1"/>
</calcChain>
</file>

<file path=xl/sharedStrings.xml><?xml version="1.0" encoding="utf-8"?>
<sst xmlns="http://schemas.openxmlformats.org/spreadsheetml/2006/main" count="94" uniqueCount="46">
  <si>
    <t>KPI</t>
  </si>
  <si>
    <t>Base</t>
  </si>
  <si>
    <t>Corresp:</t>
  </si>
  <si>
    <t>Current</t>
  </si>
  <si>
    <t>Proportionate</t>
  </si>
  <si>
    <t>Variance</t>
  </si>
  <si>
    <t>Target</t>
  </si>
  <si>
    <t xml:space="preserve"> </t>
  </si>
  <si>
    <t>Month</t>
  </si>
  <si>
    <t>with Base</t>
  </si>
  <si>
    <t>31.12.2014</t>
  </si>
  <si>
    <t>31.08.2014</t>
  </si>
  <si>
    <t>31.08.2015</t>
  </si>
  <si>
    <t>%</t>
  </si>
  <si>
    <t>Amount</t>
  </si>
  <si>
    <t>Absolute Deposit</t>
  </si>
  <si>
    <t>CASA Deposit</t>
  </si>
  <si>
    <t>Average Deposit</t>
  </si>
  <si>
    <t>Weekly Deposit  10-09-2015</t>
  </si>
  <si>
    <t>No of Current A/Cs Opened during Month</t>
  </si>
  <si>
    <t>No of Current A/cs Opened Progressive</t>
  </si>
  <si>
    <t>Number of Depositors Accounts (CASA)</t>
  </si>
  <si>
    <t>Profit/Loss</t>
  </si>
  <si>
    <t>Advances</t>
  </si>
  <si>
    <t>Performing Adances</t>
  </si>
  <si>
    <t>Classified Advances</t>
  </si>
  <si>
    <t>Non Fund Base Advances</t>
  </si>
  <si>
    <t>Non Fund Base Income</t>
  </si>
  <si>
    <t>Home Remittance</t>
  </si>
  <si>
    <t>Cost of Fund</t>
  </si>
  <si>
    <t>Intermediation Cost</t>
  </si>
  <si>
    <t>Imports</t>
  </si>
  <si>
    <t>Exports</t>
  </si>
  <si>
    <t>NBP Adv: Sal: O/S</t>
  </si>
  <si>
    <t>Overdue Adv: Sal: over 90 Days</t>
  </si>
  <si>
    <t>Agr: Finance O/S</t>
  </si>
  <si>
    <t>NBP Karobar O/S</t>
  </si>
  <si>
    <t>Recovery of Stuck-up</t>
  </si>
  <si>
    <t>Recovery in Charge Off A/Cs</t>
  </si>
  <si>
    <t>Write Off</t>
  </si>
  <si>
    <t>Income</t>
  </si>
  <si>
    <t>Expenditure Excluding Administrative Exp.</t>
  </si>
  <si>
    <t>Personal Expenses</t>
  </si>
  <si>
    <t>Other Expenses</t>
  </si>
  <si>
    <t>Amount +</t>
  </si>
  <si>
    <t>Amount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</si>
</sst>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0.000_);[Red]\(0.000\)"/>
    <numFmt numFmtId="166" formatCode="_(* #,##0_);_(* \(#,##0\);_(* &quot;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9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3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5" fillId="0" borderId="2" xfId="2" applyFont="1" applyFill="1" applyBorder="1"/>
    <xf numFmtId="164" fontId="7" fillId="0" borderId="2" xfId="3" applyNumberFormat="1" applyFont="1" applyFill="1" applyBorder="1" applyAlignment="1">
      <alignment horizontal="right"/>
    </xf>
    <xf numFmtId="164" fontId="8" fillId="0" borderId="2" xfId="2" applyNumberFormat="1" applyFont="1" applyFill="1" applyBorder="1" applyAlignment="1">
      <alignment horizontal="right"/>
    </xf>
    <xf numFmtId="10" fontId="8" fillId="0" borderId="2" xfId="1" applyNumberFormat="1" applyFont="1" applyFill="1" applyBorder="1" applyAlignment="1">
      <alignment horizontal="right"/>
    </xf>
    <xf numFmtId="0" fontId="4" fillId="2" borderId="8" xfId="2" applyFont="1" applyFill="1" applyBorder="1" applyAlignment="1">
      <alignment horizontal="center"/>
    </xf>
    <xf numFmtId="0" fontId="4" fillId="2" borderId="9" xfId="2" applyFont="1" applyFill="1" applyBorder="1" applyAlignment="1">
      <alignment horizontal="center"/>
    </xf>
    <xf numFmtId="0" fontId="4" fillId="2" borderId="5" xfId="2" applyFont="1" applyFill="1" applyBorder="1" applyAlignment="1"/>
    <xf numFmtId="0" fontId="4" fillId="2" borderId="6" xfId="2" applyFont="1" applyFill="1" applyBorder="1" applyAlignment="1"/>
    <xf numFmtId="0" fontId="4" fillId="2" borderId="7" xfId="2" applyFont="1" applyFill="1" applyBorder="1" applyAlignment="1"/>
    <xf numFmtId="165" fontId="7" fillId="0" borderId="2" xfId="3" applyNumberFormat="1" applyFont="1" applyFill="1" applyBorder="1" applyAlignment="1">
      <alignment horizontal="right"/>
    </xf>
    <xf numFmtId="166" fontId="7" fillId="0" borderId="2" xfId="3" applyNumberFormat="1" applyFont="1" applyFill="1" applyBorder="1" applyAlignment="1">
      <alignment horizontal="right"/>
    </xf>
    <xf numFmtId="166" fontId="8" fillId="0" borderId="2" xfId="2" applyNumberFormat="1" applyFont="1" applyFill="1" applyBorder="1" applyAlignment="1">
      <alignment horizontal="right"/>
    </xf>
    <xf numFmtId="166" fontId="0" fillId="0" borderId="0" xfId="0" applyNumberFormat="1"/>
    <xf numFmtId="9" fontId="8" fillId="0" borderId="2" xfId="1" applyFont="1" applyFill="1" applyBorder="1" applyAlignment="1">
      <alignment horizontal="right"/>
    </xf>
    <xf numFmtId="0" fontId="4" fillId="2" borderId="5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</cellXfs>
  <cellStyles count="4">
    <cellStyle name="Comma 2" xfId="3"/>
    <cellStyle name="Normal" xfId="0" builtinId="0"/>
    <cellStyle name="Normal 10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2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11" Type="http://schemas.openxmlformats.org/officeDocument/2006/relationships/calcChain" Target="calcChain.xml"/><Relationship Id="rId5" Type="http://schemas.openxmlformats.org/officeDocument/2006/relationships/chartsheet" Target="chartsheets/sheet5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Sheet1!$O$1:$O$3</c:f>
              <c:strCache>
                <c:ptCount val="3"/>
                <c:pt idx="0">
                  <c:v>Base</c:v>
                </c:pt>
                <c:pt idx="1">
                  <c:v>Variance</c:v>
                </c:pt>
                <c:pt idx="2">
                  <c:v>Amount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Sheet1!$K$4:$K$12</c15:sqref>
                  </c15:fullRef>
                </c:ext>
              </c:extLst>
              <c:f>Sheet1!$K$4:$K$8</c:f>
              <c:strCache>
                <c:ptCount val="5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  <c:pt idx="4">
                  <c:v>No of Current A/Cs Opened during Month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Sheet1!$O$4:$O$12</c15:sqref>
                  </c15:fullRef>
                </c:ext>
              </c:extLst>
              <c:f>Sheet1!$O$4:$O$8</c:f>
              <c:numCache>
                <c:formatCode>0.000</c:formatCode>
                <c:ptCount val="5"/>
                <c:pt idx="0">
                  <c:v>6389.1091277222222</c:v>
                </c:pt>
                <c:pt idx="1">
                  <c:v>4160.8440000000001</c:v>
                </c:pt>
                <c:pt idx="2">
                  <c:v>5791.8329211455548</c:v>
                </c:pt>
                <c:pt idx="3">
                  <c:v>6389.1091277222222</c:v>
                </c:pt>
                <c:pt idx="4">
                  <c:v>41</c:v>
                </c:pt>
              </c:numCache>
            </c:numRef>
          </c:val>
        </c:ser>
        <c:ser>
          <c:idx val="3"/>
          <c:order val="3"/>
          <c:tx>
            <c:strRef>
              <c:f>Sheet1!$P$1:$P$3</c:f>
              <c:strCache>
                <c:ptCount val="3"/>
                <c:pt idx="0">
                  <c:v>Variance</c:v>
                </c:pt>
                <c:pt idx="1">
                  <c:v>With Target</c:v>
                </c:pt>
                <c:pt idx="2">
                  <c:v>Amount +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  <a:prstDash val="dash"/>
            </a:ln>
            <a:effectLst/>
          </c:spPr>
          <c:invertIfNegative val="0"/>
          <c:dLbls>
            <c:dLbl>
              <c:idx val="0"/>
              <c:layout>
                <c:manualLayout>
                  <c:x val="-1.904225419690822E-2"/>
                  <c:y val="-5.3646543409050361E-2"/>
                </c:manualLayout>
              </c:layout>
              <c:tx>
                <c:rich>
                  <a:bodyPr/>
                  <a:lstStyle/>
                  <a:p>
                    <a:fld id="{F5C4FCF7-98F7-4C78-ABE9-7C12BBEF02C5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{F5C4FCF7-98F7-4C78-ABE9-7C12BBEF02C5}</c15:txfldGUID>
                      <c15:f>Sheet1!$R$4</c15:f>
                      <c15:dlblFieldTableCache>
                        <c:ptCount val="1"/>
                        <c:pt idx="0">
                          <c:v>31%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295775687551095E-3"/>
                  <c:y val="-8.9999239935748283E-3"/>
                </c:manualLayout>
              </c:layout>
              <c:tx>
                <c:rich>
                  <a:bodyPr/>
                  <a:lstStyle/>
                  <a:p>
                    <a:fld id="{ABF0136B-6262-44C3-9B94-27A7C9FA8F25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{ABF0136B-6262-44C3-9B94-27A7C9FA8F25}</c15:txfldGUID>
                      <c15:f>Sheet1!$R$6</c15:f>
                      <c15:dlblFieldTableCache>
                        <c:ptCount val="1"/>
                        <c:pt idx="0">
                          <c:v>-1%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>
                <c:manualLayout>
                  <c:x val="-1.7577465412530656E-2"/>
                  <c:y val="-5.0966601377465399E-2"/>
                </c:manualLayout>
              </c:layout>
              <c:tx>
                <c:rich>
                  <a:bodyPr/>
                  <a:lstStyle/>
                  <a:p>
                    <a:fld id="{CA19C2EB-18AF-47E7-BA96-9563FE19FF07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{CA19C2EB-18AF-47E7-BA96-9563FE19FF07}</c15:txfldGUID>
                      <c15:f>Sheet1!$R$7</c15:f>
                      <c15:dlblFieldTableCache>
                        <c:ptCount val="1"/>
                        <c:pt idx="0">
                          <c:v>37%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Sheet1!$K$4:$K$12</c15:sqref>
                  </c15:fullRef>
                </c:ext>
              </c:extLst>
              <c:f>Sheet1!$K$4:$K$8</c:f>
              <c:strCache>
                <c:ptCount val="5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  <c:pt idx="4">
                  <c:v>No of Current A/Cs Opened during Month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Sheet1!$P$4:$P$12</c15:sqref>
                  </c15:fullRef>
                </c:ext>
              </c:extLst>
              <c:f>Sheet1!$P$4:$P$8</c:f>
              <c:numCache>
                <c:formatCode>_(* #,##0_);_(* \(#,##0\);_(* ""_);_(@_)</c:formatCode>
                <c:ptCount val="5"/>
                <c:pt idx="0">
                  <c:v>1970.7648722777776</c:v>
                </c:pt>
                <c:pt idx="1">
                  <c:v>0</c:v>
                </c:pt>
                <c:pt idx="2">
                  <c:v>0</c:v>
                </c:pt>
                <c:pt idx="3">
                  <c:v>2387.5858722777775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Sheet1!$P$9</c15:sqref>
                  <c15:dLbl>
                    <c:idx val="4"/>
                    <c:layout>
                      <c:manualLayout>
                        <c:x val="-1.7577465412530763E-2"/>
                        <c:y val="-1.4566202073417267E-2"/>
                      </c:manualLayout>
                    </c:layout>
                    <c:tx>
                      <c:rich>
                        <a:bodyPr/>
                        <a:lstStyle/>
                        <a:p>
                          <a:fld id="{A1CEA9BF-E5EF-4D59-97C3-E3009D5FD512}" type="CELLREF">
                            <a:rPr lang="en-US"/>
                            <a:pPr/>
                            <a:t>[CELLREF]</a:t>
                          </a:fld>
                          <a:endParaRPr lang="en-US"/>
                        </a:p>
                      </c:rich>
                    </c:tx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>
                          <c15:dlblFTEntry>
                            <c15:txfldGUID>{A1CEA9BF-E5EF-4D59-97C3-E3009D5FD512}</c15:txfldGUID>
                            <c15:f>Sheet1!$R$9</c15:f>
                            <c15:dlblFieldTableCache>
                              <c:ptCount val="1"/>
                              <c:pt idx="0">
                                <c:v>-88%</c:v>
                              </c:pt>
                            </c15:dlblFieldTableCache>
                          </c15:dlblFTEntry>
                        </c15:dlblFieldTable>
                        <c15:showDataLabelsRange val="0"/>
                      </c:ext>
                    </c:extLst>
                  </c15:dLbl>
                </c15:categoryFilterException>
                <c15:categoryFilterException>
                  <c15:sqref>Sheet1!$P$11</c15:sqref>
                  <c15:dLbl>
                    <c:idx val="4"/>
                    <c:layout>
                      <c:manualLayout>
                        <c:x val="-1.4647887843775548E-2"/>
                        <c:y val="-1.2586218794830673E-2"/>
                      </c:manualLayout>
                    </c:layout>
                    <c:tx>
                      <c:rich>
                        <a:bodyPr/>
                        <a:lstStyle/>
                        <a:p>
                          <a:fld id="{3F040174-DFA0-467D-8FA3-F3D9F40A4D17}" type="CELLREF">
                            <a:rPr lang="en-US"/>
                            <a:pPr/>
                            <a:t>[CELLREF]</a:t>
                          </a:fld>
                          <a:endParaRPr lang="en-US"/>
                        </a:p>
                      </c:rich>
                    </c:tx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>
                          <c15:dlblFTEntry>
                            <c15:txfldGUID>{3F040174-DFA0-467D-8FA3-F3D9F40A4D17}</c15:txfldGUID>
                            <c15:f>Sheet1!$R$11</c15:f>
                            <c15:dlblFieldTableCache>
                              <c:ptCount val="1"/>
                              <c:pt idx="0">
                                <c:v>28%</c:v>
                              </c:pt>
                            </c15:dlblFieldTableCache>
                          </c15:dlblFTEntry>
                        </c15:dlblFieldTable>
                        <c15:showDataLabelsRange val="0"/>
                      </c:ext>
                    </c:extLst>
                  </c15:dLbl>
                </c15:categoryFilterException>
                <c15:categoryFilterException>
                  <c15:sqref>Sheet1!$P$12</c15:sqref>
                  <c15:dLbl>
                    <c:idx val="4"/>
                    <c:layout>
                      <c:manualLayout>
                        <c:x val="-1.6112676628153317E-2"/>
                        <c:y val="-8.2331813522848411E-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ser>
          <c:idx val="4"/>
          <c:order val="4"/>
          <c:tx>
            <c:strRef>
              <c:f>Sheet1!$Q$1:$Q$3</c:f>
              <c:strCache>
                <c:ptCount val="3"/>
                <c:pt idx="0">
                  <c:v>Variance</c:v>
                </c:pt>
                <c:pt idx="1">
                  <c:v>With Target</c:v>
                </c:pt>
                <c:pt idx="2">
                  <c:v>Amount -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>
                  <a:lumMod val="75000"/>
                </a:schemeClr>
              </a:solidFill>
              <a:prstDash val="dash"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112676628153102E-2"/>
                  <c:y val="0"/>
                </c:manualLayout>
              </c:layout>
              <c:tx>
                <c:rich>
                  <a:bodyPr/>
                  <a:lstStyle/>
                  <a:p>
                    <a:fld id="{EAD05321-F259-46FD-9E6B-A442F1953FEE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{EAD05321-F259-46FD-9E6B-A442F1953FEE}</c15:txfldGUID>
                      <c15:f>Sheet1!$R$5</c15:f>
                      <c15:dlblFieldTableCache>
                        <c:ptCount val="1"/>
                        <c:pt idx="0">
                          <c:v>-23%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3239439218876663E-3"/>
                  <c:y val="-3.8368933916070463E-2"/>
                </c:manualLayout>
              </c:layout>
              <c:tx>
                <c:rich>
                  <a:bodyPr/>
                  <a:lstStyle/>
                  <a:p>
                    <a:fld id="{B6BFC7EC-249D-4F09-B21C-F8533739F171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{B6BFC7EC-249D-4F09-B21C-F8533739F171}</c15:txfldGUID>
                      <c15:f>Sheet1!$R$8</c15:f>
                      <c15:dlblFieldTableCache>
                        <c:ptCount val="1"/>
                        <c:pt idx="0">
                          <c:v>-78%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Sheet1!$K$4:$K$12</c15:sqref>
                  </c15:fullRef>
                </c:ext>
              </c:extLst>
              <c:f>Sheet1!$K$4:$K$8</c:f>
              <c:strCache>
                <c:ptCount val="5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  <c:pt idx="4">
                  <c:v>No of Current A/Cs Opened during Month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Sheet1!$Q$4:$Q$12</c15:sqref>
                  </c15:fullRef>
                </c:ext>
              </c:extLst>
              <c:f>Sheet1!$Q$4:$Q$8</c:f>
              <c:numCache>
                <c:formatCode>_(* #,##0_);_(* \(#,##0\);_(* ""_);_(@_)</c:formatCode>
                <c:ptCount val="5"/>
                <c:pt idx="0">
                  <c:v>0</c:v>
                </c:pt>
                <c:pt idx="1">
                  <c:v>1226.6120903888886</c:v>
                </c:pt>
                <c:pt idx="2">
                  <c:v>70.700241777283736</c:v>
                </c:pt>
                <c:pt idx="3">
                  <c:v>0</c:v>
                </c:pt>
                <c:pt idx="4">
                  <c:v>149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7"/>
        <c:overlap val="100"/>
        <c:axId val="3148576"/>
        <c:axId val="162486928"/>
      </c:barChart>
      <c:barChart>
        <c:barDir val="col"/>
        <c:grouping val="clustered"/>
        <c:varyColors val="0"/>
        <c:ser>
          <c:idx val="0"/>
          <c:order val="0"/>
          <c:tx>
            <c:strRef>
              <c:f>Sheet1!$L$1:$L$3</c:f>
              <c:strCache>
                <c:ptCount val="3"/>
                <c:pt idx="0">
                  <c:v>Proportionate</c:v>
                </c:pt>
                <c:pt idx="1">
                  <c:v>Target</c:v>
                </c:pt>
                <c:pt idx="2">
                  <c:v>31.8.2015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Sheet1!$K$4:$K$9</c15:sqref>
                  </c15:fullRef>
                </c:ext>
              </c:extLst>
              <c:f>Sheet1!$K$4:$K$8</c:f>
              <c:strCache>
                <c:ptCount val="5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  <c:pt idx="4">
                  <c:v>No of Current A/Cs Opened during Month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Sheet1!$L$4:$L$12</c15:sqref>
                  </c15:fullRef>
                </c:ext>
              </c:extLst>
              <c:f>Sheet1!$L$4:$L$8</c:f>
              <c:numCache>
                <c:formatCode>General</c:formatCode>
                <c:ptCount val="5"/>
                <c:pt idx="0">
                  <c:v>6389.1091277222222</c:v>
                </c:pt>
                <c:pt idx="1">
                  <c:v>5387.4560903888887</c:v>
                </c:pt>
                <c:pt idx="2">
                  <c:v>5862.5331629228385</c:v>
                </c:pt>
                <c:pt idx="3">
                  <c:v>6389.1091277222222</c:v>
                </c:pt>
                <c:pt idx="4">
                  <c:v>190</c:v>
                </c:pt>
              </c:numCache>
            </c:numRef>
          </c:val>
          <c:extLst/>
        </c:ser>
        <c:ser>
          <c:idx val="1"/>
          <c:order val="1"/>
          <c:tx>
            <c:strRef>
              <c:f>Sheet1!$M$1:$M$3</c:f>
              <c:strCache>
                <c:ptCount val="3"/>
                <c:pt idx="0">
                  <c:v>Current</c:v>
                </c:pt>
                <c:pt idx="1">
                  <c:v>Month</c:v>
                </c:pt>
                <c:pt idx="2">
                  <c:v>31.08.2015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4647887843775278E-3"/>
                  <c:y val="0.113087384173681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Sheet1!$K$4:$K$9</c15:sqref>
                  </c15:fullRef>
                </c:ext>
              </c:extLst>
              <c:f>Sheet1!$K$4:$K$8</c:f>
              <c:strCache>
                <c:ptCount val="5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  <c:pt idx="4">
                  <c:v>No of Current A/Cs Opened during Month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Sheet1!$M$4:$M$12</c15:sqref>
                  </c15:fullRef>
                </c:ext>
              </c:extLst>
              <c:f>Sheet1!$M$4:$M$8</c:f>
              <c:numCache>
                <c:formatCode>0.000</c:formatCode>
                <c:ptCount val="5"/>
                <c:pt idx="0">
                  <c:v>8359.8739999999998</c:v>
                </c:pt>
                <c:pt idx="1">
                  <c:v>4160.8440000000001</c:v>
                </c:pt>
                <c:pt idx="2">
                  <c:v>5791.8329211455548</c:v>
                </c:pt>
                <c:pt idx="3">
                  <c:v>8776.6949999999997</c:v>
                </c:pt>
                <c:pt idx="4">
                  <c:v>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69707248"/>
        <c:axId val="169706688"/>
      </c:barChart>
      <c:catAx>
        <c:axId val="31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486928"/>
        <c:crosses val="autoZero"/>
        <c:auto val="1"/>
        <c:lblAlgn val="ctr"/>
        <c:lblOffset val="100"/>
        <c:noMultiLvlLbl val="0"/>
      </c:catAx>
      <c:valAx>
        <c:axId val="162486928"/>
        <c:scaling>
          <c:orientation val="minMax"/>
          <c:min val="0"/>
        </c:scaling>
        <c:delete val="1"/>
        <c:axPos val="l"/>
        <c:numFmt formatCode="0.000" sourceLinked="1"/>
        <c:majorTickMark val="none"/>
        <c:minorTickMark val="none"/>
        <c:tickLblPos val="nextTo"/>
        <c:crossAx val="3148576"/>
        <c:crosses val="autoZero"/>
        <c:crossBetween val="between"/>
      </c:valAx>
      <c:valAx>
        <c:axId val="169706688"/>
        <c:scaling>
          <c:orientation val="minMax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69707248"/>
        <c:crosses val="max"/>
        <c:crossBetween val="between"/>
      </c:valAx>
      <c:catAx>
        <c:axId val="169707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706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Sheet1!$O$1:$O$3</c:f>
              <c:strCache>
                <c:ptCount val="3"/>
                <c:pt idx="0">
                  <c:v>Base</c:v>
                </c:pt>
                <c:pt idx="1">
                  <c:v>Variance</c:v>
                </c:pt>
                <c:pt idx="2">
                  <c:v>Amount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Sheet1!$K$9:$K$13</c:f>
              <c:strCache>
                <c:ptCount val="5"/>
                <c:pt idx="0">
                  <c:v>No of Current A/cs Opened Progressive</c:v>
                </c:pt>
                <c:pt idx="1">
                  <c:v>Number of Depositors Accounts (CASA)</c:v>
                </c:pt>
                <c:pt idx="2">
                  <c:v>Profit/Loss</c:v>
                </c:pt>
                <c:pt idx="3">
                  <c:v>Advances</c:v>
                </c:pt>
                <c:pt idx="4">
                  <c:v>Performing Adances</c:v>
                </c:pt>
              </c:strCache>
            </c:strRef>
          </c:cat>
          <c:val>
            <c:numRef>
              <c:f>Sheet1!$O$9:$O$13</c:f>
              <c:numCache>
                <c:formatCode>0.000</c:formatCode>
                <c:ptCount val="5"/>
                <c:pt idx="0">
                  <c:v>263</c:v>
                </c:pt>
                <c:pt idx="1">
                  <c:v>0</c:v>
                </c:pt>
                <c:pt idx="2">
                  <c:v>25.347089431938741</c:v>
                </c:pt>
                <c:pt idx="3">
                  <c:v>1224.3410000000001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Sheet1!$P$1:$P$3</c:f>
              <c:strCache>
                <c:ptCount val="3"/>
                <c:pt idx="0">
                  <c:v>Variance</c:v>
                </c:pt>
                <c:pt idx="1">
                  <c:v>With Target</c:v>
                </c:pt>
                <c:pt idx="2">
                  <c:v>Amount +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2">
                  <a:lumMod val="40000"/>
                  <a:lumOff val="60000"/>
                </a:schemeClr>
              </a:solidFill>
              <a:prstDash val="dash"/>
            </a:ln>
            <a:effectLst/>
          </c:spPr>
          <c:invertIfNegative val="0"/>
          <c:dLbls>
            <c:dLbl>
              <c:idx val="0"/>
              <c:layout>
                <c:manualLayout>
                  <c:x val="4.394366353132664E-3"/>
                  <c:y val="-1.6155340596240342E-2"/>
                </c:manualLayout>
              </c:layout>
              <c:tx>
                <c:rich>
                  <a:bodyPr/>
                  <a:lstStyle/>
                  <a:p>
                    <a:fld id="{EC18F730-55D2-4277-94A9-32AE03A6255B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{EC18F730-55D2-4277-94A9-32AE03A6255B}</c15:txfldGUID>
                      <c15:f>Sheet1!$R$9</c15:f>
                      <c15:dlblFieldTableCache>
                        <c:ptCount val="1"/>
                        <c:pt idx="0">
                          <c:v>-88%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C8CD60D-4582-4BC3-A220-5F25E3021E32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{0C8CD60D-4582-4BC3-A220-5F25E3021E32}</c15:txfldGUID>
                      <c15:f>Sheet1!$R$11</c15:f>
                      <c15:dlblFieldTableCache>
                        <c:ptCount val="1"/>
                        <c:pt idx="0">
                          <c:v>28%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D15269DE-CB0F-42CF-9257-7835E0DC1F83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{D15269DE-CB0F-42CF-9257-7835E0DC1F83}</c15:txfldGUID>
                      <c15:f>Sheet1!$R$12</c15:f>
                      <c15:dlblFieldTableCache>
                        <c:ptCount val="1"/>
                        <c:pt idx="0">
                          <c:v>-4.46%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Sheet1!$K$9:$K$13</c:f>
              <c:strCache>
                <c:ptCount val="5"/>
                <c:pt idx="0">
                  <c:v>No of Current A/cs Opened Progressive</c:v>
                </c:pt>
                <c:pt idx="1">
                  <c:v>Number of Depositors Accounts (CASA)</c:v>
                </c:pt>
                <c:pt idx="2">
                  <c:v>Profit/Loss</c:v>
                </c:pt>
                <c:pt idx="3">
                  <c:v>Advances</c:v>
                </c:pt>
                <c:pt idx="4">
                  <c:v>Performing Adances</c:v>
                </c:pt>
              </c:strCache>
            </c:strRef>
          </c:cat>
          <c:val>
            <c:numRef>
              <c:f>Sheet1!$P$9:$P$13</c:f>
              <c:numCache>
                <c:formatCode>_(* #,##0_);_(* \(#,##0\);_(* ""_);_(@_)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7.0224498780612592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Sheet1!$Q$1:$Q$3</c:f>
              <c:strCache>
                <c:ptCount val="3"/>
                <c:pt idx="0">
                  <c:v>Variance</c:v>
                </c:pt>
                <c:pt idx="1">
                  <c:v>With Target</c:v>
                </c:pt>
                <c:pt idx="2">
                  <c:v>Amount -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>
                  <a:lumMod val="40000"/>
                  <a:lumOff val="60000"/>
                </a:schemeClr>
              </a:solidFill>
              <a:prstDash val="dash"/>
            </a:ln>
            <a:effectLst/>
          </c:spPr>
          <c:invertIfNegative val="0"/>
          <c:dLbls>
            <c:delete val="1"/>
          </c:dLbls>
          <c:cat>
            <c:strRef>
              <c:f>Sheet1!$K$9:$K$13</c:f>
              <c:strCache>
                <c:ptCount val="5"/>
                <c:pt idx="0">
                  <c:v>No of Current A/cs Opened Progressive</c:v>
                </c:pt>
                <c:pt idx="1">
                  <c:v>Number of Depositors Accounts (CASA)</c:v>
                </c:pt>
                <c:pt idx="2">
                  <c:v>Profit/Loss</c:v>
                </c:pt>
                <c:pt idx="3">
                  <c:v>Advances</c:v>
                </c:pt>
                <c:pt idx="4">
                  <c:v>Performing Adances</c:v>
                </c:pt>
              </c:strCache>
            </c:strRef>
          </c:cat>
          <c:val>
            <c:numRef>
              <c:f>Sheet1!$Q$9:$Q$13</c:f>
              <c:numCache>
                <c:formatCode>_(* #,##0_);_(* \(#,##0\);_(* ""_);_(@_)</c:formatCode>
                <c:ptCount val="5"/>
                <c:pt idx="0">
                  <c:v>2017</c:v>
                </c:pt>
                <c:pt idx="1">
                  <c:v>0</c:v>
                </c:pt>
                <c:pt idx="2">
                  <c:v>0</c:v>
                </c:pt>
                <c:pt idx="3">
                  <c:v>57.115666666666584</c:v>
                </c:pt>
                <c:pt idx="4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6"/>
        <c:overlap val="100"/>
        <c:axId val="169712288"/>
        <c:axId val="169712848"/>
      </c:barChart>
      <c:barChart>
        <c:barDir val="col"/>
        <c:grouping val="clustered"/>
        <c:varyColors val="0"/>
        <c:ser>
          <c:idx val="0"/>
          <c:order val="0"/>
          <c:tx>
            <c:strRef>
              <c:f>Sheet1!$L$1:$L$3</c:f>
              <c:strCache>
                <c:ptCount val="3"/>
                <c:pt idx="0">
                  <c:v>Proportionate</c:v>
                </c:pt>
                <c:pt idx="1">
                  <c:v>Target</c:v>
                </c:pt>
                <c:pt idx="2">
                  <c:v>31.8.2015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7577465412530656E-2"/>
                  <c:y val="0.1006860931457151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Sheet1!$K$9:$K$13</c:f>
              <c:strCache>
                <c:ptCount val="5"/>
                <c:pt idx="0">
                  <c:v>No of Current A/cs Opened Progressive</c:v>
                </c:pt>
                <c:pt idx="1">
                  <c:v>Number of Depositors Accounts (CASA)</c:v>
                </c:pt>
                <c:pt idx="2">
                  <c:v>Profit/Loss</c:v>
                </c:pt>
                <c:pt idx="3">
                  <c:v>Advances</c:v>
                </c:pt>
                <c:pt idx="4">
                  <c:v>Performing Adances</c:v>
                </c:pt>
              </c:strCache>
            </c:strRef>
          </c:cat>
          <c:val>
            <c:numRef>
              <c:f>Sheet1!$L$9:$L$13</c:f>
              <c:numCache>
                <c:formatCode>General</c:formatCode>
                <c:ptCount val="5"/>
                <c:pt idx="0">
                  <c:v>2280</c:v>
                </c:pt>
                <c:pt idx="1">
                  <c:v>0</c:v>
                </c:pt>
                <c:pt idx="2">
                  <c:v>25.347089431938741</c:v>
                </c:pt>
                <c:pt idx="3">
                  <c:v>1281.4566666666667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Sheet1!$M$1:$M$3</c:f>
              <c:strCache>
                <c:ptCount val="3"/>
                <c:pt idx="0">
                  <c:v>Current</c:v>
                </c:pt>
                <c:pt idx="1">
                  <c:v>Month</c:v>
                </c:pt>
                <c:pt idx="2">
                  <c:v>31.08.2015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Sheet1!$K$9:$K$13</c:f>
              <c:strCache>
                <c:ptCount val="5"/>
                <c:pt idx="0">
                  <c:v>No of Current A/cs Opened Progressive</c:v>
                </c:pt>
                <c:pt idx="1">
                  <c:v>Number of Depositors Accounts (CASA)</c:v>
                </c:pt>
                <c:pt idx="2">
                  <c:v>Profit/Loss</c:v>
                </c:pt>
                <c:pt idx="3">
                  <c:v>Advances</c:v>
                </c:pt>
                <c:pt idx="4">
                  <c:v>Performing Adances</c:v>
                </c:pt>
              </c:strCache>
            </c:strRef>
          </c:cat>
          <c:val>
            <c:numRef>
              <c:f>Sheet1!$M$9:$M$13</c:f>
              <c:numCache>
                <c:formatCode>0.000</c:formatCode>
                <c:ptCount val="5"/>
                <c:pt idx="0">
                  <c:v>263</c:v>
                </c:pt>
                <c:pt idx="1">
                  <c:v>0</c:v>
                </c:pt>
                <c:pt idx="2">
                  <c:v>32.36953931</c:v>
                </c:pt>
                <c:pt idx="3">
                  <c:v>1224.3410000000001</c:v>
                </c:pt>
                <c:pt idx="4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69713968"/>
        <c:axId val="169713408"/>
      </c:barChart>
      <c:catAx>
        <c:axId val="16971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712848"/>
        <c:crosses val="autoZero"/>
        <c:auto val="1"/>
        <c:lblAlgn val="ctr"/>
        <c:lblOffset val="100"/>
        <c:noMultiLvlLbl val="0"/>
      </c:catAx>
      <c:valAx>
        <c:axId val="169712848"/>
        <c:scaling>
          <c:orientation val="minMax"/>
        </c:scaling>
        <c:delete val="1"/>
        <c:axPos val="l"/>
        <c:numFmt formatCode="0.000" sourceLinked="1"/>
        <c:majorTickMark val="out"/>
        <c:minorTickMark val="none"/>
        <c:tickLblPos val="nextTo"/>
        <c:crossAx val="169712288"/>
        <c:crosses val="autoZero"/>
        <c:crossBetween val="between"/>
      </c:valAx>
      <c:valAx>
        <c:axId val="16971340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69713968"/>
        <c:crosses val="max"/>
        <c:crossBetween val="between"/>
      </c:valAx>
      <c:catAx>
        <c:axId val="169713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713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Sheet1!$O$1:$O$3</c:f>
              <c:strCache>
                <c:ptCount val="3"/>
                <c:pt idx="0">
                  <c:v>Base</c:v>
                </c:pt>
                <c:pt idx="1">
                  <c:v>Variance</c:v>
                </c:pt>
                <c:pt idx="2">
                  <c:v>Amount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Sheet1!$K$14:$K$19</c:f>
              <c:strCache>
                <c:ptCount val="6"/>
                <c:pt idx="0">
                  <c:v>Classified Advances</c:v>
                </c:pt>
                <c:pt idx="1">
                  <c:v>Non Fund Base Advances</c:v>
                </c:pt>
                <c:pt idx="2">
                  <c:v>Non Fund Base Income</c:v>
                </c:pt>
                <c:pt idx="3">
                  <c:v>Home Remittance</c:v>
                </c:pt>
                <c:pt idx="4">
                  <c:v>Cost of Fund</c:v>
                </c:pt>
                <c:pt idx="5">
                  <c:v>Intermediation Cost</c:v>
                </c:pt>
              </c:strCache>
            </c:strRef>
          </c:cat>
          <c:val>
            <c:numRef>
              <c:f>Sheet1!$O$14:$O$19</c:f>
              <c:numCache>
                <c:formatCode>0.000</c:formatCode>
                <c:ptCount val="6"/>
                <c:pt idx="0">
                  <c:v>280.12166666666661</c:v>
                </c:pt>
                <c:pt idx="1">
                  <c:v>337.64073760999997</c:v>
                </c:pt>
                <c:pt idx="2">
                  <c:v>75.643999999999991</c:v>
                </c:pt>
                <c:pt idx="3">
                  <c:v>18.393466666666669</c:v>
                </c:pt>
                <c:pt idx="4">
                  <c:v>0.30679659430275508</c:v>
                </c:pt>
                <c:pt idx="5">
                  <c:v>0.26046597949500777</c:v>
                </c:pt>
              </c:numCache>
            </c:numRef>
          </c:val>
        </c:ser>
        <c:ser>
          <c:idx val="3"/>
          <c:order val="3"/>
          <c:tx>
            <c:strRef>
              <c:f>Sheet1!$P$1:$P$3</c:f>
              <c:strCache>
                <c:ptCount val="3"/>
                <c:pt idx="0">
                  <c:v>Variance</c:v>
                </c:pt>
                <c:pt idx="1">
                  <c:v>With Target</c:v>
                </c:pt>
                <c:pt idx="2">
                  <c:v>Amount +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2">
                  <a:lumMod val="40000"/>
                  <a:lumOff val="60000"/>
                </a:schemeClr>
              </a:solidFill>
              <a:prstDash val="dash"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A0D499CE-B663-4B84-B4D2-4E5E66E452ED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{A0D499CE-B663-4B84-B4D2-4E5E66E452ED}</c15:txfldGUID>
                      <c15:f>Sheet1!$R$14</c15:f>
                      <c15:dlblFieldTableCache>
                        <c:ptCount val="1"/>
                        <c:pt idx="0">
                          <c:v>26%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E2F7D3DC-9F47-4DE3-8B36-C231BADD29ED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{E2F7D3DC-9F47-4DE3-8B36-C231BADD29ED}</c15:txfldGUID>
                      <c15:f>Sheet1!$R$17</c15:f>
                      <c15:dlblFieldTableCache>
                        <c:ptCount val="1"/>
                        <c:pt idx="0">
                          <c:v>80%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Sheet1!$K$14:$K$19</c:f>
              <c:strCache>
                <c:ptCount val="6"/>
                <c:pt idx="0">
                  <c:v>Classified Advances</c:v>
                </c:pt>
                <c:pt idx="1">
                  <c:v>Non Fund Base Advances</c:v>
                </c:pt>
                <c:pt idx="2">
                  <c:v>Non Fund Base Income</c:v>
                </c:pt>
                <c:pt idx="3">
                  <c:v>Home Remittance</c:v>
                </c:pt>
                <c:pt idx="4">
                  <c:v>Cost of Fund</c:v>
                </c:pt>
                <c:pt idx="5">
                  <c:v>Intermediation Cost</c:v>
                </c:pt>
              </c:strCache>
            </c:strRef>
          </c:cat>
          <c:val>
            <c:numRef>
              <c:f>Sheet1!$P$14:$P$19</c:f>
              <c:numCache>
                <c:formatCode>_(* #,##0_);_(* \(#,##0\);_(* ""_);_(@_)</c:formatCode>
                <c:ptCount val="6"/>
                <c:pt idx="0">
                  <c:v>72.817333333333352</c:v>
                </c:pt>
                <c:pt idx="1">
                  <c:v>0</c:v>
                </c:pt>
                <c:pt idx="2">
                  <c:v>0</c:v>
                </c:pt>
                <c:pt idx="3">
                  <c:v>14.778533333333328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Sheet1!$Q$1:$Q$3</c:f>
              <c:strCache>
                <c:ptCount val="3"/>
                <c:pt idx="0">
                  <c:v>Variance</c:v>
                </c:pt>
                <c:pt idx="1">
                  <c:v>With Target</c:v>
                </c:pt>
                <c:pt idx="2">
                  <c:v>Amount -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>
                  <a:lumMod val="40000"/>
                  <a:lumOff val="60000"/>
                </a:schemeClr>
              </a:solidFill>
              <a:prstDash val="dash"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183099059397992E-2"/>
                  <c:y val="0"/>
                </c:manualLayout>
              </c:layout>
              <c:tx>
                <c:rich>
                  <a:bodyPr/>
                  <a:lstStyle/>
                  <a:p>
                    <a:fld id="{8E093D0A-7774-489F-98CE-883D954F001D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{8E093D0A-7774-489F-98CE-883D954F001D}</c15:txfldGUID>
                      <c15:f>Sheet1!$R$15</c15:f>
                      <c15:dlblFieldTableCache>
                        <c:ptCount val="1"/>
                        <c:pt idx="0">
                          <c:v>-93%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ECAAFF3-12D9-4065-ADA7-818F86E408DB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{0ECAAFF3-12D9-4065-ADA7-818F86E408DB}</c15:txfldGUID>
                      <c15:f>Sheet1!$R$16</c15:f>
                      <c15:dlblFieldTableCache>
                        <c:ptCount val="1"/>
                        <c:pt idx="0">
                          <c:v>-15%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36507378-3A78-4467-83C4-F68B9CE23C86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{36507378-3A78-4467-83C4-F68B9CE23C86}</c15:txfldGUID>
                      <c15:f>Sheet1!$R$18</c15:f>
                      <c15:dlblFieldTableCache>
                        <c:ptCount val="1"/>
                        <c:pt idx="0">
                          <c:v>-18%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38DABBDF-161F-4F2F-A743-2A64DD9631FF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{38DABBDF-161F-4F2F-A743-2A64DD9631FF}</c15:txfldGUID>
                      <c15:f>Sheet1!$R$19</c15:f>
                      <c15:dlblFieldTableCache>
                        <c:ptCount val="1"/>
                        <c:pt idx="0">
                          <c:v>-12%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Sheet1!$K$14:$K$19</c:f>
              <c:strCache>
                <c:ptCount val="6"/>
                <c:pt idx="0">
                  <c:v>Classified Advances</c:v>
                </c:pt>
                <c:pt idx="1">
                  <c:v>Non Fund Base Advances</c:v>
                </c:pt>
                <c:pt idx="2">
                  <c:v>Non Fund Base Income</c:v>
                </c:pt>
                <c:pt idx="3">
                  <c:v>Home Remittance</c:v>
                </c:pt>
                <c:pt idx="4">
                  <c:v>Cost of Fund</c:v>
                </c:pt>
                <c:pt idx="5">
                  <c:v>Intermediation Cost</c:v>
                </c:pt>
              </c:strCache>
            </c:strRef>
          </c:cat>
          <c:val>
            <c:numRef>
              <c:f>Sheet1!$Q$14:$Q$19</c:f>
              <c:numCache>
                <c:formatCode>_(* #,##0_);_(* \(#,##0\);_(* ""_);_(@_)</c:formatCode>
                <c:ptCount val="6"/>
                <c:pt idx="0">
                  <c:v>0</c:v>
                </c:pt>
                <c:pt idx="1">
                  <c:v>4339.7503873899996</c:v>
                </c:pt>
                <c:pt idx="2">
                  <c:v>12.959333333333348</c:v>
                </c:pt>
                <c:pt idx="3">
                  <c:v>0</c:v>
                </c:pt>
                <c:pt idx="4">
                  <c:v>6.632895071708389E-2</c:v>
                </c:pt>
                <c:pt idx="5">
                  <c:v>3.4406271435823366E-2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7"/>
        <c:overlap val="100"/>
        <c:axId val="170737216"/>
        <c:axId val="170737776"/>
      </c:barChart>
      <c:barChart>
        <c:barDir val="col"/>
        <c:grouping val="clustered"/>
        <c:varyColors val="0"/>
        <c:ser>
          <c:idx val="0"/>
          <c:order val="0"/>
          <c:tx>
            <c:strRef>
              <c:f>Sheet1!$L$1:$L$3</c:f>
              <c:strCache>
                <c:ptCount val="3"/>
                <c:pt idx="0">
                  <c:v>Proportionate</c:v>
                </c:pt>
                <c:pt idx="1">
                  <c:v>Target</c:v>
                </c:pt>
                <c:pt idx="2">
                  <c:v>31.8.2015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Sheet1!$K$14:$K$19</c:f>
              <c:strCache>
                <c:ptCount val="6"/>
                <c:pt idx="0">
                  <c:v>Classified Advances</c:v>
                </c:pt>
                <c:pt idx="1">
                  <c:v>Non Fund Base Advances</c:v>
                </c:pt>
                <c:pt idx="2">
                  <c:v>Non Fund Base Income</c:v>
                </c:pt>
                <c:pt idx="3">
                  <c:v>Home Remittance</c:v>
                </c:pt>
                <c:pt idx="4">
                  <c:v>Cost of Fund</c:v>
                </c:pt>
                <c:pt idx="5">
                  <c:v>Intermediation Cost</c:v>
                </c:pt>
              </c:strCache>
            </c:strRef>
          </c:cat>
          <c:val>
            <c:numRef>
              <c:f>Sheet1!$L$14:$L$19</c:f>
              <c:numCache>
                <c:formatCode>General</c:formatCode>
                <c:ptCount val="6"/>
                <c:pt idx="0">
                  <c:v>280.12166666666661</c:v>
                </c:pt>
                <c:pt idx="1">
                  <c:v>4677.3911249999992</c:v>
                </c:pt>
                <c:pt idx="2">
                  <c:v>88.603333333333339</c:v>
                </c:pt>
                <c:pt idx="3">
                  <c:v>18.393466666666669</c:v>
                </c:pt>
                <c:pt idx="4">
                  <c:v>0.37312554501983897</c:v>
                </c:pt>
                <c:pt idx="5">
                  <c:v>0.29487225093083114</c:v>
                </c:pt>
              </c:numCache>
            </c:numRef>
          </c:val>
        </c:ser>
        <c:ser>
          <c:idx val="1"/>
          <c:order val="1"/>
          <c:tx>
            <c:strRef>
              <c:f>Sheet1!$M$1:$M$3</c:f>
              <c:strCache>
                <c:ptCount val="3"/>
                <c:pt idx="0">
                  <c:v>Current</c:v>
                </c:pt>
                <c:pt idx="1">
                  <c:v>Month</c:v>
                </c:pt>
                <c:pt idx="2">
                  <c:v>31.08.2015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Sheet1!$K$14:$K$19</c:f>
              <c:strCache>
                <c:ptCount val="6"/>
                <c:pt idx="0">
                  <c:v>Classified Advances</c:v>
                </c:pt>
                <c:pt idx="1">
                  <c:v>Non Fund Base Advances</c:v>
                </c:pt>
                <c:pt idx="2">
                  <c:v>Non Fund Base Income</c:v>
                </c:pt>
                <c:pt idx="3">
                  <c:v>Home Remittance</c:v>
                </c:pt>
                <c:pt idx="4">
                  <c:v>Cost of Fund</c:v>
                </c:pt>
                <c:pt idx="5">
                  <c:v>Intermediation Cost</c:v>
                </c:pt>
              </c:strCache>
            </c:strRef>
          </c:cat>
          <c:val>
            <c:numRef>
              <c:f>Sheet1!$M$14:$M$19</c:f>
              <c:numCache>
                <c:formatCode>0.000</c:formatCode>
                <c:ptCount val="6"/>
                <c:pt idx="0">
                  <c:v>352.93899999999996</c:v>
                </c:pt>
                <c:pt idx="1">
                  <c:v>337.64073760999997</c:v>
                </c:pt>
                <c:pt idx="2">
                  <c:v>75.643999999999991</c:v>
                </c:pt>
                <c:pt idx="3">
                  <c:v>33.171999999999997</c:v>
                </c:pt>
                <c:pt idx="4">
                  <c:v>0.30679659430275508</c:v>
                </c:pt>
                <c:pt idx="5">
                  <c:v>0.26046597949500777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70738896"/>
        <c:axId val="170738336"/>
      </c:barChart>
      <c:catAx>
        <c:axId val="1707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737776"/>
        <c:crosses val="autoZero"/>
        <c:auto val="1"/>
        <c:lblAlgn val="ctr"/>
        <c:lblOffset val="100"/>
        <c:noMultiLvlLbl val="0"/>
      </c:catAx>
      <c:valAx>
        <c:axId val="170737776"/>
        <c:scaling>
          <c:orientation val="minMax"/>
        </c:scaling>
        <c:delete val="1"/>
        <c:axPos val="l"/>
        <c:numFmt formatCode="0.000" sourceLinked="1"/>
        <c:majorTickMark val="none"/>
        <c:minorTickMark val="none"/>
        <c:tickLblPos val="nextTo"/>
        <c:crossAx val="170737216"/>
        <c:crosses val="autoZero"/>
        <c:crossBetween val="between"/>
      </c:valAx>
      <c:valAx>
        <c:axId val="17073833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70738896"/>
        <c:crosses val="max"/>
        <c:crossBetween val="between"/>
      </c:valAx>
      <c:catAx>
        <c:axId val="170738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0738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4828481306988356"/>
          <c:y val="1.2116505447180145E-2"/>
          <c:w val="0.31300783189115072"/>
          <c:h val="3.40779100840809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Sheet1!$O$1:$O$3</c:f>
              <c:strCache>
                <c:ptCount val="3"/>
                <c:pt idx="0">
                  <c:v>Base</c:v>
                </c:pt>
                <c:pt idx="1">
                  <c:v>Variance</c:v>
                </c:pt>
                <c:pt idx="2">
                  <c:v>Amount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Sheet1!$K$20:$K$24</c:f>
              <c:strCache>
                <c:ptCount val="5"/>
                <c:pt idx="0">
                  <c:v>Imports</c:v>
                </c:pt>
                <c:pt idx="1">
                  <c:v>Exports</c:v>
                </c:pt>
                <c:pt idx="2">
                  <c:v>NBP Adv: Sal: O/S</c:v>
                </c:pt>
                <c:pt idx="3">
                  <c:v>Overdue Adv: Sal: over 90 Days</c:v>
                </c:pt>
                <c:pt idx="4">
                  <c:v>Agr: Finance O/S</c:v>
                </c:pt>
              </c:strCache>
            </c:strRef>
          </c:cat>
          <c:val>
            <c:numRef>
              <c:f>Sheet1!$O$20:$O$24</c:f>
              <c:numCache>
                <c:formatCode>0.000</c:formatCode>
                <c:ptCount val="5"/>
                <c:pt idx="0">
                  <c:v>0</c:v>
                </c:pt>
                <c:pt idx="1">
                  <c:v>2.2519999999999998</c:v>
                </c:pt>
                <c:pt idx="2">
                  <c:v>137.208</c:v>
                </c:pt>
                <c:pt idx="3">
                  <c:v>10.612666666666668</c:v>
                </c:pt>
                <c:pt idx="4">
                  <c:v>4.75</c:v>
                </c:pt>
              </c:numCache>
            </c:numRef>
          </c:val>
        </c:ser>
        <c:ser>
          <c:idx val="3"/>
          <c:order val="3"/>
          <c:tx>
            <c:strRef>
              <c:f>Sheet1!$P$1:$P$3</c:f>
              <c:strCache>
                <c:ptCount val="3"/>
                <c:pt idx="0">
                  <c:v>Variance</c:v>
                </c:pt>
                <c:pt idx="1">
                  <c:v>With Target</c:v>
                </c:pt>
                <c:pt idx="2">
                  <c:v>Amount +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  <a:prstDash val="dash"/>
            </a:ln>
            <a:effectLst/>
          </c:spPr>
          <c:invertIfNegative val="0"/>
          <c:dLbls>
            <c:delete val="1"/>
          </c:dLbls>
          <c:cat>
            <c:strRef>
              <c:f>Sheet1!$K$20:$K$24</c:f>
              <c:strCache>
                <c:ptCount val="5"/>
                <c:pt idx="0">
                  <c:v>Imports</c:v>
                </c:pt>
                <c:pt idx="1">
                  <c:v>Exports</c:v>
                </c:pt>
                <c:pt idx="2">
                  <c:v>NBP Adv: Sal: O/S</c:v>
                </c:pt>
                <c:pt idx="3">
                  <c:v>Overdue Adv: Sal: over 90 Days</c:v>
                </c:pt>
                <c:pt idx="4">
                  <c:v>Agr: Finance O/S</c:v>
                </c:pt>
              </c:strCache>
            </c:strRef>
          </c:cat>
          <c:val>
            <c:numRef>
              <c:f>Sheet1!$P$20:$P$24</c:f>
              <c:numCache>
                <c:formatCode>_(* #,##0_);_(* \(#,##0\);_(* ""_);_(@_)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1.7493333333333325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Sheet1!$Q$1:$Q$3</c:f>
              <c:strCache>
                <c:ptCount val="3"/>
                <c:pt idx="0">
                  <c:v>Variance</c:v>
                </c:pt>
                <c:pt idx="1">
                  <c:v>With Target</c:v>
                </c:pt>
                <c:pt idx="2">
                  <c:v>Amount -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>
                  <a:lumMod val="40000"/>
                  <a:lumOff val="60000"/>
                </a:schemeClr>
              </a:solidFill>
              <a:prstDash val="dash"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A98B6126-D7FE-48E5-873C-5C976F26C32D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{A98B6126-D7FE-48E5-873C-5C976F26C32D}</c15:txfldGUID>
                      <c15:f>Sheet1!$R$20</c15:f>
                      <c15:dlblFieldTableCache>
                        <c:ptCount val="1"/>
                        <c:pt idx="0">
                          <c:v>-100%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798C39B-3C40-41C3-BAB7-532636C7B736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{6798C39B-3C40-41C3-BAB7-532636C7B736}</c15:txfldGUID>
                      <c15:f>Sheet1!$R$21</c15:f>
                      <c15:dlblFieldTableCache>
                        <c:ptCount val="1"/>
                        <c:pt idx="0">
                          <c:v>-96%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0"/>
                  <c:y val="-1.2116505447180145E-2"/>
                </c:manualLayout>
              </c:layout>
              <c:tx>
                <c:rich>
                  <a:bodyPr/>
                  <a:lstStyle/>
                  <a:p>
                    <a:fld id="{7CE848FE-1C6A-4010-810C-B262A4DC0410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{7CE848FE-1C6A-4010-810C-B262A4DC0410}</c15:txfldGUID>
                      <c15:f>Sheet1!$R$22</c15:f>
                      <c15:dlblFieldTableCache>
                        <c:ptCount val="1"/>
                        <c:pt idx="0">
                          <c:v>-4%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23E9F1E2-BA6D-4C33-9B50-E65F912A6DB3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{23E9F1E2-BA6D-4C33-9B50-E65F912A6DB3}</c15:txfldGUID>
                      <c15:f>Sheet1!$R$23</c15:f>
                      <c15:dlblFieldTableCache>
                        <c:ptCount val="1"/>
                        <c:pt idx="0">
                          <c:v>16%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E30544BB-614C-47E9-833A-811DC2325A9E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{E30544BB-614C-47E9-833A-811DC2325A9E}</c15:txfldGUID>
                      <c15:f>Sheet1!$R$24</c15:f>
                      <c15:dlblFieldTableCache>
                        <c:ptCount val="1"/>
                        <c:pt idx="0">
                          <c:v>-59%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Sheet1!$K$20:$K$24</c:f>
              <c:strCache>
                <c:ptCount val="5"/>
                <c:pt idx="0">
                  <c:v>Imports</c:v>
                </c:pt>
                <c:pt idx="1">
                  <c:v>Exports</c:v>
                </c:pt>
                <c:pt idx="2">
                  <c:v>NBP Adv: Sal: O/S</c:v>
                </c:pt>
                <c:pt idx="3">
                  <c:v>Overdue Adv: Sal: over 90 Days</c:v>
                </c:pt>
                <c:pt idx="4">
                  <c:v>Agr: Finance O/S</c:v>
                </c:pt>
              </c:strCache>
            </c:strRef>
          </c:cat>
          <c:val>
            <c:numRef>
              <c:f>Sheet1!$Q$20:$Q$24</c:f>
              <c:numCache>
                <c:formatCode>_(* #,##0_);_(* \(#,##0\);_(* ""_);_(@_)</c:formatCode>
                <c:ptCount val="5"/>
                <c:pt idx="0">
                  <c:v>1080.3738000000001</c:v>
                </c:pt>
                <c:pt idx="1">
                  <c:v>60.781599999999997</c:v>
                </c:pt>
                <c:pt idx="2">
                  <c:v>5.811333333333323</c:v>
                </c:pt>
                <c:pt idx="3">
                  <c:v>0</c:v>
                </c:pt>
                <c:pt idx="4">
                  <c:v>6.8793333333333351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7"/>
        <c:overlap val="100"/>
        <c:axId val="259276032"/>
        <c:axId val="259278832"/>
      </c:barChart>
      <c:barChart>
        <c:barDir val="col"/>
        <c:grouping val="clustered"/>
        <c:varyColors val="0"/>
        <c:ser>
          <c:idx val="0"/>
          <c:order val="0"/>
          <c:tx>
            <c:strRef>
              <c:f>Sheet1!$L$1:$L$3</c:f>
              <c:strCache>
                <c:ptCount val="3"/>
                <c:pt idx="0">
                  <c:v>Proportionate</c:v>
                </c:pt>
                <c:pt idx="1">
                  <c:v>Target</c:v>
                </c:pt>
                <c:pt idx="2">
                  <c:v>31.8.2015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Sheet1!$K$20:$K$24</c:f>
              <c:strCache>
                <c:ptCount val="5"/>
                <c:pt idx="0">
                  <c:v>Imports</c:v>
                </c:pt>
                <c:pt idx="1">
                  <c:v>Exports</c:v>
                </c:pt>
                <c:pt idx="2">
                  <c:v>NBP Adv: Sal: O/S</c:v>
                </c:pt>
                <c:pt idx="3">
                  <c:v>Overdue Adv: Sal: over 90 Days</c:v>
                </c:pt>
                <c:pt idx="4">
                  <c:v>Agr: Finance O/S</c:v>
                </c:pt>
              </c:strCache>
            </c:strRef>
          </c:cat>
          <c:val>
            <c:numRef>
              <c:f>Sheet1!$L$20:$L$24</c:f>
              <c:numCache>
                <c:formatCode>General</c:formatCode>
                <c:ptCount val="5"/>
                <c:pt idx="0">
                  <c:v>1080.3738000000001</c:v>
                </c:pt>
                <c:pt idx="1">
                  <c:v>63.0336</c:v>
                </c:pt>
                <c:pt idx="2">
                  <c:v>143.01933333333332</c:v>
                </c:pt>
                <c:pt idx="3">
                  <c:v>10.612666666666668</c:v>
                </c:pt>
                <c:pt idx="4">
                  <c:v>11.629333333333335</c:v>
                </c:pt>
              </c:numCache>
            </c:numRef>
          </c:val>
        </c:ser>
        <c:ser>
          <c:idx val="1"/>
          <c:order val="1"/>
          <c:tx>
            <c:strRef>
              <c:f>Sheet1!$M$1:$M$3</c:f>
              <c:strCache>
                <c:ptCount val="3"/>
                <c:pt idx="0">
                  <c:v>Current</c:v>
                </c:pt>
                <c:pt idx="1">
                  <c:v>Month</c:v>
                </c:pt>
                <c:pt idx="2">
                  <c:v>31.08.2015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Sheet1!$K$20:$K$24</c:f>
              <c:strCache>
                <c:ptCount val="5"/>
                <c:pt idx="0">
                  <c:v>Imports</c:v>
                </c:pt>
                <c:pt idx="1">
                  <c:v>Exports</c:v>
                </c:pt>
                <c:pt idx="2">
                  <c:v>NBP Adv: Sal: O/S</c:v>
                </c:pt>
                <c:pt idx="3">
                  <c:v>Overdue Adv: Sal: over 90 Days</c:v>
                </c:pt>
                <c:pt idx="4">
                  <c:v>Agr: Finance O/S</c:v>
                </c:pt>
              </c:strCache>
            </c:strRef>
          </c:cat>
          <c:val>
            <c:numRef>
              <c:f>Sheet1!$M$20:$M$24</c:f>
              <c:numCache>
                <c:formatCode>0.000</c:formatCode>
                <c:ptCount val="5"/>
                <c:pt idx="0">
                  <c:v>0</c:v>
                </c:pt>
                <c:pt idx="1">
                  <c:v>2.2519999999999998</c:v>
                </c:pt>
                <c:pt idx="2">
                  <c:v>137.208</c:v>
                </c:pt>
                <c:pt idx="3">
                  <c:v>12.362</c:v>
                </c:pt>
                <c:pt idx="4">
                  <c:v>4.75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259254816"/>
        <c:axId val="259280512"/>
      </c:barChart>
      <c:catAx>
        <c:axId val="25927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278832"/>
        <c:crosses val="autoZero"/>
        <c:auto val="1"/>
        <c:lblAlgn val="ctr"/>
        <c:lblOffset val="100"/>
        <c:noMultiLvlLbl val="0"/>
      </c:catAx>
      <c:valAx>
        <c:axId val="259278832"/>
        <c:scaling>
          <c:orientation val="minMax"/>
        </c:scaling>
        <c:delete val="1"/>
        <c:axPos val="l"/>
        <c:numFmt formatCode="0.000" sourceLinked="1"/>
        <c:majorTickMark val="none"/>
        <c:minorTickMark val="none"/>
        <c:tickLblPos val="nextTo"/>
        <c:crossAx val="259276032"/>
        <c:crosses val="autoZero"/>
        <c:crossBetween val="between"/>
      </c:valAx>
      <c:valAx>
        <c:axId val="25928051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59254816"/>
        <c:crosses val="max"/>
        <c:crossBetween val="between"/>
      </c:valAx>
      <c:catAx>
        <c:axId val="259254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928051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7.7558836067298268E-3"/>
          <c:y val="1.0097087872650122E-2"/>
          <c:w val="0.31300783189115072"/>
          <c:h val="3.40779100840809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Sheet1!$O$1:$O$3</c:f>
              <c:strCache>
                <c:ptCount val="3"/>
                <c:pt idx="0">
                  <c:v>Base</c:v>
                </c:pt>
                <c:pt idx="1">
                  <c:v>Variance</c:v>
                </c:pt>
                <c:pt idx="2">
                  <c:v>Amount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Sheet1!$K$29:$K$32</c:f>
              <c:strCache>
                <c:ptCount val="4"/>
                <c:pt idx="0">
                  <c:v>Income</c:v>
                </c:pt>
                <c:pt idx="1">
                  <c:v>Expenditure Excluding Administrative Exp.</c:v>
                </c:pt>
                <c:pt idx="2">
                  <c:v>Personal Expenses</c:v>
                </c:pt>
                <c:pt idx="3">
                  <c:v>Other Expenses</c:v>
                </c:pt>
              </c:strCache>
            </c:strRef>
          </c:cat>
          <c:val>
            <c:numRef>
              <c:f>Sheet1!$O$29:$O$32</c:f>
              <c:numCache>
                <c:formatCode>0.000</c:formatCode>
                <c:ptCount val="4"/>
                <c:pt idx="0">
                  <c:v>345.67500000000001</c:v>
                </c:pt>
                <c:pt idx="1">
                  <c:v>177.08499999999998</c:v>
                </c:pt>
                <c:pt idx="2">
                  <c:v>95.575999999999993</c:v>
                </c:pt>
                <c:pt idx="3">
                  <c:v>40.643000000000001</c:v>
                </c:pt>
              </c:numCache>
            </c:numRef>
          </c:val>
        </c:ser>
        <c:ser>
          <c:idx val="3"/>
          <c:order val="3"/>
          <c:tx>
            <c:strRef>
              <c:f>Sheet1!$P$1:$P$3</c:f>
              <c:strCache>
                <c:ptCount val="3"/>
                <c:pt idx="0">
                  <c:v>Variance</c:v>
                </c:pt>
                <c:pt idx="1">
                  <c:v>With Target</c:v>
                </c:pt>
                <c:pt idx="2">
                  <c:v>Amount +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Sheet1!$K$29:$K$32</c:f>
              <c:strCache>
                <c:ptCount val="4"/>
                <c:pt idx="0">
                  <c:v>Income</c:v>
                </c:pt>
                <c:pt idx="1">
                  <c:v>Expenditure Excluding Administrative Exp.</c:v>
                </c:pt>
                <c:pt idx="2">
                  <c:v>Personal Expenses</c:v>
                </c:pt>
                <c:pt idx="3">
                  <c:v>Other Expenses</c:v>
                </c:pt>
              </c:strCache>
            </c:strRef>
          </c:cat>
          <c:val>
            <c:numRef>
              <c:f>Sheet1!$P$29:$P$32</c:f>
              <c:numCache>
                <c:formatCode>_(* #,##0_);_(* \(#,##0\);_(* ""_);_(@_)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Sheet1!$Q$1:$Q$3</c:f>
              <c:strCache>
                <c:ptCount val="3"/>
                <c:pt idx="0">
                  <c:v>Variance</c:v>
                </c:pt>
                <c:pt idx="1">
                  <c:v>With Target</c:v>
                </c:pt>
                <c:pt idx="2">
                  <c:v>Amount -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1">
                  <a:lumMod val="20000"/>
                  <a:lumOff val="80000"/>
                </a:schemeClr>
              </a:solidFill>
              <a:prstDash val="dash"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6C0D483C-F386-4CE0-91A0-1DED504E964D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{6C0D483C-F386-4CE0-91A0-1DED504E964D}</c15:txfldGUID>
                      <c15:f>Sheet1!$R$29</c15:f>
                      <c15:dlblFieldTableCache>
                        <c:ptCount val="1"/>
                        <c:pt idx="0">
                          <c:v>-17%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416E1BC-6B45-4361-A469-A1F8B8485051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{9416E1BC-6B45-4361-A469-A1F8B8485051}</c15:txfldGUID>
                      <c15:f>Sheet1!$R$30</c15:f>
                      <c15:dlblFieldTableCache>
                        <c:ptCount val="1"/>
                        <c:pt idx="0">
                          <c:v>-20%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D4CF0DE-A56A-4F0D-BCC5-2BEB0C3CBB41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{BD4CF0DE-A56A-4F0D-BCC5-2BEB0C3CBB41}</c15:txfldGUID>
                      <c15:f>Sheet1!$R$31</c15:f>
                      <c15:dlblFieldTableCache>
                        <c:ptCount val="1"/>
                        <c:pt idx="0">
                          <c:v>-17%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17BD76F8-C4C4-4F49-9119-86ACFE1C724D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{17BD76F8-C4C4-4F49-9119-86ACFE1C724D}</c15:txfldGUID>
                      <c15:f>Sheet1!$R$32</c15:f>
                      <c15:dlblFieldTableCache>
                        <c:ptCount val="1"/>
                        <c:pt idx="0">
                          <c:v>-23%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Sheet1!$K$29:$K$32</c:f>
              <c:strCache>
                <c:ptCount val="4"/>
                <c:pt idx="0">
                  <c:v>Income</c:v>
                </c:pt>
                <c:pt idx="1">
                  <c:v>Expenditure Excluding Administrative Exp.</c:v>
                </c:pt>
                <c:pt idx="2">
                  <c:v>Personal Expenses</c:v>
                </c:pt>
                <c:pt idx="3">
                  <c:v>Other Expenses</c:v>
                </c:pt>
              </c:strCache>
            </c:strRef>
          </c:cat>
          <c:val>
            <c:numRef>
              <c:f>Sheet1!$Q$29:$Q$32</c:f>
              <c:numCache>
                <c:formatCode>_(* #,##0_);_(* \(#,##0\);_(* ""_);_(@_)</c:formatCode>
                <c:ptCount val="4"/>
                <c:pt idx="0">
                  <c:v>69.617623049994279</c:v>
                </c:pt>
                <c:pt idx="1">
                  <c:v>45.059266951388906</c:v>
                </c:pt>
                <c:pt idx="2">
                  <c:v>19.690666666666687</c:v>
                </c:pt>
                <c:pt idx="3">
                  <c:v>11.891600000000004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8"/>
        <c:overlap val="100"/>
        <c:axId val="264692352"/>
        <c:axId val="264692912"/>
      </c:barChart>
      <c:barChart>
        <c:barDir val="col"/>
        <c:grouping val="clustered"/>
        <c:varyColors val="0"/>
        <c:ser>
          <c:idx val="0"/>
          <c:order val="0"/>
          <c:tx>
            <c:strRef>
              <c:f>Sheet1!$L$1:$L$3</c:f>
              <c:strCache>
                <c:ptCount val="3"/>
                <c:pt idx="0">
                  <c:v>Proportionate</c:v>
                </c:pt>
                <c:pt idx="1">
                  <c:v>Target</c:v>
                </c:pt>
                <c:pt idx="2">
                  <c:v>31.8.2015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Sheet1!$K$29:$K$32</c:f>
              <c:strCache>
                <c:ptCount val="4"/>
                <c:pt idx="0">
                  <c:v>Income</c:v>
                </c:pt>
                <c:pt idx="1">
                  <c:v>Expenditure Excluding Administrative Exp.</c:v>
                </c:pt>
                <c:pt idx="2">
                  <c:v>Personal Expenses</c:v>
                </c:pt>
                <c:pt idx="3">
                  <c:v>Other Expenses</c:v>
                </c:pt>
              </c:strCache>
            </c:strRef>
          </c:cat>
          <c:val>
            <c:numRef>
              <c:f>Sheet1!$L$29:$L$32</c:f>
              <c:numCache>
                <c:formatCode>General</c:formatCode>
                <c:ptCount val="4"/>
                <c:pt idx="0">
                  <c:v>415.29262304999429</c:v>
                </c:pt>
                <c:pt idx="1">
                  <c:v>222.14426695138889</c:v>
                </c:pt>
                <c:pt idx="2">
                  <c:v>115.26666666666668</c:v>
                </c:pt>
                <c:pt idx="3">
                  <c:v>52.534600000000005</c:v>
                </c:pt>
              </c:numCache>
            </c:numRef>
          </c:val>
        </c:ser>
        <c:ser>
          <c:idx val="1"/>
          <c:order val="1"/>
          <c:tx>
            <c:strRef>
              <c:f>Sheet1!$M$1:$M$3</c:f>
              <c:strCache>
                <c:ptCount val="3"/>
                <c:pt idx="0">
                  <c:v>Current</c:v>
                </c:pt>
                <c:pt idx="1">
                  <c:v>Month</c:v>
                </c:pt>
                <c:pt idx="2">
                  <c:v>31.08.2015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Sheet1!$K$29:$K$32</c:f>
              <c:strCache>
                <c:ptCount val="4"/>
                <c:pt idx="0">
                  <c:v>Income</c:v>
                </c:pt>
                <c:pt idx="1">
                  <c:v>Expenditure Excluding Administrative Exp.</c:v>
                </c:pt>
                <c:pt idx="2">
                  <c:v>Personal Expenses</c:v>
                </c:pt>
                <c:pt idx="3">
                  <c:v>Other Expenses</c:v>
                </c:pt>
              </c:strCache>
            </c:strRef>
          </c:cat>
          <c:val>
            <c:numRef>
              <c:f>Sheet1!$M$29:$M$32</c:f>
              <c:numCache>
                <c:formatCode>0.000</c:formatCode>
                <c:ptCount val="4"/>
                <c:pt idx="0">
                  <c:v>345.67500000000001</c:v>
                </c:pt>
                <c:pt idx="1">
                  <c:v>177.08499999999998</c:v>
                </c:pt>
                <c:pt idx="2">
                  <c:v>95.575999999999993</c:v>
                </c:pt>
                <c:pt idx="3">
                  <c:v>40.643000000000001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268310272"/>
        <c:axId val="268308592"/>
      </c:barChart>
      <c:catAx>
        <c:axId val="26469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692912"/>
        <c:crosses val="autoZero"/>
        <c:auto val="1"/>
        <c:lblAlgn val="ctr"/>
        <c:lblOffset val="100"/>
        <c:noMultiLvlLbl val="0"/>
      </c:catAx>
      <c:valAx>
        <c:axId val="264692912"/>
        <c:scaling>
          <c:orientation val="minMax"/>
        </c:scaling>
        <c:delete val="1"/>
        <c:axPos val="l"/>
        <c:numFmt formatCode="0.000" sourceLinked="1"/>
        <c:majorTickMark val="none"/>
        <c:minorTickMark val="none"/>
        <c:tickLblPos val="nextTo"/>
        <c:crossAx val="264692352"/>
        <c:crosses val="autoZero"/>
        <c:crossBetween val="between"/>
      </c:valAx>
      <c:valAx>
        <c:axId val="26830859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68310272"/>
        <c:crosses val="max"/>
        <c:crossBetween val="between"/>
      </c:valAx>
      <c:catAx>
        <c:axId val="268310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830859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1.0989030000719697E-2"/>
          <c:y val="1.0097087872650122E-2"/>
          <c:w val="0.41029091397283934"/>
          <c:h val="3.40779100840809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>
  <sheetPr codeName="Chart1"/>
  <sheetViews>
    <sheetView tabSelected="1" zoomScale="78" workbookViewId="0" zoomToFit="1"/>
  </sheetViews>
  <pageMargins left="0.7" right="0.7" top="0.75" bottom="0.75" header="0.3" footer="0.3"/>
  <pageSetup orientation="landscape" r:id="rId1"/>
  <drawing r:id="rId2"/>
  <legacyDrawing r:id="rId3"/>
</chartsheet>
</file>

<file path=xl/chartsheets/sheet2.xml><?xml version="1.0" encoding="utf-8"?>
<chart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>
  <sheetPr codeName="Chart2"/>
  <sheetViews>
    <sheetView zoomScale="78" workbookViewId="0" zoomToFit="1"/>
  </sheetViews>
  <pageMargins left="0.7" right="0.7" top="0.75" bottom="0.75" header="0.3" footer="0.3"/>
  <drawing r:id="rId1"/>
  <legacy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>
  <sheetPr codeName="Chart3"/>
  <sheetViews>
    <sheetView zoomScale="78" workbookViewId="0" zoomToFit="1"/>
  </sheetViews>
  <pageMargins left="0.7" right="0.7" top="0.75" bottom="0.75" header="0.3" footer="0.3"/>
  <drawing r:id="rId1"/>
  <legacy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>
  <sheetPr codeName="Chart4"/>
  <sheetViews>
    <sheetView zoomScale="78" workbookViewId="0" zoomToFit="1"/>
  </sheetViews>
  <pageMargins left="0.7" right="0.7" top="0.75" bottom="0.75" header="0.3" footer="0.3"/>
  <drawing r:id="rId1"/>
  <legacy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>
  <sheetPr codeName="Chart5"/>
  <sheetViews>
    <sheetView zoomScale="78" workbookViewId="0" zoomToFit="1"/>
  </sheetViews>
  <pageMargins left="0.7" right="0.7" top="0.75" bottom="0.75" header="0.3" footer="0.3"/>
  <drawing r:id="rId1"/>
  <legacy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33"/>
  <sheetViews>
    <sheetView topLeftCell="K1" workbookViewId="0">
      <pane xSplit="8" ySplit="3" topLeftCell="S4" activePane="bottomRight" state="frozen"/>
      <selection activeCell="K1" sqref="K1"/>
      <selection pane="topRight" activeCell="S1" sqref="S1"/>
      <selection pane="bottomLeft" activeCell="K4" sqref="K4"/>
      <selection pane="bottomRight" activeCell="S1" sqref="S1:S1048576"/>
    </sheetView>
  </sheetViews>
  <sheetFormatPr defaultRowHeight="15" x14ac:dyDescent="0.25"/>
  <cols>
    <col min="1" max="1" width="39.42578125" hidden="1" customWidth="1"/>
    <col min="2" max="4" width="0" hidden="1" customWidth="1"/>
    <col min="5" max="5" width="10.5703125" hidden="1" customWidth="1"/>
    <col min="6" max="10" width="0" hidden="1" customWidth="1"/>
    <col min="11" max="11" width="39.42578125" bestFit="1" customWidth="1"/>
    <col min="12" max="12" width="13.5703125" bestFit="1" customWidth="1"/>
    <col min="14" max="14" width="9.5703125" bestFit="1" customWidth="1"/>
    <col min="16" max="18" width="15.28515625" bestFit="1" customWidth="1"/>
    <col min="19" max="19" width="0" hidden="1" customWidth="1"/>
  </cols>
  <sheetData>
    <row r="1" spans="1:19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</v>
      </c>
      <c r="G1" s="19" t="s">
        <v>5</v>
      </c>
      <c r="H1" s="20"/>
      <c r="I1" s="21"/>
      <c r="J1" s="9"/>
      <c r="K1" s="1" t="s">
        <v>0</v>
      </c>
      <c r="L1" s="2" t="str">
        <f>IF(S1=1,"Base",IF(S1=2,"Corresp:",IF(S1=3,"Proportionate","")))</f>
        <v>Proportionate</v>
      </c>
      <c r="M1" s="2" t="s">
        <v>3</v>
      </c>
      <c r="N1" s="2" t="s">
        <v>5</v>
      </c>
      <c r="O1" s="2" t="s">
        <v>1</v>
      </c>
      <c r="P1" s="11" t="s">
        <v>5</v>
      </c>
      <c r="Q1" s="12" t="s">
        <v>5</v>
      </c>
      <c r="R1" s="13" t="s">
        <v>5</v>
      </c>
      <c r="S1">
        <v>3</v>
      </c>
    </row>
    <row r="2" spans="1:19" x14ac:dyDescent="0.25">
      <c r="A2" s="3"/>
      <c r="B2" s="2" t="s">
        <v>7</v>
      </c>
      <c r="C2" s="2" t="s">
        <v>8</v>
      </c>
      <c r="D2" s="2" t="s">
        <v>8</v>
      </c>
      <c r="E2" s="2" t="s">
        <v>6</v>
      </c>
      <c r="F2" s="2" t="s">
        <v>5</v>
      </c>
      <c r="G2" s="19" t="s">
        <v>9</v>
      </c>
      <c r="H2" s="20"/>
      <c r="I2" s="21"/>
      <c r="J2" s="10"/>
      <c r="K2" s="3"/>
      <c r="L2" s="2" t="str">
        <f>IF(S1=1,"",IF(S1=2,"Month",IF(S1=3,"Target","")))</f>
        <v>Target</v>
      </c>
      <c r="M2" s="2" t="s">
        <v>8</v>
      </c>
      <c r="N2" s="2"/>
      <c r="O2" s="2" t="s">
        <v>5</v>
      </c>
      <c r="P2" s="11" t="str">
        <f>IF($S$1=1,"With Base",IF($S$1=2,"With Corresp Month",IF($S$1=3,"With Target","")))</f>
        <v>With Target</v>
      </c>
      <c r="Q2" s="11" t="str">
        <f>IF($S$1=1,"With Base",IF($S$1=2,"With Corresp Month",IF($S$1=3,"With Target","")))</f>
        <v>With Target</v>
      </c>
      <c r="R2" s="11" t="str">
        <f>IF($S$1=1,"With Base",IF($S$1=2,"With Corresp Month",IF($S$1=3,"With Target","")))</f>
        <v>With Target</v>
      </c>
    </row>
    <row r="3" spans="1:19" x14ac:dyDescent="0.25">
      <c r="A3" s="4"/>
      <c r="B3" s="2" t="s">
        <v>10</v>
      </c>
      <c r="C3" s="2" t="s">
        <v>11</v>
      </c>
      <c r="D3" s="2" t="s">
        <v>12</v>
      </c>
      <c r="E3" s="2" t="s">
        <v>12</v>
      </c>
      <c r="F3" s="2" t="s">
        <v>14</v>
      </c>
      <c r="G3" s="2" t="s">
        <v>44</v>
      </c>
      <c r="H3" s="2" t="s">
        <v>45</v>
      </c>
      <c r="I3" s="2" t="s">
        <v>13</v>
      </c>
      <c r="J3" s="4"/>
      <c r="K3" s="4"/>
      <c r="L3" s="2" t="str">
        <f>IF($S$1=1,"31.12.2014",IF($S$1=2,"31.8.2014",IF($S$1,"31.8.2015","")))</f>
        <v>31.8.2015</v>
      </c>
      <c r="M3" s="2" t="s">
        <v>12</v>
      </c>
      <c r="N3" s="2" t="s">
        <v>14</v>
      </c>
      <c r="O3" s="2" t="s">
        <v>14</v>
      </c>
      <c r="P3" s="2" t="s">
        <v>44</v>
      </c>
      <c r="Q3" s="2" t="s">
        <v>45</v>
      </c>
      <c r="R3" s="2" t="s">
        <v>13</v>
      </c>
    </row>
    <row r="4" spans="1:19" x14ac:dyDescent="0.25">
      <c r="A4" s="5" t="s">
        <v>15</v>
      </c>
      <c r="B4" s="6">
        <v>6266.4949999999999</v>
      </c>
      <c r="C4" s="6">
        <v>0</v>
      </c>
      <c r="D4" s="6">
        <v>8359.8739999999998</v>
      </c>
      <c r="E4" s="6">
        <v>6389.1091277222222</v>
      </c>
      <c r="F4" s="6">
        <f>MIN(B4,D4)</f>
        <v>6266.4949999999999</v>
      </c>
      <c r="G4" s="6">
        <f>IF(D4&gt;=B4,D4-B4,"")</f>
        <v>2093.3789999999999</v>
      </c>
      <c r="H4" s="7" t="str">
        <f>IF(D4&lt;B4,D4-B4,"")</f>
        <v/>
      </c>
      <c r="I4" s="8">
        <f>IF(G4="",H4/B4,G4/B4)</f>
        <v>0.33405899150960783</v>
      </c>
      <c r="J4" s="8"/>
      <c r="K4" s="5" t="s">
        <v>15</v>
      </c>
      <c r="L4">
        <f t="shared" ref="L4:L32" si="0">IF($S$1=1,B4,IF($S$1=2,C4,IF($S$1=3,E4,"")))</f>
        <v>6389.1091277222222</v>
      </c>
      <c r="M4" s="6">
        <v>8359.8739999999998</v>
      </c>
      <c r="N4" s="14">
        <f>M4-L4</f>
        <v>1970.7648722777776</v>
      </c>
      <c r="O4" s="6">
        <f>MIN(L4,M4)</f>
        <v>6389.1091277222222</v>
      </c>
      <c r="P4" s="15">
        <f>IF(N4&gt;=0,N4,"")</f>
        <v>1970.7648722777776</v>
      </c>
      <c r="Q4" s="16" t="str">
        <f>IF(N4&lt;0,ABS(N4),"")</f>
        <v/>
      </c>
      <c r="R4" s="18">
        <f>IF(L4=0,0,N4/L4)</f>
        <v>0.30845691204845233</v>
      </c>
    </row>
    <row r="5" spans="1:19" x14ac:dyDescent="0.25">
      <c r="A5" s="5" t="s">
        <v>16</v>
      </c>
      <c r="B5" s="6">
        <v>5407.5510000000004</v>
      </c>
      <c r="C5" s="6">
        <v>3934.1880000000001</v>
      </c>
      <c r="D5" s="6">
        <v>4160.8440000000001</v>
      </c>
      <c r="E5" s="6">
        <v>5387.4560903888887</v>
      </c>
      <c r="F5" s="6">
        <f t="shared" ref="F5:F32" si="1">MIN(B5,D5)</f>
        <v>4160.8440000000001</v>
      </c>
      <c r="G5" s="6" t="str">
        <f t="shared" ref="G5:G32" si="2">IF(D5&gt;=B5,D5-B5,"")</f>
        <v/>
      </c>
      <c r="H5" s="7">
        <f t="shared" ref="H5:H32" si="3">IF(D5&lt;B5,D5-B5,"")</f>
        <v>-1246.7070000000003</v>
      </c>
      <c r="I5" s="8">
        <f t="shared" ref="I5:I32" si="4">IF(G5="",H5/B5,G5/B5)</f>
        <v>-0.23054928192078081</v>
      </c>
      <c r="J5" s="8"/>
      <c r="K5" s="5" t="s">
        <v>16</v>
      </c>
      <c r="L5">
        <f t="shared" si="0"/>
        <v>5387.4560903888887</v>
      </c>
      <c r="M5" s="6">
        <v>4160.8440000000001</v>
      </c>
      <c r="N5" s="14">
        <f t="shared" ref="N5:N32" si="5">M5-L5</f>
        <v>-1226.6120903888886</v>
      </c>
      <c r="O5" s="6">
        <f t="shared" ref="O5:O32" si="6">MIN(L5,M5)</f>
        <v>4160.8440000000001</v>
      </c>
      <c r="P5" s="15" t="str">
        <f t="shared" ref="P5:P32" si="7">IF(N5&gt;=0,N5,"")</f>
        <v/>
      </c>
      <c r="Q5" s="16">
        <f t="shared" ref="Q5:Q32" si="8">IF(N5&lt;0,ABS(N5),"")</f>
        <v>1226.6120903888886</v>
      </c>
      <c r="R5" s="18">
        <f t="shared" ref="R5:R32" si="9">IF(L5=0,0,N5/L5)</f>
        <v>-0.22767927381851696</v>
      </c>
    </row>
    <row r="6" spans="1:19" x14ac:dyDescent="0.25">
      <c r="A6" s="5" t="s">
        <v>17</v>
      </c>
      <c r="B6" s="6">
        <v>5433.8267692307691</v>
      </c>
      <c r="C6" s="6">
        <v>5482.2396666666664</v>
      </c>
      <c r="D6" s="6">
        <v>5791.8329211455548</v>
      </c>
      <c r="E6" s="6">
        <v>5862.5331629228385</v>
      </c>
      <c r="F6" s="6">
        <f t="shared" si="1"/>
        <v>5433.8267692307691</v>
      </c>
      <c r="G6" s="6">
        <f t="shared" si="2"/>
        <v>358.00615191478573</v>
      </c>
      <c r="H6" s="7" t="str">
        <f t="shared" si="3"/>
        <v/>
      </c>
      <c r="I6" s="8">
        <f t="shared" si="4"/>
        <v>6.5884719391867227E-2</v>
      </c>
      <c r="J6" s="8"/>
      <c r="K6" s="5" t="s">
        <v>17</v>
      </c>
      <c r="L6">
        <f t="shared" si="0"/>
        <v>5862.5331629228385</v>
      </c>
      <c r="M6" s="6">
        <v>5791.8329211455548</v>
      </c>
      <c r="N6" s="14">
        <f t="shared" si="5"/>
        <v>-70.700241777283736</v>
      </c>
      <c r="O6" s="6">
        <f t="shared" si="6"/>
        <v>5791.8329211455548</v>
      </c>
      <c r="P6" s="15" t="str">
        <f t="shared" si="7"/>
        <v/>
      </c>
      <c r="Q6" s="16">
        <f t="shared" si="8"/>
        <v>70.700241777283736</v>
      </c>
      <c r="R6" s="18">
        <f t="shared" si="9"/>
        <v>-1.2059674514836392E-2</v>
      </c>
    </row>
    <row r="7" spans="1:19" x14ac:dyDescent="0.25">
      <c r="A7" s="5" t="s">
        <v>18</v>
      </c>
      <c r="B7" s="6">
        <v>6266.4949999999999</v>
      </c>
      <c r="C7" s="6">
        <v>4908.91</v>
      </c>
      <c r="D7" s="6">
        <v>8776.6949999999997</v>
      </c>
      <c r="E7" s="6">
        <v>6389.1091277222222</v>
      </c>
      <c r="F7" s="6">
        <f t="shared" si="1"/>
        <v>6266.4949999999999</v>
      </c>
      <c r="G7" s="6">
        <f t="shared" si="2"/>
        <v>2510.1999999999998</v>
      </c>
      <c r="H7" s="7" t="str">
        <f t="shared" si="3"/>
        <v/>
      </c>
      <c r="I7" s="8">
        <f t="shared" si="4"/>
        <v>0.40057480297997522</v>
      </c>
      <c r="J7" s="8"/>
      <c r="K7" s="5" t="s">
        <v>18</v>
      </c>
      <c r="L7">
        <f t="shared" si="0"/>
        <v>6389.1091277222222</v>
      </c>
      <c r="M7" s="6">
        <v>8776.6949999999997</v>
      </c>
      <c r="N7" s="14">
        <f t="shared" si="5"/>
        <v>2387.5858722777775</v>
      </c>
      <c r="O7" s="6">
        <f t="shared" si="6"/>
        <v>6389.1091277222222</v>
      </c>
      <c r="P7" s="15">
        <f t="shared" si="7"/>
        <v>2387.5858722777775</v>
      </c>
      <c r="Q7" s="16" t="str">
        <f t="shared" si="8"/>
        <v/>
      </c>
      <c r="R7" s="18">
        <f t="shared" si="9"/>
        <v>0.37369621093464944</v>
      </c>
    </row>
    <row r="8" spans="1:19" x14ac:dyDescent="0.25">
      <c r="A8" s="5" t="s">
        <v>19</v>
      </c>
      <c r="B8" s="6">
        <v>2280</v>
      </c>
      <c r="C8" s="6">
        <v>20</v>
      </c>
      <c r="D8" s="6">
        <v>41</v>
      </c>
      <c r="E8" s="6">
        <v>190</v>
      </c>
      <c r="F8" s="6">
        <f t="shared" si="1"/>
        <v>41</v>
      </c>
      <c r="G8" s="6" t="str">
        <f t="shared" si="2"/>
        <v/>
      </c>
      <c r="H8" s="7">
        <f t="shared" si="3"/>
        <v>-2239</v>
      </c>
      <c r="I8" s="8">
        <f t="shared" si="4"/>
        <v>-0.98201754385964912</v>
      </c>
      <c r="J8" s="8"/>
      <c r="K8" s="5" t="s">
        <v>19</v>
      </c>
      <c r="L8">
        <f t="shared" si="0"/>
        <v>190</v>
      </c>
      <c r="M8" s="6">
        <v>41</v>
      </c>
      <c r="N8" s="14">
        <f t="shared" si="5"/>
        <v>-149</v>
      </c>
      <c r="O8" s="6">
        <f t="shared" si="6"/>
        <v>41</v>
      </c>
      <c r="P8" s="15" t="str">
        <f t="shared" si="7"/>
        <v/>
      </c>
      <c r="Q8" s="16">
        <f t="shared" si="8"/>
        <v>149</v>
      </c>
      <c r="R8" s="18">
        <f t="shared" si="9"/>
        <v>-0.78421052631578947</v>
      </c>
    </row>
    <row r="9" spans="1:19" x14ac:dyDescent="0.25">
      <c r="A9" s="5" t="s">
        <v>20</v>
      </c>
      <c r="B9" s="6">
        <v>157</v>
      </c>
      <c r="C9" s="6">
        <v>340</v>
      </c>
      <c r="D9" s="6">
        <v>263</v>
      </c>
      <c r="E9" s="6">
        <v>2280</v>
      </c>
      <c r="F9" s="6">
        <f t="shared" si="1"/>
        <v>157</v>
      </c>
      <c r="G9" s="6">
        <f t="shared" si="2"/>
        <v>106</v>
      </c>
      <c r="H9" s="7" t="str">
        <f t="shared" si="3"/>
        <v/>
      </c>
      <c r="I9" s="8">
        <f t="shared" si="4"/>
        <v>0.67515923566878977</v>
      </c>
      <c r="J9" s="8"/>
      <c r="K9" s="5" t="s">
        <v>20</v>
      </c>
      <c r="L9">
        <f t="shared" si="0"/>
        <v>2280</v>
      </c>
      <c r="M9" s="6">
        <v>263</v>
      </c>
      <c r="N9" s="14">
        <f t="shared" si="5"/>
        <v>-2017</v>
      </c>
      <c r="O9" s="6">
        <f t="shared" si="6"/>
        <v>263</v>
      </c>
      <c r="P9" s="15" t="str">
        <f t="shared" si="7"/>
        <v/>
      </c>
      <c r="Q9" s="16">
        <f t="shared" si="8"/>
        <v>2017</v>
      </c>
      <c r="R9" s="18">
        <f t="shared" si="9"/>
        <v>-0.88464912280701757</v>
      </c>
    </row>
    <row r="10" spans="1:19" x14ac:dyDescent="0.25">
      <c r="A10" s="5" t="s">
        <v>21</v>
      </c>
      <c r="B10" s="6">
        <v>0</v>
      </c>
      <c r="C10" s="6">
        <v>0</v>
      </c>
      <c r="D10" s="6">
        <v>0</v>
      </c>
      <c r="E10" s="6">
        <v>0</v>
      </c>
      <c r="F10" s="6">
        <f t="shared" si="1"/>
        <v>0</v>
      </c>
      <c r="G10" s="6">
        <f t="shared" si="2"/>
        <v>0</v>
      </c>
      <c r="H10" s="7">
        <v>0</v>
      </c>
      <c r="I10" s="8">
        <v>0</v>
      </c>
      <c r="J10" s="8"/>
      <c r="K10" s="5" t="s">
        <v>21</v>
      </c>
      <c r="L10">
        <f t="shared" si="0"/>
        <v>0</v>
      </c>
      <c r="M10" s="6">
        <v>0</v>
      </c>
      <c r="N10" s="14">
        <f t="shared" si="5"/>
        <v>0</v>
      </c>
      <c r="O10" s="6">
        <f t="shared" si="6"/>
        <v>0</v>
      </c>
      <c r="P10" s="15">
        <f t="shared" si="7"/>
        <v>0</v>
      </c>
      <c r="Q10" s="16" t="str">
        <f t="shared" si="8"/>
        <v/>
      </c>
      <c r="R10" s="18">
        <f t="shared" si="9"/>
        <v>0</v>
      </c>
    </row>
    <row r="11" spans="1:19" x14ac:dyDescent="0.25">
      <c r="A11" s="5" t="s">
        <v>22</v>
      </c>
      <c r="B11" s="6">
        <v>-26.512000000000036</v>
      </c>
      <c r="C11" s="6">
        <v>-13.201999999999984</v>
      </c>
      <c r="D11" s="6">
        <v>32.36953931</v>
      </c>
      <c r="E11" s="6">
        <v>25.347089431938741</v>
      </c>
      <c r="F11" s="6">
        <f t="shared" si="1"/>
        <v>-26.512000000000036</v>
      </c>
      <c r="G11" s="6">
        <f t="shared" si="2"/>
        <v>58.881539310000036</v>
      </c>
      <c r="H11" s="7" t="str">
        <f t="shared" si="3"/>
        <v/>
      </c>
      <c r="I11" s="8">
        <f t="shared" si="4"/>
        <v>-2.2209391713186464</v>
      </c>
      <c r="J11" s="8"/>
      <c r="K11" s="5" t="s">
        <v>22</v>
      </c>
      <c r="L11">
        <f t="shared" si="0"/>
        <v>25.347089431938741</v>
      </c>
      <c r="M11" s="6">
        <v>32.36953931</v>
      </c>
      <c r="N11" s="14">
        <f t="shared" si="5"/>
        <v>7.0224498780612592</v>
      </c>
      <c r="O11" s="6">
        <f t="shared" si="6"/>
        <v>25.347089431938741</v>
      </c>
      <c r="P11" s="15">
        <f t="shared" si="7"/>
        <v>7.0224498780612592</v>
      </c>
      <c r="Q11" s="16" t="str">
        <f t="shared" si="8"/>
        <v/>
      </c>
      <c r="R11" s="18">
        <f t="shared" si="9"/>
        <v>0.27705152881232126</v>
      </c>
    </row>
    <row r="12" spans="1:19" x14ac:dyDescent="0.25">
      <c r="A12" s="5" t="s">
        <v>23</v>
      </c>
      <c r="B12" s="6">
        <v>1220.9970000000003</v>
      </c>
      <c r="C12" s="6">
        <v>1135.671</v>
      </c>
      <c r="D12" s="6">
        <v>1224.3410000000001</v>
      </c>
      <c r="E12" s="6">
        <v>1281.4566666666667</v>
      </c>
      <c r="F12" s="6">
        <f t="shared" si="1"/>
        <v>1220.9970000000003</v>
      </c>
      <c r="G12" s="6">
        <f t="shared" si="2"/>
        <v>3.3439999999998236</v>
      </c>
      <c r="H12" s="7" t="str">
        <f t="shared" si="3"/>
        <v/>
      </c>
      <c r="I12" s="8">
        <f t="shared" si="4"/>
        <v>2.738745467842937E-3</v>
      </c>
      <c r="J12" s="8"/>
      <c r="K12" s="5" t="s">
        <v>23</v>
      </c>
      <c r="L12">
        <f t="shared" si="0"/>
        <v>1281.4566666666667</v>
      </c>
      <c r="M12" s="6">
        <v>1224.3410000000001</v>
      </c>
      <c r="N12" s="14">
        <f t="shared" si="5"/>
        <v>-57.115666666666584</v>
      </c>
      <c r="O12" s="6">
        <f t="shared" si="6"/>
        <v>1224.3410000000001</v>
      </c>
      <c r="P12" s="15" t="str">
        <f t="shared" si="7"/>
        <v/>
      </c>
      <c r="Q12" s="16">
        <f t="shared" si="8"/>
        <v>57.115666666666584</v>
      </c>
      <c r="R12" s="8">
        <f t="shared" si="9"/>
        <v>-4.4570891979700121E-2</v>
      </c>
    </row>
    <row r="13" spans="1:19" x14ac:dyDescent="0.25">
      <c r="A13" s="5" t="s">
        <v>24</v>
      </c>
      <c r="B13" s="6">
        <v>0</v>
      </c>
      <c r="C13" s="6">
        <v>0</v>
      </c>
      <c r="D13" s="6">
        <v>0</v>
      </c>
      <c r="E13" s="6">
        <v>0</v>
      </c>
      <c r="F13" s="6">
        <f t="shared" si="1"/>
        <v>0</v>
      </c>
      <c r="G13" s="6">
        <f t="shared" si="2"/>
        <v>0</v>
      </c>
      <c r="H13" s="7" t="str">
        <f t="shared" si="3"/>
        <v/>
      </c>
      <c r="I13" s="8">
        <v>0</v>
      </c>
      <c r="J13" s="8"/>
      <c r="K13" s="5" t="s">
        <v>24</v>
      </c>
      <c r="L13">
        <f t="shared" si="0"/>
        <v>0</v>
      </c>
      <c r="M13" s="6">
        <v>0</v>
      </c>
      <c r="N13" s="14">
        <f t="shared" si="5"/>
        <v>0</v>
      </c>
      <c r="O13" s="6">
        <f t="shared" si="6"/>
        <v>0</v>
      </c>
      <c r="P13" s="15">
        <f t="shared" si="7"/>
        <v>0</v>
      </c>
      <c r="Q13" s="16" t="str">
        <f t="shared" si="8"/>
        <v/>
      </c>
      <c r="R13" s="18">
        <f t="shared" si="9"/>
        <v>0</v>
      </c>
    </row>
    <row r="14" spans="1:19" x14ac:dyDescent="0.25">
      <c r="A14" s="5" t="s">
        <v>25</v>
      </c>
      <c r="B14" s="6">
        <v>361.96300000000002</v>
      </c>
      <c r="C14" s="6">
        <v>365.63200000000001</v>
      </c>
      <c r="D14" s="6">
        <v>352.93899999999996</v>
      </c>
      <c r="E14" s="6">
        <v>280.12166666666661</v>
      </c>
      <c r="F14" s="6">
        <f t="shared" si="1"/>
        <v>352.93899999999996</v>
      </c>
      <c r="G14" s="6" t="str">
        <f t="shared" si="2"/>
        <v/>
      </c>
      <c r="H14" s="7">
        <f t="shared" si="3"/>
        <v>-9.0240000000000578</v>
      </c>
      <c r="I14" s="8">
        <f t="shared" si="4"/>
        <v>-2.4930724963601412E-2</v>
      </c>
      <c r="J14" s="8"/>
      <c r="K14" s="5" t="s">
        <v>25</v>
      </c>
      <c r="L14">
        <f t="shared" si="0"/>
        <v>280.12166666666661</v>
      </c>
      <c r="M14" s="6">
        <v>352.93899999999996</v>
      </c>
      <c r="N14" s="14">
        <f t="shared" si="5"/>
        <v>72.817333333333352</v>
      </c>
      <c r="O14" s="6">
        <f t="shared" si="6"/>
        <v>280.12166666666661</v>
      </c>
      <c r="P14" s="15">
        <f t="shared" si="7"/>
        <v>72.817333333333352</v>
      </c>
      <c r="Q14" s="16" t="str">
        <f t="shared" si="8"/>
        <v/>
      </c>
      <c r="R14" s="18">
        <f t="shared" si="9"/>
        <v>0.25994895075354174</v>
      </c>
    </row>
    <row r="15" spans="1:19" x14ac:dyDescent="0.25">
      <c r="A15" s="5" t="s">
        <v>26</v>
      </c>
      <c r="B15" s="6">
        <v>4252.1737499999999</v>
      </c>
      <c r="C15" s="6">
        <v>389.19399999999996</v>
      </c>
      <c r="D15" s="6">
        <v>337.64073760999997</v>
      </c>
      <c r="E15" s="6">
        <v>4677.3911249999992</v>
      </c>
      <c r="F15" s="6">
        <f t="shared" si="1"/>
        <v>337.64073760999997</v>
      </c>
      <c r="G15" s="6" t="str">
        <f t="shared" si="2"/>
        <v/>
      </c>
      <c r="H15" s="7">
        <f t="shared" si="3"/>
        <v>-3914.5330123899998</v>
      </c>
      <c r="I15" s="8">
        <f t="shared" si="4"/>
        <v>-0.92059573350924329</v>
      </c>
      <c r="J15" s="8"/>
      <c r="K15" s="5" t="s">
        <v>26</v>
      </c>
      <c r="L15">
        <f t="shared" si="0"/>
        <v>4677.3911249999992</v>
      </c>
      <c r="M15" s="6">
        <v>337.64073760999997</v>
      </c>
      <c r="N15" s="14">
        <f t="shared" si="5"/>
        <v>-4339.7503873899996</v>
      </c>
      <c r="O15" s="6">
        <f t="shared" si="6"/>
        <v>337.64073760999997</v>
      </c>
      <c r="P15" s="15" t="str">
        <f t="shared" si="7"/>
        <v/>
      </c>
      <c r="Q15" s="16">
        <f t="shared" si="8"/>
        <v>4339.7503873899996</v>
      </c>
      <c r="R15" s="18">
        <f t="shared" si="9"/>
        <v>-0.92781430319022129</v>
      </c>
    </row>
    <row r="16" spans="1:19" x14ac:dyDescent="0.25">
      <c r="A16" s="5" t="s">
        <v>27</v>
      </c>
      <c r="B16" s="6">
        <v>103.71600000000001</v>
      </c>
      <c r="C16" s="6">
        <v>68.13300000000001</v>
      </c>
      <c r="D16" s="6">
        <v>75.643999999999991</v>
      </c>
      <c r="E16" s="6">
        <v>88.603333333333339</v>
      </c>
      <c r="F16" s="6">
        <f t="shared" si="1"/>
        <v>75.643999999999991</v>
      </c>
      <c r="G16" s="6" t="str">
        <f t="shared" si="2"/>
        <v/>
      </c>
      <c r="H16" s="7">
        <f t="shared" si="3"/>
        <v>-28.072000000000017</v>
      </c>
      <c r="I16" s="8">
        <f t="shared" si="4"/>
        <v>-0.27066219291141208</v>
      </c>
      <c r="J16" s="8"/>
      <c r="K16" s="5" t="s">
        <v>27</v>
      </c>
      <c r="L16">
        <f t="shared" si="0"/>
        <v>88.603333333333339</v>
      </c>
      <c r="M16" s="6">
        <v>75.643999999999991</v>
      </c>
      <c r="N16" s="14">
        <f t="shared" si="5"/>
        <v>-12.959333333333348</v>
      </c>
      <c r="O16" s="6">
        <f t="shared" si="6"/>
        <v>75.643999999999991</v>
      </c>
      <c r="P16" s="15" t="str">
        <f t="shared" si="7"/>
        <v/>
      </c>
      <c r="Q16" s="16">
        <f t="shared" si="8"/>
        <v>12.959333333333348</v>
      </c>
      <c r="R16" s="18">
        <f t="shared" si="9"/>
        <v>-0.14626236785673993</v>
      </c>
    </row>
    <row r="17" spans="1:18" x14ac:dyDescent="0.25">
      <c r="A17" s="5" t="s">
        <v>28</v>
      </c>
      <c r="B17" s="6">
        <v>25.082000000000001</v>
      </c>
      <c r="C17" s="6">
        <v>6.8319999999999999</v>
      </c>
      <c r="D17" s="6">
        <v>33.171999999999997</v>
      </c>
      <c r="E17" s="6">
        <v>18.393466666666669</v>
      </c>
      <c r="F17" s="6">
        <f t="shared" si="1"/>
        <v>25.082000000000001</v>
      </c>
      <c r="G17" s="6">
        <f t="shared" si="2"/>
        <v>8.0899999999999963</v>
      </c>
      <c r="H17" s="7" t="str">
        <f t="shared" si="3"/>
        <v/>
      </c>
      <c r="I17" s="8">
        <f t="shared" si="4"/>
        <v>0.32254206203652008</v>
      </c>
      <c r="J17" s="8"/>
      <c r="K17" s="5" t="s">
        <v>28</v>
      </c>
      <c r="L17">
        <f t="shared" si="0"/>
        <v>18.393466666666669</v>
      </c>
      <c r="M17" s="6">
        <v>33.171999999999997</v>
      </c>
      <c r="N17" s="14">
        <f t="shared" si="5"/>
        <v>14.778533333333328</v>
      </c>
      <c r="O17" s="6">
        <f t="shared" si="6"/>
        <v>18.393466666666669</v>
      </c>
      <c r="P17" s="15">
        <f t="shared" si="7"/>
        <v>14.778533333333328</v>
      </c>
      <c r="Q17" s="16" t="str">
        <f t="shared" si="8"/>
        <v/>
      </c>
      <c r="R17" s="18">
        <f t="shared" si="9"/>
        <v>0.80346644823161817</v>
      </c>
    </row>
    <row r="18" spans="1:18" x14ac:dyDescent="0.25">
      <c r="A18" s="5" t="s">
        <v>29</v>
      </c>
      <c r="B18" s="6">
        <v>0.46765950483202856</v>
      </c>
      <c r="C18" s="6">
        <v>0.45019240133302296</v>
      </c>
      <c r="D18" s="6">
        <v>0.30679659430275508</v>
      </c>
      <c r="E18" s="6">
        <v>0.37312554501983897</v>
      </c>
      <c r="F18" s="6">
        <f t="shared" si="1"/>
        <v>0.30679659430275508</v>
      </c>
      <c r="G18" s="6" t="str">
        <f t="shared" si="2"/>
        <v/>
      </c>
      <c r="H18" s="7">
        <f t="shared" si="3"/>
        <v>-0.16086291052927348</v>
      </c>
      <c r="I18" s="8">
        <f t="shared" si="4"/>
        <v>-0.34397442769189812</v>
      </c>
      <c r="J18" s="8"/>
      <c r="K18" s="5" t="s">
        <v>29</v>
      </c>
      <c r="L18">
        <f t="shared" si="0"/>
        <v>0.37312554501983897</v>
      </c>
      <c r="M18" s="6">
        <v>0.30679659430275508</v>
      </c>
      <c r="N18" s="14">
        <f t="shared" si="5"/>
        <v>-6.632895071708389E-2</v>
      </c>
      <c r="O18" s="6">
        <f t="shared" si="6"/>
        <v>0.30679659430275508</v>
      </c>
      <c r="P18" s="15" t="str">
        <f t="shared" si="7"/>
        <v/>
      </c>
      <c r="Q18" s="16">
        <f t="shared" si="8"/>
        <v>6.632895071708389E-2</v>
      </c>
      <c r="R18" s="18">
        <f t="shared" si="9"/>
        <v>-0.1777657724119564</v>
      </c>
    </row>
    <row r="19" spans="1:18" x14ac:dyDescent="0.25">
      <c r="A19" s="5" t="s">
        <v>30</v>
      </c>
      <c r="B19" s="6">
        <v>0.36029260368930105</v>
      </c>
      <c r="C19" s="6">
        <v>0.3032710583161099</v>
      </c>
      <c r="D19" s="6">
        <v>0.26046597949500777</v>
      </c>
      <c r="E19" s="6">
        <v>0.29487225093083114</v>
      </c>
      <c r="F19" s="6">
        <f t="shared" si="1"/>
        <v>0.26046597949500777</v>
      </c>
      <c r="G19" s="6" t="str">
        <f t="shared" si="2"/>
        <v/>
      </c>
      <c r="H19" s="7">
        <f t="shared" si="3"/>
        <v>-9.9826624194293279E-2</v>
      </c>
      <c r="I19" s="8">
        <f t="shared" si="4"/>
        <v>-0.27707097834397659</v>
      </c>
      <c r="J19" s="8"/>
      <c r="K19" s="5" t="s">
        <v>30</v>
      </c>
      <c r="L19">
        <f t="shared" si="0"/>
        <v>0.29487225093083114</v>
      </c>
      <c r="M19" s="6">
        <v>0.26046597949500777</v>
      </c>
      <c r="N19" s="14">
        <f t="shared" si="5"/>
        <v>-3.4406271435823366E-2</v>
      </c>
      <c r="O19" s="6">
        <f t="shared" si="6"/>
        <v>0.26046597949500777</v>
      </c>
      <c r="P19" s="15" t="str">
        <f t="shared" si="7"/>
        <v/>
      </c>
      <c r="Q19" s="16">
        <f t="shared" si="8"/>
        <v>3.4406271435823366E-2</v>
      </c>
      <c r="R19" s="18">
        <f t="shared" si="9"/>
        <v>-0.11668195744839389</v>
      </c>
    </row>
    <row r="20" spans="1:18" x14ac:dyDescent="0.25">
      <c r="A20" s="5" t="s">
        <v>31</v>
      </c>
      <c r="B20" s="6">
        <v>1473.2370000000001</v>
      </c>
      <c r="C20" s="6">
        <v>1473.2370000000001</v>
      </c>
      <c r="D20" s="6">
        <v>0</v>
      </c>
      <c r="E20" s="6">
        <v>1080.3738000000001</v>
      </c>
      <c r="F20" s="6">
        <f t="shared" si="1"/>
        <v>0</v>
      </c>
      <c r="G20" s="6" t="str">
        <f t="shared" si="2"/>
        <v/>
      </c>
      <c r="H20" s="7">
        <f t="shared" si="3"/>
        <v>-1473.2370000000001</v>
      </c>
      <c r="I20" s="8">
        <f t="shared" si="4"/>
        <v>-1</v>
      </c>
      <c r="J20" s="8"/>
      <c r="K20" s="5" t="s">
        <v>31</v>
      </c>
      <c r="L20">
        <f t="shared" si="0"/>
        <v>1080.3738000000001</v>
      </c>
      <c r="M20" s="6">
        <v>0</v>
      </c>
      <c r="N20" s="14">
        <f t="shared" si="5"/>
        <v>-1080.3738000000001</v>
      </c>
      <c r="O20" s="6">
        <f t="shared" si="6"/>
        <v>0</v>
      </c>
      <c r="P20" s="15" t="str">
        <f t="shared" si="7"/>
        <v/>
      </c>
      <c r="Q20" s="16">
        <f t="shared" si="8"/>
        <v>1080.3738000000001</v>
      </c>
      <c r="R20" s="18">
        <f t="shared" si="9"/>
        <v>-1</v>
      </c>
    </row>
    <row r="21" spans="1:18" x14ac:dyDescent="0.25">
      <c r="A21" s="5" t="s">
        <v>32</v>
      </c>
      <c r="B21" s="6">
        <v>78.792000000000002</v>
      </c>
      <c r="C21" s="6">
        <v>76.043999999999997</v>
      </c>
      <c r="D21" s="6">
        <v>2.2519999999999998</v>
      </c>
      <c r="E21" s="6">
        <v>63.0336</v>
      </c>
      <c r="F21" s="6">
        <f t="shared" si="1"/>
        <v>2.2519999999999998</v>
      </c>
      <c r="G21" s="6" t="str">
        <f t="shared" si="2"/>
        <v/>
      </c>
      <c r="H21" s="7">
        <f t="shared" si="3"/>
        <v>-76.540000000000006</v>
      </c>
      <c r="I21" s="8">
        <f t="shared" si="4"/>
        <v>-0.97141841811351415</v>
      </c>
      <c r="J21" s="8"/>
      <c r="K21" s="5" t="s">
        <v>32</v>
      </c>
      <c r="L21">
        <f t="shared" si="0"/>
        <v>63.0336</v>
      </c>
      <c r="M21" s="6">
        <v>2.2519999999999998</v>
      </c>
      <c r="N21" s="14">
        <f t="shared" si="5"/>
        <v>-60.781599999999997</v>
      </c>
      <c r="O21" s="6">
        <f t="shared" si="6"/>
        <v>2.2519999999999998</v>
      </c>
      <c r="P21" s="15" t="str">
        <f t="shared" si="7"/>
        <v/>
      </c>
      <c r="Q21" s="16">
        <f t="shared" si="8"/>
        <v>60.781599999999997</v>
      </c>
      <c r="R21" s="18">
        <f t="shared" si="9"/>
        <v>-0.96427302264189252</v>
      </c>
    </row>
    <row r="22" spans="1:18" x14ac:dyDescent="0.25">
      <c r="A22" s="5" t="s">
        <v>33</v>
      </c>
      <c r="B22" s="6">
        <v>128.208</v>
      </c>
      <c r="C22" s="6">
        <v>116.77300000000001</v>
      </c>
      <c r="D22" s="6">
        <v>137.208</v>
      </c>
      <c r="E22" s="6">
        <v>143.01933333333332</v>
      </c>
      <c r="F22" s="6">
        <f t="shared" si="1"/>
        <v>128.208</v>
      </c>
      <c r="G22" s="6">
        <f t="shared" si="2"/>
        <v>9</v>
      </c>
      <c r="H22" s="7" t="str">
        <f t="shared" si="3"/>
        <v/>
      </c>
      <c r="I22" s="8">
        <f t="shared" si="4"/>
        <v>7.0198427555222764E-2</v>
      </c>
      <c r="J22" s="8"/>
      <c r="K22" s="5" t="s">
        <v>33</v>
      </c>
      <c r="L22">
        <f t="shared" si="0"/>
        <v>143.01933333333332</v>
      </c>
      <c r="M22" s="6">
        <v>137.208</v>
      </c>
      <c r="N22" s="14">
        <f t="shared" si="5"/>
        <v>-5.811333333333323</v>
      </c>
      <c r="O22" s="6">
        <f t="shared" si="6"/>
        <v>137.208</v>
      </c>
      <c r="P22" s="15" t="str">
        <f t="shared" si="7"/>
        <v/>
      </c>
      <c r="Q22" s="16">
        <f t="shared" si="8"/>
        <v>5.811333333333323</v>
      </c>
      <c r="R22" s="18">
        <f t="shared" si="9"/>
        <v>-4.0633201105677953E-2</v>
      </c>
    </row>
    <row r="23" spans="1:18" x14ac:dyDescent="0.25">
      <c r="A23" s="5" t="s">
        <v>34</v>
      </c>
      <c r="B23" s="6">
        <v>12.245999999999999</v>
      </c>
      <c r="C23" s="6">
        <v>11.138000000000002</v>
      </c>
      <c r="D23" s="6">
        <v>12.362</v>
      </c>
      <c r="E23" s="6">
        <v>10.612666666666668</v>
      </c>
      <c r="F23" s="6">
        <f t="shared" si="1"/>
        <v>12.245999999999999</v>
      </c>
      <c r="G23" s="6">
        <f t="shared" si="2"/>
        <v>0.11600000000000144</v>
      </c>
      <c r="H23" s="7" t="str">
        <f t="shared" si="3"/>
        <v/>
      </c>
      <c r="I23" s="8">
        <f t="shared" si="4"/>
        <v>9.4724808100605466E-3</v>
      </c>
      <c r="J23" s="8"/>
      <c r="K23" s="5" t="s">
        <v>34</v>
      </c>
      <c r="L23">
        <f t="shared" si="0"/>
        <v>10.612666666666668</v>
      </c>
      <c r="M23" s="6">
        <v>12.362</v>
      </c>
      <c r="N23" s="14">
        <f t="shared" si="5"/>
        <v>1.7493333333333325</v>
      </c>
      <c r="O23" s="6">
        <f t="shared" si="6"/>
        <v>10.612666666666668</v>
      </c>
      <c r="P23" s="15">
        <f t="shared" si="7"/>
        <v>1.7493333333333325</v>
      </c>
      <c r="Q23" s="16" t="str">
        <f t="shared" si="8"/>
        <v/>
      </c>
      <c r="R23" s="18">
        <f t="shared" si="9"/>
        <v>0.16483447452729433</v>
      </c>
    </row>
    <row r="24" spans="1:18" x14ac:dyDescent="0.25">
      <c r="A24" s="5" t="s">
        <v>35</v>
      </c>
      <c r="B24" s="6">
        <v>5.0599999999999996</v>
      </c>
      <c r="C24" s="6">
        <v>5.1379999999999999</v>
      </c>
      <c r="D24" s="6">
        <v>4.75</v>
      </c>
      <c r="E24" s="6">
        <v>11.629333333333335</v>
      </c>
      <c r="F24" s="6">
        <f t="shared" si="1"/>
        <v>4.75</v>
      </c>
      <c r="G24" s="6" t="str">
        <f t="shared" si="2"/>
        <v/>
      </c>
      <c r="H24" s="7">
        <f t="shared" si="3"/>
        <v>-0.30999999999999961</v>
      </c>
      <c r="I24" s="8">
        <f t="shared" si="4"/>
        <v>-6.1264822134387283E-2</v>
      </c>
      <c r="J24" s="8"/>
      <c r="K24" s="5" t="s">
        <v>35</v>
      </c>
      <c r="L24">
        <f t="shared" si="0"/>
        <v>11.629333333333335</v>
      </c>
      <c r="M24" s="6">
        <v>4.75</v>
      </c>
      <c r="N24" s="14">
        <f t="shared" si="5"/>
        <v>-6.8793333333333351</v>
      </c>
      <c r="O24" s="6">
        <f t="shared" si="6"/>
        <v>4.75</v>
      </c>
      <c r="P24" s="15" t="str">
        <f t="shared" si="7"/>
        <v/>
      </c>
      <c r="Q24" s="16">
        <f t="shared" si="8"/>
        <v>6.8793333333333351</v>
      </c>
      <c r="R24" s="18">
        <f t="shared" si="9"/>
        <v>-0.59155010318734247</v>
      </c>
    </row>
    <row r="25" spans="1:18" x14ac:dyDescent="0.25">
      <c r="A25" s="5" t="s">
        <v>36</v>
      </c>
      <c r="B25" s="6">
        <v>0</v>
      </c>
      <c r="C25" s="6">
        <v>0</v>
      </c>
      <c r="D25" s="6">
        <v>0</v>
      </c>
      <c r="E25" s="6">
        <v>0</v>
      </c>
      <c r="F25" s="6">
        <f t="shared" si="1"/>
        <v>0</v>
      </c>
      <c r="G25" s="6">
        <f t="shared" si="2"/>
        <v>0</v>
      </c>
      <c r="H25" s="7" t="str">
        <f t="shared" si="3"/>
        <v/>
      </c>
      <c r="I25" s="8">
        <v>0</v>
      </c>
      <c r="J25" s="8"/>
      <c r="K25" s="5" t="s">
        <v>36</v>
      </c>
      <c r="L25">
        <f t="shared" si="0"/>
        <v>0</v>
      </c>
      <c r="M25" s="6">
        <v>0</v>
      </c>
      <c r="N25" s="14">
        <f t="shared" si="5"/>
        <v>0</v>
      </c>
      <c r="O25" s="6">
        <f t="shared" si="6"/>
        <v>0</v>
      </c>
      <c r="P25" s="15">
        <f t="shared" si="7"/>
        <v>0</v>
      </c>
      <c r="Q25" s="16" t="str">
        <f t="shared" si="8"/>
        <v/>
      </c>
      <c r="R25" s="18">
        <f t="shared" si="9"/>
        <v>0</v>
      </c>
    </row>
    <row r="26" spans="1:18" x14ac:dyDescent="0.25">
      <c r="A26" s="5" t="s">
        <v>37</v>
      </c>
      <c r="B26" s="6">
        <v>0</v>
      </c>
      <c r="C26" s="6">
        <v>0</v>
      </c>
      <c r="D26" s="6">
        <v>0</v>
      </c>
      <c r="E26" s="6">
        <v>0</v>
      </c>
      <c r="F26" s="6">
        <f t="shared" si="1"/>
        <v>0</v>
      </c>
      <c r="G26" s="6">
        <f t="shared" si="2"/>
        <v>0</v>
      </c>
      <c r="H26" s="7" t="str">
        <f t="shared" si="3"/>
        <v/>
      </c>
      <c r="I26" s="8">
        <v>0</v>
      </c>
      <c r="J26" s="8"/>
      <c r="K26" s="5" t="s">
        <v>37</v>
      </c>
      <c r="L26">
        <f t="shared" si="0"/>
        <v>0</v>
      </c>
      <c r="M26" s="6">
        <v>0</v>
      </c>
      <c r="N26" s="14">
        <f t="shared" si="5"/>
        <v>0</v>
      </c>
      <c r="O26" s="6">
        <f t="shared" si="6"/>
        <v>0</v>
      </c>
      <c r="P26" s="15">
        <f t="shared" si="7"/>
        <v>0</v>
      </c>
      <c r="Q26" s="16" t="str">
        <f t="shared" si="8"/>
        <v/>
      </c>
      <c r="R26" s="18">
        <f t="shared" si="9"/>
        <v>0</v>
      </c>
    </row>
    <row r="27" spans="1:18" x14ac:dyDescent="0.25">
      <c r="A27" s="5" t="s">
        <v>38</v>
      </c>
      <c r="B27" s="6">
        <v>0</v>
      </c>
      <c r="C27" s="6">
        <v>0</v>
      </c>
      <c r="D27" s="6">
        <v>0</v>
      </c>
      <c r="E27" s="6">
        <v>0</v>
      </c>
      <c r="F27" s="6">
        <f t="shared" si="1"/>
        <v>0</v>
      </c>
      <c r="G27" s="6">
        <f t="shared" si="2"/>
        <v>0</v>
      </c>
      <c r="H27" s="7" t="str">
        <f t="shared" si="3"/>
        <v/>
      </c>
      <c r="I27" s="8">
        <v>0</v>
      </c>
      <c r="J27" s="8"/>
      <c r="K27" s="5" t="s">
        <v>38</v>
      </c>
      <c r="L27">
        <f t="shared" si="0"/>
        <v>0</v>
      </c>
      <c r="M27" s="6">
        <v>0</v>
      </c>
      <c r="N27" s="14">
        <f t="shared" si="5"/>
        <v>0</v>
      </c>
      <c r="O27" s="6">
        <f t="shared" si="6"/>
        <v>0</v>
      </c>
      <c r="P27" s="15">
        <f t="shared" si="7"/>
        <v>0</v>
      </c>
      <c r="Q27" s="16" t="str">
        <f t="shared" si="8"/>
        <v/>
      </c>
      <c r="R27" s="18">
        <f t="shared" si="9"/>
        <v>0</v>
      </c>
    </row>
    <row r="28" spans="1:18" x14ac:dyDescent="0.25">
      <c r="A28" s="5" t="s">
        <v>39</v>
      </c>
      <c r="B28" s="6">
        <v>0</v>
      </c>
      <c r="C28" s="6">
        <v>0</v>
      </c>
      <c r="D28" s="6">
        <v>0</v>
      </c>
      <c r="E28" s="6">
        <v>0</v>
      </c>
      <c r="F28" s="6">
        <f t="shared" si="1"/>
        <v>0</v>
      </c>
      <c r="G28" s="6">
        <f t="shared" si="2"/>
        <v>0</v>
      </c>
      <c r="H28" s="7" t="str">
        <f t="shared" si="3"/>
        <v/>
      </c>
      <c r="I28" s="8">
        <v>0</v>
      </c>
      <c r="J28" s="8"/>
      <c r="K28" s="5" t="s">
        <v>39</v>
      </c>
      <c r="L28">
        <f t="shared" si="0"/>
        <v>0</v>
      </c>
      <c r="M28" s="6">
        <v>0</v>
      </c>
      <c r="N28" s="14">
        <f t="shared" si="5"/>
        <v>0</v>
      </c>
      <c r="O28" s="6">
        <f t="shared" si="6"/>
        <v>0</v>
      </c>
      <c r="P28" s="15">
        <f t="shared" si="7"/>
        <v>0</v>
      </c>
      <c r="Q28" s="16" t="str">
        <f t="shared" si="8"/>
        <v/>
      </c>
      <c r="R28" s="18">
        <f t="shared" si="9"/>
        <v>0</v>
      </c>
    </row>
    <row r="29" spans="1:18" x14ac:dyDescent="0.25">
      <c r="A29" s="5" t="s">
        <v>40</v>
      </c>
      <c r="B29" s="6">
        <v>560.92399999999998</v>
      </c>
      <c r="C29" s="6">
        <v>409.78899999999999</v>
      </c>
      <c r="D29" s="6">
        <v>345.67500000000001</v>
      </c>
      <c r="E29" s="6">
        <v>415.29262304999429</v>
      </c>
      <c r="F29" s="6">
        <f t="shared" si="1"/>
        <v>345.67500000000001</v>
      </c>
      <c r="G29" s="6" t="str">
        <f t="shared" si="2"/>
        <v/>
      </c>
      <c r="H29" s="7">
        <f t="shared" si="3"/>
        <v>-215.24899999999997</v>
      </c>
      <c r="I29" s="8">
        <f t="shared" si="4"/>
        <v>-0.38374004321441046</v>
      </c>
      <c r="J29" s="8"/>
      <c r="K29" s="5" t="s">
        <v>40</v>
      </c>
      <c r="L29">
        <f t="shared" si="0"/>
        <v>415.29262304999429</v>
      </c>
      <c r="M29" s="6">
        <v>345.67500000000001</v>
      </c>
      <c r="N29" s="14">
        <f t="shared" si="5"/>
        <v>-69.617623049994279</v>
      </c>
      <c r="O29" s="6">
        <f t="shared" si="6"/>
        <v>345.67500000000001</v>
      </c>
      <c r="P29" s="15" t="str">
        <f t="shared" si="7"/>
        <v/>
      </c>
      <c r="Q29" s="16">
        <f t="shared" si="8"/>
        <v>69.617623049994279</v>
      </c>
      <c r="R29" s="18">
        <f t="shared" si="9"/>
        <v>-0.16763510639487925</v>
      </c>
    </row>
    <row r="30" spans="1:18" x14ac:dyDescent="0.25">
      <c r="A30" s="5" t="s">
        <v>41</v>
      </c>
      <c r="B30" s="6">
        <v>346.73</v>
      </c>
      <c r="C30" s="6">
        <v>271.05599999999998</v>
      </c>
      <c r="D30" s="6">
        <v>177.08499999999998</v>
      </c>
      <c r="E30" s="6">
        <v>222.14426695138889</v>
      </c>
      <c r="F30" s="6">
        <f t="shared" si="1"/>
        <v>177.08499999999998</v>
      </c>
      <c r="G30" s="6" t="str">
        <f t="shared" si="2"/>
        <v/>
      </c>
      <c r="H30" s="7">
        <f t="shared" si="3"/>
        <v>-169.64500000000004</v>
      </c>
      <c r="I30" s="8">
        <f t="shared" si="4"/>
        <v>-0.48927119084013504</v>
      </c>
      <c r="J30" s="8"/>
      <c r="K30" s="5" t="s">
        <v>41</v>
      </c>
      <c r="L30">
        <f t="shared" si="0"/>
        <v>222.14426695138889</v>
      </c>
      <c r="M30" s="6">
        <v>177.08499999999998</v>
      </c>
      <c r="N30" s="14">
        <f t="shared" si="5"/>
        <v>-45.059266951388906</v>
      </c>
      <c r="O30" s="6">
        <f t="shared" si="6"/>
        <v>177.08499999999998</v>
      </c>
      <c r="P30" s="15" t="str">
        <f t="shared" si="7"/>
        <v/>
      </c>
      <c r="Q30" s="16">
        <f t="shared" si="8"/>
        <v>45.059266951388906</v>
      </c>
      <c r="R30" s="18">
        <f t="shared" si="9"/>
        <v>-0.20283785654143882</v>
      </c>
    </row>
    <row r="31" spans="1:18" x14ac:dyDescent="0.25">
      <c r="A31" s="5" t="s">
        <v>42</v>
      </c>
      <c r="B31" s="6">
        <v>158.91</v>
      </c>
      <c r="C31" s="6">
        <v>107.09499999999998</v>
      </c>
      <c r="D31" s="6">
        <v>95.575999999999993</v>
      </c>
      <c r="E31" s="6">
        <v>115.26666666666668</v>
      </c>
      <c r="F31" s="6">
        <f t="shared" si="1"/>
        <v>95.575999999999993</v>
      </c>
      <c r="G31" s="6" t="str">
        <f t="shared" si="2"/>
        <v/>
      </c>
      <c r="H31" s="7">
        <f t="shared" si="3"/>
        <v>-63.334000000000003</v>
      </c>
      <c r="I31" s="8">
        <f t="shared" si="4"/>
        <v>-0.39855263985903971</v>
      </c>
      <c r="J31" s="8"/>
      <c r="K31" s="5" t="s">
        <v>42</v>
      </c>
      <c r="L31">
        <f t="shared" si="0"/>
        <v>115.26666666666668</v>
      </c>
      <c r="M31" s="6">
        <v>95.575999999999993</v>
      </c>
      <c r="N31" s="14">
        <f t="shared" si="5"/>
        <v>-19.690666666666687</v>
      </c>
      <c r="O31" s="6">
        <f t="shared" si="6"/>
        <v>95.575999999999993</v>
      </c>
      <c r="P31" s="15" t="str">
        <f t="shared" si="7"/>
        <v/>
      </c>
      <c r="Q31" s="16">
        <f t="shared" si="8"/>
        <v>19.690666666666687</v>
      </c>
      <c r="R31" s="18">
        <f t="shared" si="9"/>
        <v>-0.17082706766917308</v>
      </c>
    </row>
    <row r="32" spans="1:18" x14ac:dyDescent="0.25">
      <c r="A32" s="5" t="s">
        <v>43</v>
      </c>
      <c r="B32" s="6">
        <v>81.796000000000006</v>
      </c>
      <c r="C32" s="6">
        <v>44.839999999999996</v>
      </c>
      <c r="D32" s="6">
        <v>40.643000000000001</v>
      </c>
      <c r="E32" s="6">
        <v>52.534600000000005</v>
      </c>
      <c r="F32" s="6">
        <f t="shared" si="1"/>
        <v>40.643000000000001</v>
      </c>
      <c r="G32" s="6" t="str">
        <f t="shared" si="2"/>
        <v/>
      </c>
      <c r="H32" s="7">
        <f t="shared" si="3"/>
        <v>-41.153000000000006</v>
      </c>
      <c r="I32" s="8">
        <f t="shared" si="4"/>
        <v>-0.50311751185877063</v>
      </c>
      <c r="J32" s="8"/>
      <c r="K32" s="5" t="s">
        <v>43</v>
      </c>
      <c r="L32">
        <f t="shared" si="0"/>
        <v>52.534600000000005</v>
      </c>
      <c r="M32" s="6">
        <v>40.643000000000001</v>
      </c>
      <c r="N32" s="14">
        <f t="shared" si="5"/>
        <v>-11.891600000000004</v>
      </c>
      <c r="O32" s="6">
        <f t="shared" si="6"/>
        <v>40.643000000000001</v>
      </c>
      <c r="P32" s="15" t="str">
        <f t="shared" si="7"/>
        <v/>
      </c>
      <c r="Q32" s="16">
        <f t="shared" si="8"/>
        <v>11.891600000000004</v>
      </c>
      <c r="R32" s="18">
        <f t="shared" si="9"/>
        <v>-0.2263574863042643</v>
      </c>
    </row>
    <row r="33" spans="16:17" x14ac:dyDescent="0.25">
      <c r="P33" s="17"/>
      <c r="Q33" s="17"/>
    </row>
  </sheetData>
  <mergeCells count="2">
    <mergeCell ref="G1:I1"/>
    <mergeCell ref="G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N4"/>
  <sheetViews>
    <sheetView workbookViewId="0">
      <selection activeCell="U8" sqref="U8"/>
    </sheetView>
  </sheetViews>
  <sheetFormatPr defaultRowHeight="15" x14ac:dyDescent="0.25"/>
  <cols>
    <col min="2" max="2" width="13.5703125" bestFit="1" customWidth="1"/>
  </cols>
  <sheetData>
    <row r="1" spans="2:14" x14ac:dyDescent="0.25">
      <c r="B1" t="str">
        <f>IF(N1=1,"base",IF(N1=2,"Corresp:",IF(N1=3,"Proportionate","")))</f>
        <v>Proportionate</v>
      </c>
      <c r="N1">
        <v>3</v>
      </c>
    </row>
    <row r="2" spans="2:14" x14ac:dyDescent="0.25">
      <c r="B2" t="str">
        <f>IF(N1=1,"",IF(N1=2,"Month",IF(N1=3,"Target","")))</f>
        <v>Target</v>
      </c>
    </row>
    <row r="3" spans="2:14" x14ac:dyDescent="0.25">
      <c r="B3" t="str">
        <f>IF($O$1=1,"31.12.2014",IF($O$1=2,"31.8.2014",IF($O$1,"31.8.2015","")))</f>
        <v/>
      </c>
    </row>
    <row r="4" spans="2:14" x14ac:dyDescent="0.25">
      <c r="B4" t="str">
        <f>IF($O$1=1,6266.495,IF($O$1=2,0,IF($O$1,6389.109,"")))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5</vt:i4>
      </vt:variant>
    </vt:vector>
  </HeadingPairs>
  <TitlesOfParts>
    <vt:vector size="7" baseType="lpstr">
      <vt:lpstr>Sheet1</vt:lpstr>
      <vt:lpstr>Sheet2</vt:lpstr>
      <vt:lpstr>Chart No 1</vt:lpstr>
      <vt:lpstr>Chart1</vt:lpstr>
      <vt:lpstr>Chart2</vt:lpstr>
      <vt:lpstr>Chart3</vt:lpstr>
      <vt:lpstr>Chart4</vt:lpstr>
    </vt:vector>
  </TitlesOfParts>
  <Company>Moorche 30 DVDs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 www.Win2Farsi.com</dc:creator>
  <cp:lastModifiedBy>MRT www.Win2Farsi.com</cp:lastModifiedBy>
  <dcterms:created xsi:type="dcterms:W3CDTF">2015-10-28T15:07:19Z</dcterms:created>
  <dcterms:modified xsi:type="dcterms:W3CDTF">2015-10-29T06:32:11Z</dcterms:modified>
</cp:coreProperties>
</file>