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4881\Desktop\"/>
    </mc:Choice>
  </mc:AlternateContent>
  <bookViews>
    <workbookView xWindow="0" yWindow="0" windowWidth="19200" windowHeight="11595" activeTab="3"/>
  </bookViews>
  <sheets>
    <sheet name="OriginalData" sheetId="1" r:id="rId1"/>
    <sheet name="WithSomeChanges" sheetId="2" r:id="rId2"/>
    <sheet name="Calculus" sheetId="3" r:id="rId3"/>
    <sheet name="DashBoard" sheetId="4" r:id="rId4"/>
    <sheet name="KPIs_Choice" sheetId="5" r:id="rId5"/>
  </sheets>
  <externalReferences>
    <externalReference r:id="rId6"/>
    <externalReference r:id="rId7"/>
  </externalReferences>
  <definedNames>
    <definedName name="__IntlFixup" hidden="1">TRUE</definedName>
    <definedName name="__SHR1" localSheetId="2">#REF!</definedName>
    <definedName name="__SHR1" localSheetId="1">#REF!</definedName>
    <definedName name="__SHR1">#REF!</definedName>
    <definedName name="__SHR2" localSheetId="2">#REF!</definedName>
    <definedName name="__SHR2" localSheetId="1">#REF!</definedName>
    <definedName name="__SHR2">#REF!</definedName>
    <definedName name="__tax1" localSheetId="2">#REF!</definedName>
    <definedName name="__tax1" localSheetId="1">#REF!</definedName>
    <definedName name="__tax1">#REF!</definedName>
    <definedName name="__tax2" localSheetId="2">#REF!</definedName>
    <definedName name="__tax2" localSheetId="1">#REF!</definedName>
    <definedName name="__tax2">#REF!</definedName>
    <definedName name="__tax3" localSheetId="2">#REF!</definedName>
    <definedName name="__tax3" localSheetId="1">#REF!</definedName>
    <definedName name="__tax3">#REF!</definedName>
    <definedName name="__tax4" localSheetId="2">#REF!</definedName>
    <definedName name="__tax4" localSheetId="1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 localSheetId="2">#REF!</definedName>
    <definedName name="_SHR1" localSheetId="1">#REF!</definedName>
    <definedName name="_SHR1">#REF!</definedName>
    <definedName name="_SHR2" localSheetId="2">#REF!</definedName>
    <definedName name="_SHR2" localSheetId="1">#REF!</definedName>
    <definedName name="_SHR2">#REF!</definedName>
    <definedName name="_tax1" localSheetId="2">#REF!</definedName>
    <definedName name="_tax1" localSheetId="1">#REF!</definedName>
    <definedName name="_tax1">#REF!</definedName>
    <definedName name="_tax2" localSheetId="2">#REF!</definedName>
    <definedName name="_tax2" localSheetId="1">#REF!</definedName>
    <definedName name="_tax2">#REF!</definedName>
    <definedName name="_tax3" localSheetId="2">#REF!</definedName>
    <definedName name="_tax3" localSheetId="1">#REF!</definedName>
    <definedName name="_tax3">#REF!</definedName>
    <definedName name="_tax4" localSheetId="2">#REF!</definedName>
    <definedName name="_tax4" localSheetId="1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_xlnm.Print_Area" localSheetId="2">Calculus!$B$3:$J$34</definedName>
    <definedName name="_xlnm.Print_Area" localSheetId="0">OriginalData!$B$2:$N$33</definedName>
    <definedName name="_xlnm.Print_Area" localSheetId="1">WithSomeChanges!$B$2:$N$32</definedName>
    <definedName name="_xlnm.Print_Area">#REF!</definedName>
    <definedName name="avdeposit">[2]avdeposit!$A$1:$J$61</definedName>
    <definedName name="boxes" localSheetId="2">#REF!</definedName>
    <definedName name="boxes" localSheetId="1">#REF!</definedName>
    <definedName name="boxes">#REF!</definedName>
    <definedName name="button_area_1" localSheetId="2">#REF!</definedName>
    <definedName name="button_area_1" localSheetId="1">#REF!</definedName>
    <definedName name="button_area_1">#REF!</definedName>
    <definedName name="C_" localSheetId="2">'[1]Profit-Loss'!#REF!</definedName>
    <definedName name="C_" localSheetId="1">'[1]Profit-Loss'!#REF!</definedName>
    <definedName name="C_">'[1]Profit-Loss'!#REF!</definedName>
    <definedName name="CC" localSheetId="2">#REF!</definedName>
    <definedName name="CC" localSheetId="1">#REF!</definedName>
    <definedName name="CC">#REF!</definedName>
    <definedName name="CCT" localSheetId="2">#REF!</definedName>
    <definedName name="CCT" localSheetId="1">#REF!</definedName>
    <definedName name="CCT">#REF!</definedName>
    <definedName name="CDB" localSheetId="2">#REF!</definedName>
    <definedName name="CDB" localSheetId="1">#REF!</definedName>
    <definedName name="CDB">#REF!</definedName>
    <definedName name="celltips_area" localSheetId="2">#REF!</definedName>
    <definedName name="celltips_area" localSheetId="1">#REF!</definedName>
    <definedName name="celltips_area">#REF!</definedName>
    <definedName name="classified">[2]classified!$A$1:$J$61</definedName>
    <definedName name="COSTFUN" localSheetId="2">[2]COSTFUN!#REF!</definedName>
    <definedName name="COSTFUN" localSheetId="1">[2]COSTFUN!#REF!</definedName>
    <definedName name="COSTFUN">[2]COSTFUN!#REF!</definedName>
    <definedName name="CS" localSheetId="2">#REF!</definedName>
    <definedName name="CS" localSheetId="1">#REF!</definedName>
    <definedName name="CS">#REF!</definedName>
    <definedName name="data1" localSheetId="2">#REF!</definedName>
    <definedName name="data1" localSheetId="1">#REF!</definedName>
    <definedName name="data1">#REF!</definedName>
    <definedName name="data10" localSheetId="2">#REF!</definedName>
    <definedName name="data10" localSheetId="1">#REF!</definedName>
    <definedName name="data10">#REF!</definedName>
    <definedName name="data11" localSheetId="2">#REF!</definedName>
    <definedName name="data11" localSheetId="1">#REF!</definedName>
    <definedName name="data11">#REF!</definedName>
    <definedName name="data12" localSheetId="2">#REF!</definedName>
    <definedName name="data12" localSheetId="1">#REF!</definedName>
    <definedName name="data12">#REF!</definedName>
    <definedName name="data13" localSheetId="2">#REF!</definedName>
    <definedName name="data13" localSheetId="1">#REF!</definedName>
    <definedName name="data13">#REF!</definedName>
    <definedName name="data14" localSheetId="2">#REF!</definedName>
    <definedName name="data14" localSheetId="1">#REF!</definedName>
    <definedName name="data14">#REF!</definedName>
    <definedName name="data15" localSheetId="2">#REF!</definedName>
    <definedName name="data15" localSheetId="1">#REF!</definedName>
    <definedName name="data15">#REF!</definedName>
    <definedName name="data16" localSheetId="2">#REF!</definedName>
    <definedName name="data16" localSheetId="1">#REF!</definedName>
    <definedName name="data16">#REF!</definedName>
    <definedName name="data17" localSheetId="2">#REF!</definedName>
    <definedName name="data17" localSheetId="1">#REF!</definedName>
    <definedName name="data17">#REF!</definedName>
    <definedName name="data18" localSheetId="2">#REF!</definedName>
    <definedName name="data18" localSheetId="1">#REF!</definedName>
    <definedName name="data18">#REF!</definedName>
    <definedName name="data19" localSheetId="2">#REF!</definedName>
    <definedName name="data19" localSheetId="1">#REF!</definedName>
    <definedName name="data19">#REF!</definedName>
    <definedName name="data2" localSheetId="2">#REF!</definedName>
    <definedName name="data2" localSheetId="1">#REF!</definedName>
    <definedName name="data2">#REF!</definedName>
    <definedName name="data20" localSheetId="2">#REF!</definedName>
    <definedName name="data20" localSheetId="1">#REF!</definedName>
    <definedName name="data20">#REF!</definedName>
    <definedName name="data21" localSheetId="2">#REF!</definedName>
    <definedName name="data21" localSheetId="1">#REF!</definedName>
    <definedName name="data21">#REF!</definedName>
    <definedName name="data22" localSheetId="2">#REF!</definedName>
    <definedName name="data22" localSheetId="1">#REF!</definedName>
    <definedName name="data22">#REF!</definedName>
    <definedName name="data23" localSheetId="2">#REF!</definedName>
    <definedName name="data23" localSheetId="1">#REF!</definedName>
    <definedName name="data23">#REF!</definedName>
    <definedName name="data24" localSheetId="2">#REF!</definedName>
    <definedName name="data24" localSheetId="1">#REF!</definedName>
    <definedName name="data24">#REF!</definedName>
    <definedName name="data25" localSheetId="2">#REF!</definedName>
    <definedName name="data25" localSheetId="1">#REF!</definedName>
    <definedName name="data25">#REF!</definedName>
    <definedName name="data26" localSheetId="2">#REF!</definedName>
    <definedName name="data26" localSheetId="1">#REF!</definedName>
    <definedName name="data26">#REF!</definedName>
    <definedName name="data27" localSheetId="2">#REF!</definedName>
    <definedName name="data27" localSheetId="1">#REF!</definedName>
    <definedName name="data27">#REF!</definedName>
    <definedName name="data28" localSheetId="2">#REF!</definedName>
    <definedName name="data28" localSheetId="1">#REF!</definedName>
    <definedName name="data28">#REF!</definedName>
    <definedName name="data29" localSheetId="2">#REF!</definedName>
    <definedName name="data29" localSheetId="1">#REF!</definedName>
    <definedName name="data29">#REF!</definedName>
    <definedName name="data3" localSheetId="2">#REF!</definedName>
    <definedName name="data3" localSheetId="1">#REF!</definedName>
    <definedName name="data3">#REF!</definedName>
    <definedName name="data30" localSheetId="2">#REF!</definedName>
    <definedName name="data30" localSheetId="1">#REF!</definedName>
    <definedName name="data30">#REF!</definedName>
    <definedName name="data31" localSheetId="2">#REF!</definedName>
    <definedName name="data31" localSheetId="1">#REF!</definedName>
    <definedName name="data31">#REF!</definedName>
    <definedName name="data32" localSheetId="2">#REF!</definedName>
    <definedName name="data32" localSheetId="1">#REF!</definedName>
    <definedName name="data32">#REF!</definedName>
    <definedName name="data33" localSheetId="2">#REF!</definedName>
    <definedName name="data33" localSheetId="1">#REF!</definedName>
    <definedName name="data33">#REF!</definedName>
    <definedName name="data34" localSheetId="2">#REF!</definedName>
    <definedName name="data34" localSheetId="1">#REF!</definedName>
    <definedName name="data34">#REF!</definedName>
    <definedName name="data35" localSheetId="2">#REF!</definedName>
    <definedName name="data35" localSheetId="1">#REF!</definedName>
    <definedName name="data35">#REF!</definedName>
    <definedName name="data36" localSheetId="2">#REF!</definedName>
    <definedName name="data36" localSheetId="1">#REF!</definedName>
    <definedName name="data36">#REF!</definedName>
    <definedName name="data37" localSheetId="2">#REF!</definedName>
    <definedName name="data37" localSheetId="1">#REF!</definedName>
    <definedName name="data37">#REF!</definedName>
    <definedName name="data38" localSheetId="2">#REF!</definedName>
    <definedName name="data38" localSheetId="1">#REF!</definedName>
    <definedName name="data38">#REF!</definedName>
    <definedName name="data39" localSheetId="2">#REF!</definedName>
    <definedName name="data39" localSheetId="1">#REF!</definedName>
    <definedName name="data39">#REF!</definedName>
    <definedName name="data4" localSheetId="2">#REF!</definedName>
    <definedName name="data4" localSheetId="1">#REF!</definedName>
    <definedName name="data4">#REF!</definedName>
    <definedName name="data40" localSheetId="2">#REF!</definedName>
    <definedName name="data40" localSheetId="1">#REF!</definedName>
    <definedName name="data40">#REF!</definedName>
    <definedName name="data41" localSheetId="2">#REF!</definedName>
    <definedName name="data41" localSheetId="1">#REF!</definedName>
    <definedName name="data41">#REF!</definedName>
    <definedName name="data42" localSheetId="2">#REF!</definedName>
    <definedName name="data42" localSheetId="1">#REF!</definedName>
    <definedName name="data42">#REF!</definedName>
    <definedName name="data43" localSheetId="2">#REF!</definedName>
    <definedName name="data43" localSheetId="1">#REF!</definedName>
    <definedName name="data43">#REF!</definedName>
    <definedName name="data44" localSheetId="2">#REF!</definedName>
    <definedName name="data44" localSheetId="1">#REF!</definedName>
    <definedName name="data44">#REF!</definedName>
    <definedName name="data45" localSheetId="2">#REF!</definedName>
    <definedName name="data45" localSheetId="1">#REF!</definedName>
    <definedName name="data45">#REF!</definedName>
    <definedName name="data46" localSheetId="2">#REF!</definedName>
    <definedName name="data46" localSheetId="1">#REF!</definedName>
    <definedName name="data46">#REF!</definedName>
    <definedName name="data47" localSheetId="2">#REF!</definedName>
    <definedName name="data47" localSheetId="1">#REF!</definedName>
    <definedName name="data47">#REF!</definedName>
    <definedName name="data48" localSheetId="2">#REF!</definedName>
    <definedName name="data48" localSheetId="1">#REF!</definedName>
    <definedName name="data48">#REF!</definedName>
    <definedName name="data49" localSheetId="2">#REF!</definedName>
    <definedName name="data49" localSheetId="1">#REF!</definedName>
    <definedName name="data49">#REF!</definedName>
    <definedName name="data5" localSheetId="2">#REF!</definedName>
    <definedName name="data5" localSheetId="1">#REF!</definedName>
    <definedName name="data5">#REF!</definedName>
    <definedName name="data50" localSheetId="2">#REF!</definedName>
    <definedName name="data50" localSheetId="1">#REF!</definedName>
    <definedName name="data50">#REF!</definedName>
    <definedName name="data51" localSheetId="2">#REF!</definedName>
    <definedName name="data51" localSheetId="1">#REF!</definedName>
    <definedName name="data51">#REF!</definedName>
    <definedName name="data52" localSheetId="2">#REF!</definedName>
    <definedName name="data52" localSheetId="1">#REF!</definedName>
    <definedName name="data52">#REF!</definedName>
    <definedName name="data53" localSheetId="2">#REF!</definedName>
    <definedName name="data53" localSheetId="1">#REF!</definedName>
    <definedName name="data53">#REF!</definedName>
    <definedName name="data54" localSheetId="2">#REF!</definedName>
    <definedName name="data54" localSheetId="1">#REF!</definedName>
    <definedName name="data54">#REF!</definedName>
    <definedName name="data55" localSheetId="2">#REF!</definedName>
    <definedName name="data55" localSheetId="1">#REF!</definedName>
    <definedName name="data55">#REF!</definedName>
    <definedName name="data56" localSheetId="2">#REF!</definedName>
    <definedName name="data56" localSheetId="1">#REF!</definedName>
    <definedName name="data56">#REF!</definedName>
    <definedName name="data57" localSheetId="2">#REF!</definedName>
    <definedName name="data57" localSheetId="1">#REF!</definedName>
    <definedName name="data57">#REF!</definedName>
    <definedName name="data58" localSheetId="2">#REF!</definedName>
    <definedName name="data58" localSheetId="1">#REF!</definedName>
    <definedName name="data58">#REF!</definedName>
    <definedName name="data59" localSheetId="2">#REF!</definedName>
    <definedName name="data59" localSheetId="1">#REF!</definedName>
    <definedName name="data59">#REF!</definedName>
    <definedName name="data6" localSheetId="2">#REF!</definedName>
    <definedName name="data6" localSheetId="1">#REF!</definedName>
    <definedName name="data6">#REF!</definedName>
    <definedName name="data60" localSheetId="2">#REF!</definedName>
    <definedName name="data60" localSheetId="1">#REF!</definedName>
    <definedName name="data60">#REF!</definedName>
    <definedName name="data61" localSheetId="2">#REF!</definedName>
    <definedName name="data61" localSheetId="1">#REF!</definedName>
    <definedName name="data61">#REF!</definedName>
    <definedName name="data62" localSheetId="2">#REF!</definedName>
    <definedName name="data62" localSheetId="1">#REF!</definedName>
    <definedName name="data62">#REF!</definedName>
    <definedName name="data63" localSheetId="2">#REF!</definedName>
    <definedName name="data63" localSheetId="1">#REF!</definedName>
    <definedName name="data63">#REF!</definedName>
    <definedName name="data64" localSheetId="2">#REF!</definedName>
    <definedName name="data64" localSheetId="1">#REF!</definedName>
    <definedName name="data64">#REF!</definedName>
    <definedName name="data65" localSheetId="2">#REF!</definedName>
    <definedName name="data65" localSheetId="1">#REF!</definedName>
    <definedName name="data65">#REF!</definedName>
    <definedName name="data66" localSheetId="2">#REF!</definedName>
    <definedName name="data66" localSheetId="1">#REF!</definedName>
    <definedName name="data66">#REF!</definedName>
    <definedName name="data67" localSheetId="2">#REF!</definedName>
    <definedName name="data67" localSheetId="1">#REF!</definedName>
    <definedName name="data67">#REF!</definedName>
    <definedName name="data68" localSheetId="2">#REF!</definedName>
    <definedName name="data68" localSheetId="1">#REF!</definedName>
    <definedName name="data68">#REF!</definedName>
    <definedName name="data69" localSheetId="2">#REF!</definedName>
    <definedName name="data69" localSheetId="1">#REF!</definedName>
    <definedName name="data69">#REF!</definedName>
    <definedName name="data7" localSheetId="2">#REF!</definedName>
    <definedName name="data7" localSheetId="1">#REF!</definedName>
    <definedName name="data7">#REF!</definedName>
    <definedName name="data70" localSheetId="2">#REF!</definedName>
    <definedName name="data70" localSheetId="1">#REF!</definedName>
    <definedName name="data70">#REF!</definedName>
    <definedName name="data8" localSheetId="2">#REF!</definedName>
    <definedName name="data8" localSheetId="1">#REF!</definedName>
    <definedName name="data8">#REF!</definedName>
    <definedName name="data9" localSheetId="2">#REF!</definedName>
    <definedName name="data9" localSheetId="1">#REF!</definedName>
    <definedName name="data9">#REF!</definedName>
    <definedName name="Database48" localSheetId="2">#REF!</definedName>
    <definedName name="Database48" localSheetId="1">#REF!</definedName>
    <definedName name="Database48">#REF!</definedName>
    <definedName name="dflt1" localSheetId="2">#REF!</definedName>
    <definedName name="dflt1" localSheetId="1">#REF!</definedName>
    <definedName name="dflt1">#REF!</definedName>
    <definedName name="dflt2" localSheetId="2">#REF!</definedName>
    <definedName name="dflt2" localSheetId="1">#REF!</definedName>
    <definedName name="dflt2">#REF!</definedName>
    <definedName name="dflt3" localSheetId="2">#REF!</definedName>
    <definedName name="dflt3" localSheetId="1">#REF!</definedName>
    <definedName name="dflt3">#REF!</definedName>
    <definedName name="dflt4" localSheetId="2">#REF!</definedName>
    <definedName name="dflt4" localSheetId="1">#REF!</definedName>
    <definedName name="dflt4">#REF!</definedName>
    <definedName name="dflt5" localSheetId="2">#REF!</definedName>
    <definedName name="dflt5" localSheetId="1">#REF!</definedName>
    <definedName name="dflt5">#REF!</definedName>
    <definedName name="dflt6" localSheetId="2">#REF!</definedName>
    <definedName name="dflt6" localSheetId="1">#REF!</definedName>
    <definedName name="dflt6">#REF!</definedName>
    <definedName name="dflt7" localSheetId="2">#REF!</definedName>
    <definedName name="dflt7" localSheetId="1">#REF!</definedName>
    <definedName name="dflt7">#REF!</definedName>
    <definedName name="display_area_1" localSheetId="2">#REF!</definedName>
    <definedName name="display_area_1" localSheetId="1">#REF!</definedName>
    <definedName name="display_area_1">#REF!</definedName>
    <definedName name="display_area_2" localSheetId="2">#REF!</definedName>
    <definedName name="display_area_2" localSheetId="1">#REF!</definedName>
    <definedName name="display_area_2">#REF!</definedName>
    <definedName name="EX" localSheetId="2">#REF!</definedName>
    <definedName name="EX" localSheetId="1">#REF!</definedName>
    <definedName name="EX">#REF!</definedName>
    <definedName name="EXPORTS" localSheetId="2">[2]exports!#REF!</definedName>
    <definedName name="EXPORTS" localSheetId="1">[2]exports!#REF!</definedName>
    <definedName name="EXPORTS">[2]exports!#REF!</definedName>
    <definedName name="FCDEPOSIT" localSheetId="2">[2]fcdeposit!#REF!</definedName>
    <definedName name="FCDEPOSIT" localSheetId="1">[2]fcdeposit!#REF!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 localSheetId="2">[2]hremitt!#REF!</definedName>
    <definedName name="HREMITT" localSheetId="1">[2]hremitt!#REF!</definedName>
    <definedName name="HREMITT">[2]hremitt!#REF!</definedName>
    <definedName name="IMPORTS" localSheetId="2">[2]imports!#REF!</definedName>
    <definedName name="IMPORTS" localSheetId="1">[2]imports!#REF!</definedName>
    <definedName name="IMPORTS">[2]imports!#REF!</definedName>
    <definedName name="INT" localSheetId="2">[2]int!#REF!</definedName>
    <definedName name="INT" localSheetId="1">[2]int!#REF!</definedName>
    <definedName name="INT">[2]int!#REF!</definedName>
    <definedName name="LOC" localSheetId="2">#REF!</definedName>
    <definedName name="LOC" localSheetId="1">#REF!</definedName>
    <definedName name="LOC">#REF!</definedName>
    <definedName name="LTR" localSheetId="2">#REF!</definedName>
    <definedName name="LTR" localSheetId="1">#REF!</definedName>
    <definedName name="LTR">#REF!</definedName>
    <definedName name="nfbincome">[2]nfbincome!$A$1:$J$61</definedName>
    <definedName name="NO" localSheetId="2">#REF!</definedName>
    <definedName name="NO" localSheetId="1">#REF!</definedName>
    <definedName name="NO">#REF!</definedName>
    <definedName name="NS" localSheetId="2">#REF!</definedName>
    <definedName name="NS" localSheetId="1">#REF!</definedName>
    <definedName name="NS">#REF!</definedName>
    <definedName name="profitloss">[2]profitloss!$A$1:$J$61</definedName>
    <definedName name="PRTCSOLD" localSheetId="2">[2]prtcsold!#REF!</definedName>
    <definedName name="PRTCSOLD" localSheetId="1">[2]prtcsold!#REF!</definedName>
    <definedName name="PRTCSOLD">[2]prtcsold!#REF!</definedName>
    <definedName name="SS" localSheetId="2">#REF!</definedName>
    <definedName name="SS" localSheetId="1">#REF!</definedName>
    <definedName name="SS">#REF!</definedName>
    <definedName name="TOT" localSheetId="2">#REF!</definedName>
    <definedName name="TOT" localSheetId="1">#REF!</definedName>
    <definedName name="TOT">#REF!</definedName>
    <definedName name="vital1" localSheetId="2">#REF!</definedName>
    <definedName name="vital1" localSheetId="1">#REF!</definedName>
    <definedName name="vital1">#REF!</definedName>
    <definedName name="vital2" localSheetId="2">#REF!</definedName>
    <definedName name="vital2" localSheetId="1">#REF!</definedName>
    <definedName name="vital2">#REF!</definedName>
    <definedName name="vital4" localSheetId="2">#REF!</definedName>
    <definedName name="vital4" localSheetId="1">#REF!</definedName>
    <definedName name="vital4">#REF!</definedName>
    <definedName name="vital5" localSheetId="2">#REF!</definedName>
    <definedName name="vital5" localSheetId="1">#REF!</definedName>
    <definedName name="vital5">#REF!</definedName>
    <definedName name="vital6" localSheetId="2">#REF!</definedName>
    <definedName name="vital6" localSheetId="1">#REF!</definedName>
    <definedName name="vital6">#REF!</definedName>
    <definedName name="vital8" localSheetId="2">#REF!</definedName>
    <definedName name="vital8" localSheetId="1">#REF!</definedName>
    <definedName name="vital8">#REF!</definedName>
    <definedName name="vital9" localSheetId="2">#REF!</definedName>
    <definedName name="vital9" localSheetId="1">#REF!</definedName>
    <definedName name="vital9">#REF!</definedName>
  </definedNames>
  <calcPr calcId="152511"/>
</workbook>
</file>

<file path=xl/calcChain.xml><?xml version="1.0" encoding="utf-8"?>
<calcChain xmlns="http://schemas.openxmlformats.org/spreadsheetml/2006/main">
  <c r="B33" i="3" l="1"/>
  <c r="B31" i="3"/>
  <c r="G32" i="3" s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4" i="5"/>
  <c r="E34" i="3"/>
  <c r="B29" i="3"/>
  <c r="E30" i="3" s="1"/>
  <c r="B27" i="3"/>
  <c r="G28" i="3" s="1"/>
  <c r="B25" i="3"/>
  <c r="E26" i="3" s="1"/>
  <c r="B23" i="3"/>
  <c r="G24" i="3" s="1"/>
  <c r="B21" i="3"/>
  <c r="E22" i="3" s="1"/>
  <c r="B19" i="3"/>
  <c r="G20" i="3" s="1"/>
  <c r="B17" i="3"/>
  <c r="E18" i="3" s="1"/>
  <c r="B15" i="3"/>
  <c r="F16" i="3" s="1"/>
  <c r="B13" i="3"/>
  <c r="H14" i="3" s="1"/>
  <c r="B11" i="3"/>
  <c r="F12" i="3" s="1"/>
  <c r="B9" i="3"/>
  <c r="F10" i="3" s="1"/>
  <c r="B7" i="3"/>
  <c r="H8" i="3" s="1"/>
  <c r="B5" i="3"/>
  <c r="E6" i="3" s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5" i="2"/>
  <c r="O4" i="2"/>
  <c r="D24" i="3" l="1"/>
  <c r="D5" i="3"/>
  <c r="F23" i="3"/>
  <c r="E32" i="3"/>
  <c r="F27" i="3"/>
  <c r="E31" i="3"/>
  <c r="H32" i="3"/>
  <c r="H24" i="3"/>
  <c r="D28" i="3"/>
  <c r="F31" i="3"/>
  <c r="I32" i="3" s="1"/>
  <c r="E23" i="3"/>
  <c r="D32" i="3"/>
  <c r="D12" i="3"/>
  <c r="D16" i="3"/>
  <c r="E20" i="3"/>
  <c r="G29" i="3"/>
  <c r="F30" i="3"/>
  <c r="G33" i="3"/>
  <c r="F34" i="3"/>
  <c r="D11" i="3"/>
  <c r="E12" i="3"/>
  <c r="D15" i="3"/>
  <c r="E16" i="3"/>
  <c r="E19" i="3"/>
  <c r="H20" i="3"/>
  <c r="D29" i="3"/>
  <c r="H29" i="3"/>
  <c r="G30" i="3"/>
  <c r="D33" i="3"/>
  <c r="H33" i="3"/>
  <c r="G34" i="3"/>
  <c r="E11" i="3"/>
  <c r="G12" i="3"/>
  <c r="E15" i="3"/>
  <c r="G16" i="3"/>
  <c r="F19" i="3"/>
  <c r="E28" i="3"/>
  <c r="E29" i="3"/>
  <c r="D30" i="3"/>
  <c r="H30" i="3"/>
  <c r="G31" i="3"/>
  <c r="F32" i="3"/>
  <c r="E33" i="3"/>
  <c r="D34" i="3"/>
  <c r="H34" i="3"/>
  <c r="F11" i="3"/>
  <c r="F15" i="3"/>
  <c r="D20" i="3"/>
  <c r="E24" i="3"/>
  <c r="E27" i="3"/>
  <c r="H28" i="3"/>
  <c r="F29" i="3"/>
  <c r="D31" i="3"/>
  <c r="H31" i="3"/>
  <c r="F33" i="3"/>
  <c r="G17" i="3"/>
  <c r="F18" i="3"/>
  <c r="G21" i="3"/>
  <c r="F22" i="3"/>
  <c r="G25" i="3"/>
  <c r="F26" i="3"/>
  <c r="F5" i="3"/>
  <c r="F13" i="3"/>
  <c r="D17" i="3"/>
  <c r="H17" i="3"/>
  <c r="G18" i="3"/>
  <c r="D21" i="3"/>
  <c r="H21" i="3"/>
  <c r="G22" i="3"/>
  <c r="D25" i="3"/>
  <c r="H25" i="3"/>
  <c r="G26" i="3"/>
  <c r="H6" i="3"/>
  <c r="E14" i="3"/>
  <c r="E17" i="3"/>
  <c r="D18" i="3"/>
  <c r="H18" i="3"/>
  <c r="G19" i="3"/>
  <c r="F20" i="3"/>
  <c r="E21" i="3"/>
  <c r="D22" i="3"/>
  <c r="H22" i="3"/>
  <c r="G23" i="3"/>
  <c r="F24" i="3"/>
  <c r="E25" i="3"/>
  <c r="D26" i="3"/>
  <c r="H26" i="3"/>
  <c r="G27" i="3"/>
  <c r="F28" i="3"/>
  <c r="F6" i="3"/>
  <c r="H11" i="3"/>
  <c r="H12" i="3"/>
  <c r="H15" i="3"/>
  <c r="H16" i="3"/>
  <c r="F17" i="3"/>
  <c r="D19" i="3"/>
  <c r="H19" i="3"/>
  <c r="F21" i="3"/>
  <c r="D23" i="3"/>
  <c r="H23" i="3"/>
  <c r="F25" i="3"/>
  <c r="D27" i="3"/>
  <c r="H27" i="3"/>
  <c r="G13" i="3"/>
  <c r="F14" i="3"/>
  <c r="D13" i="3"/>
  <c r="H13" i="3"/>
  <c r="G14" i="3"/>
  <c r="E5" i="3"/>
  <c r="G11" i="3"/>
  <c r="E13" i="3"/>
  <c r="D14" i="3"/>
  <c r="G15" i="3"/>
  <c r="D9" i="3"/>
  <c r="H9" i="3"/>
  <c r="G10" i="3"/>
  <c r="E9" i="3"/>
  <c r="D10" i="3"/>
  <c r="H10" i="3"/>
  <c r="F9" i="3"/>
  <c r="E10" i="3"/>
  <c r="G9" i="3"/>
  <c r="F7" i="3"/>
  <c r="E8" i="3"/>
  <c r="G7" i="3"/>
  <c r="F8" i="3"/>
  <c r="D7" i="3"/>
  <c r="H7" i="3"/>
  <c r="G8" i="3"/>
  <c r="E7" i="3"/>
  <c r="D8" i="3"/>
  <c r="H5" i="3"/>
  <c r="D6" i="3"/>
  <c r="G6" i="3"/>
  <c r="G5" i="3"/>
  <c r="I24" i="3" l="1"/>
  <c r="J12" i="3"/>
  <c r="K32" i="3"/>
  <c r="K24" i="3"/>
  <c r="J6" i="3"/>
  <c r="J24" i="3"/>
  <c r="I28" i="3"/>
  <c r="J28" i="3"/>
  <c r="K12" i="3"/>
  <c r="I20" i="3"/>
  <c r="K28" i="3"/>
  <c r="I14" i="3"/>
  <c r="I12" i="3"/>
  <c r="J14" i="3"/>
  <c r="K20" i="3"/>
  <c r="K14" i="3"/>
  <c r="J32" i="3"/>
  <c r="J16" i="3"/>
  <c r="I34" i="3"/>
  <c r="K34" i="3"/>
  <c r="J34" i="3"/>
  <c r="I16" i="3"/>
  <c r="J20" i="3"/>
  <c r="K16" i="3"/>
  <c r="K6" i="3"/>
  <c r="I30" i="3"/>
  <c r="K30" i="3"/>
  <c r="J30" i="3"/>
  <c r="I22" i="3"/>
  <c r="K22" i="3"/>
  <c r="J22" i="3"/>
  <c r="I26" i="3"/>
  <c r="K26" i="3"/>
  <c r="J26" i="3"/>
  <c r="I6" i="3"/>
  <c r="I18" i="3"/>
  <c r="K18" i="3"/>
  <c r="J18" i="3"/>
  <c r="J10" i="3"/>
  <c r="K10" i="3"/>
  <c r="I10" i="3"/>
  <c r="J8" i="3"/>
  <c r="K8" i="3"/>
  <c r="I8" i="3"/>
</calcChain>
</file>

<file path=xl/sharedStrings.xml><?xml version="1.0" encoding="utf-8"?>
<sst xmlns="http://schemas.openxmlformats.org/spreadsheetml/2006/main" count="168" uniqueCount="58">
  <si>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</si>
  <si>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</si>
  <si>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</si>
  <si>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</si>
  <si>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</si>
  <si>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</si>
  <si>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</si>
  <si>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</si>
  <si>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</si>
  <si>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</si>
  <si>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</si>
  <si>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</si>
  <si>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</si>
  <si>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</si>
  <si>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</si>
  <si>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</si>
  <si>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</si>
  <si>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</si>
  <si>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</si>
  <si>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</si>
  <si>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</si>
  <si>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</si>
  <si>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</si>
  <si>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</si>
  <si>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</si>
  <si>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</si>
  <si>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</si>
  <si>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</si>
  <si>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</si>
  <si>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</si>
  <si>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</si>
  <si>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</si>
  <si>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</si>
  <si>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</si>
  <si>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</si>
  <si>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</si>
  <si>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</si>
  <si>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</si>
  <si>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</si>
  <si>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</si>
  <si>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</si>
  <si>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</si>
  <si>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</si>
  <si>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</si>
  <si>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</si>
  <si>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</si>
  <si>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</si>
  <si>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</si>
  <si>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</si>
  <si>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Real</t>
  </si>
  <si>
    <t>31.12.2015</t>
  </si>
  <si>
    <t>YoY</t>
  </si>
  <si>
    <t>Goal</t>
  </si>
  <si>
    <t>YTD</t>
  </si>
  <si>
    <t>Chandoo's KPI Contest</t>
  </si>
  <si>
    <t>Your Main KPIs</t>
  </si>
  <si>
    <t>Rest of KPI</t>
  </si>
  <si>
    <t># Times shown in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</si>
</sst>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0.000"/>
    <numFmt numFmtId="166" formatCode="0.0%"/>
    <numFmt numFmtId="167" formatCode="#,##0.00&quot; $&quot;;[Red]\-#,##0.00&quot; $&quot;"/>
    <numFmt numFmtId="168" formatCode="_-* #,##0_-;\-* #,##0_-;_-* &quot;-&quot;_-;_-@_-"/>
    <numFmt numFmtId="169" formatCode="_-* #,##0.00_-;\-* #,##0.00_-;_-* &quot;-&quot;??_-;_-@_-"/>
    <numFmt numFmtId="170" formatCode="&quot; $&quot;* #,##0.00_ ;"/>
    <numFmt numFmtId="171" formatCode="_-* #,##0.00\ _F_-;\-* #,##0.00\ _F_-;_-* &quot;-&quot;??\ _F_-;_-@_-"/>
    <numFmt numFmtId="172" formatCode="[&gt;1]\ &quot;Pk of &quot;\ #;[=1]\ &quot;Each&quot;;\ 0.000\ &quot; km&quot;"/>
    <numFmt numFmtId="173" formatCode="0.00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8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1" fontId="2" fillId="0" borderId="0" applyFont="0" applyFill="0" applyBorder="0" applyAlignment="0" applyProtection="0"/>
    <xf numFmtId="172" fontId="10" fillId="0" borderId="0" applyFill="0" applyBorder="0">
      <alignment horizontal="center" vertical="top"/>
    </xf>
    <xf numFmtId="17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12" fillId="0" borderId="0"/>
    <xf numFmtId="17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5" fontId="15" fillId="0" borderId="4" xfId="4" applyNumberFormat="1" applyFont="1" applyFill="1" applyBorder="1" applyAlignment="1">
      <alignment horizontal="right"/>
    </xf>
    <xf numFmtId="165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6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7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6" borderId="0" xfId="0" applyFill="1" applyBorder="1"/>
    <xf numFmtId="0" fontId="0" fillId="0" borderId="0" xfId="0" applyFont="1"/>
    <xf numFmtId="0" fontId="0" fillId="7" borderId="19" xfId="0" applyFont="1" applyFill="1" applyBorder="1"/>
    <xf numFmtId="0" fontId="0" fillId="7" borderId="21" xfId="0" applyFont="1" applyFill="1" applyBorder="1"/>
    <xf numFmtId="0" fontId="0" fillId="7" borderId="22" xfId="0" applyFont="1" applyFill="1" applyBorder="1"/>
    <xf numFmtId="0" fontId="0" fillId="7" borderId="23" xfId="0" applyFont="1" applyFill="1" applyBorder="1"/>
    <xf numFmtId="0" fontId="0" fillId="7" borderId="24" xfId="0" applyFont="1" applyFill="1" applyBorder="1"/>
    <xf numFmtId="0" fontId="0" fillId="7" borderId="26" xfId="0" applyFont="1" applyFill="1" applyBorder="1"/>
    <xf numFmtId="0" fontId="0" fillId="8" borderId="19" xfId="0" applyFont="1" applyFill="1" applyBorder="1"/>
    <xf numFmtId="0" fontId="0" fillId="8" borderId="21" xfId="0" applyFont="1" applyFill="1" applyBorder="1"/>
    <xf numFmtId="0" fontId="0" fillId="8" borderId="22" xfId="0" applyFont="1" applyFill="1" applyBorder="1"/>
    <xf numFmtId="0" fontId="0" fillId="8" borderId="23" xfId="0" applyFont="1" applyFill="1" applyBorder="1"/>
    <xf numFmtId="0" fontId="0" fillId="8" borderId="24" xfId="0" applyFont="1" applyFill="1" applyBorder="1"/>
    <xf numFmtId="0" fontId="0" fillId="8" borderId="26" xfId="0" applyFont="1" applyFill="1" applyBorder="1"/>
    <xf numFmtId="0" fontId="0" fillId="0" borderId="0" xfId="0" applyFont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Porcentaje" xfId="1" builtinId="5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Calculus!$B$5:$B$6</c:f>
          <c:strCache>
            <c:ptCount val="2"/>
            <c:pt idx="0">
              <c:v>Average Deposit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Calculus!$B$5:$C$5</c:f>
              <c:strCache>
                <c:ptCount val="2"/>
                <c:pt idx="0">
                  <c:v>Average Deposit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Calculus!$D$5:$H$5</c:f>
              <c:numCache>
                <c:formatCode>0.000</c:formatCode>
                <c:ptCount val="5"/>
                <c:pt idx="0">
                  <c:v>5482.2396666666664</c:v>
                </c:pt>
                <c:pt idx="1">
                  <c:v>5433.8267692307691</c:v>
                </c:pt>
                <c:pt idx="2">
                  <c:v>5791.8329211455548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228144"/>
        <c:axId val="241737128"/>
      </c:barChart>
      <c:lineChart>
        <c:grouping val="stacked"/>
        <c:varyColors val="0"/>
        <c:ser>
          <c:idx val="1"/>
          <c:order val="1"/>
          <c:tx>
            <c:strRef>
              <c:f>Calculus!$B$6:$C$6</c:f>
              <c:strCache>
                <c:ptCount val="2"/>
                <c:pt idx="0">
                  <c:v>Average Deposit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Calculus!$D$6:$H$6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5862.5331629228385</c:v>
                </c:pt>
                <c:pt idx="3">
                  <c:v>5930.5292193333335</c:v>
                </c:pt>
                <c:pt idx="4">
                  <c:v>6206.569702702991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28144"/>
        <c:axId val="241737128"/>
      </c:lineChart>
      <c:catAx>
        <c:axId val="2452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737128"/>
        <c:crosses val="autoZero"/>
        <c:auto val="1"/>
        <c:lblAlgn val="ctr"/>
        <c:lblOffset val="100"/>
        <c:noMultiLvlLbl val="0"/>
      </c:catAx>
      <c:valAx>
        <c:axId val="24173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522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Expenditure Excluding Administrative Exp.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Calculus!$B$23:$C$23</c:f>
              <c:strCache>
                <c:ptCount val="2"/>
                <c:pt idx="0">
                  <c:v>Expenditure Excluding Administrative Exp.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Calculus!$D$23:$H$23</c:f>
              <c:numCache>
                <c:formatCode>0.000</c:formatCode>
                <c:ptCount val="5"/>
                <c:pt idx="0">
                  <c:v>271.05599999999998</c:v>
                </c:pt>
                <c:pt idx="1">
                  <c:v>346.73</c:v>
                </c:pt>
                <c:pt idx="2">
                  <c:v>177.08499999999998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974944"/>
        <c:axId val="373975336"/>
      </c:barChart>
      <c:lineChart>
        <c:grouping val="stacked"/>
        <c:varyColors val="0"/>
        <c:ser>
          <c:idx val="1"/>
          <c:order val="1"/>
          <c:tx>
            <c:strRef>
              <c:f>Calculus!$B$24:$C$24</c:f>
              <c:strCache>
                <c:ptCount val="2"/>
                <c:pt idx="0">
                  <c:v>Expenditure Excluding Administrative Exp.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Calculus!$D$24:$H$24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222.14426695138889</c:v>
                </c:pt>
                <c:pt idx="3">
                  <c:v>252.16047405374999</c:v>
                </c:pt>
                <c:pt idx="4">
                  <c:v>345.20666033874994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974944"/>
        <c:axId val="373975336"/>
      </c:lineChart>
      <c:catAx>
        <c:axId val="3739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975336"/>
        <c:crosses val="autoZero"/>
        <c:auto val="1"/>
        <c:lblAlgn val="ctr"/>
        <c:lblOffset val="100"/>
        <c:noMultiLvlLbl val="0"/>
      </c:catAx>
      <c:valAx>
        <c:axId val="37397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97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Cost of Fund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Calculus!$B$25:$C$25</c:f>
              <c:strCache>
                <c:ptCount val="2"/>
                <c:pt idx="0">
                  <c:v>Cost of Fund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Calculus!$D$25:$H$25</c:f>
              <c:numCache>
                <c:formatCode>0.000</c:formatCode>
                <c:ptCount val="5"/>
                <c:pt idx="0">
                  <c:v>0.45019240133302296</c:v>
                </c:pt>
                <c:pt idx="1">
                  <c:v>0.46765950483202856</c:v>
                </c:pt>
                <c:pt idx="2">
                  <c:v>0.30679659430275508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63224"/>
        <c:axId val="403665184"/>
      </c:barChart>
      <c:lineChart>
        <c:grouping val="stacked"/>
        <c:varyColors val="0"/>
        <c:ser>
          <c:idx val="1"/>
          <c:order val="1"/>
          <c:tx>
            <c:strRef>
              <c:f>Calculus!$B$26:$C$26</c:f>
              <c:strCache>
                <c:ptCount val="2"/>
                <c:pt idx="0">
                  <c:v>Cost of Fund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Calculus!$D$26:$H$26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0.37312554501983897</c:v>
                </c:pt>
                <c:pt idx="3">
                  <c:v>0.37277152167500527</c:v>
                </c:pt>
                <c:pt idx="4">
                  <c:v>0.36997216594049387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63224"/>
        <c:axId val="403665184"/>
      </c:lineChart>
      <c:catAx>
        <c:axId val="4036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65184"/>
        <c:crosses val="autoZero"/>
        <c:auto val="1"/>
        <c:lblAlgn val="ctr"/>
        <c:lblOffset val="100"/>
        <c:noMultiLvlLbl val="0"/>
      </c:catAx>
      <c:valAx>
        <c:axId val="40366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6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Imports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Calculus!$B$27:$C$27</c:f>
              <c:strCache>
                <c:ptCount val="2"/>
                <c:pt idx="0">
                  <c:v>Imports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Calculus!$D$27:$H$27</c:f>
              <c:numCache>
                <c:formatCode>0.000</c:formatCode>
                <c:ptCount val="5"/>
                <c:pt idx="0">
                  <c:v>1473.2370000000001</c:v>
                </c:pt>
                <c:pt idx="1">
                  <c:v>1473.2370000000001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050520"/>
        <c:axId val="404046208"/>
      </c:barChart>
      <c:lineChart>
        <c:grouping val="stacked"/>
        <c:varyColors val="0"/>
        <c:ser>
          <c:idx val="1"/>
          <c:order val="1"/>
          <c:tx>
            <c:strRef>
              <c:f>Calculus!$B$28:$C$28</c:f>
              <c:strCache>
                <c:ptCount val="2"/>
                <c:pt idx="0">
                  <c:v>Imports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Calculus!$D$28:$H$28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1080.3738000000001</c:v>
                </c:pt>
                <c:pt idx="3">
                  <c:v>1215.4205250000002</c:v>
                </c:pt>
                <c:pt idx="4">
                  <c:v>1620.5607000000002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50520"/>
        <c:axId val="404046208"/>
      </c:lineChart>
      <c:catAx>
        <c:axId val="40405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46208"/>
        <c:crosses val="autoZero"/>
        <c:auto val="1"/>
        <c:lblAlgn val="ctr"/>
        <c:lblOffset val="100"/>
        <c:noMultiLvlLbl val="0"/>
      </c:catAx>
      <c:valAx>
        <c:axId val="40404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5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Performing Adances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Calculus!$B$29:$C$29</c:f>
              <c:strCache>
                <c:ptCount val="2"/>
                <c:pt idx="0">
                  <c:v>Performing Adances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Calculus!$D$29:$H$29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051696"/>
        <c:axId val="403662832"/>
      </c:barChart>
      <c:lineChart>
        <c:grouping val="stacked"/>
        <c:varyColors val="0"/>
        <c:ser>
          <c:idx val="1"/>
          <c:order val="1"/>
          <c:tx>
            <c:strRef>
              <c:f>Calculus!$B$30:$C$30</c:f>
              <c:strCache>
                <c:ptCount val="2"/>
                <c:pt idx="0">
                  <c:v>Performing Adances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Calculus!$D$30:$H$30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51696"/>
        <c:axId val="403662832"/>
      </c:lineChart>
      <c:catAx>
        <c:axId val="4040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62832"/>
        <c:crosses val="autoZero"/>
        <c:auto val="1"/>
        <c:lblAlgn val="ctr"/>
        <c:lblOffset val="100"/>
        <c:noMultiLvlLbl val="0"/>
      </c:catAx>
      <c:valAx>
        <c:axId val="40366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5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Recovery of Stuck-up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Calculus!$B$31:$C$31</c:f>
              <c:strCache>
                <c:ptCount val="2"/>
                <c:pt idx="0">
                  <c:v>Recovery of Stuck-up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Calculus!$D$31:$H$31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058696"/>
        <c:axId val="364057912"/>
      </c:barChart>
      <c:lineChart>
        <c:grouping val="stacked"/>
        <c:varyColors val="0"/>
        <c:ser>
          <c:idx val="1"/>
          <c:order val="1"/>
          <c:tx>
            <c:strRef>
              <c:f>Calculus!$B$32:$C$32</c:f>
              <c:strCache>
                <c:ptCount val="2"/>
                <c:pt idx="0">
                  <c:v>Recovery of Stuck-up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Calculus!$D$32:$H$32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58696"/>
        <c:axId val="364057912"/>
      </c:lineChart>
      <c:catAx>
        <c:axId val="36405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057912"/>
        <c:crosses val="autoZero"/>
        <c:auto val="1"/>
        <c:lblAlgn val="ctr"/>
        <c:lblOffset val="100"/>
        <c:noMultiLvlLbl val="0"/>
      </c:catAx>
      <c:valAx>
        <c:axId val="36405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05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Classified Advances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Calculus!$B$33:$C$33</c:f>
              <c:strCache>
                <c:ptCount val="2"/>
                <c:pt idx="0">
                  <c:v>Classified Advances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Calculus!$D$33:$H$33</c:f>
              <c:numCache>
                <c:formatCode>0.000</c:formatCode>
                <c:ptCount val="5"/>
                <c:pt idx="0">
                  <c:v>365.63200000000001</c:v>
                </c:pt>
                <c:pt idx="1">
                  <c:v>361.96300000000002</c:v>
                </c:pt>
                <c:pt idx="2">
                  <c:v>352.93899999999996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060656"/>
        <c:axId val="364060264"/>
      </c:barChart>
      <c:lineChart>
        <c:grouping val="stacked"/>
        <c:varyColors val="0"/>
        <c:ser>
          <c:idx val="1"/>
          <c:order val="1"/>
          <c:tx>
            <c:strRef>
              <c:f>Calculus!$B$34:$C$34</c:f>
              <c:strCache>
                <c:ptCount val="2"/>
                <c:pt idx="0">
                  <c:v>Classified Advances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Calculus!$D$34:$H$34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280.12166666666661</c:v>
                </c:pt>
                <c:pt idx="3">
                  <c:v>260.89774999999997</c:v>
                </c:pt>
                <c:pt idx="4">
                  <c:v>239.20099999999999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0656"/>
        <c:axId val="364060264"/>
      </c:lineChart>
      <c:catAx>
        <c:axId val="36406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060264"/>
        <c:crosses val="autoZero"/>
        <c:auto val="1"/>
        <c:lblAlgn val="ctr"/>
        <c:lblOffset val="100"/>
        <c:noMultiLvlLbl val="0"/>
      </c:catAx>
      <c:valAx>
        <c:axId val="36406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06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Calculus!$B$7</c:f>
          <c:strCache>
            <c:ptCount val="1"/>
            <c:pt idx="0">
              <c:v>Non Fund Base Advances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Calculus!$B$7:$C$7</c:f>
              <c:strCache>
                <c:ptCount val="2"/>
                <c:pt idx="0">
                  <c:v>Non Fund Base Advances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Calculus!$D$7:$H$7</c:f>
              <c:numCache>
                <c:formatCode>0.000</c:formatCode>
                <c:ptCount val="5"/>
                <c:pt idx="0">
                  <c:v>389.19399999999996</c:v>
                </c:pt>
                <c:pt idx="1">
                  <c:v>4252.1737499999999</c:v>
                </c:pt>
                <c:pt idx="2">
                  <c:v>337.64073760999997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230968"/>
        <c:axId val="162187912"/>
      </c:barChart>
      <c:lineChart>
        <c:grouping val="stacked"/>
        <c:varyColors val="0"/>
        <c:ser>
          <c:idx val="1"/>
          <c:order val="1"/>
          <c:tx>
            <c:strRef>
              <c:f>Calculus!$B$8:$C$8</c:f>
              <c:strCache>
                <c:ptCount val="2"/>
                <c:pt idx="0">
                  <c:v>Non Fund Base Advances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Calculus!$D$8:$H$8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4677.3911249999992</c:v>
                </c:pt>
                <c:pt idx="3">
                  <c:v>4730.5432968750001</c:v>
                </c:pt>
                <c:pt idx="4">
                  <c:v>4889.9998125000002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30968"/>
        <c:axId val="162187912"/>
      </c:lineChart>
      <c:catAx>
        <c:axId val="24223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187912"/>
        <c:crosses val="autoZero"/>
        <c:auto val="1"/>
        <c:lblAlgn val="ctr"/>
        <c:lblOffset val="100"/>
        <c:noMultiLvlLbl val="0"/>
      </c:catAx>
      <c:valAx>
        <c:axId val="16218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23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Calculus!$B$9</c:f>
          <c:strCache>
            <c:ptCount val="1"/>
            <c:pt idx="0">
              <c:v>No of Current A/cs Opened Progressive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Calculus!$B$9:$C$9</c:f>
              <c:strCache>
                <c:ptCount val="2"/>
                <c:pt idx="0">
                  <c:v>No of Current A/cs Opened Progressive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Calculus!$D$9:$H$9</c:f>
              <c:numCache>
                <c:formatCode>0.000</c:formatCode>
                <c:ptCount val="5"/>
                <c:pt idx="0">
                  <c:v>340</c:v>
                </c:pt>
                <c:pt idx="1">
                  <c:v>157</c:v>
                </c:pt>
                <c:pt idx="2">
                  <c:v>263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388352"/>
        <c:axId val="240706976"/>
      </c:barChart>
      <c:lineChart>
        <c:grouping val="stacked"/>
        <c:varyColors val="0"/>
        <c:ser>
          <c:idx val="1"/>
          <c:order val="1"/>
          <c:tx>
            <c:strRef>
              <c:f>Calculus!$B$10:$C$10</c:f>
              <c:strCache>
                <c:ptCount val="2"/>
                <c:pt idx="0">
                  <c:v>No of Current A/cs Opened Progressive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Calculus!$D$10:$H$10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2280</c:v>
                </c:pt>
                <c:pt idx="3">
                  <c:v>2280</c:v>
                </c:pt>
                <c:pt idx="4">
                  <c:v>2280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8352"/>
        <c:axId val="240706976"/>
      </c:lineChart>
      <c:catAx>
        <c:axId val="162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706976"/>
        <c:crosses val="autoZero"/>
        <c:auto val="1"/>
        <c:lblAlgn val="ctr"/>
        <c:lblOffset val="100"/>
        <c:noMultiLvlLbl val="0"/>
      </c:catAx>
      <c:valAx>
        <c:axId val="2407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3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Number of Depositors Accounts (CASA)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Calculus!$B$11:$C$11</c:f>
              <c:strCache>
                <c:ptCount val="2"/>
                <c:pt idx="0">
                  <c:v>Number of Depositors Accounts (CASA)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Calculus!$D$11:$H$11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59304"/>
        <c:axId val="403661264"/>
      </c:barChart>
      <c:lineChart>
        <c:grouping val="stacked"/>
        <c:varyColors val="0"/>
        <c:ser>
          <c:idx val="1"/>
          <c:order val="1"/>
          <c:tx>
            <c:strRef>
              <c:f>Calculus!$B$12:$C$12</c:f>
              <c:strCache>
                <c:ptCount val="2"/>
                <c:pt idx="0">
                  <c:v>Number of Depositors Accounts (CASA)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Calculus!$D$12:$H$12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59304"/>
        <c:axId val="403661264"/>
      </c:lineChart>
      <c:catAx>
        <c:axId val="40365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61264"/>
        <c:crosses val="autoZero"/>
        <c:auto val="1"/>
        <c:lblAlgn val="ctr"/>
        <c:lblOffset val="100"/>
        <c:noMultiLvlLbl val="0"/>
      </c:catAx>
      <c:valAx>
        <c:axId val="40366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59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Exports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Calculus!$B$13:$C$13</c:f>
              <c:strCache>
                <c:ptCount val="2"/>
                <c:pt idx="0">
                  <c:v>Exports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Calculus!$D$13:$H$13</c:f>
              <c:numCache>
                <c:formatCode>0.000</c:formatCode>
                <c:ptCount val="5"/>
                <c:pt idx="0">
                  <c:v>76.043999999999997</c:v>
                </c:pt>
                <c:pt idx="1">
                  <c:v>78.792000000000002</c:v>
                </c:pt>
                <c:pt idx="2">
                  <c:v>2.2519999999999998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580272"/>
        <c:axId val="399582232"/>
      </c:barChart>
      <c:lineChart>
        <c:grouping val="stacked"/>
        <c:varyColors val="0"/>
        <c:ser>
          <c:idx val="1"/>
          <c:order val="1"/>
          <c:tx>
            <c:strRef>
              <c:f>Calculus!$B$14:$C$14</c:f>
              <c:strCache>
                <c:ptCount val="2"/>
                <c:pt idx="0">
                  <c:v>Exports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Calculus!$D$14:$H$14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63.0336</c:v>
                </c:pt>
                <c:pt idx="3">
                  <c:v>70.912800000000004</c:v>
                </c:pt>
                <c:pt idx="4">
                  <c:v>94.550399999999996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80272"/>
        <c:axId val="399582232"/>
      </c:lineChart>
      <c:catAx>
        <c:axId val="39958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582232"/>
        <c:crosses val="autoZero"/>
        <c:auto val="1"/>
        <c:lblAlgn val="ctr"/>
        <c:lblOffset val="100"/>
        <c:noMultiLvlLbl val="0"/>
      </c:catAx>
      <c:valAx>
        <c:axId val="39958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58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Intermediation Cost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Calculus!$B$15:$C$15</c:f>
              <c:strCache>
                <c:ptCount val="2"/>
                <c:pt idx="0">
                  <c:v>Intermediation Cost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Calculus!$D$15:$H$15</c:f>
              <c:numCache>
                <c:formatCode>0.000</c:formatCode>
                <c:ptCount val="5"/>
                <c:pt idx="0">
                  <c:v>0.3032710583161099</c:v>
                </c:pt>
                <c:pt idx="1">
                  <c:v>0.36029260368930105</c:v>
                </c:pt>
                <c:pt idx="2">
                  <c:v>0.26046597949500777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65968"/>
        <c:axId val="403663616"/>
      </c:barChart>
      <c:lineChart>
        <c:grouping val="stacked"/>
        <c:varyColors val="0"/>
        <c:ser>
          <c:idx val="1"/>
          <c:order val="1"/>
          <c:tx>
            <c:strRef>
              <c:f>Calculus!$B$16:$C$16</c:f>
              <c:strCache>
                <c:ptCount val="2"/>
                <c:pt idx="0">
                  <c:v>Intermediation Cost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Calculus!$D$16:$H$16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0.29487225093083114</c:v>
                </c:pt>
                <c:pt idx="3">
                  <c:v>0.29182775642501518</c:v>
                </c:pt>
                <c:pt idx="4">
                  <c:v>0.28158883475773244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65968"/>
        <c:axId val="403663616"/>
      </c:lineChart>
      <c:catAx>
        <c:axId val="40366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63616"/>
        <c:crosses val="autoZero"/>
        <c:auto val="1"/>
        <c:lblAlgn val="ctr"/>
        <c:lblOffset val="100"/>
        <c:noMultiLvlLbl val="0"/>
      </c:catAx>
      <c:valAx>
        <c:axId val="40366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6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Overdue Adv: Sal: over 90 Days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Calculus!$B$17:$C$17</c:f>
              <c:strCache>
                <c:ptCount val="2"/>
                <c:pt idx="0">
                  <c:v>Overdue Adv: Sal: over 90 Days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Calculus!$D$17:$H$17</c:f>
              <c:numCache>
                <c:formatCode>0.000</c:formatCode>
                <c:ptCount val="5"/>
                <c:pt idx="0">
                  <c:v>11.138000000000002</c:v>
                </c:pt>
                <c:pt idx="1">
                  <c:v>12.245999999999999</c:v>
                </c:pt>
                <c:pt idx="2">
                  <c:v>12.362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581448"/>
        <c:axId val="399581056"/>
      </c:barChart>
      <c:lineChart>
        <c:grouping val="stacked"/>
        <c:varyColors val="0"/>
        <c:ser>
          <c:idx val="1"/>
          <c:order val="1"/>
          <c:tx>
            <c:strRef>
              <c:f>Calculus!$B$18:$C$18</c:f>
              <c:strCache>
                <c:ptCount val="2"/>
                <c:pt idx="0">
                  <c:v>Overdue Adv: Sal: over 90 Days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Calculus!$D$18:$H$18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10.612666666666668</c:v>
                </c:pt>
                <c:pt idx="3">
                  <c:v>10.4085</c:v>
                </c:pt>
                <c:pt idx="4">
                  <c:v>9.7959999999999994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81448"/>
        <c:axId val="399581056"/>
      </c:lineChart>
      <c:catAx>
        <c:axId val="39958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581056"/>
        <c:crosses val="autoZero"/>
        <c:auto val="1"/>
        <c:lblAlgn val="ctr"/>
        <c:lblOffset val="100"/>
        <c:noMultiLvlLbl val="0"/>
      </c:catAx>
      <c:valAx>
        <c:axId val="3995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58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Non Fund Base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Calculus!$B$19:$C$19</c:f>
              <c:strCache>
                <c:ptCount val="2"/>
                <c:pt idx="0">
                  <c:v>Non Fund Base Income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Calculus!$D$19:$H$19</c:f>
              <c:numCache>
                <c:formatCode>0.000</c:formatCode>
                <c:ptCount val="5"/>
                <c:pt idx="0">
                  <c:v>68.13300000000001</c:v>
                </c:pt>
                <c:pt idx="1">
                  <c:v>103.71600000000001</c:v>
                </c:pt>
                <c:pt idx="2">
                  <c:v>75.643999999999991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052088"/>
        <c:axId val="404051304"/>
      </c:barChart>
      <c:lineChart>
        <c:grouping val="stacked"/>
        <c:varyColors val="0"/>
        <c:ser>
          <c:idx val="1"/>
          <c:order val="1"/>
          <c:tx>
            <c:strRef>
              <c:f>Calculus!$B$20:$C$20</c:f>
              <c:strCache>
                <c:ptCount val="2"/>
                <c:pt idx="0">
                  <c:v>Non Fund Base Income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Calculus!$D$20:$H$20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88.603333333333339</c:v>
                </c:pt>
                <c:pt idx="3">
                  <c:v>99.678750000000008</c:v>
                </c:pt>
                <c:pt idx="4">
                  <c:v>132.90499999999997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52088"/>
        <c:axId val="404051304"/>
      </c:lineChart>
      <c:catAx>
        <c:axId val="40405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51304"/>
        <c:crosses val="autoZero"/>
        <c:auto val="1"/>
        <c:lblAlgn val="ctr"/>
        <c:lblOffset val="100"/>
        <c:noMultiLvlLbl val="0"/>
      </c:catAx>
      <c:valAx>
        <c:axId val="40405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5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No of Current A/Cs Opened during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97952640966596"/>
          <c:y val="0.14745934669139069"/>
          <c:w val="0.83595213430324"/>
          <c:h val="0.56636901949755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Calculus!$B$21:$C$21</c:f>
              <c:strCache>
                <c:ptCount val="2"/>
                <c:pt idx="0">
                  <c:v>No of Current A/Cs Opened during Month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Calculus!$D$21:$H$21</c:f>
              <c:numCache>
                <c:formatCode>0.000</c:formatCode>
                <c:ptCount val="5"/>
                <c:pt idx="0">
                  <c:v>20</c:v>
                </c:pt>
                <c:pt idx="1">
                  <c:v>2280</c:v>
                </c:pt>
                <c:pt idx="2">
                  <c:v>41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047384"/>
        <c:axId val="404048168"/>
      </c:barChart>
      <c:lineChart>
        <c:grouping val="stacked"/>
        <c:varyColors val="0"/>
        <c:ser>
          <c:idx val="1"/>
          <c:order val="1"/>
          <c:tx>
            <c:strRef>
              <c:f>Calculus!$B$22:$C$22</c:f>
              <c:strCache>
                <c:ptCount val="2"/>
                <c:pt idx="0">
                  <c:v>No of Current A/Cs Opened during Month</c:v>
                </c:pt>
                <c:pt idx="1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7"/>
            <c:spPr>
              <a:solidFill>
                <a:schemeClr val="accent2">
                  <a:lumMod val="50000"/>
                </a:schemeClr>
              </a:solidFill>
              <a:ln w="3175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7"/>
              <c:spPr>
                <a:noFill/>
                <a:ln w="31750">
                  <a:noFill/>
                </a:ln>
                <a:effectLst/>
              </c:spPr>
            </c:marker>
            <c:bubble3D val="0"/>
          </c:dPt>
          <c:cat>
            <c:strRef>
              <c:f>Calculus!$D$3:$H$3</c:f>
              <c:strCache>
                <c:ptCount val="5"/>
                <c:pt idx="0">
                  <c:v>31.08.2014</c:v>
                </c:pt>
                <c:pt idx="1">
                  <c:v>31.12.2014</c:v>
                </c:pt>
                <c:pt idx="2">
                  <c:v>31.08.2015</c:v>
                </c:pt>
                <c:pt idx="3">
                  <c:v>30.09.2015</c:v>
                </c:pt>
                <c:pt idx="4">
                  <c:v>31.12.2015</c:v>
                </c:pt>
              </c:strCache>
            </c:strRef>
          </c:cat>
          <c:val>
            <c:numRef>
              <c:f>Calculus!$D$22:$H$22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190</c:v>
                </c:pt>
                <c:pt idx="3">
                  <c:v>190</c:v>
                </c:pt>
                <c:pt idx="4">
                  <c:v>2280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47384"/>
        <c:axId val="404048168"/>
      </c:lineChart>
      <c:catAx>
        <c:axId val="40404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48168"/>
        <c:crosses val="autoZero"/>
        <c:auto val="1"/>
        <c:lblAlgn val="ctr"/>
        <c:lblOffset val="100"/>
        <c:noMultiLvlLbl val="0"/>
      </c:catAx>
      <c:valAx>
        <c:axId val="40404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04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image" Target="../media/image1.png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7</xdr:col>
      <xdr:colOff>734786</xdr:colOff>
      <xdr:row>19</xdr:row>
      <xdr:rowOff>163286</xdr:rowOff>
    </xdr:to>
    <xdr:grpSp>
      <xdr:nvGrpSpPr>
        <xdr:cNvPr id="41" name="Grupo 40"/>
        <xdr:cNvGrpSpPr/>
      </xdr:nvGrpSpPr>
      <xdr:grpSpPr>
        <a:xfrm>
          <a:off x="371475" y="676275"/>
          <a:ext cx="4544786" cy="3211286"/>
          <a:chOff x="367393" y="680357"/>
          <a:chExt cx="4612217" cy="3577166"/>
        </a:xfrm>
      </xdr:grpSpPr>
      <xdr:graphicFrame macro="">
        <xdr:nvGraphicFramePr>
          <xdr:cNvPr id="14" name="Gráfico 13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Calculus!$J$6">
        <xdr:nvSpPr>
          <xdr:cNvPr id="15" name="Elipse 14"/>
          <xdr:cNvSpPr/>
        </xdr:nvSpPr>
        <xdr:spPr>
          <a:xfrm>
            <a:off x="1152679" y="3474358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4B2993C1-C0C2-4C8A-97BE-BAE9827B3306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5,6%</a:t>
            </a:fld>
            <a:endParaRPr lang="en-US" sz="1600" b="1">
              <a:solidFill>
                <a:schemeClr val="bg1"/>
              </a:solidFill>
            </a:endParaRPr>
          </a:p>
        </xdr:txBody>
      </xdr:sp>
      <xdr:cxnSp macro="">
        <xdr:nvCxnSpPr>
          <xdr:cNvPr id="16" name="Conector recto de flecha 15"/>
          <xdr:cNvCxnSpPr>
            <a:stCxn id="15" idx="6"/>
          </xdr:cNvCxnSpPr>
        </xdr:nvCxnSpPr>
        <xdr:spPr>
          <a:xfrm>
            <a:off x="1667029" y="3593950"/>
            <a:ext cx="1250950" cy="529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Calculus!$I$6">
        <xdr:nvSpPr>
          <xdr:cNvPr id="17" name="Elipse 16"/>
          <xdr:cNvSpPr/>
        </xdr:nvSpPr>
        <xdr:spPr>
          <a:xfrm>
            <a:off x="1861761" y="3716717"/>
            <a:ext cx="514351" cy="2391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5CD1FD1D-FDDB-47B4-85AD-FE7A3EB931DE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6,6%</a:t>
            </a:fld>
            <a:endParaRPr lang="en-US" sz="1600" b="1">
              <a:solidFill>
                <a:schemeClr val="bg1"/>
              </a:solidFill>
            </a:endParaRPr>
          </a:p>
        </xdr:txBody>
      </xdr:sp>
      <xdr:cxnSp macro="">
        <xdr:nvCxnSpPr>
          <xdr:cNvPr id="18" name="Conector recto de flecha 17"/>
          <xdr:cNvCxnSpPr>
            <a:stCxn id="17" idx="6"/>
          </xdr:cNvCxnSpPr>
        </xdr:nvCxnSpPr>
        <xdr:spPr>
          <a:xfrm>
            <a:off x="2376112" y="3836308"/>
            <a:ext cx="541867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Calculus!$K$6">
        <xdr:nvSpPr>
          <xdr:cNvPr id="19" name="Rectángulo redondeado 18"/>
          <xdr:cNvSpPr/>
        </xdr:nvSpPr>
        <xdr:spPr>
          <a:xfrm>
            <a:off x="2641754" y="3960132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02CBD320-FB11-4091-B7C7-0868E5F3F7C7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98,8%</a:t>
            </a:fld>
            <a:endParaRPr 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20" name="CuadroTexto 19"/>
          <xdr:cNvSpPr txBox="1"/>
        </xdr:nvSpPr>
        <xdr:spPr>
          <a:xfrm>
            <a:off x="1946429" y="3377368"/>
            <a:ext cx="39651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YoY</a:t>
            </a:r>
          </a:p>
        </xdr:txBody>
      </xdr:sp>
      <xdr:sp macro="" textlink="">
        <xdr:nvSpPr>
          <xdr:cNvPr id="21" name="CuadroTexto 20"/>
          <xdr:cNvSpPr txBox="1"/>
        </xdr:nvSpPr>
        <xdr:spPr>
          <a:xfrm>
            <a:off x="2384579" y="3621126"/>
            <a:ext cx="40895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YTD</a:t>
            </a:r>
          </a:p>
        </xdr:txBody>
      </xdr:sp>
      <xdr:sp macro="" textlink="">
        <xdr:nvSpPr>
          <xdr:cNvPr id="22" name="CuadroTexto 21"/>
          <xdr:cNvSpPr txBox="1"/>
        </xdr:nvSpPr>
        <xdr:spPr>
          <a:xfrm>
            <a:off x="3184679" y="3950608"/>
            <a:ext cx="44800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Goal</a:t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0</xdr:rowOff>
    </xdr:from>
    <xdr:to>
      <xdr:col>14</xdr:col>
      <xdr:colOff>734786</xdr:colOff>
      <xdr:row>19</xdr:row>
      <xdr:rowOff>163286</xdr:rowOff>
    </xdr:to>
    <xdr:grpSp>
      <xdr:nvGrpSpPr>
        <xdr:cNvPr id="66" name="Grupo 65"/>
        <xdr:cNvGrpSpPr/>
      </xdr:nvGrpSpPr>
      <xdr:grpSpPr>
        <a:xfrm>
          <a:off x="5705475" y="676275"/>
          <a:ext cx="4544786" cy="3211286"/>
          <a:chOff x="5701393" y="680357"/>
          <a:chExt cx="4544786" cy="3211286"/>
        </a:xfrm>
      </xdr:grpSpPr>
      <xdr:graphicFrame macro="">
        <xdr:nvGraphicFramePr>
          <xdr:cNvPr id="43" name="Gráfico 42"/>
          <xdr:cNvGraphicFramePr>
            <a:graphicFrameLocks/>
          </xdr:cNvGraphicFramePr>
        </xdr:nvGraphicFramePr>
        <xdr:xfrm>
          <a:off x="5701393" y="680357"/>
          <a:ext cx="4544786" cy="32112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Calculus!$J$8">
        <xdr:nvSpPr>
          <xdr:cNvPr id="44" name="Elipse 43"/>
          <xdr:cNvSpPr/>
        </xdr:nvSpPr>
        <xdr:spPr>
          <a:xfrm>
            <a:off x="6475198" y="3188582"/>
            <a:ext cx="506830" cy="214719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1AD54D74-3510-4DAC-B87E-A8B564B52A2E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-13,2%</a:t>
            </a:fld>
            <a:endParaRPr lang="en-US" sz="2000" b="1">
              <a:solidFill>
                <a:schemeClr val="bg1"/>
              </a:solidFill>
            </a:endParaRPr>
          </a:p>
        </xdr:txBody>
      </xdr:sp>
      <xdr:cxnSp macro="">
        <xdr:nvCxnSpPr>
          <xdr:cNvPr id="45" name="Conector recto de flecha 44"/>
          <xdr:cNvCxnSpPr>
            <a:stCxn id="44" idx="6"/>
          </xdr:cNvCxnSpPr>
        </xdr:nvCxnSpPr>
        <xdr:spPr>
          <a:xfrm>
            <a:off x="6982028" y="3295942"/>
            <a:ext cx="1232661" cy="47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Calculus!$I$8">
        <xdr:nvSpPr>
          <xdr:cNvPr id="46" name="Elipse 45"/>
          <xdr:cNvSpPr/>
        </xdr:nvSpPr>
        <xdr:spPr>
          <a:xfrm>
            <a:off x="7173913" y="3406152"/>
            <a:ext cx="506831" cy="21471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7464938A-5D22-439D-8AA8-DF66C02520A7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-92,1%</a:t>
            </a:fld>
            <a:endParaRPr lang="en-US" sz="2000" b="1">
              <a:solidFill>
                <a:schemeClr val="bg1"/>
              </a:solidFill>
            </a:endParaRPr>
          </a:p>
        </xdr:txBody>
      </xdr:sp>
      <xdr:cxnSp macro="">
        <xdr:nvCxnSpPr>
          <xdr:cNvPr id="47" name="Conector recto de flecha 46"/>
          <xdr:cNvCxnSpPr>
            <a:stCxn id="46" idx="6"/>
          </xdr:cNvCxnSpPr>
        </xdr:nvCxnSpPr>
        <xdr:spPr>
          <a:xfrm>
            <a:off x="7680744" y="3513511"/>
            <a:ext cx="53394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Calculus!$K$8">
        <xdr:nvSpPr>
          <xdr:cNvPr id="48" name="Rectángulo redondeado 47"/>
          <xdr:cNvSpPr/>
        </xdr:nvSpPr>
        <xdr:spPr>
          <a:xfrm>
            <a:off x="7942503" y="3624670"/>
            <a:ext cx="525602" cy="21376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B0B451D3-3EE5-4403-866F-D5599CAD3E12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7,2%</a:t>
            </a:fld>
            <a:endParaRPr lang="en-US" sz="2000" b="1">
              <a:solidFill>
                <a:schemeClr val="bg1"/>
              </a:solidFill>
            </a:endParaRPr>
          </a:p>
        </xdr:txBody>
      </xdr:sp>
      <xdr:sp macro="" textlink="">
        <xdr:nvSpPr>
          <xdr:cNvPr id="49" name="CuadroTexto 48"/>
          <xdr:cNvSpPr txBox="1"/>
        </xdr:nvSpPr>
        <xdr:spPr>
          <a:xfrm>
            <a:off x="7257343" y="3101512"/>
            <a:ext cx="390722" cy="23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YoY</a:t>
            </a:r>
          </a:p>
        </xdr:txBody>
      </xdr:sp>
      <xdr:sp macro="" textlink="">
        <xdr:nvSpPr>
          <xdr:cNvPr id="50" name="CuadroTexto 49"/>
          <xdr:cNvSpPr txBox="1"/>
        </xdr:nvSpPr>
        <xdr:spPr>
          <a:xfrm>
            <a:off x="7689088" y="3320338"/>
            <a:ext cx="402979" cy="23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YTD</a:t>
            </a:r>
          </a:p>
        </xdr:txBody>
      </xdr:sp>
      <xdr:sp macro="" textlink="">
        <xdr:nvSpPr>
          <xdr:cNvPr id="51" name="CuadroTexto 50"/>
          <xdr:cNvSpPr txBox="1"/>
        </xdr:nvSpPr>
        <xdr:spPr>
          <a:xfrm>
            <a:off x="8477490" y="3616120"/>
            <a:ext cx="441458" cy="23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Goal</a:t>
            </a:r>
          </a:p>
        </xdr:txBody>
      </xdr:sp>
    </xdr:grpSp>
    <xdr:clientData/>
  </xdr:twoCellAnchor>
  <xdr:twoCellAnchor>
    <xdr:from>
      <xdr:col>16</xdr:col>
      <xdr:colOff>0</xdr:colOff>
      <xdr:row>3</xdr:row>
      <xdr:rowOff>0</xdr:rowOff>
    </xdr:from>
    <xdr:to>
      <xdr:col>21</xdr:col>
      <xdr:colOff>734786</xdr:colOff>
      <xdr:row>19</xdr:row>
      <xdr:rowOff>163286</xdr:rowOff>
    </xdr:to>
    <xdr:grpSp>
      <xdr:nvGrpSpPr>
        <xdr:cNvPr id="63" name="Grupo 62"/>
        <xdr:cNvGrpSpPr/>
      </xdr:nvGrpSpPr>
      <xdr:grpSpPr>
        <a:xfrm>
          <a:off x="11039475" y="676275"/>
          <a:ext cx="4544786" cy="3211286"/>
          <a:chOff x="11035393" y="680357"/>
          <a:chExt cx="4544786" cy="3211286"/>
        </a:xfrm>
      </xdr:grpSpPr>
      <xdr:graphicFrame macro="">
        <xdr:nvGraphicFramePr>
          <xdr:cNvPr id="53" name="Gráfico 52"/>
          <xdr:cNvGraphicFramePr>
            <a:graphicFrameLocks/>
          </xdr:cNvGraphicFramePr>
        </xdr:nvGraphicFramePr>
        <xdr:xfrm>
          <a:off x="11035393" y="680357"/>
          <a:ext cx="4544786" cy="32112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Calculus!$J$10">
        <xdr:nvSpPr>
          <xdr:cNvPr id="54" name="Elipse 53"/>
          <xdr:cNvSpPr/>
        </xdr:nvSpPr>
        <xdr:spPr>
          <a:xfrm>
            <a:off x="11809198" y="3188582"/>
            <a:ext cx="506830" cy="214719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CE9C264B-3DA0-4F4C-B12C-EF430BDB845D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-22,6%</a:t>
            </a:fld>
            <a:endParaRPr lang="en-US" sz="2000" b="1">
              <a:solidFill>
                <a:schemeClr val="bg1"/>
              </a:solidFill>
            </a:endParaRPr>
          </a:p>
        </xdr:txBody>
      </xdr:sp>
      <xdr:cxnSp macro="">
        <xdr:nvCxnSpPr>
          <xdr:cNvPr id="55" name="Conector recto de flecha 54"/>
          <xdr:cNvCxnSpPr>
            <a:stCxn id="54" idx="6"/>
          </xdr:cNvCxnSpPr>
        </xdr:nvCxnSpPr>
        <xdr:spPr>
          <a:xfrm>
            <a:off x="12316028" y="3295942"/>
            <a:ext cx="1232661" cy="47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Calculus!$I$10">
        <xdr:nvSpPr>
          <xdr:cNvPr id="56" name="Elipse 55"/>
          <xdr:cNvSpPr/>
        </xdr:nvSpPr>
        <xdr:spPr>
          <a:xfrm>
            <a:off x="12507913" y="3406152"/>
            <a:ext cx="506831" cy="21471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B1C0DA19-E378-49F8-B492-336A549C09DC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67,5%</a:t>
            </a:fld>
            <a:endParaRPr lang="en-US" sz="2000" b="1">
              <a:solidFill>
                <a:schemeClr val="bg1"/>
              </a:solidFill>
            </a:endParaRPr>
          </a:p>
        </xdr:txBody>
      </xdr:sp>
      <xdr:cxnSp macro="">
        <xdr:nvCxnSpPr>
          <xdr:cNvPr id="57" name="Conector recto de flecha 56"/>
          <xdr:cNvCxnSpPr>
            <a:stCxn id="56" idx="6"/>
          </xdr:cNvCxnSpPr>
        </xdr:nvCxnSpPr>
        <xdr:spPr>
          <a:xfrm>
            <a:off x="13014744" y="3513511"/>
            <a:ext cx="53394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Calculus!$K$10">
        <xdr:nvSpPr>
          <xdr:cNvPr id="58" name="Rectángulo redondeado 57"/>
          <xdr:cNvSpPr/>
        </xdr:nvSpPr>
        <xdr:spPr>
          <a:xfrm>
            <a:off x="13276503" y="3624670"/>
            <a:ext cx="525602" cy="21376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AC5323C1-EA20-4F88-BABF-85D58317F99D}" type="TxLink">
              <a:rPr lang="en-US" sz="1100" b="1" i="0" u="none" strike="noStrike">
                <a:solidFill>
                  <a:schemeClr val="bg1"/>
                </a:solidFill>
                <a:latin typeface="Calibri"/>
              </a:rPr>
              <a:pPr algn="ctr"/>
              <a:t>11,5%</a:t>
            </a:fld>
            <a:endParaRPr lang="en-US" sz="2000" b="1">
              <a:solidFill>
                <a:schemeClr val="bg1"/>
              </a:solidFill>
            </a:endParaRPr>
          </a:p>
        </xdr:txBody>
      </xdr:sp>
      <xdr:sp macro="" textlink="">
        <xdr:nvSpPr>
          <xdr:cNvPr id="59" name="CuadroTexto 58"/>
          <xdr:cNvSpPr txBox="1"/>
        </xdr:nvSpPr>
        <xdr:spPr>
          <a:xfrm>
            <a:off x="12591343" y="3101512"/>
            <a:ext cx="390722" cy="23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YoY</a:t>
            </a:r>
          </a:p>
        </xdr:txBody>
      </xdr:sp>
      <xdr:sp macro="" textlink="">
        <xdr:nvSpPr>
          <xdr:cNvPr id="60" name="CuadroTexto 59"/>
          <xdr:cNvSpPr txBox="1"/>
        </xdr:nvSpPr>
        <xdr:spPr>
          <a:xfrm>
            <a:off x="13023088" y="3320338"/>
            <a:ext cx="402979" cy="23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YTD</a:t>
            </a:r>
          </a:p>
        </xdr:txBody>
      </xdr:sp>
      <xdr:sp macro="" textlink="">
        <xdr:nvSpPr>
          <xdr:cNvPr id="61" name="CuadroTexto 60"/>
          <xdr:cNvSpPr txBox="1"/>
        </xdr:nvSpPr>
        <xdr:spPr>
          <a:xfrm>
            <a:off x="13811490" y="3616120"/>
            <a:ext cx="441458" cy="23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Goal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40821</xdr:rowOff>
    </xdr:from>
    <xdr:to>
      <xdr:col>23</xdr:col>
      <xdr:colOff>99332</xdr:colOff>
      <xdr:row>2</xdr:row>
      <xdr:rowOff>145596</xdr:rowOff>
    </xdr:to>
    <xdr:pic>
      <xdr:nvPicPr>
        <xdr:cNvPr id="65" name="Imagen 64" descr="http://cache.chandoo.org/logos/chandoo-blog-log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3" y="40821"/>
          <a:ext cx="2181225" cy="594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6</xdr:col>
      <xdr:colOff>680357</xdr:colOff>
      <xdr:row>34</xdr:row>
      <xdr:rowOff>163285</xdr:rowOff>
    </xdr:to>
    <xdr:grpSp>
      <xdr:nvGrpSpPr>
        <xdr:cNvPr id="67" name="Grupo 66"/>
        <xdr:cNvGrpSpPr/>
      </xdr:nvGrpSpPr>
      <xdr:grpSpPr>
        <a:xfrm>
          <a:off x="371475" y="4352925"/>
          <a:ext cx="3728357" cy="2258785"/>
          <a:chOff x="367393" y="680357"/>
          <a:chExt cx="4612217" cy="3577166"/>
        </a:xfrm>
      </xdr:grpSpPr>
      <xdr:graphicFrame macro="">
        <xdr:nvGraphicFramePr>
          <xdr:cNvPr id="68" name="Gráfico 67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Calculus!$J$12">
        <xdr:nvSpPr>
          <xdr:cNvPr id="69" name="Elipse 68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69827EB1-DC8B-4724-975D-DF086FC20256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pPr algn="ctr"/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12">
        <xdr:nvSpPr>
          <xdr:cNvPr id="71" name="Elipse 70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42119A14-4970-4D0B-9EC9-87E6850468FA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pPr algn="ctr"/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12">
        <xdr:nvSpPr>
          <xdr:cNvPr id="73" name="Rectángulo redondeado 72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65C4E026-A472-4239-913E-BEA8FEE69284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pPr algn="ctr"/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CuadroTexto 73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75" name="CuadroTexto 74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76" name="CuadroTexto 75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11</xdr:col>
      <xdr:colOff>680357</xdr:colOff>
      <xdr:row>34</xdr:row>
      <xdr:rowOff>163285</xdr:rowOff>
    </xdr:to>
    <xdr:grpSp>
      <xdr:nvGrpSpPr>
        <xdr:cNvPr id="367" name="Grupo 366"/>
        <xdr:cNvGrpSpPr/>
      </xdr:nvGrpSpPr>
      <xdr:grpSpPr>
        <a:xfrm>
          <a:off x="4181475" y="4352925"/>
          <a:ext cx="3728357" cy="2258785"/>
          <a:chOff x="367393" y="680357"/>
          <a:chExt cx="4612217" cy="3577166"/>
        </a:xfrm>
      </xdr:grpSpPr>
      <xdr:graphicFrame macro="">
        <xdr:nvGraphicFramePr>
          <xdr:cNvPr id="368" name="Gráfico 367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Calculus!$J$14">
        <xdr:nvSpPr>
          <xdr:cNvPr id="369" name="Elipse 368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FBDD1DD9-24FE-4DB3-B50C-770649FA71A1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-97,0%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14">
        <xdr:nvSpPr>
          <xdr:cNvPr id="370" name="Elipse 369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A6ACDEF7-D999-4179-B108-F4A0F31C9CE9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-97,1%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14">
        <xdr:nvSpPr>
          <xdr:cNvPr id="371" name="Rectángulo redondeado 370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21A04459-7C13-4595-8823-A2AEC346E7F1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3,6%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72" name="CuadroTexto 371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373" name="CuadroTexto 372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374" name="CuadroTexto 373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0</xdr:rowOff>
    </xdr:from>
    <xdr:to>
      <xdr:col>16</xdr:col>
      <xdr:colOff>680357</xdr:colOff>
      <xdr:row>34</xdr:row>
      <xdr:rowOff>163285</xdr:rowOff>
    </xdr:to>
    <xdr:grpSp>
      <xdr:nvGrpSpPr>
        <xdr:cNvPr id="375" name="Grupo 374"/>
        <xdr:cNvGrpSpPr/>
      </xdr:nvGrpSpPr>
      <xdr:grpSpPr>
        <a:xfrm>
          <a:off x="7991475" y="4352925"/>
          <a:ext cx="3728357" cy="2258785"/>
          <a:chOff x="367393" y="680357"/>
          <a:chExt cx="4612217" cy="3577166"/>
        </a:xfrm>
      </xdr:grpSpPr>
      <xdr:graphicFrame macro="">
        <xdr:nvGraphicFramePr>
          <xdr:cNvPr id="376" name="Gráfico 375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Calculus!$J$16">
        <xdr:nvSpPr>
          <xdr:cNvPr id="377" name="Elipse 376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D4D2079B-CC82-426B-BB25-E49A9E38D08E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-14,1%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16">
        <xdr:nvSpPr>
          <xdr:cNvPr id="378" name="Elipse 377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C999D15C-11CB-4EB9-8524-3BFA8A510AE2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-27,7%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16">
        <xdr:nvSpPr>
          <xdr:cNvPr id="379" name="Rectángulo redondeado 378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BED3E7A9-B5B0-4C69-A040-A60CC282C65E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88,3%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80" name="CuadroTexto 379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381" name="CuadroTexto 380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382" name="CuadroTexto 381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17</xdr:col>
      <xdr:colOff>0</xdr:colOff>
      <xdr:row>23</xdr:row>
      <xdr:rowOff>0</xdr:rowOff>
    </xdr:from>
    <xdr:to>
      <xdr:col>21</xdr:col>
      <xdr:colOff>680357</xdr:colOff>
      <xdr:row>34</xdr:row>
      <xdr:rowOff>163285</xdr:rowOff>
    </xdr:to>
    <xdr:grpSp>
      <xdr:nvGrpSpPr>
        <xdr:cNvPr id="383" name="Grupo 382"/>
        <xdr:cNvGrpSpPr/>
      </xdr:nvGrpSpPr>
      <xdr:grpSpPr>
        <a:xfrm>
          <a:off x="11801475" y="4352925"/>
          <a:ext cx="3728357" cy="2258785"/>
          <a:chOff x="367393" y="680357"/>
          <a:chExt cx="4612217" cy="3577166"/>
        </a:xfrm>
      </xdr:grpSpPr>
      <xdr:graphicFrame macro="">
        <xdr:nvGraphicFramePr>
          <xdr:cNvPr id="384" name="Gráfico 383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Calculus!$J$18">
        <xdr:nvSpPr>
          <xdr:cNvPr id="385" name="Elipse 384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9BABC2BB-42A1-4D6D-8BB7-3660A7826836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11,0%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18">
        <xdr:nvSpPr>
          <xdr:cNvPr id="386" name="Elipse 385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B4B7A91F-391A-4010-A7FE-1365EAC8F929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0,9%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18">
        <xdr:nvSpPr>
          <xdr:cNvPr id="387" name="Rectángulo redondeado 386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0003F3B5-D12C-40F6-BBA3-4558D8735E5D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116,5%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88" name="CuadroTexto 387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389" name="CuadroTexto 388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390" name="CuadroTexto 389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6</xdr:col>
      <xdr:colOff>680357</xdr:colOff>
      <xdr:row>47</xdr:row>
      <xdr:rowOff>163285</xdr:rowOff>
    </xdr:to>
    <xdr:grpSp>
      <xdr:nvGrpSpPr>
        <xdr:cNvPr id="391" name="Grupo 390"/>
        <xdr:cNvGrpSpPr/>
      </xdr:nvGrpSpPr>
      <xdr:grpSpPr>
        <a:xfrm>
          <a:off x="371475" y="6829425"/>
          <a:ext cx="3728357" cy="2258785"/>
          <a:chOff x="367393" y="680357"/>
          <a:chExt cx="4612217" cy="3577166"/>
        </a:xfrm>
      </xdr:grpSpPr>
      <xdr:graphicFrame macro="">
        <xdr:nvGraphicFramePr>
          <xdr:cNvPr id="392" name="Gráfico 391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Calculus!$J$20">
        <xdr:nvSpPr>
          <xdr:cNvPr id="393" name="Elipse 392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DA4E7FCD-B357-4D5B-BBCB-8FB079DBFE3A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11,0%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20">
        <xdr:nvSpPr>
          <xdr:cNvPr id="394" name="Elipse 393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F5E2C77F-CFCD-4EBC-B8AB-E4B902A30A70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-27,1%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20">
        <xdr:nvSpPr>
          <xdr:cNvPr id="395" name="Rectángulo redondeado 394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A8CF30CA-592C-42F6-B67A-E703A4341A2C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85,4%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6" name="CuadroTexto 395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397" name="CuadroTexto 396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398" name="CuadroTexto 397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7</xdr:col>
      <xdr:colOff>0</xdr:colOff>
      <xdr:row>36</xdr:row>
      <xdr:rowOff>0</xdr:rowOff>
    </xdr:from>
    <xdr:to>
      <xdr:col>11</xdr:col>
      <xdr:colOff>680357</xdr:colOff>
      <xdr:row>47</xdr:row>
      <xdr:rowOff>163285</xdr:rowOff>
    </xdr:to>
    <xdr:grpSp>
      <xdr:nvGrpSpPr>
        <xdr:cNvPr id="399" name="Grupo 398"/>
        <xdr:cNvGrpSpPr/>
      </xdr:nvGrpSpPr>
      <xdr:grpSpPr>
        <a:xfrm>
          <a:off x="4181475" y="6829425"/>
          <a:ext cx="3728357" cy="2258785"/>
          <a:chOff x="367393" y="680357"/>
          <a:chExt cx="4612217" cy="3577166"/>
        </a:xfrm>
      </xdr:grpSpPr>
      <xdr:graphicFrame macro="">
        <xdr:nvGraphicFramePr>
          <xdr:cNvPr id="400" name="Gráfico 399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Calculus!$J$22">
        <xdr:nvSpPr>
          <xdr:cNvPr id="401" name="Elipse 400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11C8EA34-C145-4647-AF67-06B4AC647406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105,0%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22">
        <xdr:nvSpPr>
          <xdr:cNvPr id="402" name="Elipse 401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00456B95-F1A1-41B2-835E-D49F93F9C688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-98,2%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22">
        <xdr:nvSpPr>
          <xdr:cNvPr id="403" name="Rectángulo redondeado 402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861895C3-1048-4E7D-AE29-2444EBB51981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21,6%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04" name="CuadroTexto 403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05" name="CuadroTexto 404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06" name="CuadroTexto 405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16</xdr:col>
      <xdr:colOff>680357</xdr:colOff>
      <xdr:row>47</xdr:row>
      <xdr:rowOff>163285</xdr:rowOff>
    </xdr:to>
    <xdr:grpSp>
      <xdr:nvGrpSpPr>
        <xdr:cNvPr id="407" name="Grupo 406"/>
        <xdr:cNvGrpSpPr/>
      </xdr:nvGrpSpPr>
      <xdr:grpSpPr>
        <a:xfrm>
          <a:off x="7991475" y="6829425"/>
          <a:ext cx="3728357" cy="2258785"/>
          <a:chOff x="367393" y="680357"/>
          <a:chExt cx="4612217" cy="3577166"/>
        </a:xfrm>
      </xdr:grpSpPr>
      <xdr:graphicFrame macro="">
        <xdr:nvGraphicFramePr>
          <xdr:cNvPr id="408" name="Gráfico 407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sp macro="" textlink="Calculus!$J$24">
        <xdr:nvSpPr>
          <xdr:cNvPr id="409" name="Elipse 408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E3A2661C-04B2-473E-9538-48460FBF1A84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-34,7%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24">
        <xdr:nvSpPr>
          <xdr:cNvPr id="410" name="Elipse 409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189872B7-EDEB-4F97-B1AE-EF0ABC4A5487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-48,9%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24">
        <xdr:nvSpPr>
          <xdr:cNvPr id="411" name="Rectángulo redondeado 410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ED67CD41-77A7-4490-BA70-E6D86B34741E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79,7%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12" name="CuadroTexto 411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13" name="CuadroTexto 412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14" name="CuadroTexto 413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17</xdr:col>
      <xdr:colOff>0</xdr:colOff>
      <xdr:row>36</xdr:row>
      <xdr:rowOff>0</xdr:rowOff>
    </xdr:from>
    <xdr:to>
      <xdr:col>21</xdr:col>
      <xdr:colOff>680357</xdr:colOff>
      <xdr:row>47</xdr:row>
      <xdr:rowOff>163285</xdr:rowOff>
    </xdr:to>
    <xdr:grpSp>
      <xdr:nvGrpSpPr>
        <xdr:cNvPr id="415" name="Grupo 414"/>
        <xdr:cNvGrpSpPr/>
      </xdr:nvGrpSpPr>
      <xdr:grpSpPr>
        <a:xfrm>
          <a:off x="11801475" y="6829425"/>
          <a:ext cx="3728357" cy="2258785"/>
          <a:chOff x="367393" y="680357"/>
          <a:chExt cx="4612217" cy="3577166"/>
        </a:xfrm>
      </xdr:grpSpPr>
      <xdr:graphicFrame macro="">
        <xdr:nvGraphicFramePr>
          <xdr:cNvPr id="416" name="Gráfico 415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sp macro="" textlink="Calculus!$J$26">
        <xdr:nvSpPr>
          <xdr:cNvPr id="417" name="Elipse 416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EE6CC362-DE23-46EE-B78B-B377C1B9D39C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-31,9%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26">
        <xdr:nvSpPr>
          <xdr:cNvPr id="418" name="Elipse 417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0BC47D3A-4DC6-4E49-94D9-26BCB5818765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-34,4%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26">
        <xdr:nvSpPr>
          <xdr:cNvPr id="419" name="Rectángulo redondeado 418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073B21E6-5DAD-42B4-957C-97868C57941E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82,2%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20" name="CuadroTexto 419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21" name="CuadroTexto 420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22" name="CuadroTexto 421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2</xdr:col>
      <xdr:colOff>0</xdr:colOff>
      <xdr:row>49</xdr:row>
      <xdr:rowOff>0</xdr:rowOff>
    </xdr:from>
    <xdr:to>
      <xdr:col>6</xdr:col>
      <xdr:colOff>680357</xdr:colOff>
      <xdr:row>60</xdr:row>
      <xdr:rowOff>163285</xdr:rowOff>
    </xdr:to>
    <xdr:grpSp>
      <xdr:nvGrpSpPr>
        <xdr:cNvPr id="423" name="Grupo 422"/>
        <xdr:cNvGrpSpPr/>
      </xdr:nvGrpSpPr>
      <xdr:grpSpPr>
        <a:xfrm>
          <a:off x="371475" y="9305925"/>
          <a:ext cx="3728357" cy="2258785"/>
          <a:chOff x="367393" y="680357"/>
          <a:chExt cx="4612217" cy="3577166"/>
        </a:xfrm>
      </xdr:grpSpPr>
      <xdr:graphicFrame macro="">
        <xdr:nvGraphicFramePr>
          <xdr:cNvPr id="424" name="Gráfico 423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sp macro="" textlink="Calculus!$J$28">
        <xdr:nvSpPr>
          <xdr:cNvPr id="425" name="Elipse 424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C278AD5E-0710-481B-98E4-20C85A48C0FC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-100,0%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28">
        <xdr:nvSpPr>
          <xdr:cNvPr id="426" name="Elipse 425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CFEA4C66-F824-4098-A08E-584541EF2317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-100,0%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28">
        <xdr:nvSpPr>
          <xdr:cNvPr id="427" name="Rectángulo redondeado 426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4B81B015-2B89-4F02-9EE7-AB10148657AE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0,0%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28" name="CuadroTexto 427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29" name="CuadroTexto 428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30" name="CuadroTexto 429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7</xdr:col>
      <xdr:colOff>0</xdr:colOff>
      <xdr:row>49</xdr:row>
      <xdr:rowOff>0</xdr:rowOff>
    </xdr:from>
    <xdr:to>
      <xdr:col>11</xdr:col>
      <xdr:colOff>680357</xdr:colOff>
      <xdr:row>60</xdr:row>
      <xdr:rowOff>163285</xdr:rowOff>
    </xdr:to>
    <xdr:grpSp>
      <xdr:nvGrpSpPr>
        <xdr:cNvPr id="431" name="Grupo 430"/>
        <xdr:cNvGrpSpPr/>
      </xdr:nvGrpSpPr>
      <xdr:grpSpPr>
        <a:xfrm>
          <a:off x="4181475" y="9305925"/>
          <a:ext cx="3728357" cy="2258785"/>
          <a:chOff x="367393" y="680357"/>
          <a:chExt cx="4612217" cy="3577166"/>
        </a:xfrm>
      </xdr:grpSpPr>
      <xdr:graphicFrame macro="">
        <xdr:nvGraphicFramePr>
          <xdr:cNvPr id="432" name="Gráfico 431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sp macro="" textlink="Calculus!$J$30">
        <xdr:nvSpPr>
          <xdr:cNvPr id="433" name="Elipse 432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289DB1BB-A3A8-473E-9A8D-9B30606D11DA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30">
        <xdr:nvSpPr>
          <xdr:cNvPr id="434" name="Elipse 433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1BB36A4E-DADE-412C-A7B2-348C07F23ED3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30">
        <xdr:nvSpPr>
          <xdr:cNvPr id="435" name="Rectángulo redondeado 434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D82B17D0-06C8-4271-A726-D28BA230C3B8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36" name="CuadroTexto 435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37" name="CuadroTexto 436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38" name="CuadroTexto 437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12</xdr:col>
      <xdr:colOff>0</xdr:colOff>
      <xdr:row>49</xdr:row>
      <xdr:rowOff>0</xdr:rowOff>
    </xdr:from>
    <xdr:to>
      <xdr:col>16</xdr:col>
      <xdr:colOff>680357</xdr:colOff>
      <xdr:row>60</xdr:row>
      <xdr:rowOff>163285</xdr:rowOff>
    </xdr:to>
    <xdr:grpSp>
      <xdr:nvGrpSpPr>
        <xdr:cNvPr id="439" name="Grupo 438"/>
        <xdr:cNvGrpSpPr/>
      </xdr:nvGrpSpPr>
      <xdr:grpSpPr>
        <a:xfrm>
          <a:off x="7991475" y="9305925"/>
          <a:ext cx="3728357" cy="2258785"/>
          <a:chOff x="367393" y="680357"/>
          <a:chExt cx="4612217" cy="3577166"/>
        </a:xfrm>
      </xdr:grpSpPr>
      <xdr:graphicFrame macro="">
        <xdr:nvGraphicFramePr>
          <xdr:cNvPr id="440" name="Gráfico 439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sp macro="" textlink="Calculus!$J$32">
        <xdr:nvSpPr>
          <xdr:cNvPr id="441" name="Elipse 440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C7DDCB07-9A0B-4FB5-884F-8FA060A3B328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32">
        <xdr:nvSpPr>
          <xdr:cNvPr id="442" name="Elipse 441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CB2B1D12-FDBF-40A9-8BC4-D8B16CEADD91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32">
        <xdr:nvSpPr>
          <xdr:cNvPr id="443" name="Rectángulo redondeado 442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E5ABD321-9B91-4CE8-9966-27950863F504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 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44" name="CuadroTexto 443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45" name="CuadroTexto 444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46" name="CuadroTexto 445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  <xdr:twoCellAnchor>
    <xdr:from>
      <xdr:col>17</xdr:col>
      <xdr:colOff>0</xdr:colOff>
      <xdr:row>49</xdr:row>
      <xdr:rowOff>0</xdr:rowOff>
    </xdr:from>
    <xdr:to>
      <xdr:col>21</xdr:col>
      <xdr:colOff>680357</xdr:colOff>
      <xdr:row>60</xdr:row>
      <xdr:rowOff>163285</xdr:rowOff>
    </xdr:to>
    <xdr:grpSp>
      <xdr:nvGrpSpPr>
        <xdr:cNvPr id="447" name="Grupo 446"/>
        <xdr:cNvGrpSpPr/>
      </xdr:nvGrpSpPr>
      <xdr:grpSpPr>
        <a:xfrm>
          <a:off x="11801475" y="9305925"/>
          <a:ext cx="3728357" cy="2258785"/>
          <a:chOff x="367393" y="680357"/>
          <a:chExt cx="4612217" cy="3577166"/>
        </a:xfrm>
      </xdr:grpSpPr>
      <xdr:graphicFrame macro="">
        <xdr:nvGraphicFramePr>
          <xdr:cNvPr id="448" name="Gráfico 447"/>
          <xdr:cNvGraphicFramePr>
            <a:graphicFrameLocks/>
          </xdr:cNvGraphicFramePr>
        </xdr:nvGraphicFramePr>
        <xdr:xfrm>
          <a:off x="367393" y="680357"/>
          <a:ext cx="4612217" cy="35771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sp macro="" textlink="Calculus!$J$34">
        <xdr:nvSpPr>
          <xdr:cNvPr id="449" name="Elipse 448"/>
          <xdr:cNvSpPr/>
        </xdr:nvSpPr>
        <xdr:spPr>
          <a:xfrm>
            <a:off x="1152679" y="3946263"/>
            <a:ext cx="514350" cy="23918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 anchorCtr="0"/>
          <a:lstStyle/>
          <a:p>
            <a:pPr algn="ctr"/>
            <a:fld id="{B5CBDCA9-DE5F-4271-81F4-D92458C83A36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-3,5%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I$34">
        <xdr:nvSpPr>
          <xdr:cNvPr id="450" name="Elipse 449"/>
          <xdr:cNvSpPr/>
        </xdr:nvSpPr>
        <xdr:spPr>
          <a:xfrm>
            <a:off x="1861762" y="3946263"/>
            <a:ext cx="514352" cy="2391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40868BCF-7837-4DC6-9A99-FAF62A794E82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-2,5%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Calculus!$K$34">
        <xdr:nvSpPr>
          <xdr:cNvPr id="451" name="Rectángulo redondeado 450"/>
          <xdr:cNvSpPr/>
        </xdr:nvSpPr>
        <xdr:spPr>
          <a:xfrm>
            <a:off x="2641754" y="3946791"/>
            <a:ext cx="533400" cy="2381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 anchorCtr="0"/>
          <a:lstStyle/>
          <a:p>
            <a:pPr algn="ctr"/>
            <a:fld id="{40F9D06C-CAFA-4868-BBDA-74E20064EE65}" type="TxLink">
              <a:rPr lang="en-US" sz="1000" b="0" i="0" u="none" strike="noStrike">
                <a:solidFill>
                  <a:schemeClr val="bg1"/>
                </a:solidFill>
                <a:latin typeface="Calibri"/>
              </a:rPr>
              <a:t>126,0%</a:t>
            </a:fld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452" name="CuadroTexto 451"/>
          <xdr:cNvSpPr txBox="1"/>
        </xdr:nvSpPr>
        <xdr:spPr>
          <a:xfrm>
            <a:off x="1167738" y="3622683"/>
            <a:ext cx="478542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YoY</a:t>
            </a:r>
          </a:p>
        </xdr:txBody>
      </xdr:sp>
      <xdr:sp macro="" textlink="">
        <xdr:nvSpPr>
          <xdr:cNvPr id="453" name="CuadroTexto 452"/>
          <xdr:cNvSpPr txBox="1"/>
        </xdr:nvSpPr>
        <xdr:spPr>
          <a:xfrm>
            <a:off x="1872284" y="3622683"/>
            <a:ext cx="493216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YTD</a:t>
            </a:r>
          </a:p>
        </xdr:txBody>
      </xdr:sp>
      <xdr:sp macro="" textlink="">
        <xdr:nvSpPr>
          <xdr:cNvPr id="454" name="CuadroTexto 453"/>
          <xdr:cNvSpPr txBox="1"/>
        </xdr:nvSpPr>
        <xdr:spPr>
          <a:xfrm>
            <a:off x="2641634" y="3622683"/>
            <a:ext cx="539381" cy="4065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en-US" sz="1050"/>
              <a:t>Goal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111423</xdr:colOff>
          <xdr:row>0</xdr:row>
          <xdr:rowOff>95249</xdr:rowOff>
        </xdr:from>
        <xdr:to>
          <xdr:col>7</xdr:col>
          <xdr:colOff>209550</xdr:colOff>
          <xdr:row>21</xdr:row>
          <xdr:rowOff>10046</xdr:rowOff>
        </xdr:to>
        <xdr:pic>
          <xdr:nvPicPr>
            <xdr:cNvPr id="2" name="Imagen 1"/>
            <xdr:cNvPicPr>
              <a:picLocks noChangeAspect="1" noChangeArrowheads="1"/>
              <a:extLst>
                <a:ext uri="{84589F7E-364E-4C9E-8A38-B11213B215E9}">
                  <a14:cameraTool cellRange="DashBoard!$A$1:$X$62" spid="_x0000_s51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23" y="95249"/>
              <a:ext cx="5432127" cy="39438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zoomScale="90" zoomScaleNormal="90" workbookViewId="0">
      <selection activeCell="B2" sqref="B2"/>
    </sheetView>
  </sheetViews>
  <sheetFormatPr baseColWidth="10"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6384" width="9.140625" style="1"/>
  </cols>
  <sheetData>
    <row r="2" spans="2:14">
      <c r="B2" s="10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46" t="s">
        <v>5</v>
      </c>
      <c r="I2" s="46"/>
      <c r="J2" s="46" t="s">
        <v>5</v>
      </c>
      <c r="K2" s="46"/>
      <c r="L2" s="46" t="s">
        <v>5</v>
      </c>
      <c r="M2" s="46"/>
      <c r="N2" s="3" t="s">
        <v>6</v>
      </c>
    </row>
    <row r="3" spans="2:14">
      <c r="B3" s="11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46" t="s">
        <v>8</v>
      </c>
      <c r="I3" s="46"/>
      <c r="J3" s="46" t="s">
        <v>9</v>
      </c>
      <c r="K3" s="46"/>
      <c r="L3" s="46" t="s">
        <v>10</v>
      </c>
      <c r="M3" s="46"/>
      <c r="N3" s="3" t="s">
        <v>11</v>
      </c>
    </row>
    <row r="4" spans="2:14">
      <c r="B4" s="12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4" s="2" customFormat="1" ht="17.100000000000001" customHeight="1">
      <c r="B5" s="5" t="s">
        <v>19</v>
      </c>
      <c r="C5" s="6">
        <v>6266.4949999999999</v>
      </c>
      <c r="D5" s="6">
        <v>0</v>
      </c>
      <c r="E5" s="6">
        <v>8359.8739999999998</v>
      </c>
      <c r="F5" s="6">
        <v>6389.1091277222222</v>
      </c>
      <c r="G5" s="6">
        <v>6526.8667209444438</v>
      </c>
      <c r="H5" s="7">
        <v>2093.3789999999999</v>
      </c>
      <c r="I5" s="8">
        <v>0.33405899150960783</v>
      </c>
      <c r="J5" s="7">
        <v>8359.8739999999998</v>
      </c>
      <c r="K5" s="9">
        <v>0</v>
      </c>
      <c r="L5" s="7">
        <v>1970.7648722777776</v>
      </c>
      <c r="M5" s="8">
        <v>0.30845691204845233</v>
      </c>
      <c r="N5" s="6">
        <v>6966.2267019999999</v>
      </c>
    </row>
    <row r="6" spans="2:14" s="2" customFormat="1" ht="17.100000000000001" customHeight="1">
      <c r="B6" s="5" t="s">
        <v>20</v>
      </c>
      <c r="C6" s="6">
        <v>5407.5510000000004</v>
      </c>
      <c r="D6" s="6">
        <v>3934.1880000000001</v>
      </c>
      <c r="E6" s="6">
        <v>4160.8440000000001</v>
      </c>
      <c r="F6" s="6">
        <v>5387.4560903888887</v>
      </c>
      <c r="G6" s="6">
        <v>5507.3750539444436</v>
      </c>
      <c r="H6" s="7">
        <v>-1246.7070000000003</v>
      </c>
      <c r="I6" s="8">
        <v>-0.23054928192078081</v>
      </c>
      <c r="J6" s="7">
        <v>226.65599999999995</v>
      </c>
      <c r="K6" s="9">
        <v>5.7611888399842597E-2</v>
      </c>
      <c r="L6" s="7">
        <v>-1226.6120903888886</v>
      </c>
      <c r="M6" s="8">
        <v>-0.22767927381851696</v>
      </c>
      <c r="N6" s="6">
        <v>5893.2191459999995</v>
      </c>
    </row>
    <row r="7" spans="2:14" s="2" customFormat="1" ht="17.100000000000001" customHeight="1">
      <c r="B7" s="5" t="s">
        <v>21</v>
      </c>
      <c r="C7" s="6">
        <v>5433.8267692307691</v>
      </c>
      <c r="D7" s="6">
        <v>5482.2396666666664</v>
      </c>
      <c r="E7" s="6">
        <v>5791.8329211455548</v>
      </c>
      <c r="F7" s="6">
        <v>5862.5331629228385</v>
      </c>
      <c r="G7" s="6">
        <v>5930.5292193333335</v>
      </c>
      <c r="H7" s="7">
        <v>358.00615191478573</v>
      </c>
      <c r="I7" s="8">
        <v>6.5884719391867227E-2</v>
      </c>
      <c r="J7" s="7">
        <v>309.59325447888841</v>
      </c>
      <c r="K7" s="9">
        <v>5.6472039404130717E-2</v>
      </c>
      <c r="L7" s="7">
        <v>-70.700241777283736</v>
      </c>
      <c r="M7" s="8">
        <v>-1.2059674514836392E-2</v>
      </c>
      <c r="N7" s="6">
        <v>6206.569702702991</v>
      </c>
    </row>
    <row r="8" spans="2:14" s="2" customFormat="1" ht="17.100000000000001" customHeight="1">
      <c r="B8" s="5" t="s">
        <v>22</v>
      </c>
      <c r="C8" s="6">
        <v>6266.4949999999999</v>
      </c>
      <c r="D8" s="6">
        <v>4908.91</v>
      </c>
      <c r="E8" s="6">
        <v>8776.6949999999997</v>
      </c>
      <c r="F8" s="6">
        <v>6389.1091277222222</v>
      </c>
      <c r="G8" s="6">
        <v>6526.8667209444438</v>
      </c>
      <c r="H8" s="7">
        <v>2510.1999999999998</v>
      </c>
      <c r="I8" s="8">
        <v>0.40057480297997522</v>
      </c>
      <c r="J8" s="7">
        <v>3867.7849999999999</v>
      </c>
      <c r="K8" s="9">
        <v>0.78791116561517727</v>
      </c>
      <c r="L8" s="7">
        <v>2387.5858722777775</v>
      </c>
      <c r="M8" s="8">
        <v>0.37369621093464944</v>
      </c>
      <c r="N8" s="6">
        <v>6966.2267019999999</v>
      </c>
    </row>
    <row r="9" spans="2:14" s="2" customFormat="1" ht="17.100000000000001" customHeight="1">
      <c r="B9" s="5" t="s">
        <v>23</v>
      </c>
      <c r="C9" s="6">
        <v>2280</v>
      </c>
      <c r="D9" s="6">
        <v>20</v>
      </c>
      <c r="E9" s="6">
        <v>41</v>
      </c>
      <c r="F9" s="6">
        <v>190</v>
      </c>
      <c r="G9" s="6">
        <v>190</v>
      </c>
      <c r="H9" s="7">
        <v>-2239</v>
      </c>
      <c r="I9" s="8">
        <v>-0.98201754385964912</v>
      </c>
      <c r="J9" s="7">
        <v>21</v>
      </c>
      <c r="K9" s="9">
        <v>1.05</v>
      </c>
      <c r="L9" s="7">
        <v>-149</v>
      </c>
      <c r="M9" s="8">
        <v>-0.78421052631578947</v>
      </c>
      <c r="N9" s="6">
        <v>2280</v>
      </c>
    </row>
    <row r="10" spans="2:14" s="2" customFormat="1" ht="17.100000000000001" customHeight="1">
      <c r="B10" s="5" t="s">
        <v>24</v>
      </c>
      <c r="C10" s="6">
        <v>157</v>
      </c>
      <c r="D10" s="6">
        <v>340</v>
      </c>
      <c r="E10" s="6">
        <v>263</v>
      </c>
      <c r="F10" s="6">
        <v>2280</v>
      </c>
      <c r="G10" s="6">
        <v>2280</v>
      </c>
      <c r="H10" s="7">
        <v>106</v>
      </c>
      <c r="I10" s="8">
        <v>0.67515923566878977</v>
      </c>
      <c r="J10" s="7">
        <v>-77</v>
      </c>
      <c r="K10" s="9">
        <v>-0.22647058823529412</v>
      </c>
      <c r="L10" s="7">
        <v>-2017</v>
      </c>
      <c r="M10" s="8">
        <v>-0.88464912280701757</v>
      </c>
      <c r="N10" s="6">
        <v>2280</v>
      </c>
    </row>
    <row r="11" spans="2:14" s="2" customFormat="1" ht="17.100000000000001" customHeight="1">
      <c r="B11" s="5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7">
        <v>0</v>
      </c>
      <c r="K11" s="9">
        <v>0</v>
      </c>
      <c r="L11" s="7">
        <v>0</v>
      </c>
      <c r="M11" s="8">
        <v>0</v>
      </c>
      <c r="N11" s="6">
        <v>0</v>
      </c>
    </row>
    <row r="12" spans="2:14" s="2" customFormat="1" ht="17.100000000000001" customHeight="1">
      <c r="B12" s="5" t="s">
        <v>26</v>
      </c>
      <c r="C12" s="6">
        <v>-26.512000000000036</v>
      </c>
      <c r="D12" s="6">
        <v>-13.201999999999984</v>
      </c>
      <c r="E12" s="6">
        <v>32.36953931</v>
      </c>
      <c r="F12" s="6">
        <v>25.347089431938741</v>
      </c>
      <c r="G12" s="6">
        <v>28.869012333795538</v>
      </c>
      <c r="H12" s="7">
        <v>58.881539310000036</v>
      </c>
      <c r="I12" s="8">
        <v>-2.2209391713186464</v>
      </c>
      <c r="J12" s="7">
        <v>45.571539309999984</v>
      </c>
      <c r="K12" s="9">
        <v>-3.4518663316164249</v>
      </c>
      <c r="L12" s="7">
        <v>7.0224498780612592</v>
      </c>
      <c r="M12" s="8">
        <v>0.27705152881232126</v>
      </c>
      <c r="N12" s="6">
        <v>39.416257913547</v>
      </c>
    </row>
    <row r="13" spans="2:14" s="2" customFormat="1" ht="17.100000000000001" customHeight="1">
      <c r="B13" s="5" t="s">
        <v>27</v>
      </c>
      <c r="C13" s="6">
        <v>1220.9970000000003</v>
      </c>
      <c r="D13" s="6">
        <v>1135.671</v>
      </c>
      <c r="E13" s="6">
        <v>1224.3410000000001</v>
      </c>
      <c r="F13" s="6">
        <v>1281.4566666666667</v>
      </c>
      <c r="G13" s="6">
        <v>1280.0202499999996</v>
      </c>
      <c r="H13" s="7">
        <v>3.3439999999998236</v>
      </c>
      <c r="I13" s="8">
        <v>2.738745467842937E-3</v>
      </c>
      <c r="J13" s="7">
        <v>88.670000000000073</v>
      </c>
      <c r="K13" s="9">
        <v>7.8077189608610306E-2</v>
      </c>
      <c r="L13" s="7">
        <v>-57.115666666666584</v>
      </c>
      <c r="M13" s="8">
        <v>-4.4570891979700121E-2</v>
      </c>
      <c r="N13" s="6">
        <v>1311.6860000000001</v>
      </c>
    </row>
    <row r="14" spans="2:14" s="2" customFormat="1" ht="17.100000000000001" customHeight="1">
      <c r="B14" s="5" t="s">
        <v>28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7">
        <v>0</v>
      </c>
      <c r="K14" s="9">
        <v>0</v>
      </c>
      <c r="L14" s="7">
        <v>0</v>
      </c>
      <c r="M14" s="8">
        <v>0</v>
      </c>
      <c r="N14" s="6">
        <v>0</v>
      </c>
    </row>
    <row r="15" spans="2:14" s="2" customFormat="1" ht="17.100000000000001" customHeight="1">
      <c r="B15" s="5" t="s">
        <v>29</v>
      </c>
      <c r="C15" s="6">
        <v>361.96300000000002</v>
      </c>
      <c r="D15" s="6">
        <v>365.63200000000001</v>
      </c>
      <c r="E15" s="6">
        <v>352.93899999999996</v>
      </c>
      <c r="F15" s="6">
        <v>280.12166666666661</v>
      </c>
      <c r="G15" s="6">
        <v>260.89774999999997</v>
      </c>
      <c r="H15" s="7">
        <v>-9.0240000000000578</v>
      </c>
      <c r="I15" s="8">
        <v>-2.4930724963601412E-2</v>
      </c>
      <c r="J15" s="7">
        <v>-12.69300000000004</v>
      </c>
      <c r="K15" s="9">
        <v>-3.4715232802380647E-2</v>
      </c>
      <c r="L15" s="7">
        <v>72.817333333333352</v>
      </c>
      <c r="M15" s="8">
        <v>0.25994895075354174</v>
      </c>
      <c r="N15" s="6">
        <v>239.20099999999999</v>
      </c>
    </row>
    <row r="16" spans="2:14" s="2" customFormat="1" ht="17.100000000000001" customHeight="1">
      <c r="B16" s="5" t="s">
        <v>30</v>
      </c>
      <c r="C16" s="6">
        <v>4252.1737499999999</v>
      </c>
      <c r="D16" s="6">
        <v>389.19399999999996</v>
      </c>
      <c r="E16" s="6">
        <v>337.64073760999997</v>
      </c>
      <c r="F16" s="6">
        <v>4677.3911249999992</v>
      </c>
      <c r="G16" s="6">
        <v>4730.5432968750001</v>
      </c>
      <c r="H16" s="7">
        <v>-3914.5330123899998</v>
      </c>
      <c r="I16" s="8">
        <v>-0.92059573350924329</v>
      </c>
      <c r="J16" s="7">
        <v>-51.553262389999986</v>
      </c>
      <c r="K16" s="9">
        <v>-0.13246160626833917</v>
      </c>
      <c r="L16" s="7">
        <v>-4339.7503873899996</v>
      </c>
      <c r="M16" s="8">
        <v>-0.92781430319022129</v>
      </c>
      <c r="N16" s="6">
        <v>4889.9998125000002</v>
      </c>
    </row>
    <row r="17" spans="2:14" s="2" customFormat="1" ht="17.100000000000001" customHeight="1">
      <c r="B17" s="5" t="s">
        <v>31</v>
      </c>
      <c r="C17" s="6">
        <v>103.71600000000001</v>
      </c>
      <c r="D17" s="6">
        <v>68.13300000000001</v>
      </c>
      <c r="E17" s="6">
        <v>75.643999999999991</v>
      </c>
      <c r="F17" s="6">
        <v>88.603333333333339</v>
      </c>
      <c r="G17" s="6">
        <v>99.678750000000008</v>
      </c>
      <c r="H17" s="7">
        <v>-28.072000000000017</v>
      </c>
      <c r="I17" s="8">
        <v>-0.27066219291141208</v>
      </c>
      <c r="J17" s="7">
        <v>7.5109999999999815</v>
      </c>
      <c r="K17" s="9">
        <v>0.11024026536333319</v>
      </c>
      <c r="L17" s="7">
        <v>-12.959333333333348</v>
      </c>
      <c r="M17" s="8">
        <v>-0.14626236785673993</v>
      </c>
      <c r="N17" s="6">
        <v>132.90499999999997</v>
      </c>
    </row>
    <row r="18" spans="2:14" s="2" customFormat="1" ht="17.100000000000001" customHeight="1">
      <c r="B18" s="5" t="s">
        <v>32</v>
      </c>
      <c r="C18" s="6">
        <v>25.082000000000001</v>
      </c>
      <c r="D18" s="6">
        <v>6.8319999999999999</v>
      </c>
      <c r="E18" s="6">
        <v>33.171999999999997</v>
      </c>
      <c r="F18" s="6">
        <v>18.393466666666669</v>
      </c>
      <c r="G18" s="6">
        <v>20.69265</v>
      </c>
      <c r="H18" s="7">
        <v>8.0899999999999963</v>
      </c>
      <c r="I18" s="8">
        <v>0.32254206203652008</v>
      </c>
      <c r="J18" s="7">
        <v>26.339999999999996</v>
      </c>
      <c r="K18" s="9">
        <v>3.8553864168618261</v>
      </c>
      <c r="L18" s="7">
        <v>14.778533333333328</v>
      </c>
      <c r="M18" s="8">
        <v>0.80346644823161817</v>
      </c>
      <c r="N18" s="6">
        <v>27.590200000000003</v>
      </c>
    </row>
    <row r="19" spans="2:14" s="2" customFormat="1" ht="17.100000000000001" customHeight="1">
      <c r="B19" s="5" t="s">
        <v>33</v>
      </c>
      <c r="C19" s="6">
        <v>0.46765950483202856</v>
      </c>
      <c r="D19" s="6">
        <v>0.45019240133302296</v>
      </c>
      <c r="E19" s="6">
        <v>0.30679659430275508</v>
      </c>
      <c r="F19" s="6">
        <v>0.37312554501983897</v>
      </c>
      <c r="G19" s="6">
        <v>0.37277152167500527</v>
      </c>
      <c r="H19" s="7">
        <v>-0.16086291052927348</v>
      </c>
      <c r="I19" s="8">
        <v>-0.34397442769189812</v>
      </c>
      <c r="J19" s="7">
        <v>-0.14339580703026789</v>
      </c>
      <c r="K19" s="9">
        <v>-0.31852116252000667</v>
      </c>
      <c r="L19" s="7">
        <v>-6.632895071708389E-2</v>
      </c>
      <c r="M19" s="8">
        <v>-0.1777657724119564</v>
      </c>
      <c r="N19" s="6">
        <v>0.36997216594049387</v>
      </c>
    </row>
    <row r="20" spans="2:14" s="2" customFormat="1" ht="17.100000000000001" customHeight="1">
      <c r="B20" s="5" t="s">
        <v>34</v>
      </c>
      <c r="C20" s="6">
        <v>0.36029260368930105</v>
      </c>
      <c r="D20" s="6">
        <v>0.3032710583161099</v>
      </c>
      <c r="E20" s="6">
        <v>0.26046597949500777</v>
      </c>
      <c r="F20" s="6">
        <v>0.29487225093083114</v>
      </c>
      <c r="G20" s="6">
        <v>0.29182775642501518</v>
      </c>
      <c r="H20" s="7">
        <v>-9.9826624194293279E-2</v>
      </c>
      <c r="I20" s="8">
        <v>-0.27707097834397659</v>
      </c>
      <c r="J20" s="7">
        <v>-4.2805078821102127E-2</v>
      </c>
      <c r="K20" s="9">
        <v>-0.14114462177424433</v>
      </c>
      <c r="L20" s="7">
        <v>-3.4406271435823366E-2</v>
      </c>
      <c r="M20" s="8">
        <v>-0.11668195744839389</v>
      </c>
      <c r="N20" s="6">
        <v>0.28158883475773244</v>
      </c>
    </row>
    <row r="21" spans="2:14" s="2" customFormat="1" ht="17.100000000000001" customHeight="1">
      <c r="B21" s="5" t="s">
        <v>35</v>
      </c>
      <c r="C21" s="6">
        <v>1473.2370000000001</v>
      </c>
      <c r="D21" s="6">
        <v>1473.2370000000001</v>
      </c>
      <c r="E21" s="6">
        <v>0</v>
      </c>
      <c r="F21" s="6">
        <v>1080.3738000000001</v>
      </c>
      <c r="G21" s="6">
        <v>1215.4205250000002</v>
      </c>
      <c r="H21" s="7">
        <v>-1473.2370000000001</v>
      </c>
      <c r="I21" s="8">
        <v>-1</v>
      </c>
      <c r="J21" s="7">
        <v>-1473.2370000000001</v>
      </c>
      <c r="K21" s="9">
        <v>-1</v>
      </c>
      <c r="L21" s="7">
        <v>-1080.3738000000001</v>
      </c>
      <c r="M21" s="8">
        <v>-1</v>
      </c>
      <c r="N21" s="6">
        <v>1620.5607000000002</v>
      </c>
    </row>
    <row r="22" spans="2:14" s="2" customFormat="1" ht="17.100000000000001" customHeight="1">
      <c r="B22" s="5" t="s">
        <v>36</v>
      </c>
      <c r="C22" s="6">
        <v>78.792000000000002</v>
      </c>
      <c r="D22" s="6">
        <v>76.043999999999997</v>
      </c>
      <c r="E22" s="6">
        <v>2.2519999999999998</v>
      </c>
      <c r="F22" s="6">
        <v>63.0336</v>
      </c>
      <c r="G22" s="6">
        <v>70.912800000000004</v>
      </c>
      <c r="H22" s="7">
        <v>-76.540000000000006</v>
      </c>
      <c r="I22" s="8">
        <v>-0.97141841811351415</v>
      </c>
      <c r="J22" s="7">
        <v>-73.792000000000002</v>
      </c>
      <c r="K22" s="9">
        <v>-0.97038556625111783</v>
      </c>
      <c r="L22" s="7">
        <v>-60.781599999999997</v>
      </c>
      <c r="M22" s="8">
        <v>-0.96427302264189252</v>
      </c>
      <c r="N22" s="6">
        <v>94.550399999999996</v>
      </c>
    </row>
    <row r="23" spans="2:14" s="2" customFormat="1" ht="17.100000000000001" customHeight="1">
      <c r="B23" s="5" t="s">
        <v>37</v>
      </c>
      <c r="C23" s="6">
        <v>128.208</v>
      </c>
      <c r="D23" s="6">
        <v>116.77300000000001</v>
      </c>
      <c r="E23" s="6">
        <v>137.208</v>
      </c>
      <c r="F23" s="6">
        <v>143.01933333333332</v>
      </c>
      <c r="G23" s="6">
        <v>146.40150000000003</v>
      </c>
      <c r="H23" s="7">
        <v>9</v>
      </c>
      <c r="I23" s="8">
        <v>7.0198427555222764E-2</v>
      </c>
      <c r="J23" s="7">
        <v>20.434999999999988</v>
      </c>
      <c r="K23" s="9">
        <v>0.17499764500355378</v>
      </c>
      <c r="L23" s="7">
        <v>-5.811333333333323</v>
      </c>
      <c r="M23" s="8">
        <v>-4.0633201105677953E-2</v>
      </c>
      <c r="N23" s="6">
        <v>156.54799999999997</v>
      </c>
    </row>
    <row r="24" spans="2:14" s="2" customFormat="1" ht="17.100000000000001" customHeight="1">
      <c r="B24" s="5" t="s">
        <v>38</v>
      </c>
      <c r="C24" s="6">
        <v>12.245999999999999</v>
      </c>
      <c r="D24" s="6">
        <v>11.138000000000002</v>
      </c>
      <c r="E24" s="6">
        <v>12.362</v>
      </c>
      <c r="F24" s="6">
        <v>10.612666666666668</v>
      </c>
      <c r="G24" s="6">
        <v>10.4085</v>
      </c>
      <c r="H24" s="7">
        <v>0.11600000000000144</v>
      </c>
      <c r="I24" s="8">
        <v>9.4724808100605466E-3</v>
      </c>
      <c r="J24" s="7">
        <v>1.2239999999999984</v>
      </c>
      <c r="K24" s="9">
        <v>0.10989405638355165</v>
      </c>
      <c r="L24" s="7">
        <v>1.7493333333333325</v>
      </c>
      <c r="M24" s="8">
        <v>0.16483447452729433</v>
      </c>
      <c r="N24" s="6">
        <v>9.7959999999999994</v>
      </c>
    </row>
    <row r="25" spans="2:14" s="2" customFormat="1" ht="17.100000000000001" customHeight="1">
      <c r="B25" s="5" t="s">
        <v>39</v>
      </c>
      <c r="C25" s="6">
        <v>5.0599999999999996</v>
      </c>
      <c r="D25" s="6">
        <v>5.1379999999999999</v>
      </c>
      <c r="E25" s="6">
        <v>4.75</v>
      </c>
      <c r="F25" s="6">
        <v>11.629333333333335</v>
      </c>
      <c r="G25" s="6">
        <v>12.450500000000002</v>
      </c>
      <c r="H25" s="7">
        <v>-0.30999999999999961</v>
      </c>
      <c r="I25" s="8">
        <v>-6.1264822134387283E-2</v>
      </c>
      <c r="J25" s="7">
        <v>-0.3879999999999999</v>
      </c>
      <c r="K25" s="9">
        <v>-7.5515764889061879E-2</v>
      </c>
      <c r="L25" s="7">
        <v>-6.8793333333333351</v>
      </c>
      <c r="M25" s="8">
        <v>-0.59155010318734247</v>
      </c>
      <c r="N25" s="6">
        <v>14.914000000000001</v>
      </c>
    </row>
    <row r="26" spans="2:14" s="2" customFormat="1" ht="17.100000000000001" hidden="1" customHeight="1">
      <c r="B26" s="5" t="s">
        <v>40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8">
        <v>0</v>
      </c>
      <c r="J26" s="7">
        <v>0</v>
      </c>
      <c r="K26" s="9">
        <v>0</v>
      </c>
      <c r="L26" s="7">
        <v>0</v>
      </c>
      <c r="M26" s="8">
        <v>0</v>
      </c>
      <c r="N26" s="6">
        <v>0</v>
      </c>
    </row>
    <row r="27" spans="2:14" s="2" customFormat="1" ht="17.100000000000001" hidden="1" customHeight="1">
      <c r="B27" s="5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  <c r="J27" s="7">
        <v>0</v>
      </c>
      <c r="K27" s="9">
        <v>0</v>
      </c>
      <c r="L27" s="7">
        <v>0</v>
      </c>
      <c r="M27" s="8">
        <v>0</v>
      </c>
      <c r="N27" s="6">
        <v>0</v>
      </c>
    </row>
    <row r="28" spans="2:14" s="2" customFormat="1" ht="17.100000000000001" hidden="1" customHeight="1">
      <c r="B28" s="5" t="s">
        <v>42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8">
        <v>0</v>
      </c>
      <c r="J28" s="7">
        <v>0</v>
      </c>
      <c r="K28" s="9">
        <v>0</v>
      </c>
      <c r="L28" s="7">
        <v>0</v>
      </c>
      <c r="M28" s="8">
        <v>0</v>
      </c>
      <c r="N28" s="6">
        <v>0</v>
      </c>
    </row>
    <row r="29" spans="2:14" s="2" customFormat="1" ht="17.100000000000001" hidden="1" customHeight="1">
      <c r="B29" s="5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v>0</v>
      </c>
      <c r="I29" s="8">
        <v>0</v>
      </c>
      <c r="J29" s="7">
        <v>0</v>
      </c>
      <c r="K29" s="9">
        <v>0</v>
      </c>
      <c r="L29" s="7">
        <v>0</v>
      </c>
      <c r="M29" s="8">
        <v>0</v>
      </c>
      <c r="N29" s="6">
        <v>0</v>
      </c>
    </row>
    <row r="30" spans="2:14" s="2" customFormat="1" ht="17.100000000000001" customHeight="1">
      <c r="B30" s="5" t="s">
        <v>44</v>
      </c>
      <c r="C30" s="6">
        <v>560.92399999999998</v>
      </c>
      <c r="D30" s="6">
        <v>409.78899999999999</v>
      </c>
      <c r="E30" s="6">
        <v>345.67500000000001</v>
      </c>
      <c r="F30" s="6">
        <v>415.29262304999429</v>
      </c>
      <c r="G30" s="6">
        <v>469.80591138754562</v>
      </c>
      <c r="H30" s="7">
        <v>-215.24899999999997</v>
      </c>
      <c r="I30" s="8">
        <v>-0.38374004321441046</v>
      </c>
      <c r="J30" s="7">
        <v>-64.113999999999976</v>
      </c>
      <c r="K30" s="9">
        <v>-0.15645612742167306</v>
      </c>
      <c r="L30" s="7">
        <v>-69.617623049994279</v>
      </c>
      <c r="M30" s="8">
        <v>-0.16763510639487925</v>
      </c>
      <c r="N30" s="6">
        <v>636.32481825229695</v>
      </c>
    </row>
    <row r="31" spans="2:14" s="2" customFormat="1" ht="17.100000000000001" customHeight="1">
      <c r="B31" s="5" t="s">
        <v>45</v>
      </c>
      <c r="C31" s="6">
        <v>346.73</v>
      </c>
      <c r="D31" s="6">
        <v>271.05599999999998</v>
      </c>
      <c r="E31" s="6">
        <v>177.08499999999998</v>
      </c>
      <c r="F31" s="6">
        <v>222.14426695138889</v>
      </c>
      <c r="G31" s="6">
        <v>252.16047405374999</v>
      </c>
      <c r="H31" s="7">
        <v>-169.64500000000004</v>
      </c>
      <c r="I31" s="8">
        <v>-0.48927119084013504</v>
      </c>
      <c r="J31" s="7">
        <v>-93.971000000000004</v>
      </c>
      <c r="K31" s="9">
        <v>-0.34668481789740868</v>
      </c>
      <c r="L31" s="7">
        <v>-45.059266951388906</v>
      </c>
      <c r="M31" s="8">
        <v>-0.20283785654143882</v>
      </c>
      <c r="N31" s="6">
        <v>345.20666033874994</v>
      </c>
    </row>
    <row r="32" spans="2:14" s="2" customFormat="1" ht="17.100000000000001" customHeight="1">
      <c r="B32" s="5" t="s">
        <v>46</v>
      </c>
      <c r="C32" s="6">
        <v>158.91</v>
      </c>
      <c r="D32" s="6">
        <v>107.09499999999998</v>
      </c>
      <c r="E32" s="6">
        <v>95.575999999999993</v>
      </c>
      <c r="F32" s="6">
        <v>115.26666666666668</v>
      </c>
      <c r="G32" s="6">
        <v>129.67500000000004</v>
      </c>
      <c r="H32" s="7">
        <v>-63.334000000000003</v>
      </c>
      <c r="I32" s="8">
        <v>-0.39855263985903971</v>
      </c>
      <c r="J32" s="7">
        <v>-11.518999999999991</v>
      </c>
      <c r="K32" s="9">
        <v>-0.10755870955693536</v>
      </c>
      <c r="L32" s="7">
        <v>-19.690666666666687</v>
      </c>
      <c r="M32" s="8">
        <v>-0.17082706766917308</v>
      </c>
      <c r="N32" s="6">
        <v>172.9</v>
      </c>
    </row>
    <row r="33" spans="2:14" s="2" customFormat="1" ht="17.100000000000001" customHeight="1">
      <c r="B33" s="5" t="s">
        <v>47</v>
      </c>
      <c r="C33" s="6">
        <v>81.796000000000006</v>
      </c>
      <c r="D33" s="6">
        <v>44.839999999999996</v>
      </c>
      <c r="E33" s="6">
        <v>40.643000000000001</v>
      </c>
      <c r="F33" s="6">
        <v>52.534600000000005</v>
      </c>
      <c r="G33" s="6">
        <v>59.101424999999999</v>
      </c>
      <c r="H33" s="7">
        <v>-41.153000000000006</v>
      </c>
      <c r="I33" s="8">
        <v>-0.50311751185877063</v>
      </c>
      <c r="J33" s="7">
        <v>-4.1969999999999956</v>
      </c>
      <c r="K33" s="9">
        <v>-9.359946476360384E-2</v>
      </c>
      <c r="L33" s="7">
        <v>-11.891600000000004</v>
      </c>
      <c r="M33" s="8">
        <v>-0.2263574863042643</v>
      </c>
      <c r="N33" s="6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showGridLines="0" zoomScale="90" zoomScaleNormal="90" workbookViewId="0">
      <selection activeCell="B4" sqref="B4"/>
    </sheetView>
  </sheetViews>
  <sheetFormatPr baseColWidth="10"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6384" width="9.140625" style="1"/>
  </cols>
  <sheetData>
    <row r="2" spans="2:15">
      <c r="B2" s="11"/>
      <c r="C2" s="47" t="s">
        <v>13</v>
      </c>
      <c r="D2" s="48"/>
      <c r="E2" s="47" t="s">
        <v>12</v>
      </c>
      <c r="F2" s="48"/>
      <c r="G2" s="47" t="s">
        <v>14</v>
      </c>
      <c r="H2" s="48"/>
      <c r="I2" s="47" t="s">
        <v>15</v>
      </c>
      <c r="J2" s="48"/>
      <c r="K2" s="47" t="s">
        <v>50</v>
      </c>
      <c r="L2" s="48"/>
      <c r="M2" s="4"/>
      <c r="N2" s="4"/>
    </row>
    <row r="3" spans="2:15">
      <c r="B3" s="12"/>
      <c r="C3" s="4" t="s">
        <v>49</v>
      </c>
      <c r="D3" s="4" t="s">
        <v>6</v>
      </c>
      <c r="E3" s="4" t="s">
        <v>49</v>
      </c>
      <c r="F3" s="4" t="s">
        <v>6</v>
      </c>
      <c r="G3" s="4" t="s">
        <v>49</v>
      </c>
      <c r="H3" s="4" t="s">
        <v>6</v>
      </c>
      <c r="I3" s="4" t="s">
        <v>49</v>
      </c>
      <c r="J3" s="4" t="s">
        <v>6</v>
      </c>
      <c r="K3" s="4" t="s">
        <v>49</v>
      </c>
      <c r="L3" s="4" t="s">
        <v>6</v>
      </c>
      <c r="M3" s="4" t="s">
        <v>53</v>
      </c>
      <c r="N3" s="4" t="s">
        <v>51</v>
      </c>
      <c r="O3" s="4" t="s">
        <v>52</v>
      </c>
    </row>
    <row r="4" spans="2:15" s="2" customFormat="1" ht="17.100000000000001" customHeight="1">
      <c r="B4" s="5" t="s">
        <v>19</v>
      </c>
      <c r="C4" s="6">
        <v>0</v>
      </c>
      <c r="D4" s="6"/>
      <c r="E4" s="6">
        <v>6266.4949999999999</v>
      </c>
      <c r="F4" s="6"/>
      <c r="G4" s="6">
        <v>8359.8739999999998</v>
      </c>
      <c r="H4" s="6">
        <v>6389.1091277222222</v>
      </c>
      <c r="I4" s="6"/>
      <c r="J4" s="6">
        <v>6526.8667209444438</v>
      </c>
      <c r="K4" s="6"/>
      <c r="L4" s="6">
        <v>6966.2267019999999</v>
      </c>
      <c r="M4" s="8">
        <v>0.33405899150960783</v>
      </c>
      <c r="N4" s="9">
        <v>0</v>
      </c>
      <c r="O4" s="8">
        <f>G4/H4</f>
        <v>1.3084569120484524</v>
      </c>
    </row>
    <row r="5" spans="2:15" s="2" customFormat="1" ht="17.100000000000001" customHeight="1">
      <c r="B5" s="5" t="s">
        <v>20</v>
      </c>
      <c r="C5" s="6">
        <v>3934.1880000000001</v>
      </c>
      <c r="D5" s="6"/>
      <c r="E5" s="6">
        <v>5407.5510000000004</v>
      </c>
      <c r="F5" s="6"/>
      <c r="G5" s="6">
        <v>4160.8440000000001</v>
      </c>
      <c r="H5" s="6">
        <v>5387.4560903888887</v>
      </c>
      <c r="I5" s="6"/>
      <c r="J5" s="6">
        <v>5507.3750539444436</v>
      </c>
      <c r="K5" s="6"/>
      <c r="L5" s="6">
        <v>5893.2191459999995</v>
      </c>
      <c r="M5" s="8">
        <v>-0.23054928192078081</v>
      </c>
      <c r="N5" s="9">
        <v>5.7611888399842597E-2</v>
      </c>
      <c r="O5" s="8">
        <f>G5/H5</f>
        <v>0.77232072618148306</v>
      </c>
    </row>
    <row r="6" spans="2:15" s="2" customFormat="1" ht="17.100000000000001" customHeight="1">
      <c r="B6" s="5" t="s">
        <v>21</v>
      </c>
      <c r="C6" s="6">
        <v>5482.2396666666664</v>
      </c>
      <c r="D6" s="6"/>
      <c r="E6" s="6">
        <v>5433.8267692307691</v>
      </c>
      <c r="F6" s="6"/>
      <c r="G6" s="6">
        <v>5791.8329211455548</v>
      </c>
      <c r="H6" s="6">
        <v>5862.5331629228385</v>
      </c>
      <c r="I6" s="6"/>
      <c r="J6" s="6">
        <v>5930.5292193333335</v>
      </c>
      <c r="K6" s="6"/>
      <c r="L6" s="6">
        <v>6206.569702702991</v>
      </c>
      <c r="M6" s="8">
        <v>6.5884719391867227E-2</v>
      </c>
      <c r="N6" s="9">
        <v>5.6472039404130717E-2</v>
      </c>
      <c r="O6" s="8">
        <f t="shared" ref="O6:O32" si="0">G6/H6</f>
        <v>0.98794032548516364</v>
      </c>
    </row>
    <row r="7" spans="2:15" s="2" customFormat="1" ht="17.100000000000001" customHeight="1">
      <c r="B7" s="5" t="s">
        <v>22</v>
      </c>
      <c r="C7" s="6">
        <v>4908.91</v>
      </c>
      <c r="D7" s="6"/>
      <c r="E7" s="6">
        <v>6266.4949999999999</v>
      </c>
      <c r="F7" s="6"/>
      <c r="G7" s="6">
        <v>8776.6949999999997</v>
      </c>
      <c r="H7" s="6">
        <v>6389.1091277222222</v>
      </c>
      <c r="I7" s="6"/>
      <c r="J7" s="6">
        <v>6526.8667209444438</v>
      </c>
      <c r="K7" s="6"/>
      <c r="L7" s="6">
        <v>6966.2267019999999</v>
      </c>
      <c r="M7" s="8">
        <v>0.40057480297997522</v>
      </c>
      <c r="N7" s="9">
        <v>0.78791116561517727</v>
      </c>
      <c r="O7" s="8">
        <f t="shared" si="0"/>
        <v>1.3736962109346493</v>
      </c>
    </row>
    <row r="8" spans="2:15" s="2" customFormat="1" ht="17.100000000000001" customHeight="1">
      <c r="B8" s="5" t="s">
        <v>23</v>
      </c>
      <c r="C8" s="6">
        <v>20</v>
      </c>
      <c r="D8" s="6"/>
      <c r="E8" s="6">
        <v>2280</v>
      </c>
      <c r="F8" s="6"/>
      <c r="G8" s="6">
        <v>41</v>
      </c>
      <c r="H8" s="6">
        <v>190</v>
      </c>
      <c r="I8" s="6"/>
      <c r="J8" s="6">
        <v>190</v>
      </c>
      <c r="K8" s="6"/>
      <c r="L8" s="6">
        <v>2280</v>
      </c>
      <c r="M8" s="8">
        <v>-0.98201754385964912</v>
      </c>
      <c r="N8" s="9">
        <v>1.05</v>
      </c>
      <c r="O8" s="8">
        <f t="shared" si="0"/>
        <v>0.21578947368421053</v>
      </c>
    </row>
    <row r="9" spans="2:15" s="2" customFormat="1" ht="17.100000000000001" customHeight="1">
      <c r="B9" s="5" t="s">
        <v>24</v>
      </c>
      <c r="C9" s="6">
        <v>340</v>
      </c>
      <c r="D9" s="6"/>
      <c r="E9" s="6">
        <v>157</v>
      </c>
      <c r="F9" s="6"/>
      <c r="G9" s="6">
        <v>263</v>
      </c>
      <c r="H9" s="6">
        <v>2280</v>
      </c>
      <c r="I9" s="6"/>
      <c r="J9" s="6">
        <v>2280</v>
      </c>
      <c r="K9" s="6"/>
      <c r="L9" s="6">
        <v>2280</v>
      </c>
      <c r="M9" s="8">
        <v>0.67515923566878977</v>
      </c>
      <c r="N9" s="9">
        <v>-0.22647058823529412</v>
      </c>
      <c r="O9" s="8">
        <f t="shared" si="0"/>
        <v>0.11535087719298245</v>
      </c>
    </row>
    <row r="10" spans="2:15" s="2" customFormat="1" ht="17.100000000000001" customHeight="1">
      <c r="B10" s="5" t="s">
        <v>25</v>
      </c>
      <c r="C10" s="6">
        <v>0</v>
      </c>
      <c r="D10" s="6"/>
      <c r="E10" s="6">
        <v>0</v>
      </c>
      <c r="F10" s="6"/>
      <c r="G10" s="6">
        <v>0</v>
      </c>
      <c r="H10" s="6">
        <v>0</v>
      </c>
      <c r="I10" s="6"/>
      <c r="J10" s="6">
        <v>0</v>
      </c>
      <c r="K10" s="6"/>
      <c r="L10" s="6">
        <v>0</v>
      </c>
      <c r="M10" s="8">
        <v>0</v>
      </c>
      <c r="N10" s="9">
        <v>0</v>
      </c>
      <c r="O10" s="8" t="e">
        <f t="shared" si="0"/>
        <v>#DIV/0!</v>
      </c>
    </row>
    <row r="11" spans="2:15" s="2" customFormat="1" ht="17.100000000000001" customHeight="1">
      <c r="B11" s="5" t="s">
        <v>26</v>
      </c>
      <c r="C11" s="6">
        <v>-13.201999999999984</v>
      </c>
      <c r="D11" s="6"/>
      <c r="E11" s="6">
        <v>-26.512000000000036</v>
      </c>
      <c r="F11" s="6"/>
      <c r="G11" s="6">
        <v>32.36953931</v>
      </c>
      <c r="H11" s="6">
        <v>25.347089431938741</v>
      </c>
      <c r="I11" s="6"/>
      <c r="J11" s="6">
        <v>28.869012333795538</v>
      </c>
      <c r="K11" s="6"/>
      <c r="L11" s="6">
        <v>39.416257913547</v>
      </c>
      <c r="M11" s="8">
        <v>-2.2209391713186464</v>
      </c>
      <c r="N11" s="9">
        <v>-3.4518663316164249</v>
      </c>
      <c r="O11" s="8">
        <f t="shared" si="0"/>
        <v>1.2770515288123212</v>
      </c>
    </row>
    <row r="12" spans="2:15" s="2" customFormat="1" ht="17.100000000000001" customHeight="1">
      <c r="B12" s="5" t="s">
        <v>27</v>
      </c>
      <c r="C12" s="6">
        <v>1135.671</v>
      </c>
      <c r="D12" s="6"/>
      <c r="E12" s="6">
        <v>1220.9970000000003</v>
      </c>
      <c r="F12" s="6"/>
      <c r="G12" s="6">
        <v>1224.3410000000001</v>
      </c>
      <c r="H12" s="6">
        <v>1281.4566666666667</v>
      </c>
      <c r="I12" s="6"/>
      <c r="J12" s="6">
        <v>1280.0202499999996</v>
      </c>
      <c r="K12" s="6"/>
      <c r="L12" s="6">
        <v>1311.6860000000001</v>
      </c>
      <c r="M12" s="8">
        <v>2.738745467842937E-3</v>
      </c>
      <c r="N12" s="9">
        <v>7.8077189608610306E-2</v>
      </c>
      <c r="O12" s="8">
        <f t="shared" si="0"/>
        <v>0.9554291080202999</v>
      </c>
    </row>
    <row r="13" spans="2:15" s="2" customFormat="1" ht="17.100000000000001" customHeight="1">
      <c r="B13" s="5" t="s">
        <v>28</v>
      </c>
      <c r="C13" s="6">
        <v>0</v>
      </c>
      <c r="D13" s="6"/>
      <c r="E13" s="6">
        <v>0</v>
      </c>
      <c r="F13" s="6"/>
      <c r="G13" s="6">
        <v>0</v>
      </c>
      <c r="H13" s="6">
        <v>0</v>
      </c>
      <c r="I13" s="6"/>
      <c r="J13" s="6">
        <v>0</v>
      </c>
      <c r="K13" s="6"/>
      <c r="L13" s="6">
        <v>0</v>
      </c>
      <c r="M13" s="8">
        <v>0</v>
      </c>
      <c r="N13" s="9">
        <v>0</v>
      </c>
      <c r="O13" s="8" t="e">
        <f t="shared" si="0"/>
        <v>#DIV/0!</v>
      </c>
    </row>
    <row r="14" spans="2:15" s="2" customFormat="1" ht="17.100000000000001" customHeight="1">
      <c r="B14" s="5" t="s">
        <v>29</v>
      </c>
      <c r="C14" s="6">
        <v>365.63200000000001</v>
      </c>
      <c r="D14" s="6"/>
      <c r="E14" s="6">
        <v>361.96300000000002</v>
      </c>
      <c r="F14" s="6"/>
      <c r="G14" s="6">
        <v>352.93899999999996</v>
      </c>
      <c r="H14" s="6">
        <v>280.12166666666661</v>
      </c>
      <c r="I14" s="6"/>
      <c r="J14" s="6">
        <v>260.89774999999997</v>
      </c>
      <c r="K14" s="6"/>
      <c r="L14" s="6">
        <v>239.20099999999999</v>
      </c>
      <c r="M14" s="8">
        <v>-2.4930724963601412E-2</v>
      </c>
      <c r="N14" s="9">
        <v>-3.4715232802380647E-2</v>
      </c>
      <c r="O14" s="8">
        <f t="shared" si="0"/>
        <v>1.2599489507535417</v>
      </c>
    </row>
    <row r="15" spans="2:15" s="2" customFormat="1" ht="17.100000000000001" customHeight="1">
      <c r="B15" s="5" t="s">
        <v>30</v>
      </c>
      <c r="C15" s="6">
        <v>389.19399999999996</v>
      </c>
      <c r="D15" s="6"/>
      <c r="E15" s="6">
        <v>4252.1737499999999</v>
      </c>
      <c r="F15" s="6"/>
      <c r="G15" s="6">
        <v>337.64073760999997</v>
      </c>
      <c r="H15" s="6">
        <v>4677.3911249999992</v>
      </c>
      <c r="I15" s="6"/>
      <c r="J15" s="6">
        <v>4730.5432968750001</v>
      </c>
      <c r="K15" s="6"/>
      <c r="L15" s="6">
        <v>4889.9998125000002</v>
      </c>
      <c r="M15" s="8">
        <v>-0.92059573350924329</v>
      </c>
      <c r="N15" s="9">
        <v>-0.13246160626833917</v>
      </c>
      <c r="O15" s="8">
        <f t="shared" si="0"/>
        <v>7.2185696809778765E-2</v>
      </c>
    </row>
    <row r="16" spans="2:15" s="2" customFormat="1" ht="17.100000000000001" customHeight="1">
      <c r="B16" s="5" t="s">
        <v>31</v>
      </c>
      <c r="C16" s="6">
        <v>68.13300000000001</v>
      </c>
      <c r="D16" s="6"/>
      <c r="E16" s="6">
        <v>103.71600000000001</v>
      </c>
      <c r="F16" s="6"/>
      <c r="G16" s="6">
        <v>75.643999999999991</v>
      </c>
      <c r="H16" s="6">
        <v>88.603333333333339</v>
      </c>
      <c r="I16" s="6"/>
      <c r="J16" s="6">
        <v>99.678750000000008</v>
      </c>
      <c r="K16" s="6"/>
      <c r="L16" s="6">
        <v>132.90499999999997</v>
      </c>
      <c r="M16" s="8">
        <v>-0.27066219291141208</v>
      </c>
      <c r="N16" s="9">
        <v>0.11024026536333319</v>
      </c>
      <c r="O16" s="8">
        <f t="shared" si="0"/>
        <v>0.85373763214326004</v>
      </c>
    </row>
    <row r="17" spans="2:15" s="2" customFormat="1" ht="17.100000000000001" customHeight="1">
      <c r="B17" s="5" t="s">
        <v>32</v>
      </c>
      <c r="C17" s="6">
        <v>6.8319999999999999</v>
      </c>
      <c r="D17" s="6"/>
      <c r="E17" s="6">
        <v>25.082000000000001</v>
      </c>
      <c r="F17" s="6"/>
      <c r="G17" s="6">
        <v>33.171999999999997</v>
      </c>
      <c r="H17" s="6">
        <v>18.393466666666669</v>
      </c>
      <c r="I17" s="6"/>
      <c r="J17" s="6">
        <v>20.69265</v>
      </c>
      <c r="K17" s="6"/>
      <c r="L17" s="6">
        <v>27.590200000000003</v>
      </c>
      <c r="M17" s="8">
        <v>0.32254206203652008</v>
      </c>
      <c r="N17" s="9">
        <v>3.8553864168618261</v>
      </c>
      <c r="O17" s="8">
        <f t="shared" si="0"/>
        <v>1.8034664482316181</v>
      </c>
    </row>
    <row r="18" spans="2:15" s="2" customFormat="1" ht="17.100000000000001" customHeight="1">
      <c r="B18" s="5" t="s">
        <v>33</v>
      </c>
      <c r="C18" s="6">
        <v>0.45019240133302296</v>
      </c>
      <c r="D18" s="6"/>
      <c r="E18" s="6">
        <v>0.46765950483202856</v>
      </c>
      <c r="F18" s="6"/>
      <c r="G18" s="6">
        <v>0.30679659430275508</v>
      </c>
      <c r="H18" s="6">
        <v>0.37312554501983897</v>
      </c>
      <c r="I18" s="6"/>
      <c r="J18" s="6">
        <v>0.37277152167500527</v>
      </c>
      <c r="K18" s="6"/>
      <c r="L18" s="6">
        <v>0.36997216594049387</v>
      </c>
      <c r="M18" s="8">
        <v>-0.34397442769189812</v>
      </c>
      <c r="N18" s="9">
        <v>-0.31852116252000667</v>
      </c>
      <c r="O18" s="8">
        <f t="shared" si="0"/>
        <v>0.82223422758804354</v>
      </c>
    </row>
    <row r="19" spans="2:15" s="2" customFormat="1" ht="17.100000000000001" customHeight="1">
      <c r="B19" s="5" t="s">
        <v>34</v>
      </c>
      <c r="C19" s="6">
        <v>0.3032710583161099</v>
      </c>
      <c r="D19" s="6"/>
      <c r="E19" s="6">
        <v>0.36029260368930105</v>
      </c>
      <c r="F19" s="6"/>
      <c r="G19" s="6">
        <v>0.26046597949500777</v>
      </c>
      <c r="H19" s="6">
        <v>0.29487225093083114</v>
      </c>
      <c r="I19" s="6"/>
      <c r="J19" s="6">
        <v>0.29182775642501518</v>
      </c>
      <c r="K19" s="6"/>
      <c r="L19" s="6">
        <v>0.28158883475773244</v>
      </c>
      <c r="M19" s="8">
        <v>-0.27707097834397659</v>
      </c>
      <c r="N19" s="9">
        <v>-0.14114462177424433</v>
      </c>
      <c r="O19" s="8">
        <f t="shared" si="0"/>
        <v>0.88331804255160606</v>
      </c>
    </row>
    <row r="20" spans="2:15" s="2" customFormat="1" ht="17.100000000000001" customHeight="1">
      <c r="B20" s="5" t="s">
        <v>35</v>
      </c>
      <c r="C20" s="6">
        <v>1473.2370000000001</v>
      </c>
      <c r="D20" s="6"/>
      <c r="E20" s="6">
        <v>1473.2370000000001</v>
      </c>
      <c r="F20" s="6"/>
      <c r="G20" s="6">
        <v>0</v>
      </c>
      <c r="H20" s="6">
        <v>1080.3738000000001</v>
      </c>
      <c r="I20" s="6"/>
      <c r="J20" s="6">
        <v>1215.4205250000002</v>
      </c>
      <c r="K20" s="6"/>
      <c r="L20" s="6">
        <v>1620.5607000000002</v>
      </c>
      <c r="M20" s="8">
        <v>-1</v>
      </c>
      <c r="N20" s="9">
        <v>-1</v>
      </c>
      <c r="O20" s="8">
        <f t="shared" si="0"/>
        <v>0</v>
      </c>
    </row>
    <row r="21" spans="2:15" s="2" customFormat="1" ht="17.100000000000001" customHeight="1">
      <c r="B21" s="5" t="s">
        <v>36</v>
      </c>
      <c r="C21" s="6">
        <v>76.043999999999997</v>
      </c>
      <c r="D21" s="6"/>
      <c r="E21" s="6">
        <v>78.792000000000002</v>
      </c>
      <c r="F21" s="6"/>
      <c r="G21" s="6">
        <v>2.2519999999999998</v>
      </c>
      <c r="H21" s="6">
        <v>63.0336</v>
      </c>
      <c r="I21" s="6"/>
      <c r="J21" s="6">
        <v>70.912800000000004</v>
      </c>
      <c r="K21" s="6"/>
      <c r="L21" s="6">
        <v>94.550399999999996</v>
      </c>
      <c r="M21" s="8">
        <v>-0.97141841811351415</v>
      </c>
      <c r="N21" s="9">
        <v>-0.97038556625111783</v>
      </c>
      <c r="O21" s="8">
        <f t="shared" si="0"/>
        <v>3.5726977358107419E-2</v>
      </c>
    </row>
    <row r="22" spans="2:15" s="2" customFormat="1" ht="17.100000000000001" customHeight="1">
      <c r="B22" s="5" t="s">
        <v>37</v>
      </c>
      <c r="C22" s="6">
        <v>116.77300000000001</v>
      </c>
      <c r="D22" s="6"/>
      <c r="E22" s="6">
        <v>128.208</v>
      </c>
      <c r="F22" s="6"/>
      <c r="G22" s="6">
        <v>137.208</v>
      </c>
      <c r="H22" s="6">
        <v>143.01933333333332</v>
      </c>
      <c r="I22" s="6"/>
      <c r="J22" s="6">
        <v>146.40150000000003</v>
      </c>
      <c r="K22" s="6"/>
      <c r="L22" s="6">
        <v>156.54799999999997</v>
      </c>
      <c r="M22" s="8">
        <v>7.0198427555222764E-2</v>
      </c>
      <c r="N22" s="9">
        <v>0.17499764500355378</v>
      </c>
      <c r="O22" s="8">
        <f t="shared" si="0"/>
        <v>0.95936679889432208</v>
      </c>
    </row>
    <row r="23" spans="2:15" s="2" customFormat="1" ht="17.100000000000001" customHeight="1">
      <c r="B23" s="5" t="s">
        <v>38</v>
      </c>
      <c r="C23" s="6">
        <v>11.138000000000002</v>
      </c>
      <c r="D23" s="6"/>
      <c r="E23" s="6">
        <v>12.245999999999999</v>
      </c>
      <c r="F23" s="6"/>
      <c r="G23" s="6">
        <v>12.362</v>
      </c>
      <c r="H23" s="6">
        <v>10.612666666666668</v>
      </c>
      <c r="I23" s="6"/>
      <c r="J23" s="6">
        <v>10.4085</v>
      </c>
      <c r="K23" s="6"/>
      <c r="L23" s="6">
        <v>9.7959999999999994</v>
      </c>
      <c r="M23" s="8">
        <v>9.4724808100605466E-3</v>
      </c>
      <c r="N23" s="9">
        <v>0.10989405638355165</v>
      </c>
      <c r="O23" s="8">
        <f t="shared" si="0"/>
        <v>1.1648344745272943</v>
      </c>
    </row>
    <row r="24" spans="2:15" s="2" customFormat="1" ht="17.100000000000001" customHeight="1">
      <c r="B24" s="5" t="s">
        <v>39</v>
      </c>
      <c r="C24" s="6">
        <v>5.1379999999999999</v>
      </c>
      <c r="D24" s="6"/>
      <c r="E24" s="6">
        <v>5.0599999999999996</v>
      </c>
      <c r="F24" s="6"/>
      <c r="G24" s="6">
        <v>4.75</v>
      </c>
      <c r="H24" s="6">
        <v>11.629333333333335</v>
      </c>
      <c r="I24" s="6"/>
      <c r="J24" s="6">
        <v>12.450500000000002</v>
      </c>
      <c r="K24" s="6"/>
      <c r="L24" s="6">
        <v>14.914000000000001</v>
      </c>
      <c r="M24" s="8">
        <v>-6.1264822134387283E-2</v>
      </c>
      <c r="N24" s="9">
        <v>-7.5515764889061879E-2</v>
      </c>
      <c r="O24" s="8">
        <f t="shared" si="0"/>
        <v>0.40844989681265759</v>
      </c>
    </row>
    <row r="25" spans="2:15" s="2" customFormat="1" ht="17.100000000000001" hidden="1" customHeight="1">
      <c r="B25" s="5" t="s">
        <v>40</v>
      </c>
      <c r="C25" s="6">
        <v>0</v>
      </c>
      <c r="D25" s="6"/>
      <c r="E25" s="6">
        <v>0</v>
      </c>
      <c r="F25" s="6"/>
      <c r="G25" s="6">
        <v>0</v>
      </c>
      <c r="H25" s="6">
        <v>0</v>
      </c>
      <c r="I25" s="6"/>
      <c r="J25" s="6">
        <v>0</v>
      </c>
      <c r="K25" s="6"/>
      <c r="L25" s="6">
        <v>0</v>
      </c>
      <c r="M25" s="8">
        <v>0</v>
      </c>
      <c r="N25" s="9">
        <v>0</v>
      </c>
      <c r="O25" s="8" t="e">
        <f t="shared" si="0"/>
        <v>#DIV/0!</v>
      </c>
    </row>
    <row r="26" spans="2:15" s="2" customFormat="1" ht="17.100000000000001" hidden="1" customHeight="1">
      <c r="B26" s="5" t="s">
        <v>41</v>
      </c>
      <c r="C26" s="6">
        <v>0</v>
      </c>
      <c r="D26" s="6"/>
      <c r="E26" s="6">
        <v>0</v>
      </c>
      <c r="F26" s="6"/>
      <c r="G26" s="6">
        <v>0</v>
      </c>
      <c r="H26" s="6">
        <v>0</v>
      </c>
      <c r="I26" s="6"/>
      <c r="J26" s="6">
        <v>0</v>
      </c>
      <c r="K26" s="6"/>
      <c r="L26" s="6">
        <v>0</v>
      </c>
      <c r="M26" s="8">
        <v>0</v>
      </c>
      <c r="N26" s="9">
        <v>0</v>
      </c>
      <c r="O26" s="8" t="e">
        <f t="shared" si="0"/>
        <v>#DIV/0!</v>
      </c>
    </row>
    <row r="27" spans="2:15" s="2" customFormat="1" ht="17.100000000000001" hidden="1" customHeight="1">
      <c r="B27" s="5" t="s">
        <v>42</v>
      </c>
      <c r="C27" s="6">
        <v>0</v>
      </c>
      <c r="D27" s="6"/>
      <c r="E27" s="6">
        <v>0</v>
      </c>
      <c r="F27" s="6"/>
      <c r="G27" s="6">
        <v>0</v>
      </c>
      <c r="H27" s="6">
        <v>0</v>
      </c>
      <c r="I27" s="6"/>
      <c r="J27" s="6">
        <v>0</v>
      </c>
      <c r="K27" s="6"/>
      <c r="L27" s="6">
        <v>0</v>
      </c>
      <c r="M27" s="8">
        <v>0</v>
      </c>
      <c r="N27" s="9">
        <v>0</v>
      </c>
      <c r="O27" s="8" t="e">
        <f t="shared" si="0"/>
        <v>#DIV/0!</v>
      </c>
    </row>
    <row r="28" spans="2:15" s="2" customFormat="1" ht="17.100000000000001" hidden="1" customHeight="1">
      <c r="B28" s="5" t="s">
        <v>43</v>
      </c>
      <c r="C28" s="6">
        <v>0</v>
      </c>
      <c r="D28" s="6"/>
      <c r="E28" s="6">
        <v>0</v>
      </c>
      <c r="F28" s="6"/>
      <c r="G28" s="6">
        <v>0</v>
      </c>
      <c r="H28" s="6">
        <v>0</v>
      </c>
      <c r="I28" s="6"/>
      <c r="J28" s="6">
        <v>0</v>
      </c>
      <c r="K28" s="6"/>
      <c r="L28" s="6">
        <v>0</v>
      </c>
      <c r="M28" s="8">
        <v>0</v>
      </c>
      <c r="N28" s="9">
        <v>0</v>
      </c>
      <c r="O28" s="8" t="e">
        <f t="shared" si="0"/>
        <v>#DIV/0!</v>
      </c>
    </row>
    <row r="29" spans="2:15" s="2" customFormat="1" ht="17.100000000000001" customHeight="1">
      <c r="B29" s="5" t="s">
        <v>44</v>
      </c>
      <c r="C29" s="6">
        <v>409.78899999999999</v>
      </c>
      <c r="D29" s="6"/>
      <c r="E29" s="6">
        <v>560.92399999999998</v>
      </c>
      <c r="F29" s="6"/>
      <c r="G29" s="6">
        <v>345.67500000000001</v>
      </c>
      <c r="H29" s="6">
        <v>415.29262304999429</v>
      </c>
      <c r="I29" s="6"/>
      <c r="J29" s="6">
        <v>469.80591138754562</v>
      </c>
      <c r="K29" s="6"/>
      <c r="L29" s="6">
        <v>636.32481825229695</v>
      </c>
      <c r="M29" s="8">
        <v>-0.38374004321441046</v>
      </c>
      <c r="N29" s="9">
        <v>-0.15645612742167306</v>
      </c>
      <c r="O29" s="8">
        <f t="shared" si="0"/>
        <v>0.83236489360512078</v>
      </c>
    </row>
    <row r="30" spans="2:15" s="2" customFormat="1" ht="17.100000000000001" customHeight="1">
      <c r="B30" s="5" t="s">
        <v>45</v>
      </c>
      <c r="C30" s="6">
        <v>271.05599999999998</v>
      </c>
      <c r="D30" s="6"/>
      <c r="E30" s="6">
        <v>346.73</v>
      </c>
      <c r="F30" s="6"/>
      <c r="G30" s="6">
        <v>177.08499999999998</v>
      </c>
      <c r="H30" s="6">
        <v>222.14426695138889</v>
      </c>
      <c r="I30" s="6"/>
      <c r="J30" s="6">
        <v>252.16047405374999</v>
      </c>
      <c r="K30" s="6"/>
      <c r="L30" s="6">
        <v>345.20666033874994</v>
      </c>
      <c r="M30" s="8">
        <v>-0.48927119084013504</v>
      </c>
      <c r="N30" s="9">
        <v>-0.34668481789740868</v>
      </c>
      <c r="O30" s="8">
        <f t="shared" si="0"/>
        <v>0.79716214345856118</v>
      </c>
    </row>
    <row r="31" spans="2:15" s="2" customFormat="1" ht="17.100000000000001" customHeight="1">
      <c r="B31" s="5" t="s">
        <v>46</v>
      </c>
      <c r="C31" s="6">
        <v>107.09499999999998</v>
      </c>
      <c r="D31" s="6"/>
      <c r="E31" s="6">
        <v>158.91</v>
      </c>
      <c r="F31" s="6"/>
      <c r="G31" s="6">
        <v>95.575999999999993</v>
      </c>
      <c r="H31" s="6">
        <v>115.26666666666668</v>
      </c>
      <c r="I31" s="6"/>
      <c r="J31" s="6">
        <v>129.67500000000004</v>
      </c>
      <c r="K31" s="6"/>
      <c r="L31" s="6">
        <v>172.9</v>
      </c>
      <c r="M31" s="8">
        <v>-0.39855263985903971</v>
      </c>
      <c r="N31" s="9">
        <v>-0.10755870955693536</v>
      </c>
      <c r="O31" s="8">
        <f t="shared" si="0"/>
        <v>0.8291729323308269</v>
      </c>
    </row>
    <row r="32" spans="2:15" s="2" customFormat="1" ht="17.100000000000001" customHeight="1">
      <c r="B32" s="5" t="s">
        <v>47</v>
      </c>
      <c r="C32" s="6">
        <v>44.839999999999996</v>
      </c>
      <c r="D32" s="6"/>
      <c r="E32" s="6">
        <v>81.796000000000006</v>
      </c>
      <c r="F32" s="6"/>
      <c r="G32" s="6">
        <v>40.643000000000001</v>
      </c>
      <c r="H32" s="6">
        <v>52.534600000000005</v>
      </c>
      <c r="I32" s="6"/>
      <c r="J32" s="6">
        <v>59.101424999999999</v>
      </c>
      <c r="K32" s="6"/>
      <c r="L32" s="6">
        <v>78.801899999999989</v>
      </c>
      <c r="M32" s="8">
        <v>-0.50311751185877063</v>
      </c>
      <c r="N32" s="9">
        <v>-9.359946476360384E-2</v>
      </c>
      <c r="O32" s="8">
        <f t="shared" si="0"/>
        <v>0.77364251369573567</v>
      </c>
    </row>
  </sheetData>
  <mergeCells count="5">
    <mergeCell ref="I2:J2"/>
    <mergeCell ref="G2:H2"/>
    <mergeCell ref="E2:F2"/>
    <mergeCell ref="C2:D2"/>
    <mergeCell ref="K2:L2"/>
  </mergeCells>
  <pageMargins left="1.18" right="0.5" top="0" bottom="0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zoomScaleNormal="100" workbookViewId="0">
      <selection activeCell="I6" sqref="I6:K6"/>
    </sheetView>
  </sheetViews>
  <sheetFormatPr baseColWidth="10" defaultColWidth="9.140625" defaultRowHeight="12.75"/>
  <cols>
    <col min="1" max="1" width="2.42578125" style="1" customWidth="1"/>
    <col min="2" max="2" width="39.140625" style="1" bestFit="1" customWidth="1"/>
    <col min="3" max="3" width="32.5703125" style="1" customWidth="1"/>
    <col min="4" max="10" width="10.28515625" style="1" customWidth="1"/>
    <col min="11" max="16384" width="9.140625" style="1"/>
  </cols>
  <sheetData>
    <row r="1" spans="2:11">
      <c r="D1" s="1">
        <v>2</v>
      </c>
      <c r="E1" s="1">
        <v>4</v>
      </c>
      <c r="F1" s="1">
        <v>6</v>
      </c>
    </row>
    <row r="2" spans="2:11">
      <c r="D2" s="1">
        <v>3</v>
      </c>
      <c r="E2" s="1">
        <v>5</v>
      </c>
      <c r="F2" s="1">
        <v>7</v>
      </c>
      <c r="G2" s="1">
        <v>9</v>
      </c>
      <c r="H2" s="1">
        <v>11</v>
      </c>
    </row>
    <row r="3" spans="2:11">
      <c r="B3" s="11"/>
      <c r="C3" s="13"/>
      <c r="D3" s="14" t="s">
        <v>13</v>
      </c>
      <c r="E3" s="14" t="s">
        <v>12</v>
      </c>
      <c r="F3" s="14" t="s">
        <v>14</v>
      </c>
      <c r="G3" s="14" t="s">
        <v>15</v>
      </c>
      <c r="H3" s="14" t="s">
        <v>50</v>
      </c>
      <c r="I3" s="4"/>
      <c r="J3" s="4"/>
    </row>
    <row r="4" spans="2:11">
      <c r="B4" s="12"/>
      <c r="C4" s="12"/>
      <c r="D4" s="4" t="s">
        <v>49</v>
      </c>
      <c r="E4" s="4" t="s">
        <v>49</v>
      </c>
      <c r="F4" s="4" t="s">
        <v>49</v>
      </c>
      <c r="G4" s="4" t="s">
        <v>49</v>
      </c>
      <c r="H4" s="4" t="s">
        <v>49</v>
      </c>
      <c r="I4" s="4" t="s">
        <v>53</v>
      </c>
      <c r="J4" s="4" t="s">
        <v>51</v>
      </c>
      <c r="K4" s="4" t="s">
        <v>52</v>
      </c>
    </row>
    <row r="5" spans="2:11" s="2" customFormat="1" ht="17.100000000000001" customHeight="1">
      <c r="B5" s="49" t="str">
        <f>IF(KPIs_Choice!K4=0,"No KPI",KPIs_Choice!K4)</f>
        <v>Average Deposit</v>
      </c>
      <c r="C5" s="5" t="s">
        <v>49</v>
      </c>
      <c r="D5" s="6">
        <f>VLOOKUP($B5,WithSomeChanges!$B$3:$O$32,D$1,FALSE)</f>
        <v>5482.2396666666664</v>
      </c>
      <c r="E5" s="6">
        <f>VLOOKUP($B5,WithSomeChanges!$B$3:$O$32,E$1,FALSE)</f>
        <v>5433.8267692307691</v>
      </c>
      <c r="F5" s="6">
        <f>VLOOKUP($B5,WithSomeChanges!$B$3:$O$32,F$1,FALSE)</f>
        <v>5791.8329211455548</v>
      </c>
      <c r="G5" s="6" t="e">
        <f>VLOOKUP($B5,WithSomeChanges!$B$3:$O$32,G$1,FALSE)</f>
        <v>#VALUE!</v>
      </c>
      <c r="H5" s="6" t="e">
        <f>VLOOKUP($B5,WithSomeChanges!$B$3:$O$32,H$1,FALSE)</f>
        <v>#VALUE!</v>
      </c>
    </row>
    <row r="6" spans="2:11" s="2" customFormat="1" ht="17.100000000000001" customHeight="1">
      <c r="B6" s="50"/>
      <c r="C6" s="5" t="s">
        <v>6</v>
      </c>
      <c r="D6" s="6">
        <f>VLOOKUP($B5,WithSomeChanges!$B$3:$O$32,D$2,FALSE)</f>
        <v>0</v>
      </c>
      <c r="E6" s="6">
        <f>VLOOKUP($B5,WithSomeChanges!$B$3:$O$32,E$2,FALSE)</f>
        <v>0</v>
      </c>
      <c r="F6" s="6">
        <f>VLOOKUP($B5,WithSomeChanges!$B$3:$O$32,F$2,FALSE)</f>
        <v>5862.5331629228385</v>
      </c>
      <c r="G6" s="6">
        <f>VLOOKUP($B5,WithSomeChanges!$B$3:$O$32,G$2,FALSE)</f>
        <v>5930.5292193333335</v>
      </c>
      <c r="H6" s="6">
        <f>VLOOKUP($B5,WithSomeChanges!$B$3:$O$32,H$2,FALSE)</f>
        <v>6206.569702702991</v>
      </c>
      <c r="I6" s="9">
        <f>IFERROR(F5/E5-1,"")</f>
        <v>6.5884719391867241E-2</v>
      </c>
      <c r="J6" s="9">
        <f>IFERROR(F5/D5-1,"")</f>
        <v>5.6472039404130703E-2</v>
      </c>
      <c r="K6" s="9">
        <f>IFERROR(F5/F6,"")</f>
        <v>0.98794032548516364</v>
      </c>
    </row>
    <row r="7" spans="2:11" s="2" customFormat="1" ht="17.100000000000001" customHeight="1">
      <c r="B7" s="49" t="str">
        <f>IF(KPIs_Choice!K5=0,"No KPI",KPIs_Choice!K5)</f>
        <v>Non Fund Base Advances</v>
      </c>
      <c r="C7" s="5" t="s">
        <v>49</v>
      </c>
      <c r="D7" s="6">
        <f>VLOOKUP($B7,WithSomeChanges!$B$3:$O$32,D$1,FALSE)</f>
        <v>389.19399999999996</v>
      </c>
      <c r="E7" s="6">
        <f>VLOOKUP($B7,WithSomeChanges!$B$3:$O$32,E$1,FALSE)</f>
        <v>4252.1737499999999</v>
      </c>
      <c r="F7" s="6">
        <f>VLOOKUP($B7,WithSomeChanges!$B$3:$O$32,F$1,FALSE)</f>
        <v>337.64073760999997</v>
      </c>
      <c r="G7" s="6" t="e">
        <f>VLOOKUP($B7,WithSomeChanges!$B$3:$O$32,G$1,FALSE)</f>
        <v>#VALUE!</v>
      </c>
      <c r="H7" s="6" t="e">
        <f>VLOOKUP($B7,WithSomeChanges!$B$3:$O$32,H$1,FALSE)</f>
        <v>#VALUE!</v>
      </c>
    </row>
    <row r="8" spans="2:11" s="2" customFormat="1" ht="17.100000000000001" customHeight="1">
      <c r="B8" s="50"/>
      <c r="C8" s="5" t="s">
        <v>6</v>
      </c>
      <c r="D8" s="6">
        <f>VLOOKUP($B7,WithSomeChanges!$B$3:$O$32,D$2,FALSE)</f>
        <v>0</v>
      </c>
      <c r="E8" s="6">
        <f>VLOOKUP($B7,WithSomeChanges!$B$3:$O$32,E$2,FALSE)</f>
        <v>0</v>
      </c>
      <c r="F8" s="6">
        <f>VLOOKUP($B7,WithSomeChanges!$B$3:$O$32,F$2,FALSE)</f>
        <v>4677.3911249999992</v>
      </c>
      <c r="G8" s="6">
        <f>VLOOKUP($B7,WithSomeChanges!$B$3:$O$32,G$2,FALSE)</f>
        <v>4730.5432968750001</v>
      </c>
      <c r="H8" s="6">
        <f>VLOOKUP($B7,WithSomeChanges!$B$3:$O$32,H$2,FALSE)</f>
        <v>4889.9998125000002</v>
      </c>
      <c r="I8" s="9">
        <f>IFERROR(F7/E7-1,"")</f>
        <v>-0.9205957335092434</v>
      </c>
      <c r="J8" s="9">
        <f>IFERROR(F7/D7-1,"")</f>
        <v>-0.13246160626833914</v>
      </c>
      <c r="K8" s="9">
        <f>IFERROR(F7/F8,"")</f>
        <v>7.2185696809778765E-2</v>
      </c>
    </row>
    <row r="9" spans="2:11" s="2" customFormat="1" ht="17.100000000000001" customHeight="1">
      <c r="B9" s="49" t="str">
        <f>IF(KPIs_Choice!K6=0,"No KPI",KPIs_Choice!K6)</f>
        <v>No of Current A/cs Opened Progressive</v>
      </c>
      <c r="C9" s="5" t="s">
        <v>49</v>
      </c>
      <c r="D9" s="6">
        <f>VLOOKUP($B9,WithSomeChanges!$B$3:$O$32,D$1,FALSE)</f>
        <v>340</v>
      </c>
      <c r="E9" s="6">
        <f>VLOOKUP($B9,WithSomeChanges!$B$3:$O$32,E$1,FALSE)</f>
        <v>157</v>
      </c>
      <c r="F9" s="6">
        <f>VLOOKUP($B9,WithSomeChanges!$B$3:$O$32,F$1,FALSE)</f>
        <v>263</v>
      </c>
      <c r="G9" s="6" t="e">
        <f>VLOOKUP($B9,WithSomeChanges!$B$3:$O$32,G$1,FALSE)</f>
        <v>#VALUE!</v>
      </c>
      <c r="H9" s="6" t="e">
        <f>VLOOKUP($B9,WithSomeChanges!$B$3:$O$32,H$1,FALSE)</f>
        <v>#VALUE!</v>
      </c>
    </row>
    <row r="10" spans="2:11" s="2" customFormat="1" ht="17.100000000000001" customHeight="1">
      <c r="B10" s="50"/>
      <c r="C10" s="5" t="s">
        <v>6</v>
      </c>
      <c r="D10" s="6">
        <f>VLOOKUP($B9,WithSomeChanges!$B$3:$O$32,D$2,FALSE)</f>
        <v>0</v>
      </c>
      <c r="E10" s="6">
        <f>VLOOKUP($B9,WithSomeChanges!$B$3:$O$32,E$2,FALSE)</f>
        <v>0</v>
      </c>
      <c r="F10" s="6">
        <f>VLOOKUP($B9,WithSomeChanges!$B$3:$O$32,F$2,FALSE)</f>
        <v>2280</v>
      </c>
      <c r="G10" s="6">
        <f>VLOOKUP($B9,WithSomeChanges!$B$3:$O$32,G$2,FALSE)</f>
        <v>2280</v>
      </c>
      <c r="H10" s="6">
        <f>VLOOKUP($B9,WithSomeChanges!$B$3:$O$32,H$2,FALSE)</f>
        <v>2280</v>
      </c>
      <c r="I10" s="9">
        <f>IFERROR(F9/E9-1,"")</f>
        <v>0.67515923566878988</v>
      </c>
      <c r="J10" s="9">
        <f>IFERROR(F9/D9-1,"")</f>
        <v>-0.22647058823529409</v>
      </c>
      <c r="K10" s="9">
        <f>IFERROR(F9/F10,"")</f>
        <v>0.11535087719298245</v>
      </c>
    </row>
    <row r="11" spans="2:11" s="2" customFormat="1" ht="17.100000000000001" customHeight="1">
      <c r="B11" s="49" t="str">
        <f>IF(KPIs_Choice!K7=0,"No KPI",KPIs_Choice!K7)</f>
        <v>Number of Depositors Accounts (CASA)</v>
      </c>
      <c r="C11" s="5" t="s">
        <v>49</v>
      </c>
      <c r="D11" s="6">
        <f>VLOOKUP($B11,WithSomeChanges!$B$3:$O$32,D$1,FALSE)</f>
        <v>0</v>
      </c>
      <c r="E11" s="6">
        <f>VLOOKUP($B11,WithSomeChanges!$B$3:$O$32,E$1,FALSE)</f>
        <v>0</v>
      </c>
      <c r="F11" s="6">
        <f>VLOOKUP($B11,WithSomeChanges!$B$3:$O$32,F$1,FALSE)</f>
        <v>0</v>
      </c>
      <c r="G11" s="6" t="e">
        <f>VLOOKUP($B11,WithSomeChanges!$B$3:$O$32,G$1,FALSE)</f>
        <v>#VALUE!</v>
      </c>
      <c r="H11" s="6" t="e">
        <f>VLOOKUP($B11,WithSomeChanges!$B$3:$O$32,H$1,FALSE)</f>
        <v>#VALUE!</v>
      </c>
    </row>
    <row r="12" spans="2:11" s="2" customFormat="1" ht="17.100000000000001" customHeight="1">
      <c r="B12" s="50"/>
      <c r="C12" s="5" t="s">
        <v>6</v>
      </c>
      <c r="D12" s="6">
        <f>VLOOKUP($B11,WithSomeChanges!$B$3:$O$32,D$2,FALSE)</f>
        <v>0</v>
      </c>
      <c r="E12" s="6">
        <f>VLOOKUP($B11,WithSomeChanges!$B$3:$O$32,E$2,FALSE)</f>
        <v>0</v>
      </c>
      <c r="F12" s="6">
        <f>VLOOKUP($B11,WithSomeChanges!$B$3:$O$32,F$2,FALSE)</f>
        <v>0</v>
      </c>
      <c r="G12" s="6">
        <f>VLOOKUP($B11,WithSomeChanges!$B$3:$O$32,G$2,FALSE)</f>
        <v>0</v>
      </c>
      <c r="H12" s="6">
        <f>VLOOKUP($B11,WithSomeChanges!$B$3:$O$32,H$2,FALSE)</f>
        <v>0</v>
      </c>
      <c r="I12" s="9" t="str">
        <f>IFERROR(F11/E11-1,"")</f>
        <v/>
      </c>
      <c r="J12" s="9" t="str">
        <f>IFERROR(F11/D11-1,"")</f>
        <v/>
      </c>
      <c r="K12" s="9" t="str">
        <f>IFERROR(F11/F12,"")</f>
        <v/>
      </c>
    </row>
    <row r="13" spans="2:11" s="2" customFormat="1" ht="17.100000000000001" customHeight="1">
      <c r="B13" s="49" t="str">
        <f>IF(KPIs_Choice!K8=0,"No KPI",KPIs_Choice!K8)</f>
        <v>Exports</v>
      </c>
      <c r="C13" s="5" t="s">
        <v>49</v>
      </c>
      <c r="D13" s="6">
        <f>VLOOKUP($B13,WithSomeChanges!$B$3:$O$32,D$1,FALSE)</f>
        <v>76.043999999999997</v>
      </c>
      <c r="E13" s="6">
        <f>VLOOKUP($B13,WithSomeChanges!$B$3:$O$32,E$1,FALSE)</f>
        <v>78.792000000000002</v>
      </c>
      <c r="F13" s="6">
        <f>VLOOKUP($B13,WithSomeChanges!$B$3:$O$32,F$1,FALSE)</f>
        <v>2.2519999999999998</v>
      </c>
      <c r="G13" s="6" t="e">
        <f>VLOOKUP($B13,WithSomeChanges!$B$3:$O$32,G$1,FALSE)</f>
        <v>#VALUE!</v>
      </c>
      <c r="H13" s="6" t="e">
        <f>VLOOKUP($B13,WithSomeChanges!$B$3:$O$32,H$1,FALSE)</f>
        <v>#VALUE!</v>
      </c>
    </row>
    <row r="14" spans="2:11" s="2" customFormat="1" ht="17.100000000000001" customHeight="1">
      <c r="B14" s="50"/>
      <c r="C14" s="5" t="s">
        <v>6</v>
      </c>
      <c r="D14" s="6">
        <f>VLOOKUP($B13,WithSomeChanges!$B$3:$O$32,D$2,FALSE)</f>
        <v>0</v>
      </c>
      <c r="E14" s="6">
        <f>VLOOKUP($B13,WithSomeChanges!$B$3:$O$32,E$2,FALSE)</f>
        <v>0</v>
      </c>
      <c r="F14" s="6">
        <f>VLOOKUP($B13,WithSomeChanges!$B$3:$O$32,F$2,FALSE)</f>
        <v>63.0336</v>
      </c>
      <c r="G14" s="6">
        <f>VLOOKUP($B13,WithSomeChanges!$B$3:$O$32,G$2,FALSE)</f>
        <v>70.912800000000004</v>
      </c>
      <c r="H14" s="6">
        <f>VLOOKUP($B13,WithSomeChanges!$B$3:$O$32,H$2,FALSE)</f>
        <v>94.550399999999996</v>
      </c>
      <c r="I14" s="9">
        <f>IFERROR(F13/E13-1,"")</f>
        <v>-0.97141841811351404</v>
      </c>
      <c r="J14" s="9">
        <f>IFERROR(F13/D13-1,"")</f>
        <v>-0.97038556625111783</v>
      </c>
      <c r="K14" s="9">
        <f>IFERROR(F13/F14,"")</f>
        <v>3.5726977358107419E-2</v>
      </c>
    </row>
    <row r="15" spans="2:11" s="2" customFormat="1" ht="17.100000000000001" customHeight="1">
      <c r="B15" s="49" t="str">
        <f>IF(KPIs_Choice!K9=0,"No KPI",KPIs_Choice!K9)</f>
        <v>Intermediation Cost</v>
      </c>
      <c r="C15" s="5" t="s">
        <v>49</v>
      </c>
      <c r="D15" s="6">
        <f>VLOOKUP($B15,WithSomeChanges!$B$3:$O$32,D$1,FALSE)</f>
        <v>0.3032710583161099</v>
      </c>
      <c r="E15" s="6">
        <f>VLOOKUP($B15,WithSomeChanges!$B$3:$O$32,E$1,FALSE)</f>
        <v>0.36029260368930105</v>
      </c>
      <c r="F15" s="6">
        <f>VLOOKUP($B15,WithSomeChanges!$B$3:$O$32,F$1,FALSE)</f>
        <v>0.26046597949500777</v>
      </c>
      <c r="G15" s="6" t="e">
        <f>VLOOKUP($B15,WithSomeChanges!$B$3:$O$32,G$1,FALSE)</f>
        <v>#VALUE!</v>
      </c>
      <c r="H15" s="6" t="e">
        <f>VLOOKUP($B15,WithSomeChanges!$B$3:$O$32,H$1,FALSE)</f>
        <v>#VALUE!</v>
      </c>
    </row>
    <row r="16" spans="2:11" s="2" customFormat="1" ht="17.100000000000001" customHeight="1">
      <c r="B16" s="50"/>
      <c r="C16" s="5" t="s">
        <v>6</v>
      </c>
      <c r="D16" s="6">
        <f>VLOOKUP($B15,WithSomeChanges!$B$3:$O$32,D$2,FALSE)</f>
        <v>0</v>
      </c>
      <c r="E16" s="6">
        <f>VLOOKUP($B15,WithSomeChanges!$B$3:$O$32,E$2,FALSE)</f>
        <v>0</v>
      </c>
      <c r="F16" s="6">
        <f>VLOOKUP($B15,WithSomeChanges!$B$3:$O$32,F$2,FALSE)</f>
        <v>0.29487225093083114</v>
      </c>
      <c r="G16" s="6">
        <f>VLOOKUP($B15,WithSomeChanges!$B$3:$O$32,G$2,FALSE)</f>
        <v>0.29182775642501518</v>
      </c>
      <c r="H16" s="6">
        <f>VLOOKUP($B15,WithSomeChanges!$B$3:$O$32,H$2,FALSE)</f>
        <v>0.28158883475773244</v>
      </c>
      <c r="I16" s="9">
        <f>IFERROR(F15/E15-1,"")</f>
        <v>-0.27707097834397665</v>
      </c>
      <c r="J16" s="9">
        <f>IFERROR(F15/D15-1,"")</f>
        <v>-0.14114462177424436</v>
      </c>
      <c r="K16" s="9">
        <f>IFERROR(F15/F16,"")</f>
        <v>0.88331804255160606</v>
      </c>
    </row>
    <row r="17" spans="2:11" s="2" customFormat="1" ht="17.100000000000001" customHeight="1">
      <c r="B17" s="49" t="str">
        <f>IF(KPIs_Choice!K10=0,"No KPI",KPIs_Choice!K10)</f>
        <v>Overdue Adv: Sal: over 90 Days</v>
      </c>
      <c r="C17" s="5" t="s">
        <v>49</v>
      </c>
      <c r="D17" s="6">
        <f>VLOOKUP($B17,WithSomeChanges!$B$3:$O$32,D$1,FALSE)</f>
        <v>11.138000000000002</v>
      </c>
      <c r="E17" s="6">
        <f>VLOOKUP($B17,WithSomeChanges!$B$3:$O$32,E$1,FALSE)</f>
        <v>12.245999999999999</v>
      </c>
      <c r="F17" s="6">
        <f>VLOOKUP($B17,WithSomeChanges!$B$3:$O$32,F$1,FALSE)</f>
        <v>12.362</v>
      </c>
      <c r="G17" s="6" t="e">
        <f>VLOOKUP($B17,WithSomeChanges!$B$3:$O$32,G$1,FALSE)</f>
        <v>#VALUE!</v>
      </c>
      <c r="H17" s="6" t="e">
        <f>VLOOKUP($B17,WithSomeChanges!$B$3:$O$32,H$1,FALSE)</f>
        <v>#VALUE!</v>
      </c>
    </row>
    <row r="18" spans="2:11" s="2" customFormat="1" ht="17.100000000000001" customHeight="1">
      <c r="B18" s="50"/>
      <c r="C18" s="5" t="s">
        <v>6</v>
      </c>
      <c r="D18" s="6">
        <f>VLOOKUP($B17,WithSomeChanges!$B$3:$O$32,D$2,FALSE)</f>
        <v>0</v>
      </c>
      <c r="E18" s="6">
        <f>VLOOKUP($B17,WithSomeChanges!$B$3:$O$32,E$2,FALSE)</f>
        <v>0</v>
      </c>
      <c r="F18" s="6">
        <f>VLOOKUP($B17,WithSomeChanges!$B$3:$O$32,F$2,FALSE)</f>
        <v>10.612666666666668</v>
      </c>
      <c r="G18" s="6">
        <f>VLOOKUP($B17,WithSomeChanges!$B$3:$O$32,G$2,FALSE)</f>
        <v>10.4085</v>
      </c>
      <c r="H18" s="6">
        <f>VLOOKUP($B17,WithSomeChanges!$B$3:$O$32,H$2,FALSE)</f>
        <v>9.7959999999999994</v>
      </c>
      <c r="I18" s="9">
        <f>IFERROR(F17/E17-1,"")</f>
        <v>9.4724808100605795E-3</v>
      </c>
      <c r="J18" s="9">
        <f>IFERROR(F17/D17-1,"")</f>
        <v>0.10989405638355154</v>
      </c>
      <c r="K18" s="9">
        <f>IFERROR(F17/F18,"")</f>
        <v>1.1648344745272943</v>
      </c>
    </row>
    <row r="19" spans="2:11" s="2" customFormat="1" ht="17.100000000000001" customHeight="1">
      <c r="B19" s="49" t="str">
        <f>IF(KPIs_Choice!K11=0,"No KPI",KPIs_Choice!K11)</f>
        <v>Non Fund Base Income</v>
      </c>
      <c r="C19" s="5" t="s">
        <v>49</v>
      </c>
      <c r="D19" s="6">
        <f>VLOOKUP($B19,WithSomeChanges!$B$3:$O$32,D$1,FALSE)</f>
        <v>68.13300000000001</v>
      </c>
      <c r="E19" s="6">
        <f>VLOOKUP($B19,WithSomeChanges!$B$3:$O$32,E$1,FALSE)</f>
        <v>103.71600000000001</v>
      </c>
      <c r="F19" s="6">
        <f>VLOOKUP($B19,WithSomeChanges!$B$3:$O$32,F$1,FALSE)</f>
        <v>75.643999999999991</v>
      </c>
      <c r="G19" s="6" t="e">
        <f>VLOOKUP($B19,WithSomeChanges!$B$3:$O$32,G$1,FALSE)</f>
        <v>#VALUE!</v>
      </c>
      <c r="H19" s="6" t="e">
        <f>VLOOKUP($B19,WithSomeChanges!$B$3:$O$32,H$1,FALSE)</f>
        <v>#VALUE!</v>
      </c>
    </row>
    <row r="20" spans="2:11" s="2" customFormat="1" ht="17.100000000000001" customHeight="1">
      <c r="B20" s="50"/>
      <c r="C20" s="5" t="s">
        <v>6</v>
      </c>
      <c r="D20" s="6">
        <f>VLOOKUP($B19,WithSomeChanges!$B$3:$O$32,D$2,FALSE)</f>
        <v>0</v>
      </c>
      <c r="E20" s="6">
        <f>VLOOKUP($B19,WithSomeChanges!$B$3:$O$32,E$2,FALSE)</f>
        <v>0</v>
      </c>
      <c r="F20" s="6">
        <f>VLOOKUP($B19,WithSomeChanges!$B$3:$O$32,F$2,FALSE)</f>
        <v>88.603333333333339</v>
      </c>
      <c r="G20" s="6">
        <f>VLOOKUP($B19,WithSomeChanges!$B$3:$O$32,G$2,FALSE)</f>
        <v>99.678750000000008</v>
      </c>
      <c r="H20" s="6">
        <f>VLOOKUP($B19,WithSomeChanges!$B$3:$O$32,H$2,FALSE)</f>
        <v>132.90499999999997</v>
      </c>
      <c r="I20" s="9">
        <f>IFERROR(F19/E19-1,"")</f>
        <v>-0.27066219291141203</v>
      </c>
      <c r="J20" s="9">
        <f>IFERROR(F19/D19-1,"")</f>
        <v>0.1102402653633332</v>
      </c>
      <c r="K20" s="9">
        <f>IFERROR(F19/F20,"")</f>
        <v>0.85373763214326004</v>
      </c>
    </row>
    <row r="21" spans="2:11" s="2" customFormat="1" ht="17.100000000000001" customHeight="1">
      <c r="B21" s="49" t="str">
        <f>IF(KPIs_Choice!K12=0,"No KPI",KPIs_Choice!K12)</f>
        <v>No of Current A/Cs Opened during Month</v>
      </c>
      <c r="C21" s="5" t="s">
        <v>49</v>
      </c>
      <c r="D21" s="6">
        <f>VLOOKUP($B21,WithSomeChanges!$B$3:$O$32,D$1,FALSE)</f>
        <v>20</v>
      </c>
      <c r="E21" s="6">
        <f>VLOOKUP($B21,WithSomeChanges!$B$3:$O$32,E$1,FALSE)</f>
        <v>2280</v>
      </c>
      <c r="F21" s="6">
        <f>VLOOKUP($B21,WithSomeChanges!$B$3:$O$32,F$1,FALSE)</f>
        <v>41</v>
      </c>
      <c r="G21" s="6" t="e">
        <f>VLOOKUP($B21,WithSomeChanges!$B$3:$O$32,G$1,FALSE)</f>
        <v>#VALUE!</v>
      </c>
      <c r="H21" s="6" t="e">
        <f>VLOOKUP($B21,WithSomeChanges!$B$3:$O$32,H$1,FALSE)</f>
        <v>#VALUE!</v>
      </c>
    </row>
    <row r="22" spans="2:11" s="2" customFormat="1" ht="17.100000000000001" customHeight="1">
      <c r="B22" s="50"/>
      <c r="C22" s="5" t="s">
        <v>6</v>
      </c>
      <c r="D22" s="6">
        <f>VLOOKUP($B21,WithSomeChanges!$B$3:$O$32,D$2,FALSE)</f>
        <v>0</v>
      </c>
      <c r="E22" s="6">
        <f>VLOOKUP($B21,WithSomeChanges!$B$3:$O$32,E$2,FALSE)</f>
        <v>0</v>
      </c>
      <c r="F22" s="6">
        <f>VLOOKUP($B21,WithSomeChanges!$B$3:$O$32,F$2,FALSE)</f>
        <v>190</v>
      </c>
      <c r="G22" s="6">
        <f>VLOOKUP($B21,WithSomeChanges!$B$3:$O$32,G$2,FALSE)</f>
        <v>190</v>
      </c>
      <c r="H22" s="6">
        <f>VLOOKUP($B21,WithSomeChanges!$B$3:$O$32,H$2,FALSE)</f>
        <v>2280</v>
      </c>
      <c r="I22" s="9">
        <f>IFERROR(F21/E21-1,"")</f>
        <v>-0.98201754385964912</v>
      </c>
      <c r="J22" s="9">
        <f>IFERROR(F21/D21-1,"")</f>
        <v>1.0499999999999998</v>
      </c>
      <c r="K22" s="9">
        <f>IFERROR(F21/F22,"")</f>
        <v>0.21578947368421053</v>
      </c>
    </row>
    <row r="23" spans="2:11" s="2" customFormat="1" ht="17.100000000000001" customHeight="1">
      <c r="B23" s="49" t="str">
        <f>IF(KPIs_Choice!K13=0,"No KPI",KPIs_Choice!K13)</f>
        <v>Expenditure Excluding Administrative Exp.</v>
      </c>
      <c r="C23" s="5" t="s">
        <v>49</v>
      </c>
      <c r="D23" s="6">
        <f>VLOOKUP($B23,WithSomeChanges!$B$3:$O$32,D$1,FALSE)</f>
        <v>271.05599999999998</v>
      </c>
      <c r="E23" s="6">
        <f>VLOOKUP($B23,WithSomeChanges!$B$3:$O$32,E$1,FALSE)</f>
        <v>346.73</v>
      </c>
      <c r="F23" s="6">
        <f>VLOOKUP($B23,WithSomeChanges!$B$3:$O$32,F$1,FALSE)</f>
        <v>177.08499999999998</v>
      </c>
      <c r="G23" s="6" t="e">
        <f>VLOOKUP($B23,WithSomeChanges!$B$3:$O$32,G$1,FALSE)</f>
        <v>#VALUE!</v>
      </c>
      <c r="H23" s="6" t="e">
        <f>VLOOKUP($B23,WithSomeChanges!$B$3:$O$32,H$1,FALSE)</f>
        <v>#VALUE!</v>
      </c>
    </row>
    <row r="24" spans="2:11" s="2" customFormat="1" ht="17.100000000000001" customHeight="1">
      <c r="B24" s="50"/>
      <c r="C24" s="5" t="s">
        <v>6</v>
      </c>
      <c r="D24" s="6">
        <f>VLOOKUP($B23,WithSomeChanges!$B$3:$O$32,D$2,FALSE)</f>
        <v>0</v>
      </c>
      <c r="E24" s="6">
        <f>VLOOKUP($B23,WithSomeChanges!$B$3:$O$32,E$2,FALSE)</f>
        <v>0</v>
      </c>
      <c r="F24" s="6">
        <f>VLOOKUP($B23,WithSomeChanges!$B$3:$O$32,F$2,FALSE)</f>
        <v>222.14426695138889</v>
      </c>
      <c r="G24" s="6">
        <f>VLOOKUP($B23,WithSomeChanges!$B$3:$O$32,G$2,FALSE)</f>
        <v>252.16047405374999</v>
      </c>
      <c r="H24" s="6">
        <f>VLOOKUP($B23,WithSomeChanges!$B$3:$O$32,H$2,FALSE)</f>
        <v>345.20666033874994</v>
      </c>
      <c r="I24" s="9">
        <f>IFERROR(F23/E23-1,"")</f>
        <v>-0.48927119084013504</v>
      </c>
      <c r="J24" s="9">
        <f>IFERROR(F23/D23-1,"")</f>
        <v>-0.34668481789740868</v>
      </c>
      <c r="K24" s="9">
        <f>IFERROR(F23/F24,"")</f>
        <v>0.79716214345856118</v>
      </c>
    </row>
    <row r="25" spans="2:11" s="2" customFormat="1" ht="17.100000000000001" customHeight="1">
      <c r="B25" s="49" t="str">
        <f>IF(KPIs_Choice!K14=0,"No KPI",KPIs_Choice!K14)</f>
        <v>Cost of Fund</v>
      </c>
      <c r="C25" s="5" t="s">
        <v>49</v>
      </c>
      <c r="D25" s="6">
        <f>VLOOKUP($B25,WithSomeChanges!$B$3:$O$32,D$1,FALSE)</f>
        <v>0.45019240133302296</v>
      </c>
      <c r="E25" s="6">
        <f>VLOOKUP($B25,WithSomeChanges!$B$3:$O$32,E$1,FALSE)</f>
        <v>0.46765950483202856</v>
      </c>
      <c r="F25" s="6">
        <f>VLOOKUP($B25,WithSomeChanges!$B$3:$O$32,F$1,FALSE)</f>
        <v>0.30679659430275508</v>
      </c>
      <c r="G25" s="6" t="e">
        <f>VLOOKUP($B25,WithSomeChanges!$B$3:$O$32,G$1,FALSE)</f>
        <v>#VALUE!</v>
      </c>
      <c r="H25" s="6" t="e">
        <f>VLOOKUP($B25,WithSomeChanges!$B$3:$O$32,H$1,FALSE)</f>
        <v>#VALUE!</v>
      </c>
    </row>
    <row r="26" spans="2:11" s="2" customFormat="1" ht="17.100000000000001" customHeight="1">
      <c r="B26" s="50"/>
      <c r="C26" s="5" t="s">
        <v>6</v>
      </c>
      <c r="D26" s="6">
        <f>VLOOKUP($B25,WithSomeChanges!$B$3:$O$32,D$2,FALSE)</f>
        <v>0</v>
      </c>
      <c r="E26" s="6">
        <f>VLOOKUP($B25,WithSomeChanges!$B$3:$O$32,E$2,FALSE)</f>
        <v>0</v>
      </c>
      <c r="F26" s="6">
        <f>VLOOKUP($B25,WithSomeChanges!$B$3:$O$32,F$2,FALSE)</f>
        <v>0.37312554501983897</v>
      </c>
      <c r="G26" s="6">
        <f>VLOOKUP($B25,WithSomeChanges!$B$3:$O$32,G$2,FALSE)</f>
        <v>0.37277152167500527</v>
      </c>
      <c r="H26" s="6">
        <f>VLOOKUP($B25,WithSomeChanges!$B$3:$O$32,H$2,FALSE)</f>
        <v>0.36997216594049387</v>
      </c>
      <c r="I26" s="9">
        <f>IFERROR(F25/E25-1,"")</f>
        <v>-0.34397442769189812</v>
      </c>
      <c r="J26" s="9">
        <f>IFERROR(F25/D25-1,"")</f>
        <v>-0.31852116252000673</v>
      </c>
      <c r="K26" s="9">
        <f>IFERROR(F25/F26,"")</f>
        <v>0.82223422758804354</v>
      </c>
    </row>
    <row r="27" spans="2:11" s="2" customFormat="1" ht="17.100000000000001" customHeight="1">
      <c r="B27" s="49" t="str">
        <f>IF(KPIs_Choice!K15=0,"No KPI",KPIs_Choice!K15)</f>
        <v>Imports</v>
      </c>
      <c r="C27" s="5" t="s">
        <v>49</v>
      </c>
      <c r="D27" s="6">
        <f>VLOOKUP($B27,WithSomeChanges!$B$3:$O$32,D$1,FALSE)</f>
        <v>1473.2370000000001</v>
      </c>
      <c r="E27" s="6">
        <f>VLOOKUP($B27,WithSomeChanges!$B$3:$O$32,E$1,FALSE)</f>
        <v>1473.2370000000001</v>
      </c>
      <c r="F27" s="6">
        <f>VLOOKUP($B27,WithSomeChanges!$B$3:$O$32,F$1,FALSE)</f>
        <v>0</v>
      </c>
      <c r="G27" s="6" t="e">
        <f>VLOOKUP($B27,WithSomeChanges!$B$3:$O$32,G$1,FALSE)</f>
        <v>#VALUE!</v>
      </c>
      <c r="H27" s="6" t="e">
        <f>VLOOKUP($B27,WithSomeChanges!$B$3:$O$32,H$1,FALSE)</f>
        <v>#VALUE!</v>
      </c>
    </row>
    <row r="28" spans="2:11" s="2" customFormat="1" ht="17.100000000000001" customHeight="1">
      <c r="B28" s="50"/>
      <c r="C28" s="5" t="s">
        <v>6</v>
      </c>
      <c r="D28" s="6">
        <f>VLOOKUP($B27,WithSomeChanges!$B$3:$O$32,D$2,FALSE)</f>
        <v>0</v>
      </c>
      <c r="E28" s="6">
        <f>VLOOKUP($B27,WithSomeChanges!$B$3:$O$32,E$2,FALSE)</f>
        <v>0</v>
      </c>
      <c r="F28" s="6">
        <f>VLOOKUP($B27,WithSomeChanges!$B$3:$O$32,F$2,FALSE)</f>
        <v>1080.3738000000001</v>
      </c>
      <c r="G28" s="6">
        <f>VLOOKUP($B27,WithSomeChanges!$B$3:$O$32,G$2,FALSE)</f>
        <v>1215.4205250000002</v>
      </c>
      <c r="H28" s="6">
        <f>VLOOKUP($B27,WithSomeChanges!$B$3:$O$32,H$2,FALSE)</f>
        <v>1620.5607000000002</v>
      </c>
      <c r="I28" s="9">
        <f>IFERROR(F27/E27-1,"")</f>
        <v>-1</v>
      </c>
      <c r="J28" s="9">
        <f>IFERROR(F27/D27-1,"")</f>
        <v>-1</v>
      </c>
      <c r="K28" s="9">
        <f>IFERROR(F27/F28,"")</f>
        <v>0</v>
      </c>
    </row>
    <row r="29" spans="2:11" s="2" customFormat="1" ht="15">
      <c r="B29" s="49" t="str">
        <f>IF(KPIs_Choice!K16=0,"No KPI",KPIs_Choice!K16)</f>
        <v>Performing Adances</v>
      </c>
      <c r="C29" s="5" t="s">
        <v>49</v>
      </c>
      <c r="D29" s="6">
        <f>VLOOKUP($B29,WithSomeChanges!$B$3:$O$32,D$1,FALSE)</f>
        <v>0</v>
      </c>
      <c r="E29" s="6">
        <f>VLOOKUP($B29,WithSomeChanges!$B$3:$O$32,E$1,FALSE)</f>
        <v>0</v>
      </c>
      <c r="F29" s="6">
        <f>VLOOKUP($B29,WithSomeChanges!$B$3:$O$32,F$1,FALSE)</f>
        <v>0</v>
      </c>
      <c r="G29" s="6" t="e">
        <f>VLOOKUP($B29,WithSomeChanges!$B$3:$O$32,G$1,FALSE)</f>
        <v>#VALUE!</v>
      </c>
      <c r="H29" s="6" t="e">
        <f>VLOOKUP($B29,WithSomeChanges!$B$3:$O$32,H$1,FALSE)</f>
        <v>#VALUE!</v>
      </c>
    </row>
    <row r="30" spans="2:11" s="2" customFormat="1" ht="15">
      <c r="B30" s="50"/>
      <c r="C30" s="5" t="s">
        <v>6</v>
      </c>
      <c r="D30" s="6">
        <f>VLOOKUP($B29,WithSomeChanges!$B$3:$O$32,D$2,FALSE)</f>
        <v>0</v>
      </c>
      <c r="E30" s="6">
        <f>VLOOKUP($B29,WithSomeChanges!$B$3:$O$32,E$2,FALSE)</f>
        <v>0</v>
      </c>
      <c r="F30" s="6">
        <f>VLOOKUP($B29,WithSomeChanges!$B$3:$O$32,F$2,FALSE)</f>
        <v>0</v>
      </c>
      <c r="G30" s="6">
        <f>VLOOKUP($B29,WithSomeChanges!$B$3:$O$32,G$2,FALSE)</f>
        <v>0</v>
      </c>
      <c r="H30" s="6">
        <f>VLOOKUP($B29,WithSomeChanges!$B$3:$O$32,H$2,FALSE)</f>
        <v>0</v>
      </c>
      <c r="I30" s="9" t="str">
        <f>IFERROR(F29/E29-1,"")</f>
        <v/>
      </c>
      <c r="J30" s="9" t="str">
        <f>IFERROR(F29/D29-1,"")</f>
        <v/>
      </c>
      <c r="K30" s="9" t="str">
        <f>IFERROR(F29/F30,"")</f>
        <v/>
      </c>
    </row>
    <row r="31" spans="2:11" s="2" customFormat="1" ht="15">
      <c r="B31" s="49" t="str">
        <f>IF(KPIs_Choice!K17=0,"No KPI",KPIs_Choice!K17)</f>
        <v>Recovery of Stuck-up</v>
      </c>
      <c r="C31" s="5" t="s">
        <v>49</v>
      </c>
      <c r="D31" s="6">
        <f>VLOOKUP($B31,WithSomeChanges!$B$3:$O$32,D$1,FALSE)</f>
        <v>0</v>
      </c>
      <c r="E31" s="6">
        <f>VLOOKUP($B31,WithSomeChanges!$B$3:$O$32,E$1,FALSE)</f>
        <v>0</v>
      </c>
      <c r="F31" s="6">
        <f>VLOOKUP($B31,WithSomeChanges!$B$3:$O$32,F$1,FALSE)</f>
        <v>0</v>
      </c>
      <c r="G31" s="6" t="e">
        <f>VLOOKUP($B31,WithSomeChanges!$B$3:$O$32,G$1,FALSE)</f>
        <v>#VALUE!</v>
      </c>
      <c r="H31" s="6" t="e">
        <f>VLOOKUP($B31,WithSomeChanges!$B$3:$O$32,H$1,FALSE)</f>
        <v>#VALUE!</v>
      </c>
    </row>
    <row r="32" spans="2:11" s="2" customFormat="1" ht="15">
      <c r="B32" s="50"/>
      <c r="C32" s="5" t="s">
        <v>6</v>
      </c>
      <c r="D32" s="6">
        <f>VLOOKUP($B31,WithSomeChanges!$B$3:$O$32,D$2,FALSE)</f>
        <v>0</v>
      </c>
      <c r="E32" s="6">
        <f>VLOOKUP($B31,WithSomeChanges!$B$3:$O$32,E$2,FALSE)</f>
        <v>0</v>
      </c>
      <c r="F32" s="6">
        <f>VLOOKUP($B31,WithSomeChanges!$B$3:$O$32,F$2,FALSE)</f>
        <v>0</v>
      </c>
      <c r="G32" s="6">
        <f>VLOOKUP($B31,WithSomeChanges!$B$3:$O$32,G$2,FALSE)</f>
        <v>0</v>
      </c>
      <c r="H32" s="6">
        <f>VLOOKUP($B31,WithSomeChanges!$B$3:$O$32,H$2,FALSE)</f>
        <v>0</v>
      </c>
      <c r="I32" s="9" t="str">
        <f>IFERROR(F31/E31-1,"")</f>
        <v/>
      </c>
      <c r="J32" s="9" t="str">
        <f>IFERROR(F31/D31-1,"")</f>
        <v/>
      </c>
      <c r="K32" s="9" t="str">
        <f>IFERROR(F31/F32,"")</f>
        <v/>
      </c>
    </row>
    <row r="33" spans="2:11" s="2" customFormat="1" ht="15">
      <c r="B33" s="49" t="str">
        <f>IF(KPIs_Choice!K18=0,"No KPI",KPIs_Choice!K18)</f>
        <v>Classified Advances</v>
      </c>
      <c r="C33" s="5" t="s">
        <v>49</v>
      </c>
      <c r="D33" s="6">
        <f>VLOOKUP($B33,WithSomeChanges!$B$3:$O$32,D$1,FALSE)</f>
        <v>365.63200000000001</v>
      </c>
      <c r="E33" s="6">
        <f>VLOOKUP($B33,WithSomeChanges!$B$3:$O$32,E$1,FALSE)</f>
        <v>361.96300000000002</v>
      </c>
      <c r="F33" s="6">
        <f>VLOOKUP($B33,WithSomeChanges!$B$3:$O$32,F$1,FALSE)</f>
        <v>352.93899999999996</v>
      </c>
      <c r="G33" s="6" t="e">
        <f>VLOOKUP($B33,WithSomeChanges!$B$3:$O$32,G$1,FALSE)</f>
        <v>#VALUE!</v>
      </c>
      <c r="H33" s="6" t="e">
        <f>VLOOKUP($B33,WithSomeChanges!$B$3:$O$32,H$1,FALSE)</f>
        <v>#VALUE!</v>
      </c>
    </row>
    <row r="34" spans="2:11" s="2" customFormat="1" ht="15">
      <c r="B34" s="50"/>
      <c r="C34" s="5" t="s">
        <v>6</v>
      </c>
      <c r="D34" s="6">
        <f>VLOOKUP($B33,WithSomeChanges!$B$3:$O$32,D$2,FALSE)</f>
        <v>0</v>
      </c>
      <c r="E34" s="6">
        <f>VLOOKUP($B33,WithSomeChanges!$B$3:$O$32,E$2,FALSE)</f>
        <v>0</v>
      </c>
      <c r="F34" s="6">
        <f>VLOOKUP($B33,WithSomeChanges!$B$3:$O$32,F$2,FALSE)</f>
        <v>280.12166666666661</v>
      </c>
      <c r="G34" s="6">
        <f>VLOOKUP($B33,WithSomeChanges!$B$3:$O$32,G$2,FALSE)</f>
        <v>260.89774999999997</v>
      </c>
      <c r="H34" s="6">
        <f>VLOOKUP($B33,WithSomeChanges!$B$3:$O$32,H$2,FALSE)</f>
        <v>239.20099999999999</v>
      </c>
      <c r="I34" s="9">
        <f>IFERROR(F33/E33-1,"")</f>
        <v>-2.4930724963601381E-2</v>
      </c>
      <c r="J34" s="9">
        <f>IFERROR(F33/D33-1,"")</f>
        <v>-3.4715232802380647E-2</v>
      </c>
      <c r="K34" s="9">
        <f>IFERROR(F33/F34,"")</f>
        <v>1.2599489507535417</v>
      </c>
    </row>
  </sheetData>
  <mergeCells count="15">
    <mergeCell ref="B17:B18"/>
    <mergeCell ref="B5:B6"/>
    <mergeCell ref="B7:B8"/>
    <mergeCell ref="B9:B10"/>
    <mergeCell ref="B11:B12"/>
    <mergeCell ref="B13:B14"/>
    <mergeCell ref="B15:B16"/>
    <mergeCell ref="B31:B32"/>
    <mergeCell ref="B33:B34"/>
    <mergeCell ref="B19:B20"/>
    <mergeCell ref="B21:B22"/>
    <mergeCell ref="B23:B24"/>
    <mergeCell ref="B25:B26"/>
    <mergeCell ref="B27:B28"/>
    <mergeCell ref="B29:B30"/>
  </mergeCells>
  <pageMargins left="1.18" right="0.5" top="0" bottom="0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tabSelected="1" topLeftCell="A10" zoomScale="70" zoomScaleNormal="70" workbookViewId="0">
      <selection activeCell="Y19" sqref="Y19"/>
    </sheetView>
  </sheetViews>
  <sheetFormatPr baseColWidth="10" defaultRowHeight="15"/>
  <cols>
    <col min="1" max="1" width="2.7109375" customWidth="1"/>
    <col min="2" max="2" width="2.85546875" customWidth="1"/>
    <col min="23" max="23" width="2.7109375" customWidth="1"/>
    <col min="24" max="24" width="2.85546875" customWidth="1"/>
  </cols>
  <sheetData>
    <row r="1" spans="1:2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23.25">
      <c r="A2" s="18"/>
      <c r="B2" s="19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W2" s="20"/>
      <c r="X2" s="21"/>
    </row>
    <row r="3" spans="1:24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</row>
    <row r="4" spans="1:24">
      <c r="A4" s="1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>
      <c r="A5" s="1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</row>
    <row r="8" spans="1:24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</row>
    <row r="9" spans="1:24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</row>
    <row r="10" spans="1:24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1:24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</row>
    <row r="12" spans="1:24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1:24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</row>
    <row r="15" spans="1:24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</row>
    <row r="16" spans="1:24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</row>
    <row r="17" spans="1:24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</row>
    <row r="18" spans="1:24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</row>
    <row r="19" spans="1:24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  <row r="20" spans="1:24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</row>
    <row r="21" spans="1:24">
      <c r="A21" s="1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4.5" customHeight="1">
      <c r="A22" s="1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1"/>
    </row>
    <row r="23" spans="1:24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</row>
    <row r="24" spans="1:24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</row>
    <row r="25" spans="1:24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</row>
    <row r="26" spans="1:24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1:24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</row>
    <row r="28" spans="1:24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</row>
    <row r="30" spans="1:24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</row>
    <row r="31" spans="1:24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</row>
    <row r="32" spans="1:24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1"/>
    </row>
    <row r="33" spans="1:24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</row>
    <row r="35" spans="1:24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</row>
    <row r="36" spans="1:24">
      <c r="A36" s="1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</row>
    <row r="37" spans="1:24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1"/>
    </row>
    <row r="38" spans="1:24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</row>
    <row r="39" spans="1:24">
      <c r="A39" s="1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1"/>
    </row>
    <row r="40" spans="1:24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</row>
    <row r="41" spans="1:24">
      <c r="A41" s="1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</row>
    <row r="42" spans="1:24">
      <c r="A42" s="1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>
      <c r="A43" s="1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</row>
    <row r="44" spans="1:24">
      <c r="A44" s="1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</row>
    <row r="45" spans="1:24">
      <c r="A45" s="1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</row>
    <row r="46" spans="1:24">
      <c r="A46" s="1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1:24">
      <c r="A47" s="18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1"/>
    </row>
    <row r="48" spans="1:24">
      <c r="A48" s="1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</row>
    <row r="49" spans="1:24">
      <c r="A49" s="1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</row>
    <row r="50" spans="1:24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1"/>
    </row>
    <row r="51" spans="1:24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/>
    </row>
    <row r="52" spans="1:24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>
      <c r="A53" s="1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1"/>
    </row>
    <row r="54" spans="1:24">
      <c r="A54" s="18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1"/>
    </row>
    <row r="55" spans="1:24">
      <c r="A55" s="1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</row>
    <row r="56" spans="1:24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</row>
    <row r="57" spans="1:24">
      <c r="A57" s="1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1"/>
    </row>
    <row r="58" spans="1:24">
      <c r="A58" s="1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1"/>
    </row>
    <row r="59" spans="1:24">
      <c r="A59" s="18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1"/>
    </row>
    <row r="60" spans="1:24">
      <c r="A60" s="1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"/>
    </row>
    <row r="61" spans="1:24">
      <c r="A61" s="1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1"/>
    </row>
    <row r="62" spans="1:24" ht="15.75" thickBo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4"/>
    </row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I3:L18"/>
  <sheetViews>
    <sheetView showGridLines="0" workbookViewId="0">
      <selection activeCell="L4" sqref="L4"/>
    </sheetView>
  </sheetViews>
  <sheetFormatPr baseColWidth="10" defaultRowHeight="15"/>
  <cols>
    <col min="1" max="8" width="11.42578125" style="26"/>
    <col min="9" max="9" width="14" style="26" bestFit="1" customWidth="1"/>
    <col min="10" max="10" width="5.42578125" style="39" customWidth="1"/>
    <col min="11" max="11" width="39.140625" style="26" bestFit="1" customWidth="1"/>
    <col min="12" max="16384" width="11.42578125" style="26"/>
  </cols>
  <sheetData>
    <row r="3" spans="9:12" ht="15.75" thickBot="1">
      <c r="L3" s="26" t="s">
        <v>57</v>
      </c>
    </row>
    <row r="4" spans="9:12">
      <c r="I4" s="27" t="s">
        <v>55</v>
      </c>
      <c r="J4" s="40">
        <v>1</v>
      </c>
      <c r="K4" s="28" t="s">
        <v>21</v>
      </c>
      <c r="L4" s="26">
        <f>COUNTIF($K$4:$K$18,K4)</f>
        <v>1</v>
      </c>
    </row>
    <row r="5" spans="9:12">
      <c r="I5" s="29"/>
      <c r="J5" s="41">
        <v>2</v>
      </c>
      <c r="K5" s="30" t="s">
        <v>30</v>
      </c>
      <c r="L5" s="26">
        <f t="shared" ref="L5:L18" si="0">COUNTIF($K$4:$K$18,K5)</f>
        <v>1</v>
      </c>
    </row>
    <row r="6" spans="9:12" ht="15.75" thickBot="1">
      <c r="I6" s="31"/>
      <c r="J6" s="42">
        <v>3</v>
      </c>
      <c r="K6" s="32" t="s">
        <v>24</v>
      </c>
      <c r="L6" s="26">
        <f t="shared" si="0"/>
        <v>1</v>
      </c>
    </row>
    <row r="7" spans="9:12">
      <c r="I7" s="33" t="s">
        <v>56</v>
      </c>
      <c r="J7" s="43">
        <v>4</v>
      </c>
      <c r="K7" s="34" t="s">
        <v>25</v>
      </c>
      <c r="L7" s="26">
        <f t="shared" si="0"/>
        <v>1</v>
      </c>
    </row>
    <row r="8" spans="9:12">
      <c r="I8" s="35"/>
      <c r="J8" s="44">
        <v>5</v>
      </c>
      <c r="K8" s="36" t="s">
        <v>36</v>
      </c>
      <c r="L8" s="26">
        <f t="shared" si="0"/>
        <v>1</v>
      </c>
    </row>
    <row r="9" spans="9:12">
      <c r="I9" s="35"/>
      <c r="J9" s="44">
        <v>6</v>
      </c>
      <c r="K9" s="36" t="s">
        <v>34</v>
      </c>
      <c r="L9" s="26">
        <f t="shared" si="0"/>
        <v>1</v>
      </c>
    </row>
    <row r="10" spans="9:12">
      <c r="I10" s="35"/>
      <c r="J10" s="44">
        <v>7</v>
      </c>
      <c r="K10" s="36" t="s">
        <v>38</v>
      </c>
      <c r="L10" s="26">
        <f t="shared" si="0"/>
        <v>1</v>
      </c>
    </row>
    <row r="11" spans="9:12">
      <c r="I11" s="35"/>
      <c r="J11" s="44">
        <v>8</v>
      </c>
      <c r="K11" s="36" t="s">
        <v>31</v>
      </c>
      <c r="L11" s="26">
        <f t="shared" si="0"/>
        <v>1</v>
      </c>
    </row>
    <row r="12" spans="9:12">
      <c r="I12" s="35"/>
      <c r="J12" s="44">
        <v>9</v>
      </c>
      <c r="K12" s="36" t="s">
        <v>23</v>
      </c>
      <c r="L12" s="26">
        <f t="shared" si="0"/>
        <v>1</v>
      </c>
    </row>
    <row r="13" spans="9:12">
      <c r="I13" s="35"/>
      <c r="J13" s="44">
        <v>10</v>
      </c>
      <c r="K13" s="36" t="s">
        <v>45</v>
      </c>
      <c r="L13" s="26">
        <f t="shared" si="0"/>
        <v>1</v>
      </c>
    </row>
    <row r="14" spans="9:12">
      <c r="I14" s="35"/>
      <c r="J14" s="44">
        <v>11</v>
      </c>
      <c r="K14" s="36" t="s">
        <v>33</v>
      </c>
      <c r="L14" s="26">
        <f t="shared" si="0"/>
        <v>1</v>
      </c>
    </row>
    <row r="15" spans="9:12">
      <c r="I15" s="35"/>
      <c r="J15" s="44">
        <v>12</v>
      </c>
      <c r="K15" s="36" t="s">
        <v>35</v>
      </c>
      <c r="L15" s="26">
        <f t="shared" si="0"/>
        <v>1</v>
      </c>
    </row>
    <row r="16" spans="9:12">
      <c r="I16" s="35"/>
      <c r="J16" s="44">
        <v>13</v>
      </c>
      <c r="K16" s="36" t="s">
        <v>28</v>
      </c>
      <c r="L16" s="26">
        <f t="shared" si="0"/>
        <v>1</v>
      </c>
    </row>
    <row r="17" spans="9:12">
      <c r="I17" s="35"/>
      <c r="J17" s="44">
        <v>14</v>
      </c>
      <c r="K17" s="36" t="s">
        <v>41</v>
      </c>
      <c r="L17" s="26">
        <f t="shared" si="0"/>
        <v>1</v>
      </c>
    </row>
    <row r="18" spans="9:12" ht="15.75" thickBot="1">
      <c r="I18" s="37"/>
      <c r="J18" s="45">
        <v>15</v>
      </c>
      <c r="K18" s="38" t="s">
        <v>29</v>
      </c>
      <c r="L18" s="26">
        <f t="shared" si="0"/>
        <v>1</v>
      </c>
    </row>
  </sheetData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OriginalData!$B$5:$B$33</xm:f>
          </x14:formula1>
          <xm:sqref>K4:K18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OriginalData</vt:lpstr>
      <vt:lpstr>WithSomeChanges</vt:lpstr>
      <vt:lpstr>Calculus</vt:lpstr>
      <vt:lpstr>DashBoard</vt:lpstr>
      <vt:lpstr>KPIs_Choice</vt:lpstr>
      <vt:lpstr>Calculus!Área_de_impresión</vt:lpstr>
      <vt:lpstr>OriginalData!Área_de_impresión</vt:lpstr>
      <vt:lpstr>WithSomeChanges!Área_de_impresión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n34881</cp:lastModifiedBy>
  <cp:lastPrinted>2015-10-28T22:26:55Z</cp:lastPrinted>
  <dcterms:created xsi:type="dcterms:W3CDTF">2015-09-15T08:10:46Z</dcterms:created>
  <dcterms:modified xsi:type="dcterms:W3CDTF">2015-10-29T10:58:10Z</dcterms:modified>
</cp:coreProperties>
</file>