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185"/>
  </bookViews>
  <sheets>
    <sheet name="Dashboard" sheetId="3" r:id="rId1"/>
    <sheet name="data" sheetId="1" r:id="rId2"/>
  </sheets>
  <externalReferences>
    <externalReference r:id="rId3"/>
    <externalReference r:id="rId4"/>
  </externalReferences>
  <definedNames>
    <definedName name="__IntlFixup" hidden="1">TRUE</definedName>
    <definedName name="__SHR1" localSheetId="0">#REF!</definedName>
    <definedName name="__SHR1">#REF!</definedName>
    <definedName name="__SHR2" localSheetId="0">#REF!</definedName>
    <definedName name="__SHR2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 localSheetId="0">#REF!</definedName>
    <definedName name="_SHR1">#REF!</definedName>
    <definedName name="_SHR2" localSheetId="0">#REF!</definedName>
    <definedName name="_SHR2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_xlnm.Print_Area" localSheetId="0">Dashboard!$A$1:$R$39</definedName>
    <definedName name="_xlnm.Print_Area" localSheetId="1">data!$B$4:$N$33</definedName>
    <definedName name="_xlnm.Print_Area">#REF!</definedName>
    <definedName name="avdeposit">[2]avdeposit!$A$1:$J$61</definedName>
    <definedName name="boxes" localSheetId="0">#REF!</definedName>
    <definedName name="boxes">#REF!</definedName>
    <definedName name="button_area_1" localSheetId="0">#REF!</definedName>
    <definedName name="button_area_1">#REF!</definedName>
    <definedName name="C_" localSheetId="0">'[1]Profit-Loss'!#REF!</definedName>
    <definedName name="C_">'[1]Profit-Loss'!#REF!</definedName>
    <definedName name="CC" localSheetId="0">#REF!</definedName>
    <definedName name="CC">#REF!</definedName>
    <definedName name="CCT" localSheetId="0">#REF!</definedName>
    <definedName name="CCT">#REF!</definedName>
    <definedName name="CDB" localSheetId="0">#REF!</definedName>
    <definedName name="CDB">#REF!</definedName>
    <definedName name="celltips_area" localSheetId="0">#REF!</definedName>
    <definedName name="celltips_area">#REF!</definedName>
    <definedName name="classified">[2]classified!$A$1:$J$61</definedName>
    <definedName name="COSTFUN" localSheetId="0">[2]COSTFUN!#REF!</definedName>
    <definedName name="COSTFUN">[2]COSTFUN!#REF!</definedName>
    <definedName name="CS" localSheetId="0">#REF!</definedName>
    <definedName name="CS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base48" localSheetId="0">#REF!</definedName>
    <definedName name="Database48">#REF!</definedName>
    <definedName name="dflt1" localSheetId="0">#REF!</definedName>
    <definedName name="dflt1">#REF!</definedName>
    <definedName name="dflt2" localSheetId="0">#REF!</definedName>
    <definedName name="dflt2">#REF!</definedName>
    <definedName name="dflt3" localSheetId="0">#REF!</definedName>
    <definedName name="dflt3">#REF!</definedName>
    <definedName name="dflt4" localSheetId="0">#REF!</definedName>
    <definedName name="dflt4">#REF!</definedName>
    <definedName name="dflt5" localSheetId="0">#REF!</definedName>
    <definedName name="dflt5">#REF!</definedName>
    <definedName name="dflt6" localSheetId="0">#REF!</definedName>
    <definedName name="dflt6">#REF!</definedName>
    <definedName name="dflt7" localSheetId="0">#REF!</definedName>
    <definedName name="dflt7">#REF!</definedName>
    <definedName name="display_area_1" localSheetId="0">#REF!</definedName>
    <definedName name="display_area_1">#REF!</definedName>
    <definedName name="display_area_2" localSheetId="0">#REF!</definedName>
    <definedName name="display_area_2">#REF!</definedName>
    <definedName name="EX" localSheetId="0">#REF!</definedName>
    <definedName name="EX">#REF!</definedName>
    <definedName name="EXPORTS" localSheetId="0">[2]exports!#REF!</definedName>
    <definedName name="EXPORTS">[2]exports!#REF!</definedName>
    <definedName name="FCDEPOSIT" localSheetId="0">[2]fcdeposit!#REF!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 localSheetId="0">[2]hremitt!#REF!</definedName>
    <definedName name="HREMITT">[2]hremitt!#REF!</definedName>
    <definedName name="IMPORTS" localSheetId="0">[2]imports!#REF!</definedName>
    <definedName name="IMPORTS">[2]imports!#REF!</definedName>
    <definedName name="INT" localSheetId="0">[2]int!#REF!</definedName>
    <definedName name="INT">[2]int!#REF!</definedName>
    <definedName name="LOC" localSheetId="0">#REF!</definedName>
    <definedName name="LOC">#REF!</definedName>
    <definedName name="LTR" localSheetId="0">#REF!</definedName>
    <definedName name="LTR">#REF!</definedName>
    <definedName name="nfbincome">[2]nfbincome!$A$1:$J$61</definedName>
    <definedName name="NO" localSheetId="0">#REF!</definedName>
    <definedName name="NO">#REF!</definedName>
    <definedName name="NS" localSheetId="0">#REF!</definedName>
    <definedName name="NS">#REF!</definedName>
    <definedName name="profitloss">[2]profitloss!$A$1:$J$61</definedName>
    <definedName name="PRTCSOLD" localSheetId="0">[2]prtcsold!#REF!</definedName>
    <definedName name="PRTCSOLD">[2]prtcsold!#REF!</definedName>
    <definedName name="SS" localSheetId="0">#REF!</definedName>
    <definedName name="SS">#REF!</definedName>
    <definedName name="TOT" localSheetId="0">#REF!</definedName>
    <definedName name="TOT">#REF!</definedName>
    <definedName name="vital1" localSheetId="0">#REF!</definedName>
    <definedName name="vital1">#REF!</definedName>
    <definedName name="vital2" localSheetId="0">#REF!</definedName>
    <definedName name="vital2">#REF!</definedName>
    <definedName name="vital4" localSheetId="0">#REF!</definedName>
    <definedName name="vital4">#REF!</definedName>
    <definedName name="vital5" localSheetId="0">#REF!</definedName>
    <definedName name="vital5">#REF!</definedName>
    <definedName name="vital6" localSheetId="0">#REF!</definedName>
    <definedName name="vital6">#REF!</definedName>
    <definedName name="vital8" localSheetId="0">#REF!</definedName>
    <definedName name="vital8">#REF!</definedName>
    <definedName name="vital9" localSheetId="0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P4" i="1" l="1"/>
  <c r="P5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5" i="1"/>
  <c r="P28" i="1" l="1"/>
  <c r="P20" i="1"/>
  <c r="P12" i="1"/>
  <c r="P33" i="1"/>
  <c r="P25" i="1"/>
  <c r="P17" i="1"/>
  <c r="P32" i="1"/>
  <c r="P24" i="1"/>
  <c r="P16" i="1"/>
  <c r="P29" i="1"/>
  <c r="P21" i="1"/>
  <c r="P13" i="1"/>
  <c r="P9" i="1"/>
  <c r="P30" i="1"/>
  <c r="P26" i="1"/>
  <c r="P22" i="1"/>
  <c r="P18" i="1"/>
  <c r="P14" i="1"/>
  <c r="P10" i="1"/>
  <c r="P8" i="1"/>
  <c r="P31" i="1"/>
  <c r="P27" i="1"/>
  <c r="P23" i="1"/>
  <c r="P19" i="1"/>
  <c r="P15" i="1"/>
  <c r="P11" i="1"/>
  <c r="P7" i="1"/>
  <c r="P6" i="1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7" i="3"/>
  <c r="N16" i="1"/>
  <c r="N32" i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M33" i="1"/>
  <c r="N33" i="1" s="1"/>
  <c r="M5" i="1"/>
  <c r="N5" i="1" s="1"/>
  <c r="L10" i="1"/>
  <c r="L14" i="1"/>
  <c r="L26" i="1"/>
  <c r="L30" i="1"/>
  <c r="K6" i="1"/>
  <c r="L6" i="1" s="1"/>
  <c r="K7" i="1"/>
  <c r="L7" i="1" s="1"/>
  <c r="K8" i="1"/>
  <c r="L8" i="1" s="1"/>
  <c r="K9" i="1"/>
  <c r="L9" i="1" s="1"/>
  <c r="K10" i="1"/>
  <c r="K11" i="1"/>
  <c r="L11" i="1" s="1"/>
  <c r="K12" i="1"/>
  <c r="L12" i="1" s="1"/>
  <c r="K13" i="1"/>
  <c r="L13" i="1" s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K27" i="1"/>
  <c r="L27" i="1" s="1"/>
  <c r="K28" i="1"/>
  <c r="L28" i="1" s="1"/>
  <c r="K29" i="1"/>
  <c r="L29" i="1" s="1"/>
  <c r="K30" i="1"/>
  <c r="K31" i="1"/>
  <c r="L31" i="1" s="1"/>
  <c r="K32" i="1"/>
  <c r="L32" i="1" s="1"/>
  <c r="K33" i="1"/>
  <c r="L33" i="1" s="1"/>
  <c r="K5" i="1"/>
  <c r="L5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6" i="1"/>
  <c r="J6" i="1" s="1"/>
  <c r="I5" i="1"/>
  <c r="J5" i="1" s="1"/>
  <c r="H11" i="3" l="1"/>
  <c r="I11" i="3" s="1"/>
  <c r="H13" i="3"/>
  <c r="I13" i="3" s="1"/>
  <c r="H26" i="3"/>
  <c r="I26" i="3" s="1"/>
  <c r="H28" i="3"/>
  <c r="I28" i="3" s="1"/>
  <c r="J8" i="3"/>
  <c r="K8" i="3" s="1"/>
  <c r="J9" i="3"/>
  <c r="K9" i="3" s="1"/>
  <c r="J10" i="3"/>
  <c r="K10" i="3" s="1"/>
  <c r="J12" i="3"/>
  <c r="K12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7" i="3"/>
  <c r="K27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7" i="3"/>
  <c r="K7" i="3" s="1"/>
  <c r="H7" i="3"/>
  <c r="I7" i="3" s="1"/>
  <c r="H8" i="3"/>
  <c r="I8" i="3" s="1"/>
  <c r="H9" i="3"/>
  <c r="I9" i="3" s="1"/>
  <c r="H10" i="3"/>
  <c r="I10" i="3" s="1"/>
  <c r="J11" i="3"/>
  <c r="K11" i="3" s="1"/>
  <c r="H12" i="3"/>
  <c r="I12" i="3" s="1"/>
  <c r="J13" i="3"/>
  <c r="K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J26" i="3"/>
  <c r="K26" i="3" s="1"/>
  <c r="H27" i="3"/>
  <c r="I27" i="3" s="1"/>
  <c r="J28" i="3"/>
  <c r="K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</calcChain>
</file>

<file path=xl/sharedStrings.xml><?xml version="1.0" encoding="utf-8"?>
<sst xmlns="http://schemas.openxmlformats.org/spreadsheetml/2006/main" count="94" uniqueCount="55">
  <si>
    <t>Base</t>
  </si>
  <si>
    <t>Target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</si>
  <si>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</si>
  <si>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</si>
  <si>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</si>
  <si>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</si>
  <si>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</si>
  <si>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</si>
  <si>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</si>
  <si>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</si>
  <si>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</si>
  <si>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</si>
  <si>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</si>
  <si>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</si>
  <si>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</si>
  <si>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</si>
  <si>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</si>
  <si>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</si>
  <si>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</si>
  <si>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</si>
  <si>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</si>
  <si>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</si>
  <si>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</si>
  <si>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</si>
  <si>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</si>
  <si>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</si>
  <si>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</si>
  <si>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</si>
  <si>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</si>
  <si>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</si>
  <si>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</si>
  <si>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</si>
  <si>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ACTUALS</t>
  </si>
  <si>
    <t>TARGET</t>
  </si>
  <si>
    <t>LAST YEAR</t>
  </si>
  <si>
    <t>BASE</t>
  </si>
  <si>
    <t>KPI DASHBOARD - PERIOD SEPTEMBER 2015</t>
  </si>
  <si>
    <t>A vs T</t>
  </si>
  <si>
    <t>∆</t>
  </si>
  <si>
    <t>A vs LY</t>
  </si>
  <si>
    <t>∆ Base</t>
  </si>
  <si>
    <t>∆ LY</t>
  </si>
  <si>
    <t>A</t>
  </si>
  <si>
    <t>T</t>
  </si>
  <si>
    <t>L</t>
  </si>
  <si>
    <t>B</t>
  </si>
  <si>
    <t>A vs B</t>
  </si>
  <si>
    <t>TARGET NEXT MONTH</t>
  </si>
  <si>
    <t>TARGET Dec2015</t>
  </si>
  <si>
    <t>∆ Target</t>
  </si>
  <si>
    <t>NR</t>
  </si>
  <si>
    <t>CALCULATIONS</t>
  </si>
  <si>
    <t>Actual</t>
  </si>
  <si>
    <t>Last year</t>
  </si>
  <si>
    <t>SELECT TYPE OF GRAPH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</si>
</sst>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.00_р_._-;\-* #,##0.00_р_._-;_-* &quot;-&quot;??_р_._-;_-@_-"/>
    <numFmt numFmtId="177" formatCode="_ * #,##0_ ;_ * \-#,##0_ ;_ * &quot;-&quot;??_ ;_ @_ "/>
  </numFmts>
  <fonts count="2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Tahoma"/>
      <family val="2"/>
    </font>
    <font>
      <sz val="10"/>
      <color theme="7" tint="-0.499984740745262"/>
      <name val="Calibri"/>
      <family val="2"/>
      <scheme val="minor"/>
    </font>
    <font>
      <i/>
      <sz val="10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6" fontId="3" fillId="0" borderId="0" applyFill="0" applyBorder="0" applyAlignment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10" fontId="6" fillId="3" borderId="1" applyNumberFormat="0" applyBorder="0" applyAlignment="0" applyProtection="0"/>
    <xf numFmtId="170" fontId="3" fillId="0" borderId="0" applyFont="0" applyFill="0" applyBorder="0" applyAlignment="0" applyProtection="0"/>
    <xf numFmtId="171" fontId="8" fillId="0" borderId="0" applyFill="0" applyBorder="0">
      <alignment horizontal="center" vertical="top"/>
    </xf>
    <xf numFmtId="172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72" fontId="10" fillId="0" borderId="0"/>
    <xf numFmtId="172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4" borderId="0"/>
    <xf numFmtId="0" fontId="11" fillId="0" borderId="0">
      <alignment horizontal="left" vertical="center"/>
    </xf>
    <xf numFmtId="0" fontId="12" fillId="0" borderId="0" applyNumberFormat="0" applyFill="0" applyBorder="0" applyProtection="0">
      <alignment vertical="center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4" fillId="0" borderId="0" xfId="0" applyFont="1"/>
    <xf numFmtId="0" fontId="14" fillId="0" borderId="0" xfId="0" applyFont="1" applyFill="1"/>
    <xf numFmtId="0" fontId="19" fillId="7" borderId="0" xfId="0" applyFont="1" applyFill="1"/>
    <xf numFmtId="0" fontId="19" fillId="7" borderId="0" xfId="0" applyFont="1" applyFill="1" applyAlignment="1">
      <alignment horizontal="center"/>
    </xf>
    <xf numFmtId="0" fontId="14" fillId="8" borderId="0" xfId="0" applyFont="1" applyFill="1"/>
    <xf numFmtId="0" fontId="1" fillId="8" borderId="0" xfId="0" applyFont="1" applyFill="1"/>
    <xf numFmtId="0" fontId="1" fillId="0" borderId="0" xfId="0" applyFont="1"/>
    <xf numFmtId="0" fontId="1" fillId="6" borderId="0" xfId="0" applyFont="1" applyFill="1"/>
    <xf numFmtId="0" fontId="1" fillId="0" borderId="0" xfId="0" applyFont="1" applyFill="1"/>
    <xf numFmtId="0" fontId="1" fillId="6" borderId="0" xfId="0" applyFont="1" applyFill="1" applyAlignment="1">
      <alignment horizontal="center"/>
    </xf>
    <xf numFmtId="0" fontId="17" fillId="8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8" borderId="0" xfId="0" applyFont="1" applyFill="1" applyAlignment="1">
      <alignment vertical="center"/>
    </xf>
    <xf numFmtId="0" fontId="22" fillId="0" borderId="0" xfId="2" applyFont="1" applyBorder="1"/>
    <xf numFmtId="177" fontId="22" fillId="0" borderId="0" xfId="67" applyNumberFormat="1" applyFont="1" applyBorder="1"/>
    <xf numFmtId="0" fontId="15" fillId="5" borderId="0" xfId="2" applyFont="1" applyFill="1" applyBorder="1" applyAlignment="1">
      <alignment horizontal="left"/>
    </xf>
    <xf numFmtId="177" fontId="15" fillId="5" borderId="0" xfId="67" applyNumberFormat="1" applyFont="1" applyFill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20" fillId="0" borderId="0" xfId="2" applyFont="1" applyFill="1" applyBorder="1" applyAlignment="1">
      <alignment horizontal="center"/>
    </xf>
    <xf numFmtId="0" fontId="13" fillId="0" borderId="0" xfId="2" applyFont="1" applyFill="1" applyBorder="1"/>
    <xf numFmtId="177" fontId="13" fillId="0" borderId="0" xfId="67" applyNumberFormat="1" applyFont="1" applyFill="1" applyBorder="1" applyAlignment="1">
      <alignment horizontal="right"/>
    </xf>
    <xf numFmtId="0" fontId="13" fillId="0" borderId="0" xfId="2" applyFont="1" applyBorder="1"/>
    <xf numFmtId="177" fontId="13" fillId="0" borderId="0" xfId="67" applyNumberFormat="1" applyFont="1" applyBorder="1"/>
    <xf numFmtId="177" fontId="15" fillId="5" borderId="0" xfId="67" applyNumberFormat="1" applyFont="1" applyFill="1" applyBorder="1" applyAlignment="1">
      <alignment horizontal="center"/>
    </xf>
    <xf numFmtId="0" fontId="15" fillId="5" borderId="0" xfId="2" applyFont="1" applyFill="1" applyBorder="1" applyAlignment="1">
      <alignment horizontal="center"/>
    </xf>
    <xf numFmtId="177" fontId="13" fillId="9" borderId="0" xfId="67" applyNumberFormat="1" applyFont="1" applyFill="1" applyBorder="1" applyAlignment="1">
      <alignment horizontal="right"/>
    </xf>
    <xf numFmtId="165" fontId="13" fillId="9" borderId="0" xfId="1" applyNumberFormat="1" applyFont="1" applyFill="1" applyBorder="1" applyAlignment="1">
      <alignment horizontal="right"/>
    </xf>
    <xf numFmtId="0" fontId="23" fillId="0" borderId="0" xfId="2" applyFont="1" applyBorder="1"/>
    <xf numFmtId="0" fontId="13" fillId="5" borderId="0" xfId="2" applyFont="1" applyFill="1" applyBorder="1" applyAlignment="1">
      <alignment horizontal="left"/>
    </xf>
    <xf numFmtId="0" fontId="13" fillId="5" borderId="0" xfId="2" applyFont="1" applyFill="1" applyBorder="1"/>
    <xf numFmtId="0" fontId="18" fillId="0" borderId="0" xfId="0" applyFont="1" applyFill="1" applyAlignment="1">
      <alignment vertical="center"/>
    </xf>
    <xf numFmtId="0" fontId="1" fillId="6" borderId="4" xfId="0" applyFont="1" applyFill="1" applyBorder="1" applyAlignment="1">
      <alignment vertical="center"/>
    </xf>
    <xf numFmtId="177" fontId="1" fillId="6" borderId="4" xfId="67" applyNumberFormat="1" applyFont="1" applyFill="1" applyBorder="1" applyAlignment="1">
      <alignment vertical="center"/>
    </xf>
    <xf numFmtId="177" fontId="1" fillId="10" borderId="4" xfId="0" applyNumberFormat="1" applyFont="1" applyFill="1" applyBorder="1" applyAlignment="1">
      <alignment vertical="center"/>
    </xf>
    <xf numFmtId="177" fontId="1" fillId="6" borderId="4" xfId="67" applyNumberFormat="1" applyFont="1" applyFill="1" applyBorder="1"/>
    <xf numFmtId="0" fontId="1" fillId="6" borderId="4" xfId="0" applyFont="1" applyFill="1" applyBorder="1"/>
    <xf numFmtId="9" fontId="24" fillId="10" borderId="4" xfId="1" applyFont="1" applyFill="1" applyBorder="1" applyAlignment="1">
      <alignment horizontal="center" vertical="center"/>
    </xf>
    <xf numFmtId="177" fontId="13" fillId="10" borderId="0" xfId="2" applyNumberFormat="1" applyFont="1" applyFill="1" applyBorder="1"/>
    <xf numFmtId="0" fontId="21" fillId="7" borderId="0" xfId="2" applyFont="1" applyFill="1" applyBorder="1"/>
    <xf numFmtId="0" fontId="21" fillId="7" borderId="0" xfId="2" applyFont="1" applyFill="1" applyBorder="1" applyAlignment="1">
      <alignment horizontal="center"/>
    </xf>
    <xf numFmtId="177" fontId="13" fillId="10" borderId="0" xfId="67" applyNumberFormat="1" applyFont="1" applyFill="1" applyBorder="1"/>
    <xf numFmtId="0" fontId="21" fillId="8" borderId="0" xfId="0" applyFont="1" applyFill="1"/>
    <xf numFmtId="0" fontId="26" fillId="6" borderId="0" xfId="0" applyFont="1" applyFill="1" applyAlignment="1">
      <alignment horizontal="center"/>
    </xf>
    <xf numFmtId="0" fontId="27" fillId="6" borderId="0" xfId="0" applyFont="1" applyFill="1" applyAlignment="1">
      <alignment horizontal="right"/>
    </xf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Komma" xfId="67" builtinId="3"/>
    <cellStyle name="Milliers_1018" xfId="29"/>
    <cellStyle name="MOQ" xfId="3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Procent" xfId="1" builtinId="5"/>
    <cellStyle name="Standaard" xfId="0" builtinId="0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Währung [0]_Compiling Utility Macros" xfId="63"/>
    <cellStyle name="Währung_Compiling Utility Macros" xfId="64"/>
    <cellStyle name="Обычный_budget-Dec-01" xfId="65"/>
    <cellStyle name="Финансовый_MBCR Overseas-Revised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85001152366004E-2"/>
          <c:y val="1.4571426058171733E-2"/>
          <c:w val="0.93242999769526802"/>
          <c:h val="0.928627676352181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data!$O$4</c:f>
              <c:strCache>
                <c:ptCount val="1"/>
                <c:pt idx="0">
                  <c:v>ACTUALS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data!$O$5:$O$33</c:f>
              <c:numCache>
                <c:formatCode>_ * #,##0_ ;_ * \-#,##0_ ;_ * "-"??_ ;_ @_ </c:formatCode>
                <c:ptCount val="25"/>
                <c:pt idx="0">
                  <c:v>8359.8739999999998</c:v>
                </c:pt>
                <c:pt idx="1">
                  <c:v>4160.8440000000001</c:v>
                </c:pt>
                <c:pt idx="2">
                  <c:v>5791.8329211455548</c:v>
                </c:pt>
                <c:pt idx="3">
                  <c:v>8776.6949999999997</c:v>
                </c:pt>
                <c:pt idx="4">
                  <c:v>41</c:v>
                </c:pt>
                <c:pt idx="5">
                  <c:v>263</c:v>
                </c:pt>
                <c:pt idx="6">
                  <c:v>0</c:v>
                </c:pt>
                <c:pt idx="7">
                  <c:v>32.36953931</c:v>
                </c:pt>
                <c:pt idx="8">
                  <c:v>1224.3410000000001</c:v>
                </c:pt>
                <c:pt idx="9">
                  <c:v>0</c:v>
                </c:pt>
                <c:pt idx="10">
                  <c:v>352.93899999999996</c:v>
                </c:pt>
                <c:pt idx="11">
                  <c:v>337.64073760999997</c:v>
                </c:pt>
                <c:pt idx="12">
                  <c:v>75.643999999999991</c:v>
                </c:pt>
                <c:pt idx="13">
                  <c:v>33.171999999999997</c:v>
                </c:pt>
                <c:pt idx="14">
                  <c:v>0.30679659430275508</c:v>
                </c:pt>
                <c:pt idx="15">
                  <c:v>0.26046597949500777</c:v>
                </c:pt>
                <c:pt idx="16">
                  <c:v>0</c:v>
                </c:pt>
                <c:pt idx="17">
                  <c:v>2.2519999999999998</c:v>
                </c:pt>
                <c:pt idx="18">
                  <c:v>137.208</c:v>
                </c:pt>
                <c:pt idx="19">
                  <c:v>12.362</c:v>
                </c:pt>
                <c:pt idx="20">
                  <c:v>4.75</c:v>
                </c:pt>
                <c:pt idx="21">
                  <c:v>345.67500000000001</c:v>
                </c:pt>
                <c:pt idx="22">
                  <c:v>177.08499999999998</c:v>
                </c:pt>
                <c:pt idx="23">
                  <c:v>95.575999999999993</c:v>
                </c:pt>
                <c:pt idx="24">
                  <c:v>40.643000000000001</c:v>
                </c:pt>
              </c:numCache>
            </c:numRef>
          </c:val>
        </c:ser>
        <c:ser>
          <c:idx val="1"/>
          <c:order val="1"/>
          <c:tx>
            <c:strRef>
              <c:f>data!$P$4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25400"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val>
            <c:numRef>
              <c:f>data!$P$5:$P$33</c:f>
              <c:numCache>
                <c:formatCode>_ * #,##0_ ;_ * \-#,##0_ ;_ * "-"??_ ;_ @_ </c:formatCode>
                <c:ptCount val="25"/>
                <c:pt idx="0">
                  <c:v>6389.1091277222222</c:v>
                </c:pt>
                <c:pt idx="1">
                  <c:v>5387.4560903888887</c:v>
                </c:pt>
                <c:pt idx="2">
                  <c:v>5862.5331629228385</c:v>
                </c:pt>
                <c:pt idx="3">
                  <c:v>6389.1091277222222</c:v>
                </c:pt>
                <c:pt idx="4">
                  <c:v>190</c:v>
                </c:pt>
                <c:pt idx="5">
                  <c:v>2280</c:v>
                </c:pt>
                <c:pt idx="6">
                  <c:v>0</c:v>
                </c:pt>
                <c:pt idx="7">
                  <c:v>25.347089431938741</c:v>
                </c:pt>
                <c:pt idx="8">
                  <c:v>1281.4566666666667</c:v>
                </c:pt>
                <c:pt idx="9">
                  <c:v>0</c:v>
                </c:pt>
                <c:pt idx="10">
                  <c:v>280.12166666666661</c:v>
                </c:pt>
                <c:pt idx="11">
                  <c:v>4677.3911249999992</c:v>
                </c:pt>
                <c:pt idx="12">
                  <c:v>88.603333333333339</c:v>
                </c:pt>
                <c:pt idx="13">
                  <c:v>18.393466666666669</c:v>
                </c:pt>
                <c:pt idx="14">
                  <c:v>0.37312554501983897</c:v>
                </c:pt>
                <c:pt idx="15">
                  <c:v>0.29487225093083114</c:v>
                </c:pt>
                <c:pt idx="16">
                  <c:v>1080.3738000000001</c:v>
                </c:pt>
                <c:pt idx="17">
                  <c:v>63.0336</c:v>
                </c:pt>
                <c:pt idx="18">
                  <c:v>143.01933333333332</c:v>
                </c:pt>
                <c:pt idx="19">
                  <c:v>10.612666666666668</c:v>
                </c:pt>
                <c:pt idx="20">
                  <c:v>11.629333333333335</c:v>
                </c:pt>
                <c:pt idx="21">
                  <c:v>415.29262304999429</c:v>
                </c:pt>
                <c:pt idx="22">
                  <c:v>222.14426695138889</c:v>
                </c:pt>
                <c:pt idx="23">
                  <c:v>115.26666666666668</c:v>
                </c:pt>
                <c:pt idx="24">
                  <c:v>52.534600000000005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46573184"/>
        <c:axId val="146574720"/>
      </c:barChart>
      <c:catAx>
        <c:axId val="146573184"/>
        <c:scaling>
          <c:orientation val="maxMin"/>
        </c:scaling>
        <c:delete val="1"/>
        <c:axPos val="l"/>
        <c:majorTickMark val="none"/>
        <c:minorTickMark val="none"/>
        <c:tickLblPos val="nextTo"/>
        <c:crossAx val="146574720"/>
        <c:crosses val="autoZero"/>
        <c:auto val="1"/>
        <c:lblAlgn val="ctr"/>
        <c:lblOffset val="100"/>
        <c:noMultiLvlLbl val="0"/>
      </c:catAx>
      <c:valAx>
        <c:axId val="1465747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crossAx val="14657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data!$X$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78441</xdr:colOff>
      <xdr:row>5</xdr:row>
      <xdr:rowOff>22412</xdr:rowOff>
    </xdr:from>
    <xdr:to>
      <xdr:col>17</xdr:col>
      <xdr:colOff>582706</xdr:colOff>
      <xdr:row>38</xdr:row>
      <xdr:rowOff>67236</xdr:rowOff>
    </xdr:to>
    <xdr:graphicFrame macro="">
      <xdr:nvGraphicFramePr>
        <xdr:cNvPr id="51" name="Grafiek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467849</xdr:colOff>
          <xdr:row>4</xdr:row>
          <xdr:rowOff>0</xdr:rowOff>
        </xdr:from>
        <xdr:to>
          <xdr:col>13</xdr:col>
          <xdr:colOff>496424</xdr:colOff>
          <xdr:row>5</xdr:row>
          <xdr:rowOff>85725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Actual vs Target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467849</xdr:colOff>
          <xdr:row>4</xdr:row>
          <xdr:rowOff>0</xdr:rowOff>
        </xdr:from>
        <xdr:to>
          <xdr:col>15</xdr:col>
          <xdr:colOff>496424</xdr:colOff>
          <xdr:row>5</xdr:row>
          <xdr:rowOff>85725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Actual vs Last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467849</xdr:colOff>
          <xdr:row>4</xdr:row>
          <xdr:rowOff>0</xdr:rowOff>
        </xdr:from>
        <xdr:to>
          <xdr:col>17</xdr:col>
          <xdr:colOff>496424</xdr:colOff>
          <xdr:row>5</xdr:row>
          <xdr:rowOff>85725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Actual vs Base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S39"/>
  <sheetViews>
    <sheetView showGridLines="0" tabSelected="1" zoomScale="85" zoomScaleNormal="85" workbookViewId="0">
      <selection activeCell="C1" sqref="C1"/>
    </sheetView>
  </sheetViews>
  <sheetFormatPr defaultRowHeight="12.75"/>
  <cols>
    <col min="1" max="1" width="9.140625" style="1"/>
    <col min="2" max="2" width="1.7109375" style="1" customWidth="1"/>
    <col min="3" max="3" width="30.7109375" style="1" customWidth="1"/>
    <col min="4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3" width="9.140625" style="1" customWidth="1"/>
    <col min="14" max="16384" width="9.140625" style="1"/>
  </cols>
  <sheetData>
    <row r="1" spans="1:19" s="13" customFormat="1" ht="36">
      <c r="A1" s="12"/>
      <c r="C1" s="11" t="s">
        <v>36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32"/>
    </row>
    <row r="2" spans="1:19" ht="3.75" customHeight="1">
      <c r="A2" s="5"/>
      <c r="S2" s="2"/>
    </row>
    <row r="3" spans="1:19" ht="3.75" customHeight="1">
      <c r="A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</row>
    <row r="4" spans="1:19" s="7" customFormat="1">
      <c r="A4" s="6"/>
      <c r="C4" s="9"/>
      <c r="D4" s="9"/>
      <c r="E4" s="9"/>
      <c r="F4" s="9"/>
      <c r="G4" s="9"/>
      <c r="S4" s="9"/>
    </row>
    <row r="5" spans="1:19" s="7" customFormat="1">
      <c r="A5" s="6"/>
      <c r="C5" s="3"/>
      <c r="D5" s="4"/>
      <c r="E5" s="4"/>
      <c r="F5" s="4"/>
      <c r="G5" s="4"/>
      <c r="H5" s="44"/>
      <c r="I5" s="44"/>
      <c r="J5" s="44"/>
      <c r="K5" s="45" t="s">
        <v>54</v>
      </c>
      <c r="L5" s="8"/>
      <c r="M5" s="8"/>
      <c r="N5" s="8"/>
      <c r="O5" s="8"/>
      <c r="P5" s="8"/>
      <c r="Q5" s="8"/>
      <c r="R5" s="8"/>
      <c r="S5" s="9"/>
    </row>
    <row r="6" spans="1:19" s="7" customFormat="1">
      <c r="A6" s="6"/>
      <c r="C6" s="3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10" t="s">
        <v>37</v>
      </c>
      <c r="I6" s="10" t="s">
        <v>38</v>
      </c>
      <c r="J6" s="10" t="s">
        <v>39</v>
      </c>
      <c r="K6" s="10" t="s">
        <v>38</v>
      </c>
      <c r="L6" s="8"/>
      <c r="M6" s="8"/>
      <c r="N6" s="8"/>
      <c r="O6" s="8"/>
      <c r="P6" s="8"/>
      <c r="Q6" s="8"/>
      <c r="R6" s="8"/>
      <c r="S6" s="9"/>
    </row>
    <row r="7" spans="1:19" s="7" customFormat="1" ht="20.100000000000001" customHeight="1">
      <c r="A7" s="6"/>
      <c r="C7" s="33" t="s">
        <v>2</v>
      </c>
      <c r="D7" s="34">
        <f ca="1">OFFSET(data!$B$4,MATCH($C7,data!$B$5:$B$33,0),MATCH(D$6,data!$C$4:$AA$4,0))</f>
        <v>8359.8739999999998</v>
      </c>
      <c r="E7" s="34">
        <f ca="1">OFFSET(data!$B$4,MATCH($C7,data!$B$5:$B$33,0),MATCH(E$6,data!$C$4:$AA$4,0))</f>
        <v>6389.1091277222222</v>
      </c>
      <c r="F7" s="34">
        <f ca="1">OFFSET(data!$B$4,MATCH($C7,data!$B$5:$B$33,0),MATCH(F$6,data!$C$4:$AA$4,0))</f>
        <v>0</v>
      </c>
      <c r="G7" s="34">
        <f ca="1">OFFSET(data!$B$4,MATCH($C7,data!$B$5:$B$33,0),MATCH(G$6,data!$C$4:$AA$4,0))</f>
        <v>6266.4949999999999</v>
      </c>
      <c r="H7" s="35">
        <f ca="1">D7-E7</f>
        <v>1970.7648722777776</v>
      </c>
      <c r="I7" s="38">
        <f ca="1">IFERROR(H7/E7,"")</f>
        <v>0.30845691204845233</v>
      </c>
      <c r="J7" s="35">
        <f ca="1">D7-F7</f>
        <v>8359.8739999999998</v>
      </c>
      <c r="K7" s="38" t="str">
        <f ca="1">IFERROR(J7/F7,"")</f>
        <v/>
      </c>
      <c r="L7" s="36"/>
      <c r="M7" s="36"/>
      <c r="N7" s="37"/>
      <c r="O7" s="37"/>
      <c r="P7" s="37"/>
      <c r="Q7" s="37"/>
      <c r="R7" s="37"/>
      <c r="S7" s="9"/>
    </row>
    <row r="8" spans="1:19" s="7" customFormat="1" ht="20.100000000000001" customHeight="1">
      <c r="A8" s="6"/>
      <c r="C8" s="33" t="s">
        <v>3</v>
      </c>
      <c r="D8" s="34">
        <f ca="1">OFFSET(data!$B$4,MATCH($C8,data!$B$5:$B$33,0),MATCH(D$6,data!$C$4:$AA$4,0))</f>
        <v>4160.8440000000001</v>
      </c>
      <c r="E8" s="34">
        <f ca="1">OFFSET(data!$B$4,MATCH($C8,data!$B$5:$B$33,0),MATCH(E$6,data!$C$4:$AA$4,0))</f>
        <v>5387.4560903888887</v>
      </c>
      <c r="F8" s="34">
        <f ca="1">OFFSET(data!$B$4,MATCH($C8,data!$B$5:$B$33,0),MATCH(F$6,data!$C$4:$AA$4,0))</f>
        <v>3934.1880000000001</v>
      </c>
      <c r="G8" s="34">
        <f ca="1">OFFSET(data!$B$4,MATCH($C8,data!$B$5:$B$33,0),MATCH(G$6,data!$C$4:$AA$4,0))</f>
        <v>5407.5510000000004</v>
      </c>
      <c r="H8" s="35">
        <f t="shared" ref="H8:H35" ca="1" si="0">D8-E8</f>
        <v>-1226.6120903888886</v>
      </c>
      <c r="I8" s="38">
        <f t="shared" ref="I8:I35" ca="1" si="1">IFERROR(H8/E8,"")</f>
        <v>-0.22767927381851696</v>
      </c>
      <c r="J8" s="35">
        <f t="shared" ref="J8:J35" ca="1" si="2">D8-F8</f>
        <v>226.65599999999995</v>
      </c>
      <c r="K8" s="38">
        <f t="shared" ref="K8:K35" ca="1" si="3">IFERROR(J8/F8,"")</f>
        <v>5.7611888399842597E-2</v>
      </c>
      <c r="L8" s="36"/>
      <c r="M8" s="36"/>
      <c r="N8" s="37"/>
      <c r="O8" s="37"/>
      <c r="P8" s="37"/>
      <c r="Q8" s="37"/>
      <c r="R8" s="37"/>
      <c r="S8" s="9"/>
    </row>
    <row r="9" spans="1:19" s="7" customFormat="1" ht="20.100000000000001" customHeight="1">
      <c r="A9" s="6"/>
      <c r="C9" s="33" t="s">
        <v>4</v>
      </c>
      <c r="D9" s="34">
        <f ca="1">OFFSET(data!$B$4,MATCH($C9,data!$B$5:$B$33,0),MATCH(D$6,data!$C$4:$AA$4,0))</f>
        <v>5791.8329211455548</v>
      </c>
      <c r="E9" s="34">
        <f ca="1">OFFSET(data!$B$4,MATCH($C9,data!$B$5:$B$33,0),MATCH(E$6,data!$C$4:$AA$4,0))</f>
        <v>5862.5331629228385</v>
      </c>
      <c r="F9" s="34">
        <f ca="1">OFFSET(data!$B$4,MATCH($C9,data!$B$5:$B$33,0),MATCH(F$6,data!$C$4:$AA$4,0))</f>
        <v>5482.2396666666664</v>
      </c>
      <c r="G9" s="34">
        <f ca="1">OFFSET(data!$B$4,MATCH($C9,data!$B$5:$B$33,0),MATCH(G$6,data!$C$4:$AA$4,0))</f>
        <v>5433.8267692307691</v>
      </c>
      <c r="H9" s="35">
        <f t="shared" ca="1" si="0"/>
        <v>-70.700241777283736</v>
      </c>
      <c r="I9" s="38">
        <f t="shared" ca="1" si="1"/>
        <v>-1.2059674514836392E-2</v>
      </c>
      <c r="J9" s="35">
        <f t="shared" ca="1" si="2"/>
        <v>309.59325447888841</v>
      </c>
      <c r="K9" s="38">
        <f t="shared" ca="1" si="3"/>
        <v>5.6472039404130717E-2</v>
      </c>
      <c r="L9" s="36"/>
      <c r="M9" s="36"/>
      <c r="N9" s="37"/>
      <c r="O9" s="37"/>
      <c r="P9" s="37"/>
      <c r="Q9" s="37"/>
      <c r="R9" s="37"/>
      <c r="S9" s="9"/>
    </row>
    <row r="10" spans="1:19" s="7" customFormat="1" ht="20.100000000000001" customHeight="1">
      <c r="A10" s="6"/>
      <c r="C10" s="33" t="s">
        <v>5</v>
      </c>
      <c r="D10" s="34">
        <f ca="1">OFFSET(data!$B$4,MATCH($C10,data!$B$5:$B$33,0),MATCH(D$6,data!$C$4:$AA$4,0))</f>
        <v>8776.6949999999997</v>
      </c>
      <c r="E10" s="34">
        <f ca="1">OFFSET(data!$B$4,MATCH($C10,data!$B$5:$B$33,0),MATCH(E$6,data!$C$4:$AA$4,0))</f>
        <v>6389.1091277222222</v>
      </c>
      <c r="F10" s="34">
        <f ca="1">OFFSET(data!$B$4,MATCH($C10,data!$B$5:$B$33,0),MATCH(F$6,data!$C$4:$AA$4,0))</f>
        <v>4908.91</v>
      </c>
      <c r="G10" s="34">
        <f ca="1">OFFSET(data!$B$4,MATCH($C10,data!$B$5:$B$33,0),MATCH(G$6,data!$C$4:$AA$4,0))</f>
        <v>6266.4949999999999</v>
      </c>
      <c r="H10" s="35">
        <f t="shared" ca="1" si="0"/>
        <v>2387.5858722777775</v>
      </c>
      <c r="I10" s="38">
        <f t="shared" ca="1" si="1"/>
        <v>0.37369621093464944</v>
      </c>
      <c r="J10" s="35">
        <f t="shared" ca="1" si="2"/>
        <v>3867.7849999999999</v>
      </c>
      <c r="K10" s="38">
        <f t="shared" ca="1" si="3"/>
        <v>0.78791116561517727</v>
      </c>
      <c r="L10" s="36"/>
      <c r="M10" s="36"/>
      <c r="N10" s="37"/>
      <c r="O10" s="37"/>
      <c r="P10" s="37"/>
      <c r="Q10" s="37"/>
      <c r="R10" s="37"/>
      <c r="S10" s="9"/>
    </row>
    <row r="11" spans="1:19" s="7" customFormat="1" ht="20.100000000000001" customHeight="1">
      <c r="A11" s="6"/>
      <c r="C11" s="33" t="s">
        <v>6</v>
      </c>
      <c r="D11" s="34">
        <f ca="1">OFFSET(data!$B$4,MATCH($C11,data!$B$5:$B$33,0),MATCH(D$6,data!$C$4:$AA$4,0))</f>
        <v>41</v>
      </c>
      <c r="E11" s="34">
        <f ca="1">OFFSET(data!$B$4,MATCH($C11,data!$B$5:$B$33,0),MATCH(E$6,data!$C$4:$AA$4,0))</f>
        <v>190</v>
      </c>
      <c r="F11" s="34">
        <f ca="1">OFFSET(data!$B$4,MATCH($C11,data!$B$5:$B$33,0),MATCH(F$6,data!$C$4:$AA$4,0))</f>
        <v>20</v>
      </c>
      <c r="G11" s="34">
        <f ca="1">OFFSET(data!$B$4,MATCH($C11,data!$B$5:$B$33,0),MATCH(G$6,data!$C$4:$AA$4,0))</f>
        <v>2280</v>
      </c>
      <c r="H11" s="35">
        <f t="shared" ca="1" si="0"/>
        <v>-149</v>
      </c>
      <c r="I11" s="38">
        <f t="shared" ca="1" si="1"/>
        <v>-0.78421052631578947</v>
      </c>
      <c r="J11" s="35">
        <f t="shared" ca="1" si="2"/>
        <v>21</v>
      </c>
      <c r="K11" s="38">
        <f t="shared" ca="1" si="3"/>
        <v>1.05</v>
      </c>
      <c r="L11" s="36"/>
      <c r="M11" s="36"/>
      <c r="N11" s="37"/>
      <c r="O11" s="37"/>
      <c r="P11" s="37"/>
      <c r="Q11" s="37"/>
      <c r="R11" s="37"/>
      <c r="S11" s="9"/>
    </row>
    <row r="12" spans="1:19" s="7" customFormat="1" ht="20.100000000000001" customHeight="1">
      <c r="A12" s="6"/>
      <c r="C12" s="33" t="s">
        <v>7</v>
      </c>
      <c r="D12" s="34">
        <f ca="1">OFFSET(data!$B$4,MATCH($C12,data!$B$5:$B$33,0),MATCH(D$6,data!$C$4:$AA$4,0))</f>
        <v>263</v>
      </c>
      <c r="E12" s="34">
        <f ca="1">OFFSET(data!$B$4,MATCH($C12,data!$B$5:$B$33,0),MATCH(E$6,data!$C$4:$AA$4,0))</f>
        <v>2280</v>
      </c>
      <c r="F12" s="34">
        <f ca="1">OFFSET(data!$B$4,MATCH($C12,data!$B$5:$B$33,0),MATCH(F$6,data!$C$4:$AA$4,0))</f>
        <v>340</v>
      </c>
      <c r="G12" s="34">
        <f ca="1">OFFSET(data!$B$4,MATCH($C12,data!$B$5:$B$33,0),MATCH(G$6,data!$C$4:$AA$4,0))</f>
        <v>157</v>
      </c>
      <c r="H12" s="35">
        <f t="shared" ca="1" si="0"/>
        <v>-2017</v>
      </c>
      <c r="I12" s="38">
        <f t="shared" ca="1" si="1"/>
        <v>-0.88464912280701757</v>
      </c>
      <c r="J12" s="35">
        <f t="shared" ca="1" si="2"/>
        <v>-77</v>
      </c>
      <c r="K12" s="38">
        <f t="shared" ca="1" si="3"/>
        <v>-0.22647058823529412</v>
      </c>
      <c r="L12" s="36"/>
      <c r="M12" s="36"/>
      <c r="N12" s="37"/>
      <c r="O12" s="37"/>
      <c r="P12" s="37"/>
      <c r="Q12" s="37"/>
      <c r="R12" s="37"/>
      <c r="S12" s="9"/>
    </row>
    <row r="13" spans="1:19" s="7" customFormat="1" ht="20.100000000000001" customHeight="1">
      <c r="A13" s="6"/>
      <c r="C13" s="33" t="s">
        <v>8</v>
      </c>
      <c r="D13" s="34">
        <f ca="1">OFFSET(data!$B$4,MATCH($C13,data!$B$5:$B$33,0),MATCH(D$6,data!$C$4:$AA$4,0))</f>
        <v>0</v>
      </c>
      <c r="E13" s="34">
        <f ca="1">OFFSET(data!$B$4,MATCH($C13,data!$B$5:$B$33,0),MATCH(E$6,data!$C$4:$AA$4,0))</f>
        <v>0</v>
      </c>
      <c r="F13" s="34">
        <f ca="1">OFFSET(data!$B$4,MATCH($C13,data!$B$5:$B$33,0),MATCH(F$6,data!$C$4:$AA$4,0))</f>
        <v>0</v>
      </c>
      <c r="G13" s="34">
        <f ca="1">OFFSET(data!$B$4,MATCH($C13,data!$B$5:$B$33,0),MATCH(G$6,data!$C$4:$AA$4,0))</f>
        <v>0</v>
      </c>
      <c r="H13" s="35">
        <f t="shared" ca="1" si="0"/>
        <v>0</v>
      </c>
      <c r="I13" s="38" t="str">
        <f t="shared" ca="1" si="1"/>
        <v/>
      </c>
      <c r="J13" s="35">
        <f t="shared" ca="1" si="2"/>
        <v>0</v>
      </c>
      <c r="K13" s="38" t="str">
        <f t="shared" ca="1" si="3"/>
        <v/>
      </c>
      <c r="L13" s="36"/>
      <c r="M13" s="36"/>
      <c r="N13" s="37"/>
      <c r="O13" s="37"/>
      <c r="P13" s="37"/>
      <c r="Q13" s="37"/>
      <c r="R13" s="37"/>
      <c r="S13" s="9"/>
    </row>
    <row r="14" spans="1:19" s="7" customFormat="1" ht="20.100000000000001" customHeight="1">
      <c r="A14" s="6"/>
      <c r="C14" s="33" t="s">
        <v>9</v>
      </c>
      <c r="D14" s="34">
        <f ca="1">OFFSET(data!$B$4,MATCH($C14,data!$B$5:$B$33,0),MATCH(D$6,data!$C$4:$AA$4,0))</f>
        <v>32.36953931</v>
      </c>
      <c r="E14" s="34">
        <f ca="1">OFFSET(data!$B$4,MATCH($C14,data!$B$5:$B$33,0),MATCH(E$6,data!$C$4:$AA$4,0))</f>
        <v>25.347089431938741</v>
      </c>
      <c r="F14" s="34">
        <f ca="1">OFFSET(data!$B$4,MATCH($C14,data!$B$5:$B$33,0),MATCH(F$6,data!$C$4:$AA$4,0))</f>
        <v>-13.201999999999984</v>
      </c>
      <c r="G14" s="34">
        <f ca="1">OFFSET(data!$B$4,MATCH($C14,data!$B$5:$B$33,0),MATCH(G$6,data!$C$4:$AA$4,0))</f>
        <v>-26.512000000000036</v>
      </c>
      <c r="H14" s="35">
        <f t="shared" ca="1" si="0"/>
        <v>7.0224498780612592</v>
      </c>
      <c r="I14" s="38">
        <f t="shared" ca="1" si="1"/>
        <v>0.27705152881232126</v>
      </c>
      <c r="J14" s="35">
        <f t="shared" ca="1" si="2"/>
        <v>45.571539309999984</v>
      </c>
      <c r="K14" s="38">
        <f t="shared" ca="1" si="3"/>
        <v>-3.4518663316164249</v>
      </c>
      <c r="L14" s="36"/>
      <c r="M14" s="36"/>
      <c r="N14" s="37"/>
      <c r="O14" s="37"/>
      <c r="P14" s="37"/>
      <c r="Q14" s="37"/>
      <c r="R14" s="37"/>
      <c r="S14" s="9"/>
    </row>
    <row r="15" spans="1:19" s="7" customFormat="1" ht="20.100000000000001" customHeight="1">
      <c r="A15" s="6"/>
      <c r="C15" s="33" t="s">
        <v>10</v>
      </c>
      <c r="D15" s="34">
        <f ca="1">OFFSET(data!$B$4,MATCH($C15,data!$B$5:$B$33,0),MATCH(D$6,data!$C$4:$AA$4,0))</f>
        <v>1224.3410000000001</v>
      </c>
      <c r="E15" s="34">
        <f ca="1">OFFSET(data!$B$4,MATCH($C15,data!$B$5:$B$33,0),MATCH(E$6,data!$C$4:$AA$4,0))</f>
        <v>1281.4566666666667</v>
      </c>
      <c r="F15" s="34">
        <f ca="1">OFFSET(data!$B$4,MATCH($C15,data!$B$5:$B$33,0),MATCH(F$6,data!$C$4:$AA$4,0))</f>
        <v>1135.671</v>
      </c>
      <c r="G15" s="34">
        <f ca="1">OFFSET(data!$B$4,MATCH($C15,data!$B$5:$B$33,0),MATCH(G$6,data!$C$4:$AA$4,0))</f>
        <v>1220.9970000000003</v>
      </c>
      <c r="H15" s="35">
        <f t="shared" ca="1" si="0"/>
        <v>-57.115666666666584</v>
      </c>
      <c r="I15" s="38">
        <f t="shared" ca="1" si="1"/>
        <v>-4.4570891979700121E-2</v>
      </c>
      <c r="J15" s="35">
        <f t="shared" ca="1" si="2"/>
        <v>88.670000000000073</v>
      </c>
      <c r="K15" s="38">
        <f t="shared" ca="1" si="3"/>
        <v>7.8077189608610306E-2</v>
      </c>
      <c r="L15" s="36"/>
      <c r="M15" s="36"/>
      <c r="N15" s="37"/>
      <c r="O15" s="37"/>
      <c r="P15" s="37"/>
      <c r="Q15" s="37"/>
      <c r="R15" s="37"/>
      <c r="S15" s="9"/>
    </row>
    <row r="16" spans="1:19" s="7" customFormat="1" ht="20.100000000000001" customHeight="1">
      <c r="A16" s="6"/>
      <c r="C16" s="33" t="s">
        <v>11</v>
      </c>
      <c r="D16" s="34">
        <f ca="1">OFFSET(data!$B$4,MATCH($C16,data!$B$5:$B$33,0),MATCH(D$6,data!$C$4:$AA$4,0))</f>
        <v>0</v>
      </c>
      <c r="E16" s="34">
        <f ca="1">OFFSET(data!$B$4,MATCH($C16,data!$B$5:$B$33,0),MATCH(E$6,data!$C$4:$AA$4,0))</f>
        <v>0</v>
      </c>
      <c r="F16" s="34">
        <f ca="1">OFFSET(data!$B$4,MATCH($C16,data!$B$5:$B$33,0),MATCH(F$6,data!$C$4:$AA$4,0))</f>
        <v>0</v>
      </c>
      <c r="G16" s="34">
        <f ca="1">OFFSET(data!$B$4,MATCH($C16,data!$B$5:$B$33,0),MATCH(G$6,data!$C$4:$AA$4,0))</f>
        <v>0</v>
      </c>
      <c r="H16" s="35">
        <f t="shared" ca="1" si="0"/>
        <v>0</v>
      </c>
      <c r="I16" s="38" t="str">
        <f t="shared" ca="1" si="1"/>
        <v/>
      </c>
      <c r="J16" s="35">
        <f t="shared" ca="1" si="2"/>
        <v>0</v>
      </c>
      <c r="K16" s="38" t="str">
        <f t="shared" ca="1" si="3"/>
        <v/>
      </c>
      <c r="L16" s="36"/>
      <c r="M16" s="36"/>
      <c r="N16" s="37"/>
      <c r="O16" s="37"/>
      <c r="P16" s="37"/>
      <c r="Q16" s="37"/>
      <c r="R16" s="37"/>
      <c r="S16" s="9"/>
    </row>
    <row r="17" spans="1:19" s="7" customFormat="1" ht="20.100000000000001" customHeight="1">
      <c r="A17" s="6"/>
      <c r="C17" s="33" t="s">
        <v>12</v>
      </c>
      <c r="D17" s="34">
        <f ca="1">OFFSET(data!$B$4,MATCH($C17,data!$B$5:$B$33,0),MATCH(D$6,data!$C$4:$AA$4,0))</f>
        <v>352.93899999999996</v>
      </c>
      <c r="E17" s="34">
        <f ca="1">OFFSET(data!$B$4,MATCH($C17,data!$B$5:$B$33,0),MATCH(E$6,data!$C$4:$AA$4,0))</f>
        <v>280.12166666666661</v>
      </c>
      <c r="F17" s="34">
        <f ca="1">OFFSET(data!$B$4,MATCH($C17,data!$B$5:$B$33,0),MATCH(F$6,data!$C$4:$AA$4,0))</f>
        <v>365.63200000000001</v>
      </c>
      <c r="G17" s="34">
        <f ca="1">OFFSET(data!$B$4,MATCH($C17,data!$B$5:$B$33,0),MATCH(G$6,data!$C$4:$AA$4,0))</f>
        <v>361.96300000000002</v>
      </c>
      <c r="H17" s="35">
        <f t="shared" ca="1" si="0"/>
        <v>72.817333333333352</v>
      </c>
      <c r="I17" s="38">
        <f t="shared" ca="1" si="1"/>
        <v>0.25994895075354174</v>
      </c>
      <c r="J17" s="35">
        <f t="shared" ca="1" si="2"/>
        <v>-12.69300000000004</v>
      </c>
      <c r="K17" s="38">
        <f t="shared" ca="1" si="3"/>
        <v>-3.4715232802380647E-2</v>
      </c>
      <c r="L17" s="36"/>
      <c r="M17" s="36"/>
      <c r="N17" s="37"/>
      <c r="O17" s="37"/>
      <c r="P17" s="37"/>
      <c r="Q17" s="37"/>
      <c r="R17" s="37"/>
      <c r="S17" s="9"/>
    </row>
    <row r="18" spans="1:19" s="7" customFormat="1" ht="20.100000000000001" customHeight="1">
      <c r="A18" s="6"/>
      <c r="C18" s="33" t="s">
        <v>13</v>
      </c>
      <c r="D18" s="34">
        <f ca="1">OFFSET(data!$B$4,MATCH($C18,data!$B$5:$B$33,0),MATCH(D$6,data!$C$4:$AA$4,0))</f>
        <v>337.64073760999997</v>
      </c>
      <c r="E18" s="34">
        <f ca="1">OFFSET(data!$B$4,MATCH($C18,data!$B$5:$B$33,0),MATCH(E$6,data!$C$4:$AA$4,0))</f>
        <v>4677.3911249999992</v>
      </c>
      <c r="F18" s="34">
        <f ca="1">OFFSET(data!$B$4,MATCH($C18,data!$B$5:$B$33,0),MATCH(F$6,data!$C$4:$AA$4,0))</f>
        <v>389.19399999999996</v>
      </c>
      <c r="G18" s="34">
        <f ca="1">OFFSET(data!$B$4,MATCH($C18,data!$B$5:$B$33,0),MATCH(G$6,data!$C$4:$AA$4,0))</f>
        <v>4252.1737499999999</v>
      </c>
      <c r="H18" s="35">
        <f t="shared" ca="1" si="0"/>
        <v>-4339.7503873899996</v>
      </c>
      <c r="I18" s="38">
        <f t="shared" ca="1" si="1"/>
        <v>-0.92781430319022129</v>
      </c>
      <c r="J18" s="35">
        <f t="shared" ca="1" si="2"/>
        <v>-51.553262389999986</v>
      </c>
      <c r="K18" s="38">
        <f t="shared" ca="1" si="3"/>
        <v>-0.13246160626833917</v>
      </c>
      <c r="L18" s="36"/>
      <c r="M18" s="36"/>
      <c r="N18" s="37"/>
      <c r="O18" s="37"/>
      <c r="P18" s="37"/>
      <c r="Q18" s="37"/>
      <c r="R18" s="37"/>
      <c r="S18" s="9"/>
    </row>
    <row r="19" spans="1:19" s="7" customFormat="1" ht="20.100000000000001" customHeight="1">
      <c r="A19" s="6"/>
      <c r="C19" s="33" t="s">
        <v>14</v>
      </c>
      <c r="D19" s="34">
        <f ca="1">OFFSET(data!$B$4,MATCH($C19,data!$B$5:$B$33,0),MATCH(D$6,data!$C$4:$AA$4,0))</f>
        <v>75.643999999999991</v>
      </c>
      <c r="E19" s="34">
        <f ca="1">OFFSET(data!$B$4,MATCH($C19,data!$B$5:$B$33,0),MATCH(E$6,data!$C$4:$AA$4,0))</f>
        <v>88.603333333333339</v>
      </c>
      <c r="F19" s="34">
        <f ca="1">OFFSET(data!$B$4,MATCH($C19,data!$B$5:$B$33,0),MATCH(F$6,data!$C$4:$AA$4,0))</f>
        <v>68.13300000000001</v>
      </c>
      <c r="G19" s="34">
        <f ca="1">OFFSET(data!$B$4,MATCH($C19,data!$B$5:$B$33,0),MATCH(G$6,data!$C$4:$AA$4,0))</f>
        <v>103.71600000000001</v>
      </c>
      <c r="H19" s="35">
        <f t="shared" ca="1" si="0"/>
        <v>-12.959333333333348</v>
      </c>
      <c r="I19" s="38">
        <f t="shared" ca="1" si="1"/>
        <v>-0.14626236785673993</v>
      </c>
      <c r="J19" s="35">
        <f t="shared" ca="1" si="2"/>
        <v>7.5109999999999815</v>
      </c>
      <c r="K19" s="38">
        <f t="shared" ca="1" si="3"/>
        <v>0.11024026536333319</v>
      </c>
      <c r="L19" s="36"/>
      <c r="M19" s="36"/>
      <c r="N19" s="37"/>
      <c r="O19" s="37"/>
      <c r="P19" s="37"/>
      <c r="Q19" s="37"/>
      <c r="R19" s="37"/>
      <c r="S19" s="9"/>
    </row>
    <row r="20" spans="1:19" s="7" customFormat="1" ht="20.100000000000001" customHeight="1">
      <c r="A20" s="6"/>
      <c r="C20" s="33" t="s">
        <v>15</v>
      </c>
      <c r="D20" s="34">
        <f ca="1">OFFSET(data!$B$4,MATCH($C20,data!$B$5:$B$33,0),MATCH(D$6,data!$C$4:$AA$4,0))</f>
        <v>33.171999999999997</v>
      </c>
      <c r="E20" s="34">
        <f ca="1">OFFSET(data!$B$4,MATCH($C20,data!$B$5:$B$33,0),MATCH(E$6,data!$C$4:$AA$4,0))</f>
        <v>18.393466666666669</v>
      </c>
      <c r="F20" s="34">
        <f ca="1">OFFSET(data!$B$4,MATCH($C20,data!$B$5:$B$33,0),MATCH(F$6,data!$C$4:$AA$4,0))</f>
        <v>6.8319999999999999</v>
      </c>
      <c r="G20" s="34">
        <f ca="1">OFFSET(data!$B$4,MATCH($C20,data!$B$5:$B$33,0),MATCH(G$6,data!$C$4:$AA$4,0))</f>
        <v>25.082000000000001</v>
      </c>
      <c r="H20" s="35">
        <f t="shared" ca="1" si="0"/>
        <v>14.778533333333328</v>
      </c>
      <c r="I20" s="38">
        <f t="shared" ca="1" si="1"/>
        <v>0.80346644823161817</v>
      </c>
      <c r="J20" s="35">
        <f t="shared" ca="1" si="2"/>
        <v>26.339999999999996</v>
      </c>
      <c r="K20" s="38">
        <f t="shared" ca="1" si="3"/>
        <v>3.8553864168618261</v>
      </c>
      <c r="L20" s="36"/>
      <c r="M20" s="36"/>
      <c r="N20" s="37"/>
      <c r="O20" s="37"/>
      <c r="P20" s="37"/>
      <c r="Q20" s="37"/>
      <c r="R20" s="37"/>
      <c r="S20" s="9"/>
    </row>
    <row r="21" spans="1:19" s="7" customFormat="1" ht="20.100000000000001" customHeight="1">
      <c r="A21" s="6"/>
      <c r="C21" s="33" t="s">
        <v>16</v>
      </c>
      <c r="D21" s="34">
        <f ca="1">OFFSET(data!$B$4,MATCH($C21,data!$B$5:$B$33,0),MATCH(D$6,data!$C$4:$AA$4,0))</f>
        <v>0.30679659430275508</v>
      </c>
      <c r="E21" s="34">
        <f ca="1">OFFSET(data!$B$4,MATCH($C21,data!$B$5:$B$33,0),MATCH(E$6,data!$C$4:$AA$4,0))</f>
        <v>0.37312554501983897</v>
      </c>
      <c r="F21" s="34">
        <f ca="1">OFFSET(data!$B$4,MATCH($C21,data!$B$5:$B$33,0),MATCH(F$6,data!$C$4:$AA$4,0))</f>
        <v>0.45019240133302296</v>
      </c>
      <c r="G21" s="34">
        <f ca="1">OFFSET(data!$B$4,MATCH($C21,data!$B$5:$B$33,0),MATCH(G$6,data!$C$4:$AA$4,0))</f>
        <v>0.46765950483202856</v>
      </c>
      <c r="H21" s="35">
        <f t="shared" ca="1" si="0"/>
        <v>-6.632895071708389E-2</v>
      </c>
      <c r="I21" s="38">
        <f t="shared" ca="1" si="1"/>
        <v>-0.1777657724119564</v>
      </c>
      <c r="J21" s="35">
        <f t="shared" ca="1" si="2"/>
        <v>-0.14339580703026789</v>
      </c>
      <c r="K21" s="38">
        <f t="shared" ca="1" si="3"/>
        <v>-0.31852116252000667</v>
      </c>
      <c r="L21" s="36"/>
      <c r="M21" s="36"/>
      <c r="N21" s="37"/>
      <c r="O21" s="37"/>
      <c r="P21" s="37"/>
      <c r="Q21" s="37"/>
      <c r="R21" s="37"/>
      <c r="S21" s="9"/>
    </row>
    <row r="22" spans="1:19" s="7" customFormat="1" ht="20.100000000000001" customHeight="1">
      <c r="A22" s="6"/>
      <c r="C22" s="33" t="s">
        <v>17</v>
      </c>
      <c r="D22" s="34">
        <f ca="1">OFFSET(data!$B$4,MATCH($C22,data!$B$5:$B$33,0),MATCH(D$6,data!$C$4:$AA$4,0))</f>
        <v>0.26046597949500777</v>
      </c>
      <c r="E22" s="34">
        <f ca="1">OFFSET(data!$B$4,MATCH($C22,data!$B$5:$B$33,0),MATCH(E$6,data!$C$4:$AA$4,0))</f>
        <v>0.29487225093083114</v>
      </c>
      <c r="F22" s="34">
        <f ca="1">OFFSET(data!$B$4,MATCH($C22,data!$B$5:$B$33,0),MATCH(F$6,data!$C$4:$AA$4,0))</f>
        <v>0.3032710583161099</v>
      </c>
      <c r="G22" s="34">
        <f ca="1">OFFSET(data!$B$4,MATCH($C22,data!$B$5:$B$33,0),MATCH(G$6,data!$C$4:$AA$4,0))</f>
        <v>0.36029260368930105</v>
      </c>
      <c r="H22" s="35">
        <f t="shared" ca="1" si="0"/>
        <v>-3.4406271435823366E-2</v>
      </c>
      <c r="I22" s="38">
        <f t="shared" ca="1" si="1"/>
        <v>-0.11668195744839389</v>
      </c>
      <c r="J22" s="35">
        <f t="shared" ca="1" si="2"/>
        <v>-4.2805078821102127E-2</v>
      </c>
      <c r="K22" s="38">
        <f t="shared" ca="1" si="3"/>
        <v>-0.14114462177424433</v>
      </c>
      <c r="L22" s="36"/>
      <c r="M22" s="36"/>
      <c r="N22" s="37"/>
      <c r="O22" s="37"/>
      <c r="P22" s="37"/>
      <c r="Q22" s="37"/>
      <c r="R22" s="37"/>
      <c r="S22" s="9"/>
    </row>
    <row r="23" spans="1:19" s="7" customFormat="1" ht="20.100000000000001" customHeight="1">
      <c r="A23" s="6"/>
      <c r="C23" s="33" t="s">
        <v>18</v>
      </c>
      <c r="D23" s="34">
        <f ca="1">OFFSET(data!$B$4,MATCH($C23,data!$B$5:$B$33,0),MATCH(D$6,data!$C$4:$AA$4,0))</f>
        <v>0</v>
      </c>
      <c r="E23" s="34">
        <f ca="1">OFFSET(data!$B$4,MATCH($C23,data!$B$5:$B$33,0),MATCH(E$6,data!$C$4:$AA$4,0))</f>
        <v>1080.3738000000001</v>
      </c>
      <c r="F23" s="34">
        <f ca="1">OFFSET(data!$B$4,MATCH($C23,data!$B$5:$B$33,0),MATCH(F$6,data!$C$4:$AA$4,0))</f>
        <v>1473.2370000000001</v>
      </c>
      <c r="G23" s="34">
        <f ca="1">OFFSET(data!$B$4,MATCH($C23,data!$B$5:$B$33,0),MATCH(G$6,data!$C$4:$AA$4,0))</f>
        <v>1473.2370000000001</v>
      </c>
      <c r="H23" s="35">
        <f t="shared" ca="1" si="0"/>
        <v>-1080.3738000000001</v>
      </c>
      <c r="I23" s="38">
        <f t="shared" ca="1" si="1"/>
        <v>-1</v>
      </c>
      <c r="J23" s="35">
        <f t="shared" ca="1" si="2"/>
        <v>-1473.2370000000001</v>
      </c>
      <c r="K23" s="38">
        <f t="shared" ca="1" si="3"/>
        <v>-1</v>
      </c>
      <c r="L23" s="36"/>
      <c r="M23" s="36"/>
      <c r="N23" s="37"/>
      <c r="O23" s="37"/>
      <c r="P23" s="37"/>
      <c r="Q23" s="37"/>
      <c r="R23" s="37"/>
      <c r="S23" s="9"/>
    </row>
    <row r="24" spans="1:19" s="7" customFormat="1" ht="20.100000000000001" customHeight="1">
      <c r="A24" s="6"/>
      <c r="C24" s="33" t="s">
        <v>19</v>
      </c>
      <c r="D24" s="34">
        <f ca="1">OFFSET(data!$B$4,MATCH($C24,data!$B$5:$B$33,0),MATCH(D$6,data!$C$4:$AA$4,0))</f>
        <v>2.2519999999999998</v>
      </c>
      <c r="E24" s="34">
        <f ca="1">OFFSET(data!$B$4,MATCH($C24,data!$B$5:$B$33,0),MATCH(E$6,data!$C$4:$AA$4,0))</f>
        <v>63.0336</v>
      </c>
      <c r="F24" s="34">
        <f ca="1">OFFSET(data!$B$4,MATCH($C24,data!$B$5:$B$33,0),MATCH(F$6,data!$C$4:$AA$4,0))</f>
        <v>76.043999999999997</v>
      </c>
      <c r="G24" s="34">
        <f ca="1">OFFSET(data!$B$4,MATCH($C24,data!$B$5:$B$33,0),MATCH(G$6,data!$C$4:$AA$4,0))</f>
        <v>78.792000000000002</v>
      </c>
      <c r="H24" s="35">
        <f t="shared" ca="1" si="0"/>
        <v>-60.781599999999997</v>
      </c>
      <c r="I24" s="38">
        <f t="shared" ca="1" si="1"/>
        <v>-0.96427302264189252</v>
      </c>
      <c r="J24" s="35">
        <f t="shared" ca="1" si="2"/>
        <v>-73.792000000000002</v>
      </c>
      <c r="K24" s="38">
        <f t="shared" ca="1" si="3"/>
        <v>-0.97038556625111783</v>
      </c>
      <c r="L24" s="36"/>
      <c r="M24" s="36"/>
      <c r="N24" s="37"/>
      <c r="O24" s="37"/>
      <c r="P24" s="37"/>
      <c r="Q24" s="37"/>
      <c r="R24" s="37"/>
      <c r="S24" s="9"/>
    </row>
    <row r="25" spans="1:19" s="7" customFormat="1" ht="20.100000000000001" customHeight="1">
      <c r="A25" s="6"/>
      <c r="C25" s="33" t="s">
        <v>20</v>
      </c>
      <c r="D25" s="34">
        <f ca="1">OFFSET(data!$B$4,MATCH($C25,data!$B$5:$B$33,0),MATCH(D$6,data!$C$4:$AA$4,0))</f>
        <v>137.208</v>
      </c>
      <c r="E25" s="34">
        <f ca="1">OFFSET(data!$B$4,MATCH($C25,data!$B$5:$B$33,0),MATCH(E$6,data!$C$4:$AA$4,0))</f>
        <v>143.01933333333332</v>
      </c>
      <c r="F25" s="34">
        <f ca="1">OFFSET(data!$B$4,MATCH($C25,data!$B$5:$B$33,0),MATCH(F$6,data!$C$4:$AA$4,0))</f>
        <v>116.77300000000001</v>
      </c>
      <c r="G25" s="34">
        <f ca="1">OFFSET(data!$B$4,MATCH($C25,data!$B$5:$B$33,0),MATCH(G$6,data!$C$4:$AA$4,0))</f>
        <v>128.208</v>
      </c>
      <c r="H25" s="35">
        <f t="shared" ca="1" si="0"/>
        <v>-5.811333333333323</v>
      </c>
      <c r="I25" s="38">
        <f t="shared" ca="1" si="1"/>
        <v>-4.0633201105677953E-2</v>
      </c>
      <c r="J25" s="35">
        <f t="shared" ca="1" si="2"/>
        <v>20.434999999999988</v>
      </c>
      <c r="K25" s="38">
        <f t="shared" ca="1" si="3"/>
        <v>0.17499764500355378</v>
      </c>
      <c r="L25" s="36"/>
      <c r="M25" s="36"/>
      <c r="N25" s="37"/>
      <c r="O25" s="37"/>
      <c r="P25" s="37"/>
      <c r="Q25" s="37"/>
      <c r="R25" s="37"/>
      <c r="S25" s="9"/>
    </row>
    <row r="26" spans="1:19" s="7" customFormat="1" ht="20.100000000000001" customHeight="1">
      <c r="A26" s="6"/>
      <c r="C26" s="33" t="s">
        <v>21</v>
      </c>
      <c r="D26" s="34">
        <f ca="1">OFFSET(data!$B$4,MATCH($C26,data!$B$5:$B$33,0),MATCH(D$6,data!$C$4:$AA$4,0))</f>
        <v>12.362</v>
      </c>
      <c r="E26" s="34">
        <f ca="1">OFFSET(data!$B$4,MATCH($C26,data!$B$5:$B$33,0),MATCH(E$6,data!$C$4:$AA$4,0))</f>
        <v>10.612666666666668</v>
      </c>
      <c r="F26" s="34">
        <f ca="1">OFFSET(data!$B$4,MATCH($C26,data!$B$5:$B$33,0),MATCH(F$6,data!$C$4:$AA$4,0))</f>
        <v>11.138000000000002</v>
      </c>
      <c r="G26" s="34">
        <f ca="1">OFFSET(data!$B$4,MATCH($C26,data!$B$5:$B$33,0),MATCH(G$6,data!$C$4:$AA$4,0))</f>
        <v>12.245999999999999</v>
      </c>
      <c r="H26" s="35">
        <f t="shared" ca="1" si="0"/>
        <v>1.7493333333333325</v>
      </c>
      <c r="I26" s="38">
        <f t="shared" ca="1" si="1"/>
        <v>0.16483447452729433</v>
      </c>
      <c r="J26" s="35">
        <f t="shared" ca="1" si="2"/>
        <v>1.2239999999999984</v>
      </c>
      <c r="K26" s="38">
        <f t="shared" ca="1" si="3"/>
        <v>0.10989405638355165</v>
      </c>
      <c r="L26" s="36"/>
      <c r="M26" s="36"/>
      <c r="N26" s="37"/>
      <c r="O26" s="37"/>
      <c r="P26" s="37"/>
      <c r="Q26" s="37"/>
      <c r="R26" s="37"/>
      <c r="S26" s="9"/>
    </row>
    <row r="27" spans="1:19" s="7" customFormat="1" ht="20.100000000000001" customHeight="1">
      <c r="A27" s="6"/>
      <c r="C27" s="33" t="s">
        <v>22</v>
      </c>
      <c r="D27" s="34">
        <f ca="1">OFFSET(data!$B$4,MATCH($C27,data!$B$5:$B$33,0),MATCH(D$6,data!$C$4:$AA$4,0))</f>
        <v>4.75</v>
      </c>
      <c r="E27" s="34">
        <f ca="1">OFFSET(data!$B$4,MATCH($C27,data!$B$5:$B$33,0),MATCH(E$6,data!$C$4:$AA$4,0))</f>
        <v>11.629333333333335</v>
      </c>
      <c r="F27" s="34">
        <f ca="1">OFFSET(data!$B$4,MATCH($C27,data!$B$5:$B$33,0),MATCH(F$6,data!$C$4:$AA$4,0))</f>
        <v>5.1379999999999999</v>
      </c>
      <c r="G27" s="34">
        <f ca="1">OFFSET(data!$B$4,MATCH($C27,data!$B$5:$B$33,0),MATCH(G$6,data!$C$4:$AA$4,0))</f>
        <v>5.0599999999999996</v>
      </c>
      <c r="H27" s="35">
        <f t="shared" ca="1" si="0"/>
        <v>-6.8793333333333351</v>
      </c>
      <c r="I27" s="38">
        <f t="shared" ca="1" si="1"/>
        <v>-0.59155010318734247</v>
      </c>
      <c r="J27" s="35">
        <f t="shared" ca="1" si="2"/>
        <v>-0.3879999999999999</v>
      </c>
      <c r="K27" s="38">
        <f t="shared" ca="1" si="3"/>
        <v>-7.5515764889061879E-2</v>
      </c>
      <c r="L27" s="36"/>
      <c r="M27" s="36"/>
      <c r="N27" s="37"/>
      <c r="O27" s="37"/>
      <c r="P27" s="37"/>
      <c r="Q27" s="37"/>
      <c r="R27" s="37"/>
      <c r="S27" s="9"/>
    </row>
    <row r="28" spans="1:19" s="7" customFormat="1" ht="20.100000000000001" customHeight="1">
      <c r="A28" s="6"/>
      <c r="C28" s="33" t="s">
        <v>23</v>
      </c>
      <c r="D28" s="34">
        <f ca="1">OFFSET(data!$B$4,MATCH($C28,data!$B$5:$B$33,0),MATCH(D$6,data!$C$4:$AA$4,0))</f>
        <v>0</v>
      </c>
      <c r="E28" s="34">
        <f ca="1">OFFSET(data!$B$4,MATCH($C28,data!$B$5:$B$33,0),MATCH(E$6,data!$C$4:$AA$4,0))</f>
        <v>0</v>
      </c>
      <c r="F28" s="34">
        <f ca="1">OFFSET(data!$B$4,MATCH($C28,data!$B$5:$B$33,0),MATCH(F$6,data!$C$4:$AA$4,0))</f>
        <v>0</v>
      </c>
      <c r="G28" s="34">
        <f ca="1">OFFSET(data!$B$4,MATCH($C28,data!$B$5:$B$33,0),MATCH(G$6,data!$C$4:$AA$4,0))</f>
        <v>0</v>
      </c>
      <c r="H28" s="35">
        <f t="shared" ca="1" si="0"/>
        <v>0</v>
      </c>
      <c r="I28" s="38" t="str">
        <f t="shared" ca="1" si="1"/>
        <v/>
      </c>
      <c r="J28" s="35">
        <f t="shared" ca="1" si="2"/>
        <v>0</v>
      </c>
      <c r="K28" s="38" t="str">
        <f t="shared" ca="1" si="3"/>
        <v/>
      </c>
      <c r="L28" s="36"/>
      <c r="M28" s="36"/>
      <c r="N28" s="37"/>
      <c r="O28" s="37"/>
      <c r="P28" s="37"/>
      <c r="Q28" s="37"/>
      <c r="R28" s="37"/>
      <c r="S28" s="9"/>
    </row>
    <row r="29" spans="1:19" s="7" customFormat="1" ht="20.100000000000001" customHeight="1">
      <c r="A29" s="6"/>
      <c r="C29" s="33" t="s">
        <v>24</v>
      </c>
      <c r="D29" s="34">
        <f ca="1">OFFSET(data!$B$4,MATCH($C29,data!$B$5:$B$33,0),MATCH(D$6,data!$C$4:$AA$4,0))</f>
        <v>0</v>
      </c>
      <c r="E29" s="34">
        <f ca="1">OFFSET(data!$B$4,MATCH($C29,data!$B$5:$B$33,0),MATCH(E$6,data!$C$4:$AA$4,0))</f>
        <v>0</v>
      </c>
      <c r="F29" s="34">
        <f ca="1">OFFSET(data!$B$4,MATCH($C29,data!$B$5:$B$33,0),MATCH(F$6,data!$C$4:$AA$4,0))</f>
        <v>0</v>
      </c>
      <c r="G29" s="34">
        <f ca="1">OFFSET(data!$B$4,MATCH($C29,data!$B$5:$B$33,0),MATCH(G$6,data!$C$4:$AA$4,0))</f>
        <v>0</v>
      </c>
      <c r="H29" s="35">
        <f t="shared" ca="1" si="0"/>
        <v>0</v>
      </c>
      <c r="I29" s="38" t="str">
        <f t="shared" ca="1" si="1"/>
        <v/>
      </c>
      <c r="J29" s="35">
        <f t="shared" ca="1" si="2"/>
        <v>0</v>
      </c>
      <c r="K29" s="38" t="str">
        <f t="shared" ca="1" si="3"/>
        <v/>
      </c>
      <c r="L29" s="36"/>
      <c r="M29" s="36"/>
      <c r="N29" s="37"/>
      <c r="O29" s="37"/>
      <c r="P29" s="37"/>
      <c r="Q29" s="37"/>
      <c r="R29" s="37"/>
      <c r="S29" s="9"/>
    </row>
    <row r="30" spans="1:19" s="7" customFormat="1" ht="20.100000000000001" customHeight="1">
      <c r="A30" s="6"/>
      <c r="C30" s="33" t="s">
        <v>25</v>
      </c>
      <c r="D30" s="34">
        <f ca="1">OFFSET(data!$B$4,MATCH($C30,data!$B$5:$B$33,0),MATCH(D$6,data!$C$4:$AA$4,0))</f>
        <v>0</v>
      </c>
      <c r="E30" s="34">
        <f ca="1">OFFSET(data!$B$4,MATCH($C30,data!$B$5:$B$33,0),MATCH(E$6,data!$C$4:$AA$4,0))</f>
        <v>0</v>
      </c>
      <c r="F30" s="34">
        <f ca="1">OFFSET(data!$B$4,MATCH($C30,data!$B$5:$B$33,0),MATCH(F$6,data!$C$4:$AA$4,0))</f>
        <v>0</v>
      </c>
      <c r="G30" s="34">
        <f ca="1">OFFSET(data!$B$4,MATCH($C30,data!$B$5:$B$33,0),MATCH(G$6,data!$C$4:$AA$4,0))</f>
        <v>0</v>
      </c>
      <c r="H30" s="35">
        <f t="shared" ca="1" si="0"/>
        <v>0</v>
      </c>
      <c r="I30" s="38" t="str">
        <f t="shared" ca="1" si="1"/>
        <v/>
      </c>
      <c r="J30" s="35">
        <f t="shared" ca="1" si="2"/>
        <v>0</v>
      </c>
      <c r="K30" s="38" t="str">
        <f t="shared" ca="1" si="3"/>
        <v/>
      </c>
      <c r="L30" s="36"/>
      <c r="M30" s="36"/>
      <c r="N30" s="37"/>
      <c r="O30" s="37"/>
      <c r="P30" s="37"/>
      <c r="Q30" s="37"/>
      <c r="R30" s="37"/>
      <c r="S30" s="9"/>
    </row>
    <row r="31" spans="1:19" s="7" customFormat="1" ht="20.100000000000001" customHeight="1">
      <c r="A31" s="6"/>
      <c r="C31" s="33" t="s">
        <v>26</v>
      </c>
      <c r="D31" s="34">
        <f ca="1">OFFSET(data!$B$4,MATCH($C31,data!$B$5:$B$33,0),MATCH(D$6,data!$C$4:$AA$4,0))</f>
        <v>0</v>
      </c>
      <c r="E31" s="34">
        <f ca="1">OFFSET(data!$B$4,MATCH($C31,data!$B$5:$B$33,0),MATCH(E$6,data!$C$4:$AA$4,0))</f>
        <v>0</v>
      </c>
      <c r="F31" s="34">
        <f ca="1">OFFSET(data!$B$4,MATCH($C31,data!$B$5:$B$33,0),MATCH(F$6,data!$C$4:$AA$4,0))</f>
        <v>0</v>
      </c>
      <c r="G31" s="34">
        <f ca="1">OFFSET(data!$B$4,MATCH($C31,data!$B$5:$B$33,0),MATCH(G$6,data!$C$4:$AA$4,0))</f>
        <v>0</v>
      </c>
      <c r="H31" s="35">
        <f t="shared" ca="1" si="0"/>
        <v>0</v>
      </c>
      <c r="I31" s="38" t="str">
        <f t="shared" ca="1" si="1"/>
        <v/>
      </c>
      <c r="J31" s="35">
        <f t="shared" ca="1" si="2"/>
        <v>0</v>
      </c>
      <c r="K31" s="38" t="str">
        <f t="shared" ca="1" si="3"/>
        <v/>
      </c>
      <c r="L31" s="36"/>
      <c r="M31" s="36"/>
      <c r="N31" s="37"/>
      <c r="O31" s="37"/>
      <c r="P31" s="37"/>
      <c r="Q31" s="37"/>
      <c r="R31" s="37"/>
      <c r="S31" s="9"/>
    </row>
    <row r="32" spans="1:19" s="7" customFormat="1" ht="20.100000000000001" customHeight="1">
      <c r="A32" s="6"/>
      <c r="C32" s="33" t="s">
        <v>27</v>
      </c>
      <c r="D32" s="34">
        <f ca="1">OFFSET(data!$B$4,MATCH($C32,data!$B$5:$B$33,0),MATCH(D$6,data!$C$4:$AA$4,0))</f>
        <v>345.67500000000001</v>
      </c>
      <c r="E32" s="34">
        <f ca="1">OFFSET(data!$B$4,MATCH($C32,data!$B$5:$B$33,0),MATCH(E$6,data!$C$4:$AA$4,0))</f>
        <v>415.29262304999429</v>
      </c>
      <c r="F32" s="34">
        <f ca="1">OFFSET(data!$B$4,MATCH($C32,data!$B$5:$B$33,0),MATCH(F$6,data!$C$4:$AA$4,0))</f>
        <v>409.78899999999999</v>
      </c>
      <c r="G32" s="34">
        <f ca="1">OFFSET(data!$B$4,MATCH($C32,data!$B$5:$B$33,0),MATCH(G$6,data!$C$4:$AA$4,0))</f>
        <v>560.92399999999998</v>
      </c>
      <c r="H32" s="35">
        <f t="shared" ca="1" si="0"/>
        <v>-69.617623049994279</v>
      </c>
      <c r="I32" s="38">
        <f t="shared" ca="1" si="1"/>
        <v>-0.16763510639487925</v>
      </c>
      <c r="J32" s="35">
        <f t="shared" ca="1" si="2"/>
        <v>-64.113999999999976</v>
      </c>
      <c r="K32" s="38">
        <f t="shared" ca="1" si="3"/>
        <v>-0.15645612742167306</v>
      </c>
      <c r="L32" s="36"/>
      <c r="M32" s="36"/>
      <c r="N32" s="37"/>
      <c r="O32" s="37"/>
      <c r="P32" s="37"/>
      <c r="Q32" s="37"/>
      <c r="R32" s="37"/>
      <c r="S32" s="9"/>
    </row>
    <row r="33" spans="1:19" s="7" customFormat="1" ht="20.100000000000001" customHeight="1">
      <c r="A33" s="6"/>
      <c r="C33" s="33" t="s">
        <v>28</v>
      </c>
      <c r="D33" s="34">
        <f ca="1">OFFSET(data!$B$4,MATCH($C33,data!$B$5:$B$33,0),MATCH(D$6,data!$C$4:$AA$4,0))</f>
        <v>177.08499999999998</v>
      </c>
      <c r="E33" s="34">
        <f ca="1">OFFSET(data!$B$4,MATCH($C33,data!$B$5:$B$33,0),MATCH(E$6,data!$C$4:$AA$4,0))</f>
        <v>222.14426695138889</v>
      </c>
      <c r="F33" s="34">
        <f ca="1">OFFSET(data!$B$4,MATCH($C33,data!$B$5:$B$33,0),MATCH(F$6,data!$C$4:$AA$4,0))</f>
        <v>271.05599999999998</v>
      </c>
      <c r="G33" s="34">
        <f ca="1">OFFSET(data!$B$4,MATCH($C33,data!$B$5:$B$33,0),MATCH(G$6,data!$C$4:$AA$4,0))</f>
        <v>346.73</v>
      </c>
      <c r="H33" s="35">
        <f t="shared" ca="1" si="0"/>
        <v>-45.059266951388906</v>
      </c>
      <c r="I33" s="38">
        <f t="shared" ca="1" si="1"/>
        <v>-0.20283785654143882</v>
      </c>
      <c r="J33" s="35">
        <f t="shared" ca="1" si="2"/>
        <v>-93.971000000000004</v>
      </c>
      <c r="K33" s="38">
        <f t="shared" ca="1" si="3"/>
        <v>-0.34668481789740868</v>
      </c>
      <c r="L33" s="36"/>
      <c r="M33" s="36"/>
      <c r="N33" s="37"/>
      <c r="O33" s="37"/>
      <c r="P33" s="37"/>
      <c r="Q33" s="37"/>
      <c r="R33" s="37"/>
      <c r="S33" s="9"/>
    </row>
    <row r="34" spans="1:19" s="7" customFormat="1" ht="20.100000000000001" customHeight="1">
      <c r="A34" s="6"/>
      <c r="C34" s="33" t="s">
        <v>29</v>
      </c>
      <c r="D34" s="34">
        <f ca="1">OFFSET(data!$B$4,MATCH($C34,data!$B$5:$B$33,0),MATCH(D$6,data!$C$4:$AA$4,0))</f>
        <v>95.575999999999993</v>
      </c>
      <c r="E34" s="34">
        <f ca="1">OFFSET(data!$B$4,MATCH($C34,data!$B$5:$B$33,0),MATCH(E$6,data!$C$4:$AA$4,0))</f>
        <v>115.26666666666668</v>
      </c>
      <c r="F34" s="34">
        <f ca="1">OFFSET(data!$B$4,MATCH($C34,data!$B$5:$B$33,0),MATCH(F$6,data!$C$4:$AA$4,0))</f>
        <v>107.09499999999998</v>
      </c>
      <c r="G34" s="34">
        <f ca="1">OFFSET(data!$B$4,MATCH($C34,data!$B$5:$B$33,0),MATCH(G$6,data!$C$4:$AA$4,0))</f>
        <v>158.91</v>
      </c>
      <c r="H34" s="35">
        <f t="shared" ca="1" si="0"/>
        <v>-19.690666666666687</v>
      </c>
      <c r="I34" s="38">
        <f t="shared" ca="1" si="1"/>
        <v>-0.17082706766917308</v>
      </c>
      <c r="J34" s="35">
        <f t="shared" ca="1" si="2"/>
        <v>-11.518999999999991</v>
      </c>
      <c r="K34" s="38">
        <f t="shared" ca="1" si="3"/>
        <v>-0.10755870955693536</v>
      </c>
      <c r="L34" s="36"/>
      <c r="M34" s="36"/>
      <c r="N34" s="37"/>
      <c r="O34" s="37"/>
      <c r="P34" s="37"/>
      <c r="Q34" s="37"/>
      <c r="R34" s="37"/>
      <c r="S34" s="9"/>
    </row>
    <row r="35" spans="1:19" s="7" customFormat="1" ht="20.100000000000001" customHeight="1">
      <c r="A35" s="6"/>
      <c r="C35" s="33" t="s">
        <v>30</v>
      </c>
      <c r="D35" s="34">
        <f ca="1">OFFSET(data!$B$4,MATCH($C35,data!$B$5:$B$33,0),MATCH(D$6,data!$C$4:$AA$4,0))</f>
        <v>40.643000000000001</v>
      </c>
      <c r="E35" s="34">
        <f ca="1">OFFSET(data!$B$4,MATCH($C35,data!$B$5:$B$33,0),MATCH(E$6,data!$C$4:$AA$4,0))</f>
        <v>52.534600000000005</v>
      </c>
      <c r="F35" s="34">
        <f ca="1">OFFSET(data!$B$4,MATCH($C35,data!$B$5:$B$33,0),MATCH(F$6,data!$C$4:$AA$4,0))</f>
        <v>44.839999999999996</v>
      </c>
      <c r="G35" s="34">
        <f ca="1">OFFSET(data!$B$4,MATCH($C35,data!$B$5:$B$33,0),MATCH(G$6,data!$C$4:$AA$4,0))</f>
        <v>81.796000000000006</v>
      </c>
      <c r="H35" s="35">
        <f t="shared" ca="1" si="0"/>
        <v>-11.891600000000004</v>
      </c>
      <c r="I35" s="38">
        <f t="shared" ca="1" si="1"/>
        <v>-0.2263574863042643</v>
      </c>
      <c r="J35" s="35">
        <f t="shared" ca="1" si="2"/>
        <v>-4.1969999999999956</v>
      </c>
      <c r="K35" s="38">
        <f t="shared" ca="1" si="3"/>
        <v>-9.359946476360384E-2</v>
      </c>
      <c r="L35" s="36"/>
      <c r="M35" s="36"/>
      <c r="N35" s="37"/>
      <c r="O35" s="37"/>
      <c r="P35" s="37"/>
      <c r="Q35" s="37"/>
      <c r="R35" s="37"/>
      <c r="S35" s="9"/>
    </row>
    <row r="36" spans="1:19" s="7" customFormat="1">
      <c r="A36" s="6"/>
    </row>
    <row r="37" spans="1:19" s="7" customFormat="1">
      <c r="A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9" s="7" customFormat="1">
      <c r="A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9" s="7" customFormat="1">
      <c r="A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pageMargins left="0.23622047244094491" right="0.23622047244094491" top="0.19685039370078741" bottom="0.27559055118110237" header="0.15748031496062992" footer="0.15748031496062992"/>
  <pageSetup paperSize="9" scale="8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11</xdr:col>
                    <xdr:colOff>466725</xdr:colOff>
                    <xdr:row>4</xdr:row>
                    <xdr:rowOff>0</xdr:rowOff>
                  </from>
                  <to>
                    <xdr:col>13</xdr:col>
                    <xdr:colOff>495300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13</xdr:col>
                    <xdr:colOff>466725</xdr:colOff>
                    <xdr:row>4</xdr:row>
                    <xdr:rowOff>0</xdr:rowOff>
                  </from>
                  <to>
                    <xdr:col>15</xdr:col>
                    <xdr:colOff>495300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15</xdr:col>
                    <xdr:colOff>466725</xdr:colOff>
                    <xdr:row>4</xdr:row>
                    <xdr:rowOff>0</xdr:rowOff>
                  </from>
                  <to>
                    <xdr:col>17</xdr:col>
                    <xdr:colOff>495300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3"/>
  <sheetViews>
    <sheetView showGridLines="0" zoomScale="85" zoomScaleNormal="85" workbookViewId="0">
      <pane ySplit="4" topLeftCell="A5" activePane="bottomLeft" state="frozen"/>
      <selection pane="bottomLeft" activeCell="P5" sqref="P5"/>
    </sheetView>
  </sheetViews>
  <sheetFormatPr defaultColWidth="9.140625" defaultRowHeight="12.75"/>
  <cols>
    <col min="1" max="1" width="8.7109375" style="23" customWidth="1"/>
    <col min="2" max="2" width="32.5703125" style="23" customWidth="1"/>
    <col min="3" max="9" width="10.7109375" style="24" customWidth="1"/>
    <col min="10" max="10" width="10.7109375" style="23" customWidth="1"/>
    <col min="11" max="11" width="10.7109375" style="24" customWidth="1"/>
    <col min="12" max="12" width="10.7109375" style="23" customWidth="1"/>
    <col min="13" max="13" width="10.7109375" style="24" customWidth="1"/>
    <col min="14" max="14" width="10.7109375" style="23" customWidth="1"/>
    <col min="15" max="16384" width="9.140625" style="23"/>
  </cols>
  <sheetData>
    <row r="1" spans="1:24" s="15" customFormat="1" ht="36">
      <c r="A1" s="29" t="s">
        <v>51</v>
      </c>
      <c r="C1" s="16"/>
      <c r="D1" s="16"/>
      <c r="E1" s="16"/>
      <c r="F1" s="16"/>
      <c r="G1" s="16"/>
      <c r="H1" s="16"/>
      <c r="I1" s="16"/>
      <c r="K1" s="16"/>
      <c r="M1" s="16"/>
      <c r="R1" s="23"/>
      <c r="S1" s="23"/>
      <c r="T1" s="23"/>
      <c r="U1" s="23"/>
    </row>
    <row r="3" spans="1:24">
      <c r="O3" s="41" t="s">
        <v>51</v>
      </c>
      <c r="P3" s="41"/>
    </row>
    <row r="4" spans="1:24" s="19" customFormat="1">
      <c r="A4" s="17" t="s">
        <v>50</v>
      </c>
      <c r="B4" s="17" t="s">
        <v>31</v>
      </c>
      <c r="C4" s="25" t="s">
        <v>35</v>
      </c>
      <c r="D4" s="25" t="s">
        <v>34</v>
      </c>
      <c r="E4" s="25" t="s">
        <v>32</v>
      </c>
      <c r="F4" s="25" t="s">
        <v>33</v>
      </c>
      <c r="G4" s="25" t="s">
        <v>47</v>
      </c>
      <c r="H4" s="18" t="s">
        <v>48</v>
      </c>
      <c r="I4" s="25" t="s">
        <v>46</v>
      </c>
      <c r="J4" s="26" t="s">
        <v>40</v>
      </c>
      <c r="K4" s="18" t="s">
        <v>39</v>
      </c>
      <c r="L4" s="17" t="s">
        <v>41</v>
      </c>
      <c r="M4" s="18" t="s">
        <v>37</v>
      </c>
      <c r="N4" s="17" t="s">
        <v>49</v>
      </c>
      <c r="O4" s="40" t="s">
        <v>32</v>
      </c>
      <c r="P4" s="40" t="str">
        <f ca="1">OFFSET($W$5,$X$6,0)</f>
        <v>Target</v>
      </c>
      <c r="Q4" s="23"/>
      <c r="R4" s="23"/>
      <c r="V4" s="30"/>
      <c r="W4" s="30"/>
    </row>
    <row r="5" spans="1:24" s="21" customFormat="1" ht="17.100000000000001" customHeight="1">
      <c r="A5" s="20">
        <v>1</v>
      </c>
      <c r="B5" s="21" t="s">
        <v>2</v>
      </c>
      <c r="C5" s="22">
        <v>6266.4949999999999</v>
      </c>
      <c r="D5" s="22">
        <v>0</v>
      </c>
      <c r="E5" s="22">
        <v>8359.8739999999998</v>
      </c>
      <c r="F5" s="22">
        <v>6389.1091277222222</v>
      </c>
      <c r="G5" s="22">
        <v>6526.8667209444438</v>
      </c>
      <c r="H5" s="22">
        <v>6966.2267019999999</v>
      </c>
      <c r="I5" s="27">
        <f>E5-C5</f>
        <v>2093.3789999999999</v>
      </c>
      <c r="J5" s="28">
        <f>IFERROR(I5/C5,0)</f>
        <v>0.33405899150960783</v>
      </c>
      <c r="K5" s="27">
        <f>E5-D5</f>
        <v>8359.8739999999998</v>
      </c>
      <c r="L5" s="28">
        <f>IFERROR(K5/D5,0)</f>
        <v>0</v>
      </c>
      <c r="M5" s="27">
        <f>E5-F5</f>
        <v>1970.7648722777776</v>
      </c>
      <c r="N5" s="28">
        <f>IFERROR(M5/F5,0)</f>
        <v>0.30845691204845233</v>
      </c>
      <c r="O5" s="39">
        <f>E5</f>
        <v>8359.8739999999998</v>
      </c>
      <c r="P5" s="42">
        <f ca="1">OFFSET($B5,0,MATCH($P$4,$C$4:$N$4,0))</f>
        <v>6389.1091277222222</v>
      </c>
      <c r="V5" s="31" t="s">
        <v>42</v>
      </c>
      <c r="W5" s="31" t="s">
        <v>52</v>
      </c>
    </row>
    <row r="6" spans="1:24" s="21" customFormat="1" ht="17.100000000000001" customHeight="1">
      <c r="A6" s="20">
        <v>2</v>
      </c>
      <c r="B6" s="21" t="s">
        <v>3</v>
      </c>
      <c r="C6" s="22">
        <v>5407.5510000000004</v>
      </c>
      <c r="D6" s="22">
        <v>3934.1880000000001</v>
      </c>
      <c r="E6" s="22">
        <v>4160.8440000000001</v>
      </c>
      <c r="F6" s="22">
        <v>5387.4560903888887</v>
      </c>
      <c r="G6" s="22">
        <v>5507.3750539444436</v>
      </c>
      <c r="H6" s="22">
        <v>5893.2191459999995</v>
      </c>
      <c r="I6" s="27">
        <f>E6-C6</f>
        <v>-1246.7070000000003</v>
      </c>
      <c r="J6" s="28">
        <f t="shared" ref="J6:J33" si="0">IFERROR(I6/C6,0)</f>
        <v>-0.23054928192078081</v>
      </c>
      <c r="K6" s="27">
        <f t="shared" ref="K6:K33" si="1">E6-D6</f>
        <v>226.65599999999995</v>
      </c>
      <c r="L6" s="28">
        <f t="shared" ref="L6:L33" si="2">IFERROR(K6/D6,0)</f>
        <v>5.7611888399842597E-2</v>
      </c>
      <c r="M6" s="27">
        <f t="shared" ref="M6:M33" si="3">E6-F6</f>
        <v>-1226.6120903888886</v>
      </c>
      <c r="N6" s="28">
        <f t="shared" ref="N6:N33" si="4">IFERROR(M6/F6,0)</f>
        <v>-0.22767927381851696</v>
      </c>
      <c r="O6" s="39">
        <f t="shared" ref="O6:O33" si="5">E6</f>
        <v>4160.8440000000001</v>
      </c>
      <c r="P6" s="42">
        <f ca="1">OFFSET($B6,0,MATCH($P$4,$C$4:$N$4,0))</f>
        <v>5387.4560903888887</v>
      </c>
      <c r="V6" s="30" t="s">
        <v>43</v>
      </c>
      <c r="W6" s="31" t="s">
        <v>1</v>
      </c>
      <c r="X6" s="21">
        <v>1</v>
      </c>
    </row>
    <row r="7" spans="1:24" s="21" customFormat="1" ht="17.100000000000001" customHeight="1">
      <c r="A7" s="20">
        <v>3</v>
      </c>
      <c r="B7" s="21" t="s">
        <v>4</v>
      </c>
      <c r="C7" s="22">
        <v>5433.8267692307691</v>
      </c>
      <c r="D7" s="22">
        <v>5482.2396666666664</v>
      </c>
      <c r="E7" s="22">
        <v>5791.8329211455548</v>
      </c>
      <c r="F7" s="22">
        <v>5862.5331629228385</v>
      </c>
      <c r="G7" s="22">
        <v>5930.5292193333335</v>
      </c>
      <c r="H7" s="22">
        <v>6206.569702702991</v>
      </c>
      <c r="I7" s="27">
        <f t="shared" ref="I7:I33" si="6">E7-C7</f>
        <v>358.00615191478573</v>
      </c>
      <c r="J7" s="28">
        <f t="shared" si="0"/>
        <v>6.5884719391867227E-2</v>
      </c>
      <c r="K7" s="27">
        <f t="shared" si="1"/>
        <v>309.59325447888841</v>
      </c>
      <c r="L7" s="28">
        <f t="shared" si="2"/>
        <v>5.6472039404130717E-2</v>
      </c>
      <c r="M7" s="27">
        <f t="shared" si="3"/>
        <v>-70.700241777283736</v>
      </c>
      <c r="N7" s="28">
        <f t="shared" si="4"/>
        <v>-1.2059674514836392E-2</v>
      </c>
      <c r="O7" s="39">
        <f t="shared" si="5"/>
        <v>5791.8329211455548</v>
      </c>
      <c r="P7" s="42">
        <f t="shared" ref="P7:P33" ca="1" si="7">OFFSET($B7,0,MATCH($P$4,$C$4:$N$4,0))</f>
        <v>5862.5331629228385</v>
      </c>
      <c r="V7" s="30" t="s">
        <v>44</v>
      </c>
      <c r="W7" s="31" t="s">
        <v>53</v>
      </c>
    </row>
    <row r="8" spans="1:24" s="21" customFormat="1" ht="17.100000000000001" customHeight="1">
      <c r="A8" s="20">
        <v>4</v>
      </c>
      <c r="B8" s="21" t="s">
        <v>5</v>
      </c>
      <c r="C8" s="22">
        <v>6266.4949999999999</v>
      </c>
      <c r="D8" s="22">
        <v>4908.91</v>
      </c>
      <c r="E8" s="22">
        <v>8776.6949999999997</v>
      </c>
      <c r="F8" s="22">
        <v>6389.1091277222222</v>
      </c>
      <c r="G8" s="22">
        <v>6526.8667209444438</v>
      </c>
      <c r="H8" s="22">
        <v>6966.2267019999999</v>
      </c>
      <c r="I8" s="27">
        <f t="shared" si="6"/>
        <v>2510.1999999999998</v>
      </c>
      <c r="J8" s="28">
        <f t="shared" si="0"/>
        <v>0.40057480297997522</v>
      </c>
      <c r="K8" s="27">
        <f t="shared" si="1"/>
        <v>3867.7849999999999</v>
      </c>
      <c r="L8" s="28">
        <f t="shared" si="2"/>
        <v>0.78791116561517727</v>
      </c>
      <c r="M8" s="27">
        <f t="shared" si="3"/>
        <v>2387.5858722777775</v>
      </c>
      <c r="N8" s="28">
        <f t="shared" si="4"/>
        <v>0.37369621093464944</v>
      </c>
      <c r="O8" s="39">
        <f t="shared" si="5"/>
        <v>8776.6949999999997</v>
      </c>
      <c r="P8" s="42">
        <f t="shared" ca="1" si="7"/>
        <v>6389.1091277222222</v>
      </c>
      <c r="V8" s="30" t="s">
        <v>45</v>
      </c>
      <c r="W8" s="31" t="s">
        <v>0</v>
      </c>
    </row>
    <row r="9" spans="1:24" s="21" customFormat="1" ht="17.100000000000001" customHeight="1">
      <c r="A9" s="20">
        <v>5</v>
      </c>
      <c r="B9" s="21" t="s">
        <v>6</v>
      </c>
      <c r="C9" s="22">
        <v>2280</v>
      </c>
      <c r="D9" s="22">
        <v>20</v>
      </c>
      <c r="E9" s="22">
        <v>41</v>
      </c>
      <c r="F9" s="22">
        <v>190</v>
      </c>
      <c r="G9" s="22">
        <v>190</v>
      </c>
      <c r="H9" s="22">
        <v>2280</v>
      </c>
      <c r="I9" s="27">
        <f t="shared" si="6"/>
        <v>-2239</v>
      </c>
      <c r="J9" s="28">
        <f t="shared" si="0"/>
        <v>-0.98201754385964912</v>
      </c>
      <c r="K9" s="27">
        <f t="shared" si="1"/>
        <v>21</v>
      </c>
      <c r="L9" s="28">
        <f t="shared" si="2"/>
        <v>1.05</v>
      </c>
      <c r="M9" s="27">
        <f t="shared" si="3"/>
        <v>-149</v>
      </c>
      <c r="N9" s="28">
        <f t="shared" si="4"/>
        <v>-0.78421052631578947</v>
      </c>
      <c r="O9" s="39">
        <f t="shared" si="5"/>
        <v>41</v>
      </c>
      <c r="P9" s="42">
        <f t="shared" ca="1" si="7"/>
        <v>190</v>
      </c>
    </row>
    <row r="10" spans="1:24" s="21" customFormat="1" ht="17.100000000000001" customHeight="1">
      <c r="A10" s="20">
        <v>6</v>
      </c>
      <c r="B10" s="21" t="s">
        <v>7</v>
      </c>
      <c r="C10" s="22">
        <v>157</v>
      </c>
      <c r="D10" s="22">
        <v>340</v>
      </c>
      <c r="E10" s="22">
        <v>263</v>
      </c>
      <c r="F10" s="22">
        <v>2280</v>
      </c>
      <c r="G10" s="22">
        <v>2280</v>
      </c>
      <c r="H10" s="22">
        <v>2280</v>
      </c>
      <c r="I10" s="27">
        <f t="shared" si="6"/>
        <v>106</v>
      </c>
      <c r="J10" s="28">
        <f t="shared" si="0"/>
        <v>0.67515923566878977</v>
      </c>
      <c r="K10" s="27">
        <f t="shared" si="1"/>
        <v>-77</v>
      </c>
      <c r="L10" s="28">
        <f t="shared" si="2"/>
        <v>-0.22647058823529412</v>
      </c>
      <c r="M10" s="27">
        <f t="shared" si="3"/>
        <v>-2017</v>
      </c>
      <c r="N10" s="28">
        <f t="shared" si="4"/>
        <v>-0.88464912280701757</v>
      </c>
      <c r="O10" s="39">
        <f t="shared" si="5"/>
        <v>263</v>
      </c>
      <c r="P10" s="42">
        <f t="shared" ca="1" si="7"/>
        <v>2280</v>
      </c>
    </row>
    <row r="11" spans="1:24" s="21" customFormat="1" ht="17.100000000000001" customHeight="1">
      <c r="A11" s="20">
        <v>7</v>
      </c>
      <c r="B11" s="21" t="s">
        <v>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7">
        <f t="shared" si="6"/>
        <v>0</v>
      </c>
      <c r="J11" s="28">
        <f t="shared" si="0"/>
        <v>0</v>
      </c>
      <c r="K11" s="27">
        <f t="shared" si="1"/>
        <v>0</v>
      </c>
      <c r="L11" s="28">
        <f t="shared" si="2"/>
        <v>0</v>
      </c>
      <c r="M11" s="27">
        <f t="shared" si="3"/>
        <v>0</v>
      </c>
      <c r="N11" s="28">
        <f t="shared" si="4"/>
        <v>0</v>
      </c>
      <c r="O11" s="39">
        <f t="shared" si="5"/>
        <v>0</v>
      </c>
      <c r="P11" s="42">
        <f t="shared" ca="1" si="7"/>
        <v>0</v>
      </c>
    </row>
    <row r="12" spans="1:24" s="21" customFormat="1" ht="17.100000000000001" customHeight="1">
      <c r="A12" s="20">
        <v>8</v>
      </c>
      <c r="B12" s="21" t="s">
        <v>9</v>
      </c>
      <c r="C12" s="22">
        <v>-26.512000000000036</v>
      </c>
      <c r="D12" s="22">
        <v>-13.201999999999984</v>
      </c>
      <c r="E12" s="22">
        <v>32.36953931</v>
      </c>
      <c r="F12" s="22">
        <v>25.347089431938741</v>
      </c>
      <c r="G12" s="22">
        <v>28.869012333795538</v>
      </c>
      <c r="H12" s="22">
        <v>39.416257913547</v>
      </c>
      <c r="I12" s="27">
        <f t="shared" si="6"/>
        <v>58.881539310000036</v>
      </c>
      <c r="J12" s="28">
        <f t="shared" si="0"/>
        <v>-2.2209391713186464</v>
      </c>
      <c r="K12" s="27">
        <f t="shared" si="1"/>
        <v>45.571539309999984</v>
      </c>
      <c r="L12" s="28">
        <f t="shared" si="2"/>
        <v>-3.4518663316164249</v>
      </c>
      <c r="M12" s="27">
        <f t="shared" si="3"/>
        <v>7.0224498780612592</v>
      </c>
      <c r="N12" s="28">
        <f t="shared" si="4"/>
        <v>0.27705152881232126</v>
      </c>
      <c r="O12" s="39">
        <f t="shared" si="5"/>
        <v>32.36953931</v>
      </c>
      <c r="P12" s="42">
        <f t="shared" ca="1" si="7"/>
        <v>25.347089431938741</v>
      </c>
    </row>
    <row r="13" spans="1:24" s="21" customFormat="1" ht="17.100000000000001" customHeight="1">
      <c r="A13" s="20">
        <v>9</v>
      </c>
      <c r="B13" s="21" t="s">
        <v>10</v>
      </c>
      <c r="C13" s="22">
        <v>1220.9970000000003</v>
      </c>
      <c r="D13" s="22">
        <v>1135.671</v>
      </c>
      <c r="E13" s="22">
        <v>1224.3410000000001</v>
      </c>
      <c r="F13" s="22">
        <v>1281.4566666666667</v>
      </c>
      <c r="G13" s="22">
        <v>1280.0202499999996</v>
      </c>
      <c r="H13" s="22">
        <v>1311.6860000000001</v>
      </c>
      <c r="I13" s="27">
        <f t="shared" si="6"/>
        <v>3.3439999999998236</v>
      </c>
      <c r="J13" s="28">
        <f t="shared" si="0"/>
        <v>2.738745467842937E-3</v>
      </c>
      <c r="K13" s="27">
        <f t="shared" si="1"/>
        <v>88.670000000000073</v>
      </c>
      <c r="L13" s="28">
        <f t="shared" si="2"/>
        <v>7.8077189608610306E-2</v>
      </c>
      <c r="M13" s="27">
        <f t="shared" si="3"/>
        <v>-57.115666666666584</v>
      </c>
      <c r="N13" s="28">
        <f t="shared" si="4"/>
        <v>-4.4570891979700121E-2</v>
      </c>
      <c r="O13" s="39">
        <f t="shared" si="5"/>
        <v>1224.3410000000001</v>
      </c>
      <c r="P13" s="42">
        <f t="shared" ca="1" si="7"/>
        <v>1281.4566666666667</v>
      </c>
    </row>
    <row r="14" spans="1:24" s="21" customFormat="1" ht="17.100000000000001" customHeight="1">
      <c r="A14" s="20">
        <v>10</v>
      </c>
      <c r="B14" s="21" t="s">
        <v>11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7">
        <f t="shared" si="6"/>
        <v>0</v>
      </c>
      <c r="J14" s="28">
        <f t="shared" si="0"/>
        <v>0</v>
      </c>
      <c r="K14" s="27">
        <f t="shared" si="1"/>
        <v>0</v>
      </c>
      <c r="L14" s="28">
        <f t="shared" si="2"/>
        <v>0</v>
      </c>
      <c r="M14" s="27">
        <f t="shared" si="3"/>
        <v>0</v>
      </c>
      <c r="N14" s="28">
        <f t="shared" si="4"/>
        <v>0</v>
      </c>
      <c r="O14" s="39">
        <f t="shared" si="5"/>
        <v>0</v>
      </c>
      <c r="P14" s="42">
        <f t="shared" ca="1" si="7"/>
        <v>0</v>
      </c>
    </row>
    <row r="15" spans="1:24" s="21" customFormat="1" ht="17.100000000000001" customHeight="1">
      <c r="A15" s="20">
        <v>11</v>
      </c>
      <c r="B15" s="21" t="s">
        <v>12</v>
      </c>
      <c r="C15" s="22">
        <v>361.96300000000002</v>
      </c>
      <c r="D15" s="22">
        <v>365.63200000000001</v>
      </c>
      <c r="E15" s="22">
        <v>352.93899999999996</v>
      </c>
      <c r="F15" s="22">
        <v>280.12166666666661</v>
      </c>
      <c r="G15" s="22">
        <v>260.89774999999997</v>
      </c>
      <c r="H15" s="22">
        <v>239.20099999999999</v>
      </c>
      <c r="I15" s="27">
        <f t="shared" si="6"/>
        <v>-9.0240000000000578</v>
      </c>
      <c r="J15" s="28">
        <f t="shared" si="0"/>
        <v>-2.4930724963601412E-2</v>
      </c>
      <c r="K15" s="27">
        <f t="shared" si="1"/>
        <v>-12.69300000000004</v>
      </c>
      <c r="L15" s="28">
        <f t="shared" si="2"/>
        <v>-3.4715232802380647E-2</v>
      </c>
      <c r="M15" s="27">
        <f t="shared" si="3"/>
        <v>72.817333333333352</v>
      </c>
      <c r="N15" s="28">
        <f t="shared" si="4"/>
        <v>0.25994895075354174</v>
      </c>
      <c r="O15" s="39">
        <f t="shared" si="5"/>
        <v>352.93899999999996</v>
      </c>
      <c r="P15" s="42">
        <f t="shared" ca="1" si="7"/>
        <v>280.12166666666661</v>
      </c>
    </row>
    <row r="16" spans="1:24" s="21" customFormat="1" ht="17.100000000000001" customHeight="1">
      <c r="A16" s="20">
        <v>12</v>
      </c>
      <c r="B16" s="21" t="s">
        <v>13</v>
      </c>
      <c r="C16" s="22">
        <v>4252.1737499999999</v>
      </c>
      <c r="D16" s="22">
        <v>389.19399999999996</v>
      </c>
      <c r="E16" s="22">
        <v>337.64073760999997</v>
      </c>
      <c r="F16" s="22">
        <v>4677.3911249999992</v>
      </c>
      <c r="G16" s="22">
        <v>4730.5432968750001</v>
      </c>
      <c r="H16" s="22">
        <v>4889.9998125000002</v>
      </c>
      <c r="I16" s="27">
        <f t="shared" si="6"/>
        <v>-3914.5330123899998</v>
      </c>
      <c r="J16" s="28">
        <f t="shared" si="0"/>
        <v>-0.92059573350924329</v>
      </c>
      <c r="K16" s="27">
        <f t="shared" si="1"/>
        <v>-51.553262389999986</v>
      </c>
      <c r="L16" s="28">
        <f t="shared" si="2"/>
        <v>-0.13246160626833917</v>
      </c>
      <c r="M16" s="27">
        <f t="shared" si="3"/>
        <v>-4339.7503873899996</v>
      </c>
      <c r="N16" s="28">
        <f t="shared" si="4"/>
        <v>-0.92781430319022129</v>
      </c>
      <c r="O16" s="39">
        <f t="shared" si="5"/>
        <v>337.64073760999997</v>
      </c>
      <c r="P16" s="42">
        <f t="shared" ca="1" si="7"/>
        <v>4677.3911249999992</v>
      </c>
    </row>
    <row r="17" spans="1:16" s="21" customFormat="1" ht="17.100000000000001" customHeight="1">
      <c r="A17" s="20">
        <v>13</v>
      </c>
      <c r="B17" s="21" t="s">
        <v>14</v>
      </c>
      <c r="C17" s="22">
        <v>103.71600000000001</v>
      </c>
      <c r="D17" s="22">
        <v>68.13300000000001</v>
      </c>
      <c r="E17" s="22">
        <v>75.643999999999991</v>
      </c>
      <c r="F17" s="22">
        <v>88.603333333333339</v>
      </c>
      <c r="G17" s="22">
        <v>99.678750000000008</v>
      </c>
      <c r="H17" s="22">
        <v>132.90499999999997</v>
      </c>
      <c r="I17" s="27">
        <f t="shared" si="6"/>
        <v>-28.072000000000017</v>
      </c>
      <c r="J17" s="28">
        <f t="shared" si="0"/>
        <v>-0.27066219291141208</v>
      </c>
      <c r="K17" s="27">
        <f t="shared" si="1"/>
        <v>7.5109999999999815</v>
      </c>
      <c r="L17" s="28">
        <f t="shared" si="2"/>
        <v>0.11024026536333319</v>
      </c>
      <c r="M17" s="27">
        <f t="shared" si="3"/>
        <v>-12.959333333333348</v>
      </c>
      <c r="N17" s="28">
        <f t="shared" si="4"/>
        <v>-0.14626236785673993</v>
      </c>
      <c r="O17" s="39">
        <f t="shared" si="5"/>
        <v>75.643999999999991</v>
      </c>
      <c r="P17" s="42">
        <f t="shared" ca="1" si="7"/>
        <v>88.603333333333339</v>
      </c>
    </row>
    <row r="18" spans="1:16" s="21" customFormat="1" ht="17.100000000000001" customHeight="1">
      <c r="A18" s="20">
        <v>14</v>
      </c>
      <c r="B18" s="21" t="s">
        <v>15</v>
      </c>
      <c r="C18" s="22">
        <v>25.082000000000001</v>
      </c>
      <c r="D18" s="22">
        <v>6.8319999999999999</v>
      </c>
      <c r="E18" s="22">
        <v>33.171999999999997</v>
      </c>
      <c r="F18" s="22">
        <v>18.393466666666669</v>
      </c>
      <c r="G18" s="22">
        <v>20.69265</v>
      </c>
      <c r="H18" s="22">
        <v>27.590200000000003</v>
      </c>
      <c r="I18" s="27">
        <f t="shared" si="6"/>
        <v>8.0899999999999963</v>
      </c>
      <c r="J18" s="28">
        <f t="shared" si="0"/>
        <v>0.32254206203652008</v>
      </c>
      <c r="K18" s="27">
        <f t="shared" si="1"/>
        <v>26.339999999999996</v>
      </c>
      <c r="L18" s="28">
        <f t="shared" si="2"/>
        <v>3.8553864168618261</v>
      </c>
      <c r="M18" s="27">
        <f t="shared" si="3"/>
        <v>14.778533333333328</v>
      </c>
      <c r="N18" s="28">
        <f t="shared" si="4"/>
        <v>0.80346644823161817</v>
      </c>
      <c r="O18" s="39">
        <f t="shared" si="5"/>
        <v>33.171999999999997</v>
      </c>
      <c r="P18" s="42">
        <f t="shared" ca="1" si="7"/>
        <v>18.393466666666669</v>
      </c>
    </row>
    <row r="19" spans="1:16" s="21" customFormat="1" ht="17.100000000000001" customHeight="1">
      <c r="A19" s="20">
        <v>15</v>
      </c>
      <c r="B19" s="21" t="s">
        <v>16</v>
      </c>
      <c r="C19" s="22">
        <v>0.46765950483202856</v>
      </c>
      <c r="D19" s="22">
        <v>0.45019240133302296</v>
      </c>
      <c r="E19" s="22">
        <v>0.30679659430275508</v>
      </c>
      <c r="F19" s="22">
        <v>0.37312554501983897</v>
      </c>
      <c r="G19" s="22">
        <v>0.37277152167500527</v>
      </c>
      <c r="H19" s="22">
        <v>0.36997216594049387</v>
      </c>
      <c r="I19" s="27">
        <f t="shared" si="6"/>
        <v>-0.16086291052927348</v>
      </c>
      <c r="J19" s="28">
        <f t="shared" si="0"/>
        <v>-0.34397442769189812</v>
      </c>
      <c r="K19" s="27">
        <f t="shared" si="1"/>
        <v>-0.14339580703026789</v>
      </c>
      <c r="L19" s="28">
        <f t="shared" si="2"/>
        <v>-0.31852116252000667</v>
      </c>
      <c r="M19" s="27">
        <f t="shared" si="3"/>
        <v>-6.632895071708389E-2</v>
      </c>
      <c r="N19" s="28">
        <f t="shared" si="4"/>
        <v>-0.1777657724119564</v>
      </c>
      <c r="O19" s="39">
        <f t="shared" si="5"/>
        <v>0.30679659430275508</v>
      </c>
      <c r="P19" s="42">
        <f t="shared" ca="1" si="7"/>
        <v>0.37312554501983897</v>
      </c>
    </row>
    <row r="20" spans="1:16" s="21" customFormat="1" ht="17.100000000000001" customHeight="1">
      <c r="A20" s="20">
        <v>16</v>
      </c>
      <c r="B20" s="21" t="s">
        <v>17</v>
      </c>
      <c r="C20" s="22">
        <v>0.36029260368930105</v>
      </c>
      <c r="D20" s="22">
        <v>0.3032710583161099</v>
      </c>
      <c r="E20" s="22">
        <v>0.26046597949500777</v>
      </c>
      <c r="F20" s="22">
        <v>0.29487225093083114</v>
      </c>
      <c r="G20" s="22">
        <v>0.29182775642501518</v>
      </c>
      <c r="H20" s="22">
        <v>0.28158883475773244</v>
      </c>
      <c r="I20" s="27">
        <f t="shared" si="6"/>
        <v>-9.9826624194293279E-2</v>
      </c>
      <c r="J20" s="28">
        <f t="shared" si="0"/>
        <v>-0.27707097834397659</v>
      </c>
      <c r="K20" s="27">
        <f t="shared" si="1"/>
        <v>-4.2805078821102127E-2</v>
      </c>
      <c r="L20" s="28">
        <f t="shared" si="2"/>
        <v>-0.14114462177424433</v>
      </c>
      <c r="M20" s="27">
        <f t="shared" si="3"/>
        <v>-3.4406271435823366E-2</v>
      </c>
      <c r="N20" s="28">
        <f t="shared" si="4"/>
        <v>-0.11668195744839389</v>
      </c>
      <c r="O20" s="39">
        <f t="shared" si="5"/>
        <v>0.26046597949500777</v>
      </c>
      <c r="P20" s="42">
        <f t="shared" ca="1" si="7"/>
        <v>0.29487225093083114</v>
      </c>
    </row>
    <row r="21" spans="1:16" s="21" customFormat="1" ht="17.100000000000001" customHeight="1">
      <c r="A21" s="20">
        <v>17</v>
      </c>
      <c r="B21" s="21" t="s">
        <v>18</v>
      </c>
      <c r="C21" s="22">
        <v>1473.2370000000001</v>
      </c>
      <c r="D21" s="22">
        <v>1473.2370000000001</v>
      </c>
      <c r="E21" s="22">
        <v>0</v>
      </c>
      <c r="F21" s="22">
        <v>1080.3738000000001</v>
      </c>
      <c r="G21" s="22">
        <v>1215.4205250000002</v>
      </c>
      <c r="H21" s="22">
        <v>1620.5607000000002</v>
      </c>
      <c r="I21" s="27">
        <f t="shared" si="6"/>
        <v>-1473.2370000000001</v>
      </c>
      <c r="J21" s="28">
        <f t="shared" si="0"/>
        <v>-1</v>
      </c>
      <c r="K21" s="27">
        <f t="shared" si="1"/>
        <v>-1473.2370000000001</v>
      </c>
      <c r="L21" s="28">
        <f t="shared" si="2"/>
        <v>-1</v>
      </c>
      <c r="M21" s="27">
        <f t="shared" si="3"/>
        <v>-1080.3738000000001</v>
      </c>
      <c r="N21" s="28">
        <f t="shared" si="4"/>
        <v>-1</v>
      </c>
      <c r="O21" s="39">
        <f t="shared" si="5"/>
        <v>0</v>
      </c>
      <c r="P21" s="42">
        <f t="shared" ca="1" si="7"/>
        <v>1080.3738000000001</v>
      </c>
    </row>
    <row r="22" spans="1:16" s="21" customFormat="1" ht="17.100000000000001" customHeight="1">
      <c r="A22" s="20">
        <v>18</v>
      </c>
      <c r="B22" s="21" t="s">
        <v>19</v>
      </c>
      <c r="C22" s="22">
        <v>78.792000000000002</v>
      </c>
      <c r="D22" s="22">
        <v>76.043999999999997</v>
      </c>
      <c r="E22" s="22">
        <v>2.2519999999999998</v>
      </c>
      <c r="F22" s="22">
        <v>63.0336</v>
      </c>
      <c r="G22" s="22">
        <v>70.912800000000004</v>
      </c>
      <c r="H22" s="22">
        <v>94.550399999999996</v>
      </c>
      <c r="I22" s="27">
        <f t="shared" si="6"/>
        <v>-76.540000000000006</v>
      </c>
      <c r="J22" s="28">
        <f t="shared" si="0"/>
        <v>-0.97141841811351415</v>
      </c>
      <c r="K22" s="27">
        <f t="shared" si="1"/>
        <v>-73.792000000000002</v>
      </c>
      <c r="L22" s="28">
        <f t="shared" si="2"/>
        <v>-0.97038556625111783</v>
      </c>
      <c r="M22" s="27">
        <f t="shared" si="3"/>
        <v>-60.781599999999997</v>
      </c>
      <c r="N22" s="28">
        <f t="shared" si="4"/>
        <v>-0.96427302264189252</v>
      </c>
      <c r="O22" s="39">
        <f t="shared" si="5"/>
        <v>2.2519999999999998</v>
      </c>
      <c r="P22" s="42">
        <f t="shared" ca="1" si="7"/>
        <v>63.0336</v>
      </c>
    </row>
    <row r="23" spans="1:16" s="21" customFormat="1" ht="17.100000000000001" customHeight="1">
      <c r="A23" s="20">
        <v>19</v>
      </c>
      <c r="B23" s="21" t="s">
        <v>20</v>
      </c>
      <c r="C23" s="22">
        <v>128.208</v>
      </c>
      <c r="D23" s="22">
        <v>116.77300000000001</v>
      </c>
      <c r="E23" s="22">
        <v>137.208</v>
      </c>
      <c r="F23" s="22">
        <v>143.01933333333332</v>
      </c>
      <c r="G23" s="22">
        <v>146.40150000000003</v>
      </c>
      <c r="H23" s="22">
        <v>156.54799999999997</v>
      </c>
      <c r="I23" s="27">
        <f t="shared" si="6"/>
        <v>9</v>
      </c>
      <c r="J23" s="28">
        <f t="shared" si="0"/>
        <v>7.0198427555222764E-2</v>
      </c>
      <c r="K23" s="27">
        <f t="shared" si="1"/>
        <v>20.434999999999988</v>
      </c>
      <c r="L23" s="28">
        <f t="shared" si="2"/>
        <v>0.17499764500355378</v>
      </c>
      <c r="M23" s="27">
        <f t="shared" si="3"/>
        <v>-5.811333333333323</v>
      </c>
      <c r="N23" s="28">
        <f t="shared" si="4"/>
        <v>-4.0633201105677953E-2</v>
      </c>
      <c r="O23" s="39">
        <f t="shared" si="5"/>
        <v>137.208</v>
      </c>
      <c r="P23" s="42">
        <f t="shared" ca="1" si="7"/>
        <v>143.01933333333332</v>
      </c>
    </row>
    <row r="24" spans="1:16" s="21" customFormat="1" ht="17.100000000000001" customHeight="1">
      <c r="A24" s="20">
        <v>20</v>
      </c>
      <c r="B24" s="21" t="s">
        <v>21</v>
      </c>
      <c r="C24" s="22">
        <v>12.245999999999999</v>
      </c>
      <c r="D24" s="22">
        <v>11.138000000000002</v>
      </c>
      <c r="E24" s="22">
        <v>12.362</v>
      </c>
      <c r="F24" s="22">
        <v>10.612666666666668</v>
      </c>
      <c r="G24" s="22">
        <v>10.4085</v>
      </c>
      <c r="H24" s="22">
        <v>9.7959999999999994</v>
      </c>
      <c r="I24" s="27">
        <f t="shared" si="6"/>
        <v>0.11600000000000144</v>
      </c>
      <c r="J24" s="28">
        <f t="shared" si="0"/>
        <v>9.4724808100605466E-3</v>
      </c>
      <c r="K24" s="27">
        <f t="shared" si="1"/>
        <v>1.2239999999999984</v>
      </c>
      <c r="L24" s="28">
        <f t="shared" si="2"/>
        <v>0.10989405638355165</v>
      </c>
      <c r="M24" s="27">
        <f t="shared" si="3"/>
        <v>1.7493333333333325</v>
      </c>
      <c r="N24" s="28">
        <f t="shared" si="4"/>
        <v>0.16483447452729433</v>
      </c>
      <c r="O24" s="39">
        <f t="shared" si="5"/>
        <v>12.362</v>
      </c>
      <c r="P24" s="42">
        <f t="shared" ca="1" si="7"/>
        <v>10.612666666666668</v>
      </c>
    </row>
    <row r="25" spans="1:16" s="21" customFormat="1" ht="17.100000000000001" customHeight="1">
      <c r="A25" s="20">
        <v>21</v>
      </c>
      <c r="B25" s="21" t="s">
        <v>22</v>
      </c>
      <c r="C25" s="22">
        <v>5.0599999999999996</v>
      </c>
      <c r="D25" s="22">
        <v>5.1379999999999999</v>
      </c>
      <c r="E25" s="22">
        <v>4.75</v>
      </c>
      <c r="F25" s="22">
        <v>11.629333333333335</v>
      </c>
      <c r="G25" s="22">
        <v>12.450500000000002</v>
      </c>
      <c r="H25" s="22">
        <v>14.914000000000001</v>
      </c>
      <c r="I25" s="27">
        <f t="shared" si="6"/>
        <v>-0.30999999999999961</v>
      </c>
      <c r="J25" s="28">
        <f t="shared" si="0"/>
        <v>-6.1264822134387283E-2</v>
      </c>
      <c r="K25" s="27">
        <f t="shared" si="1"/>
        <v>-0.3879999999999999</v>
      </c>
      <c r="L25" s="28">
        <f t="shared" si="2"/>
        <v>-7.5515764889061879E-2</v>
      </c>
      <c r="M25" s="27">
        <f t="shared" si="3"/>
        <v>-6.8793333333333351</v>
      </c>
      <c r="N25" s="28">
        <f t="shared" si="4"/>
        <v>-0.59155010318734247</v>
      </c>
      <c r="O25" s="39">
        <f t="shared" si="5"/>
        <v>4.75</v>
      </c>
      <c r="P25" s="42">
        <f t="shared" ca="1" si="7"/>
        <v>11.629333333333335</v>
      </c>
    </row>
    <row r="26" spans="1:16" s="21" customFormat="1" ht="17.100000000000001" hidden="1" customHeight="1">
      <c r="A26" s="20">
        <v>22</v>
      </c>
      <c r="B26" s="21" t="s">
        <v>23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7">
        <f t="shared" si="6"/>
        <v>0</v>
      </c>
      <c r="J26" s="28">
        <f t="shared" si="0"/>
        <v>0</v>
      </c>
      <c r="K26" s="27">
        <f t="shared" si="1"/>
        <v>0</v>
      </c>
      <c r="L26" s="28">
        <f t="shared" si="2"/>
        <v>0</v>
      </c>
      <c r="M26" s="27">
        <f t="shared" si="3"/>
        <v>0</v>
      </c>
      <c r="N26" s="28">
        <f t="shared" si="4"/>
        <v>0</v>
      </c>
      <c r="O26" s="39">
        <f t="shared" si="5"/>
        <v>0</v>
      </c>
      <c r="P26" s="42">
        <f t="shared" ca="1" si="7"/>
        <v>0</v>
      </c>
    </row>
    <row r="27" spans="1:16" s="21" customFormat="1" ht="17.100000000000001" hidden="1" customHeight="1">
      <c r="A27" s="20">
        <v>23</v>
      </c>
      <c r="B27" s="21" t="s">
        <v>24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7">
        <f t="shared" si="6"/>
        <v>0</v>
      </c>
      <c r="J27" s="28">
        <f t="shared" si="0"/>
        <v>0</v>
      </c>
      <c r="K27" s="27">
        <f t="shared" si="1"/>
        <v>0</v>
      </c>
      <c r="L27" s="28">
        <f t="shared" si="2"/>
        <v>0</v>
      </c>
      <c r="M27" s="27">
        <f t="shared" si="3"/>
        <v>0</v>
      </c>
      <c r="N27" s="28">
        <f t="shared" si="4"/>
        <v>0</v>
      </c>
      <c r="O27" s="39">
        <f t="shared" si="5"/>
        <v>0</v>
      </c>
      <c r="P27" s="42">
        <f t="shared" ca="1" si="7"/>
        <v>0</v>
      </c>
    </row>
    <row r="28" spans="1:16" s="21" customFormat="1" ht="17.100000000000001" hidden="1" customHeight="1">
      <c r="A28" s="20">
        <v>24</v>
      </c>
      <c r="B28" s="21" t="s">
        <v>25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7">
        <f t="shared" si="6"/>
        <v>0</v>
      </c>
      <c r="J28" s="28">
        <f t="shared" si="0"/>
        <v>0</v>
      </c>
      <c r="K28" s="27">
        <f t="shared" si="1"/>
        <v>0</v>
      </c>
      <c r="L28" s="28">
        <f t="shared" si="2"/>
        <v>0</v>
      </c>
      <c r="M28" s="27">
        <f t="shared" si="3"/>
        <v>0</v>
      </c>
      <c r="N28" s="28">
        <f t="shared" si="4"/>
        <v>0</v>
      </c>
      <c r="O28" s="39">
        <f t="shared" si="5"/>
        <v>0</v>
      </c>
      <c r="P28" s="42">
        <f t="shared" ca="1" si="7"/>
        <v>0</v>
      </c>
    </row>
    <row r="29" spans="1:16" s="21" customFormat="1" ht="17.100000000000001" hidden="1" customHeight="1">
      <c r="A29" s="20">
        <v>25</v>
      </c>
      <c r="B29" s="21" t="s">
        <v>26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7">
        <f t="shared" si="6"/>
        <v>0</v>
      </c>
      <c r="J29" s="28">
        <f t="shared" si="0"/>
        <v>0</v>
      </c>
      <c r="K29" s="27">
        <f t="shared" si="1"/>
        <v>0</v>
      </c>
      <c r="L29" s="28">
        <f t="shared" si="2"/>
        <v>0</v>
      </c>
      <c r="M29" s="27">
        <f t="shared" si="3"/>
        <v>0</v>
      </c>
      <c r="N29" s="28">
        <f t="shared" si="4"/>
        <v>0</v>
      </c>
      <c r="O29" s="39">
        <f t="shared" si="5"/>
        <v>0</v>
      </c>
      <c r="P29" s="42">
        <f t="shared" ca="1" si="7"/>
        <v>0</v>
      </c>
    </row>
    <row r="30" spans="1:16" s="21" customFormat="1" ht="17.100000000000001" customHeight="1">
      <c r="A30" s="20">
        <v>26</v>
      </c>
      <c r="B30" s="21" t="s">
        <v>27</v>
      </c>
      <c r="C30" s="22">
        <v>560.92399999999998</v>
      </c>
      <c r="D30" s="22">
        <v>409.78899999999999</v>
      </c>
      <c r="E30" s="22">
        <v>345.67500000000001</v>
      </c>
      <c r="F30" s="22">
        <v>415.29262304999429</v>
      </c>
      <c r="G30" s="22">
        <v>469.80591138754562</v>
      </c>
      <c r="H30" s="22">
        <v>636.32481825229695</v>
      </c>
      <c r="I30" s="27">
        <f t="shared" si="6"/>
        <v>-215.24899999999997</v>
      </c>
      <c r="J30" s="28">
        <f t="shared" si="0"/>
        <v>-0.38374004321441046</v>
      </c>
      <c r="K30" s="27">
        <f t="shared" si="1"/>
        <v>-64.113999999999976</v>
      </c>
      <c r="L30" s="28">
        <f t="shared" si="2"/>
        <v>-0.15645612742167306</v>
      </c>
      <c r="M30" s="27">
        <f t="shared" si="3"/>
        <v>-69.617623049994279</v>
      </c>
      <c r="N30" s="28">
        <f t="shared" si="4"/>
        <v>-0.16763510639487925</v>
      </c>
      <c r="O30" s="39">
        <f t="shared" si="5"/>
        <v>345.67500000000001</v>
      </c>
      <c r="P30" s="42">
        <f t="shared" ca="1" si="7"/>
        <v>415.29262304999429</v>
      </c>
    </row>
    <row r="31" spans="1:16" s="21" customFormat="1" ht="17.100000000000001" customHeight="1">
      <c r="A31" s="20">
        <v>27</v>
      </c>
      <c r="B31" s="21" t="s">
        <v>28</v>
      </c>
      <c r="C31" s="22">
        <v>346.73</v>
      </c>
      <c r="D31" s="22">
        <v>271.05599999999998</v>
      </c>
      <c r="E31" s="22">
        <v>177.08499999999998</v>
      </c>
      <c r="F31" s="22">
        <v>222.14426695138889</v>
      </c>
      <c r="G31" s="22">
        <v>252.16047405374999</v>
      </c>
      <c r="H31" s="22">
        <v>345.20666033874994</v>
      </c>
      <c r="I31" s="27">
        <f t="shared" si="6"/>
        <v>-169.64500000000004</v>
      </c>
      <c r="J31" s="28">
        <f t="shared" si="0"/>
        <v>-0.48927119084013504</v>
      </c>
      <c r="K31" s="27">
        <f t="shared" si="1"/>
        <v>-93.971000000000004</v>
      </c>
      <c r="L31" s="28">
        <f t="shared" si="2"/>
        <v>-0.34668481789740868</v>
      </c>
      <c r="M31" s="27">
        <f t="shared" si="3"/>
        <v>-45.059266951388906</v>
      </c>
      <c r="N31" s="28">
        <f t="shared" si="4"/>
        <v>-0.20283785654143882</v>
      </c>
      <c r="O31" s="39">
        <f t="shared" si="5"/>
        <v>177.08499999999998</v>
      </c>
      <c r="P31" s="42">
        <f t="shared" ca="1" si="7"/>
        <v>222.14426695138889</v>
      </c>
    </row>
    <row r="32" spans="1:16" s="21" customFormat="1" ht="17.100000000000001" customHeight="1">
      <c r="A32" s="20">
        <v>28</v>
      </c>
      <c r="B32" s="21" t="s">
        <v>29</v>
      </c>
      <c r="C32" s="22">
        <v>158.91</v>
      </c>
      <c r="D32" s="22">
        <v>107.09499999999998</v>
      </c>
      <c r="E32" s="22">
        <v>95.575999999999993</v>
      </c>
      <c r="F32" s="22">
        <v>115.26666666666668</v>
      </c>
      <c r="G32" s="22">
        <v>129.67500000000004</v>
      </c>
      <c r="H32" s="22">
        <v>172.9</v>
      </c>
      <c r="I32" s="27">
        <f t="shared" si="6"/>
        <v>-63.334000000000003</v>
      </c>
      <c r="J32" s="28">
        <f t="shared" si="0"/>
        <v>-0.39855263985903971</v>
      </c>
      <c r="K32" s="27">
        <f t="shared" si="1"/>
        <v>-11.518999999999991</v>
      </c>
      <c r="L32" s="28">
        <f t="shared" si="2"/>
        <v>-0.10755870955693536</v>
      </c>
      <c r="M32" s="27">
        <f t="shared" si="3"/>
        <v>-19.690666666666687</v>
      </c>
      <c r="N32" s="28">
        <f t="shared" si="4"/>
        <v>-0.17082706766917308</v>
      </c>
      <c r="O32" s="39">
        <f t="shared" si="5"/>
        <v>95.575999999999993</v>
      </c>
      <c r="P32" s="42">
        <f t="shared" ca="1" si="7"/>
        <v>115.26666666666668</v>
      </c>
    </row>
    <row r="33" spans="1:16" s="21" customFormat="1" ht="17.100000000000001" customHeight="1">
      <c r="A33" s="20">
        <v>29</v>
      </c>
      <c r="B33" s="21" t="s">
        <v>30</v>
      </c>
      <c r="C33" s="22">
        <v>81.796000000000006</v>
      </c>
      <c r="D33" s="22">
        <v>44.839999999999996</v>
      </c>
      <c r="E33" s="22">
        <v>40.643000000000001</v>
      </c>
      <c r="F33" s="22">
        <v>52.534600000000005</v>
      </c>
      <c r="G33" s="22">
        <v>59.101424999999999</v>
      </c>
      <c r="H33" s="22">
        <v>78.801899999999989</v>
      </c>
      <c r="I33" s="27">
        <f t="shared" si="6"/>
        <v>-41.153000000000006</v>
      </c>
      <c r="J33" s="28">
        <f t="shared" si="0"/>
        <v>-0.50311751185877063</v>
      </c>
      <c r="K33" s="27">
        <f t="shared" si="1"/>
        <v>-4.1969999999999956</v>
      </c>
      <c r="L33" s="28">
        <f t="shared" si="2"/>
        <v>-9.359946476360384E-2</v>
      </c>
      <c r="M33" s="27">
        <f t="shared" si="3"/>
        <v>-11.891600000000004</v>
      </c>
      <c r="N33" s="28">
        <f t="shared" si="4"/>
        <v>-0.2263574863042643</v>
      </c>
      <c r="O33" s="39">
        <f t="shared" si="5"/>
        <v>40.643000000000001</v>
      </c>
      <c r="P33" s="42">
        <f t="shared" ca="1" si="7"/>
        <v>52.534600000000005</v>
      </c>
    </row>
  </sheetData>
  <mergeCells count="1">
    <mergeCell ref="O3:P3"/>
  </mergeCells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Dashboard</vt:lpstr>
      <vt:lpstr>data</vt:lpstr>
      <vt:lpstr>Dashboard!Afdrukbereik</vt:lpstr>
      <vt:lpstr>data!Afdrukbereik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Installation Manager</cp:lastModifiedBy>
  <cp:lastPrinted>2015-11-01T20:20:46Z</cp:lastPrinted>
  <dcterms:created xsi:type="dcterms:W3CDTF">2015-09-15T08:10:46Z</dcterms:created>
  <dcterms:modified xsi:type="dcterms:W3CDTF">2015-11-01T20:26:02Z</dcterms:modified>
</cp:coreProperties>
</file>