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iekie_Rekenaars\"/>
    </mc:Choice>
  </mc:AlternateContent>
  <bookViews>
    <workbookView xWindow="0" yWindow="0" windowWidth="20490" windowHeight="7755"/>
  </bookViews>
  <sheets>
    <sheet name="Dashboard" sheetId="9" r:id="rId1"/>
    <sheet name="Financial" sheetId="5" r:id="rId2"/>
    <sheet name="Waterfall_Dep" sheetId="8" r:id="rId3"/>
    <sheet name="Waterfall_Fin" sheetId="10" r:id="rId4"/>
    <sheet name="data" sheetId="1" r:id="rId5"/>
  </sheets>
  <externalReferences>
    <externalReference r:id="rId6"/>
    <externalReference r:id="rId7"/>
  </externalReferences>
  <definedNames>
    <definedName name="__IntlFixup" hidden="1">TRUE</definedName>
    <definedName name="__SHR1" localSheetId="1">#REF!</definedName>
    <definedName name="__SHR1" localSheetId="2">#REF!</definedName>
    <definedName name="__SHR1" localSheetId="3">#REF!</definedName>
    <definedName name="__SHR1">#REF!</definedName>
    <definedName name="__SHR2" localSheetId="1">#REF!</definedName>
    <definedName name="__SHR2" localSheetId="2">#REF!</definedName>
    <definedName name="__SHR2" localSheetId="3">#REF!</definedName>
    <definedName name="__SHR2">#REF!</definedName>
    <definedName name="__tax1" localSheetId="1">#REF!</definedName>
    <definedName name="__tax1" localSheetId="2">#REF!</definedName>
    <definedName name="__tax1" localSheetId="3">#REF!</definedName>
    <definedName name="__tax1">#REF!</definedName>
    <definedName name="__tax2" localSheetId="1">#REF!</definedName>
    <definedName name="__tax2" localSheetId="2">#REF!</definedName>
    <definedName name="__tax2" localSheetId="3">#REF!</definedName>
    <definedName name="__tax2">#REF!</definedName>
    <definedName name="__tax3" localSheetId="1">#REF!</definedName>
    <definedName name="__tax3" localSheetId="2">#REF!</definedName>
    <definedName name="__tax3" localSheetId="3">#REF!</definedName>
    <definedName name="__tax3">#REF!</definedName>
    <definedName name="__tax4" localSheetId="1">#REF!</definedName>
    <definedName name="__tax4" localSheetId="2">#REF!</definedName>
    <definedName name="__tax4" localSheetId="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 localSheetId="1">#REF!</definedName>
    <definedName name="_SHR1" localSheetId="2">#REF!</definedName>
    <definedName name="_SHR1" localSheetId="3">#REF!</definedName>
    <definedName name="_SHR1">#REF!</definedName>
    <definedName name="_SHR2" localSheetId="1">#REF!</definedName>
    <definedName name="_SHR2" localSheetId="2">#REF!</definedName>
    <definedName name="_SHR2" localSheetId="3">#REF!</definedName>
    <definedName name="_SHR2">#REF!</definedName>
    <definedName name="_tax1" localSheetId="1">#REF!</definedName>
    <definedName name="_tax1" localSheetId="2">#REF!</definedName>
    <definedName name="_tax1" localSheetId="3">#REF!</definedName>
    <definedName name="_tax1">#REF!</definedName>
    <definedName name="_tax2" localSheetId="1">#REF!</definedName>
    <definedName name="_tax2" localSheetId="2">#REF!</definedName>
    <definedName name="_tax2" localSheetId="3">#REF!</definedName>
    <definedName name="_tax2">#REF!</definedName>
    <definedName name="_tax3" localSheetId="1">#REF!</definedName>
    <definedName name="_tax3" localSheetId="2">#REF!</definedName>
    <definedName name="_tax3" localSheetId="3">#REF!</definedName>
    <definedName name="_tax3">#REF!</definedName>
    <definedName name="_tax4" localSheetId="1">#REF!</definedName>
    <definedName name="_tax4" localSheetId="2">#REF!</definedName>
    <definedName name="_tax4" localSheetId="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 localSheetId="1">#REF!</definedName>
    <definedName name="boxes" localSheetId="2">#REF!</definedName>
    <definedName name="boxes" localSheetId="3">#REF!</definedName>
    <definedName name="boxes">#REF!</definedName>
    <definedName name="button_area_1" localSheetId="1">#REF!</definedName>
    <definedName name="button_area_1" localSheetId="2">#REF!</definedName>
    <definedName name="button_area_1" localSheetId="3">#REF!</definedName>
    <definedName name="button_area_1">#REF!</definedName>
    <definedName name="C_" localSheetId="1">'[1]Profit-Loss'!#REF!</definedName>
    <definedName name="C_" localSheetId="2">'[1]Profit-Loss'!#REF!</definedName>
    <definedName name="C_" localSheetId="3">'[1]Profit-Loss'!#REF!</definedName>
    <definedName name="C_">'[1]Profit-Loss'!#REF!</definedName>
    <definedName name="CC" localSheetId="1">#REF!</definedName>
    <definedName name="CC" localSheetId="2">#REF!</definedName>
    <definedName name="CC" localSheetId="3">#REF!</definedName>
    <definedName name="CC">#REF!</definedName>
    <definedName name="CCT" localSheetId="1">#REF!</definedName>
    <definedName name="CCT" localSheetId="2">#REF!</definedName>
    <definedName name="CCT" localSheetId="3">#REF!</definedName>
    <definedName name="CCT">#REF!</definedName>
    <definedName name="CDB" localSheetId="1">#REF!</definedName>
    <definedName name="CDB" localSheetId="2">#REF!</definedName>
    <definedName name="CDB" localSheetId="3">#REF!</definedName>
    <definedName name="CDB">#REF!</definedName>
    <definedName name="celltips_area" localSheetId="1">#REF!</definedName>
    <definedName name="celltips_area" localSheetId="2">#REF!</definedName>
    <definedName name="celltips_area" localSheetId="3">#REF!</definedName>
    <definedName name="celltips_area">#REF!</definedName>
    <definedName name="classified">[2]classified!$A$1:$J$61</definedName>
    <definedName name="COSTFUN" localSheetId="1">[2]COSTFUN!#REF!</definedName>
    <definedName name="COSTFUN" localSheetId="2">[2]COSTFUN!#REF!</definedName>
    <definedName name="COSTFUN" localSheetId="3">[2]COSTFUN!#REF!</definedName>
    <definedName name="COSTFUN">[2]COSTFUN!#REF!</definedName>
    <definedName name="CS" localSheetId="1">#REF!</definedName>
    <definedName name="CS" localSheetId="2">#REF!</definedName>
    <definedName name="CS" localSheetId="3">#REF!</definedName>
    <definedName name="CS">#REF!</definedName>
    <definedName name="data1" localSheetId="1">#REF!</definedName>
    <definedName name="data1" localSheetId="2">#REF!</definedName>
    <definedName name="data1" localSheetId="3">#REF!</definedName>
    <definedName name="data1">#REF!</definedName>
    <definedName name="data10" localSheetId="1">#REF!</definedName>
    <definedName name="data10" localSheetId="2">#REF!</definedName>
    <definedName name="data10" localSheetId="3">#REF!</definedName>
    <definedName name="data1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>#REF!</definedName>
    <definedName name="data14" localSheetId="1">#REF!</definedName>
    <definedName name="data14" localSheetId="2">#REF!</definedName>
    <definedName name="data14" localSheetId="3">#REF!</definedName>
    <definedName name="data14">#REF!</definedName>
    <definedName name="data15" localSheetId="1">#REF!</definedName>
    <definedName name="data15" localSheetId="2">#REF!</definedName>
    <definedName name="data15" localSheetId="3">#REF!</definedName>
    <definedName name="data15">#REF!</definedName>
    <definedName name="data16" localSheetId="1">#REF!</definedName>
    <definedName name="data16" localSheetId="2">#REF!</definedName>
    <definedName name="data16" localSheetId="3">#REF!</definedName>
    <definedName name="data16">#REF!</definedName>
    <definedName name="data17" localSheetId="1">#REF!</definedName>
    <definedName name="data17" localSheetId="2">#REF!</definedName>
    <definedName name="data17" localSheetId="3">#REF!</definedName>
    <definedName name="data17">#REF!</definedName>
    <definedName name="data18" localSheetId="1">#REF!</definedName>
    <definedName name="data18" localSheetId="2">#REF!</definedName>
    <definedName name="data18" localSheetId="3">#REF!</definedName>
    <definedName name="data18">#REF!</definedName>
    <definedName name="data19" localSheetId="1">#REF!</definedName>
    <definedName name="data19" localSheetId="2">#REF!</definedName>
    <definedName name="data19" localSheetId="3">#REF!</definedName>
    <definedName name="data19">#REF!</definedName>
    <definedName name="data2" localSheetId="1">#REF!</definedName>
    <definedName name="data2" localSheetId="2">#REF!</definedName>
    <definedName name="data2" localSheetId="3">#REF!</definedName>
    <definedName name="data2">#REF!</definedName>
    <definedName name="data20" localSheetId="1">#REF!</definedName>
    <definedName name="data20" localSheetId="2">#REF!</definedName>
    <definedName name="data20" localSheetId="3">#REF!</definedName>
    <definedName name="data20">#REF!</definedName>
    <definedName name="data21" localSheetId="1">#REF!</definedName>
    <definedName name="data21" localSheetId="2">#REF!</definedName>
    <definedName name="data21" localSheetId="3">#REF!</definedName>
    <definedName name="data21">#REF!</definedName>
    <definedName name="data22" localSheetId="1">#REF!</definedName>
    <definedName name="data22" localSheetId="2">#REF!</definedName>
    <definedName name="data22" localSheetId="3">#REF!</definedName>
    <definedName name="data22">#REF!</definedName>
    <definedName name="data23" localSheetId="1">#REF!</definedName>
    <definedName name="data23" localSheetId="2">#REF!</definedName>
    <definedName name="data23" localSheetId="3">#REF!</definedName>
    <definedName name="data23">#REF!</definedName>
    <definedName name="data24" localSheetId="1">#REF!</definedName>
    <definedName name="data24" localSheetId="2">#REF!</definedName>
    <definedName name="data24" localSheetId="3">#REF!</definedName>
    <definedName name="data24">#REF!</definedName>
    <definedName name="data25" localSheetId="1">#REF!</definedName>
    <definedName name="data25" localSheetId="2">#REF!</definedName>
    <definedName name="data25" localSheetId="3">#REF!</definedName>
    <definedName name="data25">#REF!</definedName>
    <definedName name="data26" localSheetId="1">#REF!</definedName>
    <definedName name="data26" localSheetId="2">#REF!</definedName>
    <definedName name="data26" localSheetId="3">#REF!</definedName>
    <definedName name="data26">#REF!</definedName>
    <definedName name="data27" localSheetId="1">#REF!</definedName>
    <definedName name="data27" localSheetId="2">#REF!</definedName>
    <definedName name="data27" localSheetId="3">#REF!</definedName>
    <definedName name="data27">#REF!</definedName>
    <definedName name="data28" localSheetId="1">#REF!</definedName>
    <definedName name="data28" localSheetId="2">#REF!</definedName>
    <definedName name="data28" localSheetId="3">#REF!</definedName>
    <definedName name="data28">#REF!</definedName>
    <definedName name="data29" localSheetId="1">#REF!</definedName>
    <definedName name="data29" localSheetId="2">#REF!</definedName>
    <definedName name="data29" localSheetId="3">#REF!</definedName>
    <definedName name="data29">#REF!</definedName>
    <definedName name="data3" localSheetId="1">#REF!</definedName>
    <definedName name="data3" localSheetId="2">#REF!</definedName>
    <definedName name="data3" localSheetId="3">#REF!</definedName>
    <definedName name="data3">#REF!</definedName>
    <definedName name="data30" localSheetId="1">#REF!</definedName>
    <definedName name="data30" localSheetId="2">#REF!</definedName>
    <definedName name="data30" localSheetId="3">#REF!</definedName>
    <definedName name="data30">#REF!</definedName>
    <definedName name="data31" localSheetId="1">#REF!</definedName>
    <definedName name="data31" localSheetId="2">#REF!</definedName>
    <definedName name="data31" localSheetId="3">#REF!</definedName>
    <definedName name="data31">#REF!</definedName>
    <definedName name="data32" localSheetId="1">#REF!</definedName>
    <definedName name="data32" localSheetId="2">#REF!</definedName>
    <definedName name="data32" localSheetId="3">#REF!</definedName>
    <definedName name="data32">#REF!</definedName>
    <definedName name="data33" localSheetId="1">#REF!</definedName>
    <definedName name="data33" localSheetId="2">#REF!</definedName>
    <definedName name="data33" localSheetId="3">#REF!</definedName>
    <definedName name="data33">#REF!</definedName>
    <definedName name="data34" localSheetId="1">#REF!</definedName>
    <definedName name="data34" localSheetId="2">#REF!</definedName>
    <definedName name="data34" localSheetId="3">#REF!</definedName>
    <definedName name="data34">#REF!</definedName>
    <definedName name="data35" localSheetId="1">#REF!</definedName>
    <definedName name="data35" localSheetId="2">#REF!</definedName>
    <definedName name="data35" localSheetId="3">#REF!</definedName>
    <definedName name="data35">#REF!</definedName>
    <definedName name="data36" localSheetId="1">#REF!</definedName>
    <definedName name="data36" localSheetId="2">#REF!</definedName>
    <definedName name="data36" localSheetId="3">#REF!</definedName>
    <definedName name="data36">#REF!</definedName>
    <definedName name="data37" localSheetId="1">#REF!</definedName>
    <definedName name="data37" localSheetId="2">#REF!</definedName>
    <definedName name="data37" localSheetId="3">#REF!</definedName>
    <definedName name="data37">#REF!</definedName>
    <definedName name="data38" localSheetId="1">#REF!</definedName>
    <definedName name="data38" localSheetId="2">#REF!</definedName>
    <definedName name="data38" localSheetId="3">#REF!</definedName>
    <definedName name="data38">#REF!</definedName>
    <definedName name="data39" localSheetId="1">#REF!</definedName>
    <definedName name="data39" localSheetId="2">#REF!</definedName>
    <definedName name="data39" localSheetId="3">#REF!</definedName>
    <definedName name="data39">#REF!</definedName>
    <definedName name="data4" localSheetId="1">#REF!</definedName>
    <definedName name="data4" localSheetId="2">#REF!</definedName>
    <definedName name="data4" localSheetId="3">#REF!</definedName>
    <definedName name="data4">#REF!</definedName>
    <definedName name="data40" localSheetId="1">#REF!</definedName>
    <definedName name="data40" localSheetId="2">#REF!</definedName>
    <definedName name="data40" localSheetId="3">#REF!</definedName>
    <definedName name="data40">#REF!</definedName>
    <definedName name="data41" localSheetId="1">#REF!</definedName>
    <definedName name="data41" localSheetId="2">#REF!</definedName>
    <definedName name="data41" localSheetId="3">#REF!</definedName>
    <definedName name="data41">#REF!</definedName>
    <definedName name="data42" localSheetId="1">#REF!</definedName>
    <definedName name="data42" localSheetId="2">#REF!</definedName>
    <definedName name="data42" localSheetId="3">#REF!</definedName>
    <definedName name="data42">#REF!</definedName>
    <definedName name="data43" localSheetId="1">#REF!</definedName>
    <definedName name="data43" localSheetId="2">#REF!</definedName>
    <definedName name="data43" localSheetId="3">#REF!</definedName>
    <definedName name="data43">#REF!</definedName>
    <definedName name="data44" localSheetId="1">#REF!</definedName>
    <definedName name="data44" localSheetId="2">#REF!</definedName>
    <definedName name="data44" localSheetId="3">#REF!</definedName>
    <definedName name="data44">#REF!</definedName>
    <definedName name="data45" localSheetId="1">#REF!</definedName>
    <definedName name="data45" localSheetId="2">#REF!</definedName>
    <definedName name="data45" localSheetId="3">#REF!</definedName>
    <definedName name="data45">#REF!</definedName>
    <definedName name="data46" localSheetId="1">#REF!</definedName>
    <definedName name="data46" localSheetId="2">#REF!</definedName>
    <definedName name="data46" localSheetId="3">#REF!</definedName>
    <definedName name="data46">#REF!</definedName>
    <definedName name="data47" localSheetId="1">#REF!</definedName>
    <definedName name="data47" localSheetId="2">#REF!</definedName>
    <definedName name="data47" localSheetId="3">#REF!</definedName>
    <definedName name="data47">#REF!</definedName>
    <definedName name="data48" localSheetId="1">#REF!</definedName>
    <definedName name="data48" localSheetId="2">#REF!</definedName>
    <definedName name="data48" localSheetId="3">#REF!</definedName>
    <definedName name="data48">#REF!</definedName>
    <definedName name="data49" localSheetId="1">#REF!</definedName>
    <definedName name="data49" localSheetId="2">#REF!</definedName>
    <definedName name="data49" localSheetId="3">#REF!</definedName>
    <definedName name="data49">#REF!</definedName>
    <definedName name="data5" localSheetId="1">#REF!</definedName>
    <definedName name="data5" localSheetId="2">#REF!</definedName>
    <definedName name="data5" localSheetId="3">#REF!</definedName>
    <definedName name="data5">#REF!</definedName>
    <definedName name="data50" localSheetId="1">#REF!</definedName>
    <definedName name="data50" localSheetId="2">#REF!</definedName>
    <definedName name="data50" localSheetId="3">#REF!</definedName>
    <definedName name="data50">#REF!</definedName>
    <definedName name="data51" localSheetId="1">#REF!</definedName>
    <definedName name="data51" localSheetId="2">#REF!</definedName>
    <definedName name="data51" localSheetId="3">#REF!</definedName>
    <definedName name="data51">#REF!</definedName>
    <definedName name="data52" localSheetId="1">#REF!</definedName>
    <definedName name="data52" localSheetId="2">#REF!</definedName>
    <definedName name="data52" localSheetId="3">#REF!</definedName>
    <definedName name="data52">#REF!</definedName>
    <definedName name="data53" localSheetId="1">#REF!</definedName>
    <definedName name="data53" localSheetId="2">#REF!</definedName>
    <definedName name="data53" localSheetId="3">#REF!</definedName>
    <definedName name="data53">#REF!</definedName>
    <definedName name="data54" localSheetId="1">#REF!</definedName>
    <definedName name="data54" localSheetId="2">#REF!</definedName>
    <definedName name="data54" localSheetId="3">#REF!</definedName>
    <definedName name="data54">#REF!</definedName>
    <definedName name="data55" localSheetId="1">#REF!</definedName>
    <definedName name="data55" localSheetId="2">#REF!</definedName>
    <definedName name="data55" localSheetId="3">#REF!</definedName>
    <definedName name="data55">#REF!</definedName>
    <definedName name="data56" localSheetId="1">#REF!</definedName>
    <definedName name="data56" localSheetId="2">#REF!</definedName>
    <definedName name="data56" localSheetId="3">#REF!</definedName>
    <definedName name="data56">#REF!</definedName>
    <definedName name="data57" localSheetId="1">#REF!</definedName>
    <definedName name="data57" localSheetId="2">#REF!</definedName>
    <definedName name="data57" localSheetId="3">#REF!</definedName>
    <definedName name="data57">#REF!</definedName>
    <definedName name="data58" localSheetId="1">#REF!</definedName>
    <definedName name="data58" localSheetId="2">#REF!</definedName>
    <definedName name="data58" localSheetId="3">#REF!</definedName>
    <definedName name="data58">#REF!</definedName>
    <definedName name="data59" localSheetId="1">#REF!</definedName>
    <definedName name="data59" localSheetId="2">#REF!</definedName>
    <definedName name="data59" localSheetId="3">#REF!</definedName>
    <definedName name="data59">#REF!</definedName>
    <definedName name="data6" localSheetId="1">#REF!</definedName>
    <definedName name="data6" localSheetId="2">#REF!</definedName>
    <definedName name="data6" localSheetId="3">#REF!</definedName>
    <definedName name="data6">#REF!</definedName>
    <definedName name="data60" localSheetId="1">#REF!</definedName>
    <definedName name="data60" localSheetId="2">#REF!</definedName>
    <definedName name="data60" localSheetId="3">#REF!</definedName>
    <definedName name="data60">#REF!</definedName>
    <definedName name="data61" localSheetId="1">#REF!</definedName>
    <definedName name="data61" localSheetId="2">#REF!</definedName>
    <definedName name="data61" localSheetId="3">#REF!</definedName>
    <definedName name="data61">#REF!</definedName>
    <definedName name="data62" localSheetId="1">#REF!</definedName>
    <definedName name="data62" localSheetId="2">#REF!</definedName>
    <definedName name="data62" localSheetId="3">#REF!</definedName>
    <definedName name="data62">#REF!</definedName>
    <definedName name="data63" localSheetId="1">#REF!</definedName>
    <definedName name="data63" localSheetId="2">#REF!</definedName>
    <definedName name="data63" localSheetId="3">#REF!</definedName>
    <definedName name="data63">#REF!</definedName>
    <definedName name="data64" localSheetId="1">#REF!</definedName>
    <definedName name="data64" localSheetId="2">#REF!</definedName>
    <definedName name="data64" localSheetId="3">#REF!</definedName>
    <definedName name="data64">#REF!</definedName>
    <definedName name="data65" localSheetId="1">#REF!</definedName>
    <definedName name="data65" localSheetId="2">#REF!</definedName>
    <definedName name="data65" localSheetId="3">#REF!</definedName>
    <definedName name="data65">#REF!</definedName>
    <definedName name="data66" localSheetId="1">#REF!</definedName>
    <definedName name="data66" localSheetId="2">#REF!</definedName>
    <definedName name="data66" localSheetId="3">#REF!</definedName>
    <definedName name="data66">#REF!</definedName>
    <definedName name="data67" localSheetId="1">#REF!</definedName>
    <definedName name="data67" localSheetId="2">#REF!</definedName>
    <definedName name="data67" localSheetId="3">#REF!</definedName>
    <definedName name="data67">#REF!</definedName>
    <definedName name="data68" localSheetId="1">#REF!</definedName>
    <definedName name="data68" localSheetId="2">#REF!</definedName>
    <definedName name="data68" localSheetId="3">#REF!</definedName>
    <definedName name="data68">#REF!</definedName>
    <definedName name="data69" localSheetId="1">#REF!</definedName>
    <definedName name="data69" localSheetId="2">#REF!</definedName>
    <definedName name="data69" localSheetId="3">#REF!</definedName>
    <definedName name="data69">#REF!</definedName>
    <definedName name="data7" localSheetId="1">#REF!</definedName>
    <definedName name="data7" localSheetId="2">#REF!</definedName>
    <definedName name="data7" localSheetId="3">#REF!</definedName>
    <definedName name="data7">#REF!</definedName>
    <definedName name="data70" localSheetId="1">#REF!</definedName>
    <definedName name="data70" localSheetId="2">#REF!</definedName>
    <definedName name="data70" localSheetId="3">#REF!</definedName>
    <definedName name="data70">#REF!</definedName>
    <definedName name="data8" localSheetId="1">#REF!</definedName>
    <definedName name="data8" localSheetId="2">#REF!</definedName>
    <definedName name="data8" localSheetId="3">#REF!</definedName>
    <definedName name="data8">#REF!</definedName>
    <definedName name="data9" localSheetId="1">#REF!</definedName>
    <definedName name="data9" localSheetId="2">#REF!</definedName>
    <definedName name="data9" localSheetId="3">#REF!</definedName>
    <definedName name="data9">#REF!</definedName>
    <definedName name="Database48" localSheetId="1">#REF!</definedName>
    <definedName name="Database48" localSheetId="2">#REF!</definedName>
    <definedName name="Database48" localSheetId="3">#REF!</definedName>
    <definedName name="Database48">#REF!</definedName>
    <definedName name="dflt1" localSheetId="1">#REF!</definedName>
    <definedName name="dflt1" localSheetId="2">#REF!</definedName>
    <definedName name="dflt1" localSheetId="3">#REF!</definedName>
    <definedName name="dflt1">#REF!</definedName>
    <definedName name="dflt2" localSheetId="1">#REF!</definedName>
    <definedName name="dflt2" localSheetId="2">#REF!</definedName>
    <definedName name="dflt2" localSheetId="3">#REF!</definedName>
    <definedName name="dflt2">#REF!</definedName>
    <definedName name="dflt3" localSheetId="1">#REF!</definedName>
    <definedName name="dflt3" localSheetId="2">#REF!</definedName>
    <definedName name="dflt3" localSheetId="3">#REF!</definedName>
    <definedName name="dflt3">#REF!</definedName>
    <definedName name="dflt4" localSheetId="1">#REF!</definedName>
    <definedName name="dflt4" localSheetId="2">#REF!</definedName>
    <definedName name="dflt4" localSheetId="3">#REF!</definedName>
    <definedName name="dflt4">#REF!</definedName>
    <definedName name="dflt5" localSheetId="1">#REF!</definedName>
    <definedName name="dflt5" localSheetId="2">#REF!</definedName>
    <definedName name="dflt5" localSheetId="3">#REF!</definedName>
    <definedName name="dflt5">#REF!</definedName>
    <definedName name="dflt6" localSheetId="1">#REF!</definedName>
    <definedName name="dflt6" localSheetId="2">#REF!</definedName>
    <definedName name="dflt6" localSheetId="3">#REF!</definedName>
    <definedName name="dflt6">#REF!</definedName>
    <definedName name="dflt7" localSheetId="1">#REF!</definedName>
    <definedName name="dflt7" localSheetId="2">#REF!</definedName>
    <definedName name="dflt7" localSheetId="3">#REF!</definedName>
    <definedName name="dflt7">#REF!</definedName>
    <definedName name="display_area_1" localSheetId="1">#REF!</definedName>
    <definedName name="display_area_1" localSheetId="2">#REF!</definedName>
    <definedName name="display_area_1" localSheetId="3">#REF!</definedName>
    <definedName name="display_area_1">#REF!</definedName>
    <definedName name="display_area_2" localSheetId="1">#REF!</definedName>
    <definedName name="display_area_2" localSheetId="2">#REF!</definedName>
    <definedName name="display_area_2" localSheetId="3">#REF!</definedName>
    <definedName name="display_area_2">#REF!</definedName>
    <definedName name="EX" localSheetId="1">#REF!</definedName>
    <definedName name="EX" localSheetId="2">#REF!</definedName>
    <definedName name="EX" localSheetId="3">#REF!</definedName>
    <definedName name="EX">#REF!</definedName>
    <definedName name="EXPORTS" localSheetId="1">[2]exports!#REF!</definedName>
    <definedName name="EXPORTS" localSheetId="2">[2]exports!#REF!</definedName>
    <definedName name="EXPORTS" localSheetId="3">[2]exports!#REF!</definedName>
    <definedName name="EXPORTS">[2]exports!#REF!</definedName>
    <definedName name="FCDEPOSIT" localSheetId="1">[2]fcdeposit!#REF!</definedName>
    <definedName name="FCDEPOSIT" localSheetId="2">[2]fcdeposit!#REF!</definedName>
    <definedName name="FCDEPOSIT" localSheetId="3">[2]fcdeposit!#REF!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 localSheetId="1">[2]hremitt!#REF!</definedName>
    <definedName name="HREMITT" localSheetId="2">[2]hremitt!#REF!</definedName>
    <definedName name="HREMITT" localSheetId="3">[2]hremitt!#REF!</definedName>
    <definedName name="HREMITT">[2]hremitt!#REF!</definedName>
    <definedName name="IMPORTS" localSheetId="1">[2]imports!#REF!</definedName>
    <definedName name="IMPORTS" localSheetId="2">[2]imports!#REF!</definedName>
    <definedName name="IMPORTS" localSheetId="3">[2]imports!#REF!</definedName>
    <definedName name="IMPORTS">[2]imports!#REF!</definedName>
    <definedName name="INT" localSheetId="1">[2]int!#REF!</definedName>
    <definedName name="INT" localSheetId="2">[2]int!#REF!</definedName>
    <definedName name="INT" localSheetId="3">[2]int!#REF!</definedName>
    <definedName name="INT">[2]int!#REF!</definedName>
    <definedName name="LOC" localSheetId="1">#REF!</definedName>
    <definedName name="LOC" localSheetId="2">#REF!</definedName>
    <definedName name="LOC" localSheetId="3">#REF!</definedName>
    <definedName name="LOC">#REF!</definedName>
    <definedName name="LTR" localSheetId="1">#REF!</definedName>
    <definedName name="LTR" localSheetId="2">#REF!</definedName>
    <definedName name="LTR" localSheetId="3">#REF!</definedName>
    <definedName name="LTR">#REF!</definedName>
    <definedName name="nfbincome">[2]nfbincome!$A$1:$J$61</definedName>
    <definedName name="NO" localSheetId="1">#REF!</definedName>
    <definedName name="NO" localSheetId="2">#REF!</definedName>
    <definedName name="NO" localSheetId="3">#REF!</definedName>
    <definedName name="NO">#REF!</definedName>
    <definedName name="NS" localSheetId="1">#REF!</definedName>
    <definedName name="NS" localSheetId="2">#REF!</definedName>
    <definedName name="NS" localSheetId="3">#REF!</definedName>
    <definedName name="NS">#REF!</definedName>
    <definedName name="_xlnm.Print_Area" localSheetId="4">data!$B$2:$N$33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>#REF!</definedName>
    <definedName name="profitloss">[2]profitloss!$A$1:$J$61</definedName>
    <definedName name="PRTCSOLD" localSheetId="1">[2]prtcsold!#REF!</definedName>
    <definedName name="PRTCSOLD" localSheetId="2">[2]prtcsold!#REF!</definedName>
    <definedName name="PRTCSOLD" localSheetId="3">[2]prtcsold!#REF!</definedName>
    <definedName name="PRTCSOLD">[2]prtcsold!#REF!</definedName>
    <definedName name="SS" localSheetId="1">#REF!</definedName>
    <definedName name="SS" localSheetId="2">#REF!</definedName>
    <definedName name="SS" localSheetId="3">#REF!</definedName>
    <definedName name="SS">#REF!</definedName>
    <definedName name="TOT" localSheetId="1">#REF!</definedName>
    <definedName name="TOT" localSheetId="2">#REF!</definedName>
    <definedName name="TOT" localSheetId="3">#REF!</definedName>
    <definedName name="TOT">#REF!</definedName>
    <definedName name="vital1" localSheetId="1">#REF!</definedName>
    <definedName name="vital1" localSheetId="2">#REF!</definedName>
    <definedName name="vital1" localSheetId="3">#REF!</definedName>
    <definedName name="vital1">#REF!</definedName>
    <definedName name="vital2" localSheetId="1">#REF!</definedName>
    <definedName name="vital2" localSheetId="2">#REF!</definedName>
    <definedName name="vital2" localSheetId="3">#REF!</definedName>
    <definedName name="vital2">#REF!</definedName>
    <definedName name="vital4" localSheetId="1">#REF!</definedName>
    <definedName name="vital4" localSheetId="2">#REF!</definedName>
    <definedName name="vital4" localSheetId="3">#REF!</definedName>
    <definedName name="vital4">#REF!</definedName>
    <definedName name="vital5" localSheetId="1">#REF!</definedName>
    <definedName name="vital5" localSheetId="2">#REF!</definedName>
    <definedName name="vital5" localSheetId="3">#REF!</definedName>
    <definedName name="vital5">#REF!</definedName>
    <definedName name="vital6" localSheetId="1">#REF!</definedName>
    <definedName name="vital6" localSheetId="2">#REF!</definedName>
    <definedName name="vital6" localSheetId="3">#REF!</definedName>
    <definedName name="vital6">#REF!</definedName>
    <definedName name="vital8" localSheetId="1">#REF!</definedName>
    <definedName name="vital8" localSheetId="2">#REF!</definedName>
    <definedName name="vital8" localSheetId="3">#REF!</definedName>
    <definedName name="vital8">#REF!</definedName>
    <definedName name="vital9" localSheetId="1">#REF!</definedName>
    <definedName name="vital9" localSheetId="2">#REF!</definedName>
    <definedName name="vital9" localSheetId="3">#REF!</definedName>
    <definedName name="vital9">#REF!</definedName>
  </definedNames>
  <calcPr calcId="152511"/>
</workbook>
</file>

<file path=xl/calcChain.xml><?xml version="1.0" encoding="utf-8"?>
<calcChain xmlns="http://schemas.openxmlformats.org/spreadsheetml/2006/main">
  <c r="AE9" i="10" l="1"/>
  <c r="V8" i="10"/>
  <c r="AE8" i="10"/>
  <c r="AF8" i="10" s="1"/>
  <c r="AG8" i="10"/>
  <c r="AE8" i="8"/>
  <c r="T8" i="10"/>
  <c r="U8" i="10" s="1"/>
  <c r="V9" i="10"/>
  <c r="U9" i="10"/>
  <c r="AG12" i="10"/>
  <c r="AF12" i="10"/>
  <c r="AE12" i="10"/>
  <c r="AI11" i="10"/>
  <c r="AH11" i="10"/>
  <c r="AG11" i="10"/>
  <c r="AF11" i="10"/>
  <c r="AE11" i="10"/>
  <c r="AD11" i="10"/>
  <c r="AC11" i="10"/>
  <c r="V12" i="10"/>
  <c r="U12" i="10"/>
  <c r="T12" i="10"/>
  <c r="X11" i="10"/>
  <c r="W11" i="10"/>
  <c r="V11" i="10"/>
  <c r="U11" i="10"/>
  <c r="T11" i="10"/>
  <c r="S11" i="10"/>
  <c r="R11" i="10"/>
  <c r="AC7" i="8"/>
  <c r="AD7" i="8"/>
  <c r="AE7" i="8"/>
  <c r="AF7" i="8"/>
  <c r="AG7" i="8"/>
  <c r="AH7" i="8"/>
  <c r="AI7" i="8"/>
  <c r="AC11" i="8"/>
  <c r="AD11" i="8"/>
  <c r="AE11" i="8"/>
  <c r="AF11" i="8"/>
  <c r="AF9" i="8" s="1"/>
  <c r="AG11" i="8"/>
  <c r="AH11" i="8"/>
  <c r="AI11" i="8"/>
  <c r="T10" i="10"/>
  <c r="L36" i="10"/>
  <c r="M36" i="10" s="1"/>
  <c r="J36" i="10"/>
  <c r="K36" i="10" s="1"/>
  <c r="H36" i="10"/>
  <c r="I36" i="10" s="1"/>
  <c r="L35" i="10"/>
  <c r="M35" i="10" s="1"/>
  <c r="J35" i="10"/>
  <c r="K35" i="10" s="1"/>
  <c r="H35" i="10"/>
  <c r="I35" i="10" s="1"/>
  <c r="L34" i="10"/>
  <c r="M34" i="10" s="1"/>
  <c r="J34" i="10"/>
  <c r="K34" i="10" s="1"/>
  <c r="H34" i="10"/>
  <c r="I34" i="10" s="1"/>
  <c r="L33" i="10"/>
  <c r="M33" i="10" s="1"/>
  <c r="J33" i="10"/>
  <c r="K33" i="10" s="1"/>
  <c r="H33" i="10"/>
  <c r="I33" i="10" s="1"/>
  <c r="L32" i="10"/>
  <c r="M32" i="10" s="1"/>
  <c r="J32" i="10"/>
  <c r="K32" i="10" s="1"/>
  <c r="H32" i="10"/>
  <c r="I32" i="10" s="1"/>
  <c r="L31" i="10"/>
  <c r="M31" i="10" s="1"/>
  <c r="J31" i="10"/>
  <c r="K31" i="10" s="1"/>
  <c r="H31" i="10"/>
  <c r="I31" i="10" s="1"/>
  <c r="L30" i="10"/>
  <c r="M30" i="10" s="1"/>
  <c r="J30" i="10"/>
  <c r="K30" i="10" s="1"/>
  <c r="H30" i="10"/>
  <c r="I30" i="10" s="1"/>
  <c r="L29" i="10"/>
  <c r="M29" i="10" s="1"/>
  <c r="J29" i="10"/>
  <c r="K29" i="10" s="1"/>
  <c r="H29" i="10"/>
  <c r="I29" i="10" s="1"/>
  <c r="L28" i="10"/>
  <c r="M28" i="10" s="1"/>
  <c r="J28" i="10"/>
  <c r="K28" i="10" s="1"/>
  <c r="H28" i="10"/>
  <c r="I28" i="10" s="1"/>
  <c r="L27" i="10"/>
  <c r="M27" i="10" s="1"/>
  <c r="J27" i="10"/>
  <c r="K27" i="10" s="1"/>
  <c r="H27" i="10"/>
  <c r="I27" i="10" s="1"/>
  <c r="L26" i="10"/>
  <c r="M26" i="10" s="1"/>
  <c r="J26" i="10"/>
  <c r="K26" i="10" s="1"/>
  <c r="H26" i="10"/>
  <c r="I26" i="10" s="1"/>
  <c r="L25" i="10"/>
  <c r="M25" i="10" s="1"/>
  <c r="J25" i="10"/>
  <c r="K25" i="10" s="1"/>
  <c r="H25" i="10"/>
  <c r="I25" i="10" s="1"/>
  <c r="L24" i="10"/>
  <c r="M24" i="10" s="1"/>
  <c r="J24" i="10"/>
  <c r="K24" i="10" s="1"/>
  <c r="H24" i="10"/>
  <c r="I24" i="10" s="1"/>
  <c r="L23" i="10"/>
  <c r="M23" i="10" s="1"/>
  <c r="J23" i="10"/>
  <c r="K23" i="10" s="1"/>
  <c r="H23" i="10"/>
  <c r="I23" i="10" s="1"/>
  <c r="L22" i="10"/>
  <c r="M22" i="10" s="1"/>
  <c r="J22" i="10"/>
  <c r="K22" i="10" s="1"/>
  <c r="H22" i="10"/>
  <c r="I22" i="10" s="1"/>
  <c r="L21" i="10"/>
  <c r="M21" i="10" s="1"/>
  <c r="J21" i="10"/>
  <c r="K21" i="10" s="1"/>
  <c r="H21" i="10"/>
  <c r="I21" i="10" s="1"/>
  <c r="L20" i="10"/>
  <c r="M20" i="10" s="1"/>
  <c r="J20" i="10"/>
  <c r="K20" i="10" s="1"/>
  <c r="H20" i="10"/>
  <c r="I20" i="10" s="1"/>
  <c r="L19" i="10"/>
  <c r="M19" i="10" s="1"/>
  <c r="J19" i="10"/>
  <c r="K19" i="10" s="1"/>
  <c r="H19" i="10"/>
  <c r="I19" i="10" s="1"/>
  <c r="L18" i="10"/>
  <c r="M18" i="10" s="1"/>
  <c r="J18" i="10"/>
  <c r="K18" i="10" s="1"/>
  <c r="H18" i="10"/>
  <c r="I18" i="10" s="1"/>
  <c r="L17" i="10"/>
  <c r="M17" i="10" s="1"/>
  <c r="J17" i="10"/>
  <c r="K17" i="10" s="1"/>
  <c r="H17" i="10"/>
  <c r="I17" i="10" s="1"/>
  <c r="L16" i="10"/>
  <c r="M16" i="10" s="1"/>
  <c r="J16" i="10"/>
  <c r="K16" i="10" s="1"/>
  <c r="H16" i="10"/>
  <c r="I16" i="10" s="1"/>
  <c r="L15" i="10"/>
  <c r="M15" i="10" s="1"/>
  <c r="J15" i="10"/>
  <c r="K15" i="10" s="1"/>
  <c r="H15" i="10"/>
  <c r="I15" i="10" s="1"/>
  <c r="L14" i="10"/>
  <c r="M14" i="10" s="1"/>
  <c r="J14" i="10"/>
  <c r="K14" i="10" s="1"/>
  <c r="H14" i="10"/>
  <c r="I14" i="10" s="1"/>
  <c r="L13" i="10"/>
  <c r="M13" i="10" s="1"/>
  <c r="J13" i="10"/>
  <c r="K13" i="10" s="1"/>
  <c r="H13" i="10"/>
  <c r="I13" i="10" s="1"/>
  <c r="L12" i="10"/>
  <c r="M12" i="10" s="1"/>
  <c r="J12" i="10"/>
  <c r="K12" i="10" s="1"/>
  <c r="H12" i="10"/>
  <c r="I12" i="10" s="1"/>
  <c r="L11" i="10"/>
  <c r="M11" i="10" s="1"/>
  <c r="J11" i="10"/>
  <c r="K11" i="10" s="1"/>
  <c r="H11" i="10"/>
  <c r="I11" i="10" s="1"/>
  <c r="L10" i="10"/>
  <c r="M10" i="10" s="1"/>
  <c r="J10" i="10"/>
  <c r="K10" i="10" s="1"/>
  <c r="H10" i="10"/>
  <c r="I10" i="10" s="1"/>
  <c r="AF9" i="10"/>
  <c r="L9" i="10"/>
  <c r="M9" i="10" s="1"/>
  <c r="J9" i="10"/>
  <c r="K9" i="10" s="1"/>
  <c r="H9" i="10"/>
  <c r="I9" i="10" s="1"/>
  <c r="M8" i="10"/>
  <c r="L8" i="10"/>
  <c r="K8" i="10"/>
  <c r="J8" i="10"/>
  <c r="I8" i="10"/>
  <c r="H8" i="10"/>
  <c r="AI7" i="10"/>
  <c r="AH7" i="10"/>
  <c r="AG7" i="10"/>
  <c r="AF7" i="10"/>
  <c r="AE7" i="10"/>
  <c r="AD7" i="10"/>
  <c r="AC7" i="10"/>
  <c r="H6" i="10"/>
  <c r="AG9" i="8" l="1"/>
  <c r="AG8" i="8"/>
  <c r="AG10" i="10"/>
  <c r="AE9" i="8"/>
  <c r="AE10" i="8"/>
  <c r="AF8" i="8" s="1"/>
  <c r="T9" i="10"/>
  <c r="AF10" i="10"/>
  <c r="H8" i="8" l="1"/>
  <c r="I8" i="8" s="1"/>
  <c r="V12" i="8" s="1"/>
  <c r="J8" i="8"/>
  <c r="L8" i="8"/>
  <c r="M8" i="8" s="1"/>
  <c r="U12" i="8" s="1"/>
  <c r="H9" i="8"/>
  <c r="I9" i="8" s="1"/>
  <c r="J9" i="8"/>
  <c r="K9" i="8" s="1"/>
  <c r="L9" i="8"/>
  <c r="M9" i="8" s="1"/>
  <c r="AF12" i="8" s="1"/>
  <c r="H10" i="8"/>
  <c r="I10" i="8" s="1"/>
  <c r="J10" i="8"/>
  <c r="K10" i="8" s="1"/>
  <c r="L10" i="8"/>
  <c r="M10" i="8" s="1"/>
  <c r="H11" i="8"/>
  <c r="I11" i="8" s="1"/>
  <c r="J11" i="8"/>
  <c r="K11" i="8" s="1"/>
  <c r="L11" i="8"/>
  <c r="M11" i="8" s="1"/>
  <c r="H12" i="8"/>
  <c r="I12" i="8" s="1"/>
  <c r="J12" i="8"/>
  <c r="K12" i="8" s="1"/>
  <c r="L12" i="8"/>
  <c r="M12" i="8" s="1"/>
  <c r="H13" i="8"/>
  <c r="I13" i="8" s="1"/>
  <c r="J13" i="8"/>
  <c r="K13" i="8" s="1"/>
  <c r="L13" i="8"/>
  <c r="M13" i="8" s="1"/>
  <c r="X11" i="8"/>
  <c r="W11" i="8"/>
  <c r="V11" i="8"/>
  <c r="U11" i="8"/>
  <c r="T11" i="8"/>
  <c r="S11" i="8"/>
  <c r="T8" i="8" s="1"/>
  <c r="R11" i="8"/>
  <c r="U10" i="8" l="1"/>
  <c r="V10" i="8"/>
  <c r="AE12" i="8"/>
  <c r="AG12" i="8"/>
  <c r="T10" i="8"/>
  <c r="K8" i="8"/>
  <c r="T12" i="8" s="1"/>
  <c r="U8" i="8"/>
  <c r="T9" i="8"/>
  <c r="V8" i="8"/>
  <c r="L36" i="8"/>
  <c r="J36" i="8"/>
  <c r="H36" i="8"/>
  <c r="I36" i="8" s="1"/>
  <c r="L35" i="8"/>
  <c r="J35" i="8"/>
  <c r="H35" i="8"/>
  <c r="I35" i="8" s="1"/>
  <c r="L34" i="8"/>
  <c r="J34" i="8"/>
  <c r="H34" i="8"/>
  <c r="I34" i="8" s="1"/>
  <c r="L33" i="8"/>
  <c r="J33" i="8"/>
  <c r="H33" i="8"/>
  <c r="I33" i="8" s="1"/>
  <c r="L32" i="8"/>
  <c r="J32" i="8"/>
  <c r="H32" i="8"/>
  <c r="I32" i="8" s="1"/>
  <c r="L31" i="8"/>
  <c r="J31" i="8"/>
  <c r="H31" i="8"/>
  <c r="I31" i="8" s="1"/>
  <c r="L30" i="8"/>
  <c r="J30" i="8"/>
  <c r="H30" i="8"/>
  <c r="I30" i="8" s="1"/>
  <c r="L29" i="8"/>
  <c r="J29" i="8"/>
  <c r="H29" i="8"/>
  <c r="I29" i="8" s="1"/>
  <c r="L28" i="8"/>
  <c r="J28" i="8"/>
  <c r="H28" i="8"/>
  <c r="I28" i="8" s="1"/>
  <c r="L27" i="8"/>
  <c r="J27" i="8"/>
  <c r="H27" i="8"/>
  <c r="I27" i="8" s="1"/>
  <c r="L26" i="8"/>
  <c r="J26" i="8"/>
  <c r="H26" i="8"/>
  <c r="I26" i="8" s="1"/>
  <c r="L25" i="8"/>
  <c r="J25" i="8"/>
  <c r="H25" i="8"/>
  <c r="I25" i="8" s="1"/>
  <c r="L24" i="8"/>
  <c r="J24" i="8"/>
  <c r="H24" i="8"/>
  <c r="I24" i="8" s="1"/>
  <c r="L23" i="8"/>
  <c r="J23" i="8"/>
  <c r="H23" i="8"/>
  <c r="I23" i="8" s="1"/>
  <c r="L22" i="8"/>
  <c r="J22" i="8"/>
  <c r="H22" i="8"/>
  <c r="I22" i="8" s="1"/>
  <c r="L21" i="8"/>
  <c r="J21" i="8"/>
  <c r="H21" i="8"/>
  <c r="I21" i="8" s="1"/>
  <c r="L20" i="8"/>
  <c r="J20" i="8"/>
  <c r="H20" i="8"/>
  <c r="I20" i="8" s="1"/>
  <c r="L19" i="8"/>
  <c r="J19" i="8"/>
  <c r="H19" i="8"/>
  <c r="I19" i="8" s="1"/>
  <c r="L18" i="8"/>
  <c r="J18" i="8"/>
  <c r="H18" i="8"/>
  <c r="I18" i="8" s="1"/>
  <c r="L17" i="8"/>
  <c r="J17" i="8"/>
  <c r="H17" i="8"/>
  <c r="I17" i="8" s="1"/>
  <c r="L16" i="8"/>
  <c r="J16" i="8"/>
  <c r="H16" i="8"/>
  <c r="I16" i="8" s="1"/>
  <c r="L15" i="8"/>
  <c r="J15" i="8"/>
  <c r="H15" i="8"/>
  <c r="I15" i="8" s="1"/>
  <c r="L14" i="8"/>
  <c r="J14" i="8"/>
  <c r="H14" i="8"/>
  <c r="I14" i="8" s="1"/>
  <c r="H6" i="8"/>
  <c r="D69" i="5"/>
  <c r="E69" i="5"/>
  <c r="F69" i="5"/>
  <c r="G69" i="5"/>
  <c r="D70" i="5"/>
  <c r="E70" i="5"/>
  <c r="F70" i="5"/>
  <c r="G70" i="5"/>
  <c r="D71" i="5"/>
  <c r="E71" i="5"/>
  <c r="F71" i="5"/>
  <c r="G71" i="5"/>
  <c r="C70" i="5"/>
  <c r="C71" i="5"/>
  <c r="C69" i="5"/>
  <c r="B70" i="5"/>
  <c r="B71" i="5"/>
  <c r="B69" i="5"/>
  <c r="D66" i="5"/>
  <c r="E66" i="5"/>
  <c r="F66" i="5"/>
  <c r="G66" i="5"/>
  <c r="D67" i="5"/>
  <c r="E67" i="5"/>
  <c r="F67" i="5"/>
  <c r="G67" i="5"/>
  <c r="D68" i="5"/>
  <c r="E68" i="5"/>
  <c r="F68" i="5"/>
  <c r="G68" i="5"/>
  <c r="C68" i="5"/>
  <c r="C67" i="5"/>
  <c r="C66" i="5"/>
  <c r="D41" i="5"/>
  <c r="E41" i="5"/>
  <c r="F41" i="5"/>
  <c r="G41" i="5"/>
  <c r="C41" i="5"/>
  <c r="D42" i="5"/>
  <c r="E42" i="5"/>
  <c r="F42" i="5"/>
  <c r="G42" i="5"/>
  <c r="F44" i="5"/>
  <c r="D43" i="5"/>
  <c r="E43" i="5"/>
  <c r="F43" i="5"/>
  <c r="G43" i="5"/>
  <c r="C43" i="5"/>
  <c r="C42" i="5"/>
  <c r="D38" i="5"/>
  <c r="D44" i="5" s="1"/>
  <c r="E38" i="5"/>
  <c r="E44" i="5" s="1"/>
  <c r="F38" i="5"/>
  <c r="G38" i="5"/>
  <c r="G44" i="5" s="1"/>
  <c r="N38" i="5"/>
  <c r="D39" i="5"/>
  <c r="E39" i="5"/>
  <c r="F39" i="5"/>
  <c r="G39" i="5"/>
  <c r="N39" i="5"/>
  <c r="C39" i="5"/>
  <c r="C38" i="5"/>
  <c r="C44" i="5" s="1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10" i="5"/>
  <c r="X8" i="5"/>
  <c r="X9" i="5"/>
  <c r="AF11" i="5" s="1"/>
  <c r="R9" i="5"/>
  <c r="AG11" i="5" s="1"/>
  <c r="R10" i="5"/>
  <c r="R11" i="5"/>
  <c r="R12" i="5"/>
  <c r="R13" i="5"/>
  <c r="AC7" i="5"/>
  <c r="AD11" i="5"/>
  <c r="AD9" i="5" s="1"/>
  <c r="AC11" i="5"/>
  <c r="AC10" i="5" s="1"/>
  <c r="Y36" i="5"/>
  <c r="W36" i="5"/>
  <c r="R36" i="5"/>
  <c r="L36" i="5"/>
  <c r="M36" i="5" s="1"/>
  <c r="J36" i="5"/>
  <c r="T36" i="5" s="1"/>
  <c r="H36" i="5"/>
  <c r="I36" i="5" s="1"/>
  <c r="Y35" i="5"/>
  <c r="W35" i="5"/>
  <c r="R35" i="5"/>
  <c r="L35" i="5"/>
  <c r="M35" i="5" s="1"/>
  <c r="J35" i="5"/>
  <c r="T35" i="5" s="1"/>
  <c r="H35" i="5"/>
  <c r="I35" i="5" s="1"/>
  <c r="Y34" i="5"/>
  <c r="W34" i="5"/>
  <c r="R34" i="5"/>
  <c r="L34" i="5"/>
  <c r="V34" i="5" s="1"/>
  <c r="J34" i="5"/>
  <c r="T34" i="5" s="1"/>
  <c r="H34" i="5"/>
  <c r="I34" i="5" s="1"/>
  <c r="Y33" i="5"/>
  <c r="W33" i="5"/>
  <c r="R33" i="5"/>
  <c r="L33" i="5"/>
  <c r="V33" i="5" s="1"/>
  <c r="J33" i="5"/>
  <c r="T33" i="5" s="1"/>
  <c r="H33" i="5"/>
  <c r="I33" i="5" s="1"/>
  <c r="Y32" i="5"/>
  <c r="W32" i="5"/>
  <c r="R32" i="5"/>
  <c r="L32" i="5"/>
  <c r="V32" i="5" s="1"/>
  <c r="J32" i="5"/>
  <c r="T32" i="5" s="1"/>
  <c r="H32" i="5"/>
  <c r="I32" i="5" s="1"/>
  <c r="Y31" i="5"/>
  <c r="W31" i="5"/>
  <c r="R31" i="5"/>
  <c r="L31" i="5"/>
  <c r="M31" i="5" s="1"/>
  <c r="J31" i="5"/>
  <c r="T31" i="5" s="1"/>
  <c r="H31" i="5"/>
  <c r="I31" i="5" s="1"/>
  <c r="Y30" i="5"/>
  <c r="W30" i="5"/>
  <c r="R30" i="5"/>
  <c r="L30" i="5"/>
  <c r="V30" i="5" s="1"/>
  <c r="J30" i="5"/>
  <c r="T30" i="5" s="1"/>
  <c r="H30" i="5"/>
  <c r="I30" i="5" s="1"/>
  <c r="Y29" i="5"/>
  <c r="W29" i="5"/>
  <c r="R29" i="5"/>
  <c r="L29" i="5"/>
  <c r="V29" i="5" s="1"/>
  <c r="J29" i="5"/>
  <c r="T29" i="5" s="1"/>
  <c r="H29" i="5"/>
  <c r="I29" i="5" s="1"/>
  <c r="Y28" i="5"/>
  <c r="W28" i="5"/>
  <c r="R28" i="5"/>
  <c r="L28" i="5"/>
  <c r="M28" i="5" s="1"/>
  <c r="J28" i="5"/>
  <c r="T28" i="5" s="1"/>
  <c r="H28" i="5"/>
  <c r="I28" i="5" s="1"/>
  <c r="Y27" i="5"/>
  <c r="W27" i="5"/>
  <c r="R27" i="5"/>
  <c r="L27" i="5"/>
  <c r="V27" i="5" s="1"/>
  <c r="J27" i="5"/>
  <c r="T27" i="5" s="1"/>
  <c r="H27" i="5"/>
  <c r="I27" i="5" s="1"/>
  <c r="Y26" i="5"/>
  <c r="W26" i="5"/>
  <c r="R26" i="5"/>
  <c r="L26" i="5"/>
  <c r="V26" i="5" s="1"/>
  <c r="K26" i="5"/>
  <c r="J26" i="5"/>
  <c r="T26" i="5" s="1"/>
  <c r="H26" i="5"/>
  <c r="I26" i="5" s="1"/>
  <c r="Y25" i="5"/>
  <c r="W25" i="5"/>
  <c r="R25" i="5"/>
  <c r="L25" i="5"/>
  <c r="V25" i="5" s="1"/>
  <c r="J25" i="5"/>
  <c r="T25" i="5" s="1"/>
  <c r="H25" i="5"/>
  <c r="I25" i="5" s="1"/>
  <c r="Y24" i="5"/>
  <c r="W24" i="5"/>
  <c r="R24" i="5"/>
  <c r="L24" i="5"/>
  <c r="V24" i="5" s="1"/>
  <c r="J24" i="5"/>
  <c r="T24" i="5" s="1"/>
  <c r="H24" i="5"/>
  <c r="I24" i="5" s="1"/>
  <c r="Y23" i="5"/>
  <c r="W23" i="5"/>
  <c r="R23" i="5"/>
  <c r="L23" i="5"/>
  <c r="V23" i="5" s="1"/>
  <c r="J23" i="5"/>
  <c r="T23" i="5" s="1"/>
  <c r="H23" i="5"/>
  <c r="I23" i="5" s="1"/>
  <c r="Y22" i="5"/>
  <c r="W22" i="5"/>
  <c r="R22" i="5"/>
  <c r="L22" i="5"/>
  <c r="V22" i="5" s="1"/>
  <c r="K22" i="5"/>
  <c r="J22" i="5"/>
  <c r="T22" i="5" s="1"/>
  <c r="H22" i="5"/>
  <c r="I22" i="5" s="1"/>
  <c r="Y21" i="5"/>
  <c r="W21" i="5"/>
  <c r="R21" i="5"/>
  <c r="L21" i="5"/>
  <c r="M21" i="5" s="1"/>
  <c r="J21" i="5"/>
  <c r="T21" i="5" s="1"/>
  <c r="H21" i="5"/>
  <c r="I21" i="5" s="1"/>
  <c r="Y20" i="5"/>
  <c r="W20" i="5"/>
  <c r="R20" i="5"/>
  <c r="L20" i="5"/>
  <c r="V20" i="5" s="1"/>
  <c r="J20" i="5"/>
  <c r="T20" i="5" s="1"/>
  <c r="H20" i="5"/>
  <c r="I20" i="5" s="1"/>
  <c r="Y19" i="5"/>
  <c r="W19" i="5"/>
  <c r="R19" i="5"/>
  <c r="L19" i="5"/>
  <c r="V19" i="5" s="1"/>
  <c r="J19" i="5"/>
  <c r="T19" i="5" s="1"/>
  <c r="H19" i="5"/>
  <c r="I19" i="5" s="1"/>
  <c r="Y18" i="5"/>
  <c r="W18" i="5"/>
  <c r="R18" i="5"/>
  <c r="L18" i="5"/>
  <c r="V18" i="5" s="1"/>
  <c r="J18" i="5"/>
  <c r="T18" i="5" s="1"/>
  <c r="H18" i="5"/>
  <c r="I18" i="5" s="1"/>
  <c r="Y17" i="5"/>
  <c r="W17" i="5"/>
  <c r="R17" i="5"/>
  <c r="L17" i="5"/>
  <c r="V17" i="5" s="1"/>
  <c r="J17" i="5"/>
  <c r="T17" i="5" s="1"/>
  <c r="H17" i="5"/>
  <c r="I17" i="5" s="1"/>
  <c r="Y16" i="5"/>
  <c r="W16" i="5"/>
  <c r="R16" i="5"/>
  <c r="L16" i="5"/>
  <c r="V16" i="5" s="1"/>
  <c r="J16" i="5"/>
  <c r="T16" i="5" s="1"/>
  <c r="H16" i="5"/>
  <c r="I16" i="5" s="1"/>
  <c r="Y15" i="5"/>
  <c r="W15" i="5"/>
  <c r="R15" i="5"/>
  <c r="L15" i="5"/>
  <c r="V15" i="5" s="1"/>
  <c r="J15" i="5"/>
  <c r="T15" i="5" s="1"/>
  <c r="H15" i="5"/>
  <c r="I15" i="5" s="1"/>
  <c r="Y14" i="5"/>
  <c r="W14" i="5"/>
  <c r="R14" i="5"/>
  <c r="L14" i="5"/>
  <c r="M14" i="5" s="1"/>
  <c r="J14" i="5"/>
  <c r="T14" i="5" s="1"/>
  <c r="H14" i="5"/>
  <c r="I14" i="5" s="1"/>
  <c r="Y13" i="5"/>
  <c r="W13" i="5"/>
  <c r="L13" i="5"/>
  <c r="V13" i="5" s="1"/>
  <c r="K13" i="5"/>
  <c r="J13" i="5"/>
  <c r="T13" i="5" s="1"/>
  <c r="H13" i="5"/>
  <c r="I13" i="5" s="1"/>
  <c r="Y12" i="5"/>
  <c r="W12" i="5"/>
  <c r="L12" i="5"/>
  <c r="V12" i="5" s="1"/>
  <c r="J12" i="5"/>
  <c r="T12" i="5" s="1"/>
  <c r="H12" i="5"/>
  <c r="I12" i="5" s="1"/>
  <c r="Y11" i="5"/>
  <c r="W11" i="5"/>
  <c r="L11" i="5"/>
  <c r="V11" i="5" s="1"/>
  <c r="J11" i="5"/>
  <c r="T11" i="5" s="1"/>
  <c r="H11" i="5"/>
  <c r="I11" i="5" s="1"/>
  <c r="Y10" i="5"/>
  <c r="W10" i="5"/>
  <c r="L10" i="5"/>
  <c r="V10" i="5" s="1"/>
  <c r="J10" i="5"/>
  <c r="T10" i="5" s="1"/>
  <c r="H10" i="5"/>
  <c r="I10" i="5" s="1"/>
  <c r="Y9" i="5"/>
  <c r="AH11" i="5" s="1"/>
  <c r="W9" i="5"/>
  <c r="AE11" i="5" s="1"/>
  <c r="L9" i="5"/>
  <c r="V9" i="5" s="1"/>
  <c r="J9" i="5"/>
  <c r="T9" i="5" s="1"/>
  <c r="H9" i="5"/>
  <c r="I9" i="5" s="1"/>
  <c r="Y8" i="5"/>
  <c r="W8" i="5"/>
  <c r="R8" i="5"/>
  <c r="L8" i="5"/>
  <c r="M8" i="5" s="1"/>
  <c r="J8" i="5"/>
  <c r="T8" i="5" s="1"/>
  <c r="H8" i="5"/>
  <c r="I8" i="5" s="1"/>
  <c r="AE7" i="5"/>
  <c r="AD7" i="5"/>
  <c r="Y7" i="5"/>
  <c r="AH7" i="5" s="1"/>
  <c r="X7" i="5"/>
  <c r="AF7" i="5" s="1"/>
  <c r="R7" i="5"/>
  <c r="AG7" i="5" s="1"/>
  <c r="H6" i="5"/>
  <c r="AB5" i="5"/>
  <c r="M16" i="8" l="1"/>
  <c r="M20" i="8"/>
  <c r="M15" i="8"/>
  <c r="M19" i="8"/>
  <c r="M27" i="8"/>
  <c r="K34" i="8"/>
  <c r="K23" i="8"/>
  <c r="M14" i="8"/>
  <c r="M22" i="8"/>
  <c r="M26" i="8"/>
  <c r="M30" i="8"/>
  <c r="K15" i="8"/>
  <c r="K19" i="8"/>
  <c r="K27" i="8"/>
  <c r="M36" i="8"/>
  <c r="K16" i="8"/>
  <c r="M17" i="8"/>
  <c r="K20" i="8"/>
  <c r="M21" i="8"/>
  <c r="K28" i="8"/>
  <c r="K32" i="8"/>
  <c r="K33" i="8"/>
  <c r="K21" i="8"/>
  <c r="K22" i="8"/>
  <c r="K30" i="8"/>
  <c r="K14" i="8"/>
  <c r="K29" i="8"/>
  <c r="K17" i="8"/>
  <c r="K18" i="8"/>
  <c r="K25" i="8"/>
  <c r="K26" i="8"/>
  <c r="K36" i="8"/>
  <c r="K24" i="8"/>
  <c r="K31" i="8"/>
  <c r="K35" i="8"/>
  <c r="M18" i="8"/>
  <c r="M23" i="8"/>
  <c r="M24" i="8"/>
  <c r="M25" i="8"/>
  <c r="M28" i="8"/>
  <c r="M29" i="8"/>
  <c r="M31" i="8"/>
  <c r="M32" i="8"/>
  <c r="M33" i="8"/>
  <c r="M34" i="8"/>
  <c r="M35" i="8"/>
  <c r="K8" i="5"/>
  <c r="K10" i="5"/>
  <c r="M11" i="5"/>
  <c r="K14" i="5"/>
  <c r="K36" i="5"/>
  <c r="K18" i="5"/>
  <c r="K20" i="5"/>
  <c r="K28" i="5"/>
  <c r="K30" i="5"/>
  <c r="K16" i="5"/>
  <c r="K24" i="5"/>
  <c r="K32" i="5"/>
  <c r="K15" i="5"/>
  <c r="K19" i="5"/>
  <c r="K23" i="5"/>
  <c r="K27" i="5"/>
  <c r="K31" i="5"/>
  <c r="K35" i="5"/>
  <c r="K34" i="5"/>
  <c r="K17" i="5"/>
  <c r="K21" i="5"/>
  <c r="K25" i="5"/>
  <c r="K29" i="5"/>
  <c r="K33" i="5"/>
  <c r="AD10" i="5"/>
  <c r="AD8" i="5" s="1"/>
  <c r="AE8" i="5" s="1"/>
  <c r="AE9" i="5"/>
  <c r="AE10" i="5"/>
  <c r="M9" i="5"/>
  <c r="K12" i="5"/>
  <c r="AC9" i="5"/>
  <c r="AH9" i="5"/>
  <c r="V14" i="5"/>
  <c r="V21" i="5"/>
  <c r="V28" i="5"/>
  <c r="V31" i="5"/>
  <c r="V35" i="5"/>
  <c r="V36" i="5"/>
  <c r="V8" i="5"/>
  <c r="K9" i="5"/>
  <c r="M10" i="5"/>
  <c r="K11" i="5"/>
  <c r="M12" i="5"/>
  <c r="M13" i="5"/>
  <c r="M15" i="5"/>
  <c r="M16" i="5"/>
  <c r="M17" i="5"/>
  <c r="M18" i="5"/>
  <c r="M19" i="5"/>
  <c r="M20" i="5"/>
  <c r="M22" i="5"/>
  <c r="M23" i="5"/>
  <c r="M24" i="5"/>
  <c r="M25" i="5"/>
  <c r="M26" i="5"/>
  <c r="M27" i="5"/>
  <c r="M29" i="5"/>
  <c r="M30" i="5"/>
  <c r="M32" i="5"/>
  <c r="M33" i="5"/>
  <c r="M34" i="5"/>
</calcChain>
</file>

<file path=xl/comments1.xml><?xml version="1.0" encoding="utf-8"?>
<comments xmlns="http://schemas.openxmlformats.org/spreadsheetml/2006/main">
  <authors>
    <author>Riekie Cloete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Riekie Cloete:</t>
        </r>
        <r>
          <rPr>
            <sz val="9"/>
            <color indexed="81"/>
            <rFont val="Tahoma"/>
            <family val="2"/>
          </rPr>
          <t xml:space="preserve">
Base - current month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Riekie Cloete:</t>
        </r>
        <r>
          <rPr>
            <sz val="9"/>
            <color indexed="81"/>
            <rFont val="Tahoma"/>
            <family val="2"/>
          </rPr>
          <t xml:space="preserve">
month to month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Riekie Cloete:</t>
        </r>
        <r>
          <rPr>
            <sz val="9"/>
            <color indexed="81"/>
            <rFont val="Tahoma"/>
            <family val="2"/>
          </rPr>
          <t xml:space="preserve">
month to month</t>
        </r>
      </text>
    </comment>
  </commentList>
</comments>
</file>

<file path=xl/comments2.xml><?xml version="1.0" encoding="utf-8"?>
<comments xmlns="http://schemas.openxmlformats.org/spreadsheetml/2006/main">
  <authors>
    <author>Riekie Cloete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Riekie Cloete:</t>
        </r>
        <r>
          <rPr>
            <sz val="9"/>
            <color indexed="81"/>
            <rFont val="Tahoma"/>
            <family val="2"/>
          </rPr>
          <t xml:space="preserve">
Base - current month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Riekie Cloete:</t>
        </r>
        <r>
          <rPr>
            <sz val="9"/>
            <color indexed="81"/>
            <rFont val="Tahoma"/>
            <family val="2"/>
          </rPr>
          <t xml:space="preserve">
month to month</t>
        </r>
      </text>
    </comment>
  </commentList>
</comments>
</file>

<file path=xl/comments3.xml><?xml version="1.0" encoding="utf-8"?>
<comments xmlns="http://schemas.openxmlformats.org/spreadsheetml/2006/main">
  <authors>
    <author>Riekie Cloete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Riekie Cloete:</t>
        </r>
        <r>
          <rPr>
            <sz val="9"/>
            <color indexed="81"/>
            <rFont val="Tahoma"/>
            <family val="2"/>
          </rPr>
          <t xml:space="preserve">
Base - current month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Riekie Cloete:</t>
        </r>
        <r>
          <rPr>
            <sz val="9"/>
            <color indexed="81"/>
            <rFont val="Tahoma"/>
            <family val="2"/>
          </rPr>
          <t xml:space="preserve">
month to month</t>
        </r>
      </text>
    </comment>
  </commentList>
</comments>
</file>

<file path=xl/sharedStrings.xml><?xml version="1.0" encoding="utf-8"?>
<sst xmlns="http://schemas.openxmlformats.org/spreadsheetml/2006/main" count="374" uniqueCount="79">
  <si>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</si>
  <si>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</si>
  <si>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</si>
  <si>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</si>
  <si>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</si>
  <si>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</si>
  <si>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</si>
  <si>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</si>
  <si>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</si>
  <si>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</si>
  <si>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</si>
  <si>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</si>
  <si>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</si>
  <si>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</si>
  <si>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</si>
  <si>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</si>
  <si>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</si>
  <si>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</si>
  <si>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</si>
  <si>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</si>
  <si>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</si>
  <si>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</si>
  <si>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</si>
  <si>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</si>
  <si>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</si>
  <si>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</si>
  <si>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</si>
  <si>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</si>
  <si>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</si>
  <si>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</si>
  <si>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</si>
  <si>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</si>
  <si>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</si>
  <si>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</si>
  <si>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</si>
  <si>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</si>
  <si>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</si>
  <si>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</si>
  <si>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</si>
  <si>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</si>
  <si>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</si>
  <si>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</si>
  <si>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</si>
  <si>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</si>
  <si>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</si>
  <si>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</si>
  <si>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</si>
  <si>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</si>
  <si>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</si>
  <si>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py</t>
  </si>
  <si>
    <t>VAR Target %</t>
  </si>
  <si>
    <t>VAR Target/Cur month Val</t>
  </si>
  <si>
    <t>VAR cur/cor month Val</t>
  </si>
  <si>
    <t>VAR  cur/cor month  %</t>
  </si>
  <si>
    <t>Aug 14 Cor</t>
  </si>
  <si>
    <t>Dec 14 Base</t>
  </si>
  <si>
    <t>Aug 15 Cur</t>
  </si>
  <si>
    <t>Aug 15 Target</t>
  </si>
  <si>
    <t>Sep 15 Target</t>
  </si>
  <si>
    <t>VAR Base Dec 14/Cur month Val</t>
  </si>
  <si>
    <t>VAR Base  Dec 14/Cur month %</t>
  </si>
  <si>
    <t>Dec 15 Target</t>
  </si>
  <si>
    <t>Fall</t>
  </si>
  <si>
    <t>Rise</t>
  </si>
  <si>
    <t>Flow</t>
  </si>
  <si>
    <t>end</t>
  </si>
  <si>
    <t>Costs</t>
  </si>
  <si>
    <t>Personal, Other and Expenditure (excl. Admin)</t>
  </si>
  <si>
    <t>x</t>
  </si>
  <si>
    <t>Expences</t>
  </si>
  <si>
    <t>Profit</t>
  </si>
  <si>
    <t>Cor Cur Aug VAR</t>
  </si>
  <si>
    <t>Cur Tar Aug VAR</t>
  </si>
  <si>
    <t>Dec '14</t>
  </si>
  <si>
    <t>Aug '14 Cor</t>
  </si>
  <si>
    <t xml:space="preserve">Dec '14 Cur Aug VAR </t>
  </si>
  <si>
    <t>Sep '15 Target</t>
  </si>
  <si>
    <t>Dec '15 Target</t>
  </si>
  <si>
    <t>Exp Excl.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</si>
</sst>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  <numFmt numFmtId="178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7" tint="-0.499984740745262"/>
      <name val="Calibri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9" fontId="2" fillId="0" borderId="0" xfId="1" applyFont="1" applyFill="1"/>
    <xf numFmtId="164" fontId="2" fillId="0" borderId="0" xfId="2" applyNumberFormat="1" applyFont="1" applyFill="1"/>
    <xf numFmtId="43" fontId="2" fillId="0" borderId="0" xfId="68" applyFont="1" applyFill="1"/>
    <xf numFmtId="43" fontId="2" fillId="0" borderId="0" xfId="68" applyFont="1" applyAlignment="1">
      <alignment wrapText="1"/>
    </xf>
    <xf numFmtId="43" fontId="3" fillId="2" borderId="4" xfId="68" applyFont="1" applyFill="1" applyBorder="1" applyAlignment="1">
      <alignment horizontal="center" wrapText="1"/>
    </xf>
    <xf numFmtId="43" fontId="3" fillId="2" borderId="4" xfId="68" applyFont="1" applyFill="1" applyBorder="1" applyAlignment="1">
      <alignment horizontal="center" wrapText="1"/>
    </xf>
    <xf numFmtId="43" fontId="0" fillId="0" borderId="0" xfId="68" applyFont="1" applyAlignment="1">
      <alignment wrapText="1"/>
    </xf>
    <xf numFmtId="43" fontId="3" fillId="2" borderId="0" xfId="68" applyFont="1" applyFill="1" applyBorder="1" applyAlignment="1">
      <alignment horizontal="center" wrapText="1"/>
    </xf>
    <xf numFmtId="43" fontId="15" fillId="0" borderId="4" xfId="68" applyFont="1" applyFill="1" applyBorder="1" applyAlignment="1">
      <alignment horizontal="right" wrapText="1"/>
    </xf>
    <xf numFmtId="43" fontId="19" fillId="0" borderId="4" xfId="68" applyFont="1" applyFill="1" applyBorder="1" applyAlignment="1">
      <alignment horizontal="right" wrapText="1"/>
    </xf>
    <xf numFmtId="43" fontId="2" fillId="0" borderId="0" xfId="2" applyNumberFormat="1" applyFont="1" applyFill="1"/>
    <xf numFmtId="43" fontId="0" fillId="0" borderId="0" xfId="0" applyNumberFormat="1"/>
    <xf numFmtId="43" fontId="0" fillId="0" borderId="0" xfId="0" applyNumberFormat="1" applyAlignment="1">
      <alignment wrapText="1"/>
    </xf>
    <xf numFmtId="0" fontId="6" fillId="6" borderId="4" xfId="2" applyFont="1" applyFill="1" applyBorder="1"/>
    <xf numFmtId="43" fontId="0" fillId="6" borderId="0" xfId="0" applyNumberFormat="1" applyFill="1"/>
    <xf numFmtId="43" fontId="15" fillId="6" borderId="4" xfId="68" applyFont="1" applyFill="1" applyBorder="1" applyAlignment="1">
      <alignment horizontal="right" wrapText="1"/>
    </xf>
    <xf numFmtId="43" fontId="19" fillId="6" borderId="4" xfId="68" applyFont="1" applyFill="1" applyBorder="1" applyAlignment="1">
      <alignment horizontal="right" wrapText="1"/>
    </xf>
    <xf numFmtId="43" fontId="2" fillId="6" borderId="0" xfId="2" applyNumberFormat="1" applyFont="1" applyFill="1"/>
    <xf numFmtId="43" fontId="2" fillId="0" borderId="0" xfId="2" applyNumberFormat="1"/>
    <xf numFmtId="43" fontId="2" fillId="0" borderId="0" xfId="2" applyNumberFormat="1" applyAlignment="1">
      <alignment wrapText="1"/>
    </xf>
    <xf numFmtId="43" fontId="19" fillId="7" borderId="4" xfId="68" applyFont="1" applyFill="1" applyBorder="1" applyAlignment="1">
      <alignment horizontal="right" wrapText="1"/>
    </xf>
    <xf numFmtId="43" fontId="2" fillId="0" borderId="0" xfId="1" applyNumberFormat="1" applyFont="1" applyFill="1"/>
    <xf numFmtId="178" fontId="2" fillId="0" borderId="0" xfId="68" applyNumberFormat="1" applyFont="1" applyFill="1"/>
    <xf numFmtId="165" fontId="2" fillId="0" borderId="0" xfId="1" applyNumberFormat="1" applyFont="1" applyFill="1"/>
    <xf numFmtId="0" fontId="3" fillId="2" borderId="4" xfId="2" applyFont="1" applyFill="1" applyBorder="1" applyAlignment="1">
      <alignment horizontal="center"/>
    </xf>
    <xf numFmtId="43" fontId="3" fillId="2" borderId="4" xfId="68" applyFont="1" applyFill="1" applyBorder="1" applyAlignment="1">
      <alignment horizontal="center" wrapText="1"/>
    </xf>
    <xf numFmtId="178" fontId="20" fillId="0" borderId="0" xfId="68" applyNumberFormat="1" applyFont="1" applyFill="1"/>
    <xf numFmtId="43" fontId="2" fillId="8" borderId="0" xfId="2" applyNumberFormat="1" applyFill="1" applyAlignment="1">
      <alignment wrapText="1"/>
    </xf>
    <xf numFmtId="43" fontId="0" fillId="8" borderId="0" xfId="0" applyNumberFormat="1" applyFill="1" applyAlignment="1">
      <alignment wrapText="1"/>
    </xf>
    <xf numFmtId="3" fontId="2" fillId="0" borderId="0" xfId="68" applyNumberFormat="1" applyFont="1" applyFill="1"/>
    <xf numFmtId="0" fontId="0" fillId="9" borderId="0" xfId="0" applyFill="1"/>
    <xf numFmtId="3" fontId="2" fillId="0" borderId="0" xfId="68" applyNumberFormat="1" applyFont="1" applyAlignment="1">
      <alignment wrapText="1"/>
    </xf>
  </cellXfs>
  <cellStyles count="69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" xfId="68" builtinId="3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colors>
    <mruColors>
      <color rgb="FF66FF33"/>
      <color rgb="FF99FF99"/>
      <color rgb="FFFF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CASA Deposit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Waterfall_Dep!$AB$8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cat>
            <c:strRef>
              <c:f>Waterfall_Dep!$AC$7:$AI$7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Waterfall_Dep!$AC$8:$AI$8</c:f>
              <c:numCache>
                <c:formatCode>_(* #,##0_);_(* \(#,##0\);_(* "-"??_);_(@_)</c:formatCode>
                <c:ptCount val="7"/>
                <c:pt idx="2">
                  <c:v>3934.1880000000001</c:v>
                </c:pt>
                <c:pt idx="3">
                  <c:v>2934.2319096111114</c:v>
                </c:pt>
                <c:pt idx="4">
                  <c:v>4160.8440000000001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Waterfall_Dep!$AB$9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-22.8%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-23.1%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Waterfall_Dep!$AC$9:$AI$9</c:f>
              <c:numCache>
                <c:formatCode>_(* #,##0_);_(* \(#,##0\);_(* "-"??_);_(@_)</c:formatCode>
                <c:ptCount val="7"/>
                <c:pt idx="2">
                  <c:v>0</c:v>
                </c:pt>
                <c:pt idx="3">
                  <c:v>1226.6120903888886</c:v>
                </c:pt>
                <c:pt idx="4">
                  <c:v>1246.7070000000003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Waterfall_Dep!$AB$10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C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99FF99"/>
                  </a:gs>
                  <a:gs pos="35000">
                    <a:srgbClr val="00B050"/>
                  </a:gs>
                  <a:gs pos="100000">
                    <a:srgbClr val="00B050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</c:dPt>
          <c:dLbls>
            <c:dLbl>
              <c:idx val="2"/>
              <c:layout>
                <c:manualLayout>
                  <c:x val="-4.2697222396636465E-17"/>
                  <c:y val="3.5734220404872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5.8%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-22.8%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-23.1%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Waterfall_Dep!$AC$10:$AI$10</c:f>
              <c:numCache>
                <c:formatCode>_(* #,##0_);_(* \(#,##0\);_(* "-"??_);_(@_)</c:formatCode>
                <c:ptCount val="7"/>
                <c:pt idx="2">
                  <c:v>226.65599999999995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Waterfall_Dep!$AB$11</c:f>
              <c:strCache>
                <c:ptCount val="1"/>
                <c:pt idx="0">
                  <c:v>Flow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Waterfall_Dep!$AC$11:$AI$11</c:f>
              <c:numCache>
                <c:formatCode>_(* #,##0_);_(* \(#,##0\);_(* "-"??_);_(@_)</c:formatCode>
                <c:ptCount val="7"/>
                <c:pt idx="0">
                  <c:v>5407.5510000000004</c:v>
                </c:pt>
                <c:pt idx="1">
                  <c:v>3934.1880000000001</c:v>
                </c:pt>
                <c:pt idx="2">
                  <c:v>4160.8440000000001</c:v>
                </c:pt>
                <c:pt idx="3">
                  <c:v>5387.4560903888887</c:v>
                </c:pt>
                <c:pt idx="4">
                  <c:v>5407.5510000000004</c:v>
                </c:pt>
                <c:pt idx="5">
                  <c:v>5507.3750539444436</c:v>
                </c:pt>
                <c:pt idx="6">
                  <c:v>5893.2191459999995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546841664"/>
        <c:axId val="546842448"/>
      </c:barChart>
      <c:catAx>
        <c:axId val="5468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42448"/>
        <c:crosses val="autoZero"/>
        <c:auto val="1"/>
        <c:lblAlgn val="ctr"/>
        <c:lblOffset val="100"/>
        <c:noMultiLvlLbl val="0"/>
      </c:catAx>
      <c:valAx>
        <c:axId val="546842448"/>
        <c:scaling>
          <c:orientation val="minMax"/>
          <c:max val="6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Deposit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Waterfall_Dep!$AB$8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cat>
            <c:strRef>
              <c:f>Waterfall_Dep!$R$7:$X$7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Waterfall_Dep!$AC$8:$AI$8</c:f>
              <c:numCache>
                <c:formatCode>_(* #,##0_);_(* \(#,##0\);_(* "-"??_);_(@_)</c:formatCode>
                <c:ptCount val="7"/>
                <c:pt idx="2">
                  <c:v>3934.1880000000001</c:v>
                </c:pt>
                <c:pt idx="3">
                  <c:v>2934.2319096111114</c:v>
                </c:pt>
                <c:pt idx="4">
                  <c:v>4160.8440000000001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Waterfall_Dep!$AB$9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strRef>
              <c:f>Waterfall_Dep!$R$7:$X$7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Waterfall_Dep!$AC$9:$AI$9</c:f>
              <c:numCache>
                <c:formatCode>_(* #,##0_);_(* \(#,##0\);_(* "-"??_);_(@_)</c:formatCode>
                <c:ptCount val="7"/>
                <c:pt idx="2">
                  <c:v>0</c:v>
                </c:pt>
                <c:pt idx="3">
                  <c:v>1226.6120903888886</c:v>
                </c:pt>
                <c:pt idx="4">
                  <c:v>1246.7070000000003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Waterfall_Dep!$AB$10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CFF"/>
              </a:solidFill>
              <a:ln>
                <a:solidFill>
                  <a:srgbClr val="00B050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99FF99"/>
                  </a:gs>
                  <a:gs pos="35000">
                    <a:srgbClr val="00B050"/>
                  </a:gs>
                  <a:gs pos="100000">
                    <a:srgbClr val="00B050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B050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solidFill>
                  <a:srgbClr val="00B050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rgbClr val="00B050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4.2697222396636465E-17"/>
                  <c:y val="3.5734220404872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33.4%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Waterfall_Dep!$R$10:$X$10</c:f>
              <c:numCache>
                <c:formatCode>_(* #,##0_);_(* \(#,##0\);_(* "-"??_);_(@_)</c:formatCode>
                <c:ptCount val="7"/>
                <c:pt idx="2">
                  <c:v>8359.8739999999998</c:v>
                </c:pt>
                <c:pt idx="3">
                  <c:v>1970.7648722777776</c:v>
                </c:pt>
                <c:pt idx="4">
                  <c:v>2093.3789999999999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Waterfall_Dep!$Q$11</c:f>
              <c:strCache>
                <c:ptCount val="1"/>
                <c:pt idx="0">
                  <c:v>Flow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Waterfall_Dep!$R$11:$X$11</c:f>
              <c:numCache>
                <c:formatCode>_(* #,##0_);_(* \(#,##0\);_(* "-"??_);_(@_)</c:formatCode>
                <c:ptCount val="7"/>
                <c:pt idx="0">
                  <c:v>6266.4949999999999</c:v>
                </c:pt>
                <c:pt idx="1">
                  <c:v>0</c:v>
                </c:pt>
                <c:pt idx="2">
                  <c:v>8359.8739999999998</c:v>
                </c:pt>
                <c:pt idx="3">
                  <c:v>6389.1091277222222</c:v>
                </c:pt>
                <c:pt idx="4">
                  <c:v>6266.4949999999999</c:v>
                </c:pt>
                <c:pt idx="5">
                  <c:v>6526.8667209444438</c:v>
                </c:pt>
                <c:pt idx="6">
                  <c:v>6966.2267019999999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358162816"/>
        <c:axId val="358174968"/>
      </c:barChart>
      <c:catAx>
        <c:axId val="3581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74968"/>
        <c:crosses val="autoZero"/>
        <c:auto val="1"/>
        <c:lblAlgn val="ctr"/>
        <c:lblOffset val="100"/>
        <c:noMultiLvlLbl val="0"/>
      </c:catAx>
      <c:valAx>
        <c:axId val="358174968"/>
        <c:scaling>
          <c:orientation val="minMax"/>
          <c:max val="14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6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Waterfall_Fin!$AB$8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cat>
            <c:strRef>
              <c:f>Waterfall_Fin!$AC$7:$AI$7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Waterfall_Fin!$AC$8:$AI$8</c:f>
              <c:numCache>
                <c:formatCode>#,##0</c:formatCode>
                <c:ptCount val="7"/>
                <c:pt idx="2">
                  <c:v>409.78899999999999</c:v>
                </c:pt>
                <c:pt idx="3">
                  <c:v>409.78899999999999</c:v>
                </c:pt>
                <c:pt idx="4">
                  <c:v>345.67500000000001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Waterfall_Fin!$AB$9</c:f>
              <c:strCache>
                <c:ptCount val="1"/>
                <c:pt idx="0">
                  <c:v>Fall</c:v>
                </c:pt>
              </c:strCache>
            </c:strRef>
          </c:tx>
          <c:spPr>
            <a:gradFill>
              <a:gsLst>
                <a:gs pos="0">
                  <a:srgbClr val="00B050"/>
                </a:gs>
                <a:gs pos="100000">
                  <a:srgbClr val="00B050">
                    <a:alpha val="31000"/>
                    <a:lumMod val="97000"/>
                    <a:lumOff val="3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-15.6%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Waterfall_Fin!$AC$9:$AI$9</c:f>
              <c:numCache>
                <c:formatCode>#,##0</c:formatCode>
                <c:ptCount val="7"/>
                <c:pt idx="2">
                  <c:v>64.113999999999976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Waterfall_Fin!$AB$10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C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99FF99"/>
                  </a:gs>
                  <a:gs pos="35000">
                    <a:srgbClr val="00B050"/>
                  </a:gs>
                  <a:gs pos="100000">
                    <a:srgbClr val="00B050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</c:dPt>
          <c:dLbls>
            <c:dLbl>
              <c:idx val="2"/>
              <c:layout>
                <c:manualLayout>
                  <c:x val="-4.2697222396636465E-17"/>
                  <c:y val="3.5734220404872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5.8%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-16.8%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-38.4%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Waterfall_Fin!$AC$10:$AI$10</c:f>
              <c:numCache>
                <c:formatCode>#,##0</c:formatCode>
                <c:ptCount val="7"/>
                <c:pt idx="3">
                  <c:v>69.617623049994279</c:v>
                </c:pt>
                <c:pt idx="4">
                  <c:v>215.24899999999997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Waterfall_Fin!$AB$11</c:f>
              <c:strCache>
                <c:ptCount val="1"/>
                <c:pt idx="0">
                  <c:v>Flow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Waterfall_Fin!$AC$11:$AI$11</c:f>
              <c:numCache>
                <c:formatCode>#,##0</c:formatCode>
                <c:ptCount val="7"/>
                <c:pt idx="0">
                  <c:v>560.92399999999998</c:v>
                </c:pt>
                <c:pt idx="1">
                  <c:v>409.78899999999999</c:v>
                </c:pt>
                <c:pt idx="2">
                  <c:v>345.67500000000001</c:v>
                </c:pt>
                <c:pt idx="3">
                  <c:v>415.29262304999429</c:v>
                </c:pt>
                <c:pt idx="4">
                  <c:v>560.92399999999998</c:v>
                </c:pt>
                <c:pt idx="5">
                  <c:v>469.80591138754562</c:v>
                </c:pt>
                <c:pt idx="6">
                  <c:v>636.32481825229695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532038016"/>
        <c:axId val="532035664"/>
      </c:barChart>
      <c:catAx>
        <c:axId val="5320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035664"/>
        <c:crosses val="autoZero"/>
        <c:auto val="1"/>
        <c:lblAlgn val="ctr"/>
        <c:lblOffset val="100"/>
        <c:noMultiLvlLbl val="0"/>
      </c:catAx>
      <c:valAx>
        <c:axId val="532035664"/>
        <c:scaling>
          <c:orientation val="minMax"/>
          <c:max val="700"/>
          <c:min val="-1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0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Profit/Loss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Waterfall_Fin!$Q$8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strRef>
              <c:f>Waterfall_Fin!$R$7:$X$7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Waterfall_Fin!$R$8:$X$8</c:f>
              <c:numCache>
                <c:formatCode>#,##0</c:formatCode>
                <c:ptCount val="7"/>
                <c:pt idx="2">
                  <c:v>-13.201999999999984</c:v>
                </c:pt>
                <c:pt idx="3">
                  <c:v>25.347089431938741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Waterfall_Fin!$Q$9</c:f>
              <c:strCache>
                <c:ptCount val="1"/>
                <c:pt idx="0">
                  <c:v>Fall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5000"/>
                    <a:lumOff val="95000"/>
                  </a:schemeClr>
                </a:gs>
                <a:gs pos="74000">
                  <a:schemeClr val="accent2">
                    <a:lumMod val="45000"/>
                    <a:lumOff val="55000"/>
                  </a:schemeClr>
                </a:gs>
                <a:gs pos="83000">
                  <a:schemeClr val="accent2">
                    <a:lumMod val="45000"/>
                    <a:lumOff val="55000"/>
                  </a:schemeClr>
                </a:gs>
                <a:gs pos="100000">
                  <a:schemeClr val="accent2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27.2%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-222.1%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Waterfall_Fin!$R$9:$X$9</c:f>
              <c:numCache>
                <c:formatCode>#,##0</c:formatCode>
                <c:ptCount val="7"/>
                <c:pt idx="2">
                  <c:v>0</c:v>
                </c:pt>
                <c:pt idx="3">
                  <c:v>7.0224498780612592</c:v>
                </c:pt>
                <c:pt idx="4">
                  <c:v>-58.881539310000036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Waterfall_Fin!$Q$10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00B050"/>
                  </a:gs>
                  <a:gs pos="100000">
                    <a:srgbClr val="00B050">
                      <a:alpha val="31000"/>
                      <a:lumMod val="97000"/>
                      <a:lumOff val="3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-345.2%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Waterfall_Fin!$R$10:$X$10</c:f>
              <c:numCache>
                <c:formatCode>#,##0</c:formatCode>
                <c:ptCount val="7"/>
                <c:pt idx="2">
                  <c:v>45.571539309999984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Waterfall_Fin!$Q$11</c:f>
              <c:strCache>
                <c:ptCount val="1"/>
                <c:pt idx="0">
                  <c:v>Flow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Waterfall_Fin!$R$11:$X$11</c:f>
              <c:numCache>
                <c:formatCode>#,##0</c:formatCode>
                <c:ptCount val="7"/>
                <c:pt idx="0">
                  <c:v>-26.512000000000036</c:v>
                </c:pt>
                <c:pt idx="1">
                  <c:v>-13.201999999999984</c:v>
                </c:pt>
                <c:pt idx="2">
                  <c:v>32.36953931</c:v>
                </c:pt>
                <c:pt idx="3">
                  <c:v>25.347089431938741</c:v>
                </c:pt>
                <c:pt idx="4">
                  <c:v>-26.512000000000036</c:v>
                </c:pt>
                <c:pt idx="5">
                  <c:v>28.869012333795538</c:v>
                </c:pt>
                <c:pt idx="6">
                  <c:v>39.416257913547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546843232"/>
        <c:axId val="546842056"/>
      </c:barChart>
      <c:catAx>
        <c:axId val="5468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42056"/>
        <c:crosses val="autoZero"/>
        <c:auto val="1"/>
        <c:lblAlgn val="ctr"/>
        <c:lblOffset val="100"/>
        <c:noMultiLvlLbl val="0"/>
      </c:catAx>
      <c:valAx>
        <c:axId val="546842056"/>
        <c:scaling>
          <c:orientation val="minMax"/>
          <c:max val="60"/>
          <c:min val="-6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4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Deposit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Waterfall_Dep!$AB$8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cat>
            <c:strRef>
              <c:f>Waterfall_Dep!$R$7:$X$7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Waterfall_Dep!$AC$8:$AI$8</c:f>
              <c:numCache>
                <c:formatCode>_(* #,##0_);_(* \(#,##0\);_(* "-"??_);_(@_)</c:formatCode>
                <c:ptCount val="7"/>
                <c:pt idx="2">
                  <c:v>3934.1880000000001</c:v>
                </c:pt>
                <c:pt idx="3">
                  <c:v>2934.2319096111114</c:v>
                </c:pt>
                <c:pt idx="4">
                  <c:v>4160.8440000000001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Waterfall_Dep!$AB$9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strRef>
              <c:f>Waterfall_Dep!$R$7:$X$7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Waterfall_Dep!$AC$9:$AI$9</c:f>
              <c:numCache>
                <c:formatCode>_(* #,##0_);_(* \(#,##0\);_(* "-"??_);_(@_)</c:formatCode>
                <c:ptCount val="7"/>
                <c:pt idx="2">
                  <c:v>0</c:v>
                </c:pt>
                <c:pt idx="3">
                  <c:v>1226.6120903888886</c:v>
                </c:pt>
                <c:pt idx="4">
                  <c:v>1246.7070000000003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Waterfall_Dep!$AB$10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CFF"/>
              </a:solidFill>
              <a:ln>
                <a:solidFill>
                  <a:srgbClr val="00B050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99FF99"/>
                  </a:gs>
                  <a:gs pos="35000">
                    <a:srgbClr val="00B050"/>
                  </a:gs>
                  <a:gs pos="100000">
                    <a:srgbClr val="00B050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B050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solidFill>
                  <a:srgbClr val="00B050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rgbClr val="00B050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4.2697222396636465E-17"/>
                  <c:y val="3.5734220404872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33.4%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Waterfall_Dep!$R$10:$X$10</c:f>
              <c:numCache>
                <c:formatCode>_(* #,##0_);_(* \(#,##0\);_(* "-"??_);_(@_)</c:formatCode>
                <c:ptCount val="7"/>
                <c:pt idx="2">
                  <c:v>8359.8739999999998</c:v>
                </c:pt>
                <c:pt idx="3">
                  <c:v>1970.7648722777776</c:v>
                </c:pt>
                <c:pt idx="4">
                  <c:v>2093.3789999999999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Waterfall_Dep!$Q$11</c:f>
              <c:strCache>
                <c:ptCount val="1"/>
                <c:pt idx="0">
                  <c:v>Flow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Waterfall_Dep!$R$11:$X$11</c:f>
              <c:numCache>
                <c:formatCode>_(* #,##0_);_(* \(#,##0\);_(* "-"??_);_(@_)</c:formatCode>
                <c:ptCount val="7"/>
                <c:pt idx="0">
                  <c:v>6266.4949999999999</c:v>
                </c:pt>
                <c:pt idx="1">
                  <c:v>0</c:v>
                </c:pt>
                <c:pt idx="2">
                  <c:v>8359.8739999999998</c:v>
                </c:pt>
                <c:pt idx="3">
                  <c:v>6389.1091277222222</c:v>
                </c:pt>
                <c:pt idx="4">
                  <c:v>6266.4949999999999</c:v>
                </c:pt>
                <c:pt idx="5">
                  <c:v>6526.8667209444438</c:v>
                </c:pt>
                <c:pt idx="6">
                  <c:v>6966.2267019999999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546842840"/>
        <c:axId val="546846760"/>
      </c:barChart>
      <c:catAx>
        <c:axId val="54684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46760"/>
        <c:crosses val="autoZero"/>
        <c:auto val="1"/>
        <c:lblAlgn val="ctr"/>
        <c:lblOffset val="100"/>
        <c:noMultiLvlLbl val="0"/>
      </c:catAx>
      <c:valAx>
        <c:axId val="546846760"/>
        <c:scaling>
          <c:orientation val="minMax"/>
          <c:max val="14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42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Waterfall_Fin!$AB$8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cat>
            <c:strRef>
              <c:f>Waterfall_Fin!$AC$7:$AI$7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Waterfall_Fin!$AC$8:$AI$8</c:f>
              <c:numCache>
                <c:formatCode>#,##0</c:formatCode>
                <c:ptCount val="7"/>
                <c:pt idx="2">
                  <c:v>409.78899999999999</c:v>
                </c:pt>
                <c:pt idx="3">
                  <c:v>409.78899999999999</c:v>
                </c:pt>
                <c:pt idx="4">
                  <c:v>345.67500000000001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Waterfall_Fin!$AB$9</c:f>
              <c:strCache>
                <c:ptCount val="1"/>
                <c:pt idx="0">
                  <c:v>Fall</c:v>
                </c:pt>
              </c:strCache>
            </c:strRef>
          </c:tx>
          <c:spPr>
            <a:gradFill>
              <a:gsLst>
                <a:gs pos="0">
                  <a:srgbClr val="00B050"/>
                </a:gs>
                <a:gs pos="100000">
                  <a:srgbClr val="00B050">
                    <a:alpha val="31000"/>
                    <a:lumMod val="97000"/>
                    <a:lumOff val="3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-15.6%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Waterfall_Fin!$AC$9:$AI$9</c:f>
              <c:numCache>
                <c:formatCode>#,##0</c:formatCode>
                <c:ptCount val="7"/>
                <c:pt idx="2">
                  <c:v>64.113999999999976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Waterfall_Fin!$AB$10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C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99FF99"/>
                  </a:gs>
                  <a:gs pos="35000">
                    <a:srgbClr val="00B050"/>
                  </a:gs>
                  <a:gs pos="100000">
                    <a:srgbClr val="00B050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</c:dPt>
          <c:dLbls>
            <c:dLbl>
              <c:idx val="2"/>
              <c:layout>
                <c:manualLayout>
                  <c:x val="-4.2697222396636465E-17"/>
                  <c:y val="3.5734220404872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5.8%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-16.8%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-38.4%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Waterfall_Fin!$AC$10:$AI$10</c:f>
              <c:numCache>
                <c:formatCode>#,##0</c:formatCode>
                <c:ptCount val="7"/>
                <c:pt idx="3">
                  <c:v>69.617623049994279</c:v>
                </c:pt>
                <c:pt idx="4">
                  <c:v>215.24899999999997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Waterfall_Fin!$AB$11</c:f>
              <c:strCache>
                <c:ptCount val="1"/>
                <c:pt idx="0">
                  <c:v>Flow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Waterfall_Fin!$AC$11:$AI$11</c:f>
              <c:numCache>
                <c:formatCode>#,##0</c:formatCode>
                <c:ptCount val="7"/>
                <c:pt idx="0">
                  <c:v>560.92399999999998</c:v>
                </c:pt>
                <c:pt idx="1">
                  <c:v>409.78899999999999</c:v>
                </c:pt>
                <c:pt idx="2">
                  <c:v>345.67500000000001</c:v>
                </c:pt>
                <c:pt idx="3">
                  <c:v>415.29262304999429</c:v>
                </c:pt>
                <c:pt idx="4">
                  <c:v>560.92399999999998</c:v>
                </c:pt>
                <c:pt idx="5">
                  <c:v>469.80591138754562</c:v>
                </c:pt>
                <c:pt idx="6">
                  <c:v>636.32481825229695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422644496"/>
        <c:axId val="422659392"/>
      </c:barChart>
      <c:catAx>
        <c:axId val="4226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59392"/>
        <c:crosses val="autoZero"/>
        <c:auto val="1"/>
        <c:lblAlgn val="ctr"/>
        <c:lblOffset val="100"/>
        <c:noMultiLvlLbl val="0"/>
      </c:catAx>
      <c:valAx>
        <c:axId val="422659392"/>
        <c:scaling>
          <c:orientation val="minMax"/>
          <c:max val="700"/>
          <c:min val="-1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4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Profit/Loss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Waterfall_Fin!$Q$8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strRef>
              <c:f>Waterfall_Fin!$R$7:$X$7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Waterfall_Fin!$R$8:$X$8</c:f>
              <c:numCache>
                <c:formatCode>#,##0</c:formatCode>
                <c:ptCount val="7"/>
                <c:pt idx="2">
                  <c:v>-13.201999999999984</c:v>
                </c:pt>
                <c:pt idx="3">
                  <c:v>25.347089431938741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Waterfall_Fin!$Q$9</c:f>
              <c:strCache>
                <c:ptCount val="1"/>
                <c:pt idx="0">
                  <c:v>Fall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5000"/>
                    <a:lumOff val="95000"/>
                  </a:schemeClr>
                </a:gs>
                <a:gs pos="74000">
                  <a:schemeClr val="accent2">
                    <a:lumMod val="45000"/>
                    <a:lumOff val="55000"/>
                  </a:schemeClr>
                </a:gs>
                <a:gs pos="83000">
                  <a:schemeClr val="accent2">
                    <a:lumMod val="45000"/>
                    <a:lumOff val="55000"/>
                  </a:schemeClr>
                </a:gs>
                <a:gs pos="100000">
                  <a:schemeClr val="accent2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27.2%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-222.1%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Waterfall_Fin!$R$9:$X$9</c:f>
              <c:numCache>
                <c:formatCode>#,##0</c:formatCode>
                <c:ptCount val="7"/>
                <c:pt idx="2">
                  <c:v>0</c:v>
                </c:pt>
                <c:pt idx="3">
                  <c:v>7.0224498780612592</c:v>
                </c:pt>
                <c:pt idx="4">
                  <c:v>-58.881539310000036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Waterfall_Fin!$Q$10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00B050"/>
                  </a:gs>
                  <a:gs pos="100000">
                    <a:srgbClr val="00B050">
                      <a:alpha val="31000"/>
                      <a:lumMod val="97000"/>
                      <a:lumOff val="3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-345.2%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Waterfall_Fin!$R$10:$X$10</c:f>
              <c:numCache>
                <c:formatCode>#,##0</c:formatCode>
                <c:ptCount val="7"/>
                <c:pt idx="2">
                  <c:v>45.571539309999984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Waterfall_Fin!$Q$11</c:f>
              <c:strCache>
                <c:ptCount val="1"/>
                <c:pt idx="0">
                  <c:v>Flow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Waterfall_Fin!$R$7:$X$7</c:f>
              <c:strCache>
                <c:ptCount val="7"/>
                <c:pt idx="0">
                  <c:v>Dec '14</c:v>
                </c:pt>
                <c:pt idx="1">
                  <c:v>Aug '14 Cor</c:v>
                </c:pt>
                <c:pt idx="2">
                  <c:v>Cor Cur Aug VAR</c:v>
                </c:pt>
                <c:pt idx="3">
                  <c:v>Cur Tar Aug VAR</c:v>
                </c:pt>
                <c:pt idx="4">
                  <c:v>Dec '14 Cur Aug VAR </c:v>
                </c:pt>
                <c:pt idx="5">
                  <c:v>Sep '15 Target</c:v>
                </c:pt>
                <c:pt idx="6">
                  <c:v>Dec '15 Target</c:v>
                </c:pt>
              </c:strCache>
            </c:strRef>
          </c:cat>
          <c:val>
            <c:numRef>
              <c:f>Waterfall_Fin!$R$11:$X$11</c:f>
              <c:numCache>
                <c:formatCode>#,##0</c:formatCode>
                <c:ptCount val="7"/>
                <c:pt idx="0">
                  <c:v>-26.512000000000036</c:v>
                </c:pt>
                <c:pt idx="1">
                  <c:v>-13.201999999999984</c:v>
                </c:pt>
                <c:pt idx="2">
                  <c:v>32.36953931</c:v>
                </c:pt>
                <c:pt idx="3">
                  <c:v>25.347089431938741</c:v>
                </c:pt>
                <c:pt idx="4">
                  <c:v>-26.512000000000036</c:v>
                </c:pt>
                <c:pt idx="5">
                  <c:v>28.869012333795538</c:v>
                </c:pt>
                <c:pt idx="6">
                  <c:v>39.416257913547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422660568"/>
        <c:axId val="422662920"/>
      </c:barChart>
      <c:catAx>
        <c:axId val="42266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62920"/>
        <c:crosses val="autoZero"/>
        <c:auto val="1"/>
        <c:lblAlgn val="ctr"/>
        <c:lblOffset val="100"/>
        <c:noMultiLvlLbl val="0"/>
      </c:catAx>
      <c:valAx>
        <c:axId val="422662920"/>
        <c:scaling>
          <c:orientation val="minMax"/>
          <c:max val="60"/>
          <c:min val="-6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6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Financial KPIs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Financial!$B$69</c:f>
              <c:strCache>
                <c:ptCount val="1"/>
                <c:pt idx="0">
                  <c:v>Exp Excl. Admin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Financial!$C$69:$G$69</c:f>
              <c:numCache>
                <c:formatCode>#,##0</c:formatCode>
                <c:ptCount val="5"/>
                <c:pt idx="0">
                  <c:v>346.73</c:v>
                </c:pt>
                <c:pt idx="1">
                  <c:v>271.05599999999998</c:v>
                </c:pt>
                <c:pt idx="2">
                  <c:v>177.08499999999998</c:v>
                </c:pt>
                <c:pt idx="3">
                  <c:v>222.14426695138889</c:v>
                </c:pt>
                <c:pt idx="4">
                  <c:v>252.16047405374999</c:v>
                </c:pt>
              </c:numCache>
            </c:numRef>
          </c:val>
        </c:ser>
        <c:ser>
          <c:idx val="3"/>
          <c:order val="3"/>
          <c:tx>
            <c:strRef>
              <c:f>Financial!$B$70</c:f>
              <c:strCache>
                <c:ptCount val="1"/>
                <c:pt idx="0">
                  <c:v>Personal 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Financial!$C$70:$G$70</c:f>
              <c:numCache>
                <c:formatCode>#,##0</c:formatCode>
                <c:ptCount val="5"/>
                <c:pt idx="0">
                  <c:v>158.91</c:v>
                </c:pt>
                <c:pt idx="1">
                  <c:v>107.09499999999998</c:v>
                </c:pt>
                <c:pt idx="2">
                  <c:v>95.575999999999993</c:v>
                </c:pt>
                <c:pt idx="3">
                  <c:v>115.26666666666668</c:v>
                </c:pt>
                <c:pt idx="4">
                  <c:v>129.67500000000004</c:v>
                </c:pt>
              </c:numCache>
            </c:numRef>
          </c:val>
        </c:ser>
        <c:ser>
          <c:idx val="4"/>
          <c:order val="4"/>
          <c:tx>
            <c:strRef>
              <c:f>Financial!$B$71</c:f>
              <c:strCache>
                <c:ptCount val="1"/>
                <c:pt idx="0">
                  <c:v>Other Expenses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Financial!$C$71:$G$71</c:f>
              <c:numCache>
                <c:formatCode>#,##0</c:formatCode>
                <c:ptCount val="5"/>
                <c:pt idx="0">
                  <c:v>81.796000000000006</c:v>
                </c:pt>
                <c:pt idx="1">
                  <c:v>44.839999999999996</c:v>
                </c:pt>
                <c:pt idx="2">
                  <c:v>40.643000000000001</c:v>
                </c:pt>
                <c:pt idx="3">
                  <c:v>52.534600000000005</c:v>
                </c:pt>
                <c:pt idx="4">
                  <c:v>59.101424999999999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5759248"/>
        <c:axId val="535759640"/>
      </c:barChart>
      <c:scatterChart>
        <c:scatterStyle val="lineMarker"/>
        <c:varyColors val="0"/>
        <c:ser>
          <c:idx val="0"/>
          <c:order val="0"/>
          <c:tx>
            <c:strRef>
              <c:f>Financial!$B$67</c:f>
              <c:strCache>
                <c:ptCount val="1"/>
                <c:pt idx="0">
                  <c:v>Income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xVal>
          <c:yVal>
            <c:numRef>
              <c:f>Financial!$C$67:$G$67</c:f>
              <c:numCache>
                <c:formatCode>#,##0</c:formatCode>
                <c:ptCount val="5"/>
                <c:pt idx="0">
                  <c:v>560.92399999999998</c:v>
                </c:pt>
                <c:pt idx="1">
                  <c:v>409.78899999999999</c:v>
                </c:pt>
                <c:pt idx="2">
                  <c:v>345.67500000000001</c:v>
                </c:pt>
                <c:pt idx="3">
                  <c:v>415.29262304999429</c:v>
                </c:pt>
                <c:pt idx="4">
                  <c:v>469.80591138754562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Financial!$B$68</c:f>
              <c:strCache>
                <c:ptCount val="1"/>
                <c:pt idx="0">
                  <c:v>Profit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53975">
                <a:solidFill>
                  <a:schemeClr val="accent2"/>
                </a:solidFill>
              </a:ln>
              <a:effectLst/>
            </c:spPr>
          </c:marker>
          <c:xVal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xVal>
          <c:yVal>
            <c:numRef>
              <c:f>Financial!$C$68:$G$68</c:f>
              <c:numCache>
                <c:formatCode>#,##0</c:formatCode>
                <c:ptCount val="5"/>
                <c:pt idx="0">
                  <c:v>-26.512000000000036</c:v>
                </c:pt>
                <c:pt idx="1">
                  <c:v>-13.201999999999984</c:v>
                </c:pt>
                <c:pt idx="2">
                  <c:v>32.36953931</c:v>
                </c:pt>
                <c:pt idx="3">
                  <c:v>25.347089431938741</c:v>
                </c:pt>
                <c:pt idx="4">
                  <c:v>28.869012333795538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309816"/>
        <c:axId val="536305504"/>
      </c:scatterChart>
      <c:catAx>
        <c:axId val="53575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759640"/>
        <c:crosses val="autoZero"/>
        <c:auto val="1"/>
        <c:lblAlgn val="ctr"/>
        <c:lblOffset val="100"/>
        <c:noMultiLvlLbl val="0"/>
      </c:catAx>
      <c:valAx>
        <c:axId val="53575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759248"/>
        <c:crosses val="autoZero"/>
        <c:crossBetween val="between"/>
      </c:valAx>
      <c:valAx>
        <c:axId val="5363055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309816"/>
        <c:crosses val="max"/>
        <c:crossBetween val="midCat"/>
      </c:valAx>
      <c:valAx>
        <c:axId val="536309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6305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Trend: CASA Deposit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Financial!$AB$8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Financial!$AC$7:$AH$7</c:f>
              <c:strCache>
                <c:ptCount val="6"/>
                <c:pt idx="0">
                  <c:v> Aug 14 Cor </c:v>
                </c:pt>
                <c:pt idx="1">
                  <c:v> Aug 15 Cur </c:v>
                </c:pt>
                <c:pt idx="2">
                  <c:v> Aug 15 Target </c:v>
                </c:pt>
                <c:pt idx="3">
                  <c:v> Sep 15 Target </c:v>
                </c:pt>
                <c:pt idx="4">
                  <c:v> Dec 14 Base </c:v>
                </c:pt>
                <c:pt idx="5">
                  <c:v> Dec 15 Target </c:v>
                </c:pt>
              </c:strCache>
            </c:strRef>
          </c:cat>
          <c:val>
            <c:numRef>
              <c:f>Financial!$AC$8:$AH$8</c:f>
              <c:numCache>
                <c:formatCode>_(* #,##0.00_);_(* \(#,##0.00\);_(* "-"??_);_(@_)</c:formatCode>
                <c:ptCount val="6"/>
                <c:pt idx="1">
                  <c:v>4160.8440000000001</c:v>
                </c:pt>
                <c:pt idx="2">
                  <c:v>4387.5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Financial!$AB$9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Financial!$AC$7:$AH$7</c:f>
              <c:strCache>
                <c:ptCount val="6"/>
                <c:pt idx="0">
                  <c:v> Aug 14 Cor </c:v>
                </c:pt>
                <c:pt idx="1">
                  <c:v> Aug 15 Cur </c:v>
                </c:pt>
                <c:pt idx="2">
                  <c:v> Aug 15 Target </c:v>
                </c:pt>
                <c:pt idx="3">
                  <c:v> Sep 15 Target </c:v>
                </c:pt>
                <c:pt idx="4">
                  <c:v> Dec 14 Base </c:v>
                </c:pt>
                <c:pt idx="5">
                  <c:v> Dec 15 Target </c:v>
                </c:pt>
              </c:strCache>
            </c:strRef>
          </c:cat>
          <c:val>
            <c:numRef>
              <c:f>Financial!$AC$9:$AH$9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Financial!$AB$10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cat>
            <c:strRef>
              <c:f>Financial!$AC$7:$AH$7</c:f>
              <c:strCache>
                <c:ptCount val="6"/>
                <c:pt idx="0">
                  <c:v> Aug 14 Cor </c:v>
                </c:pt>
                <c:pt idx="1">
                  <c:v> Aug 15 Cur </c:v>
                </c:pt>
                <c:pt idx="2">
                  <c:v> Aug 15 Target </c:v>
                </c:pt>
                <c:pt idx="3">
                  <c:v> Sep 15 Target </c:v>
                </c:pt>
                <c:pt idx="4">
                  <c:v> Dec 14 Base </c:v>
                </c:pt>
                <c:pt idx="5">
                  <c:v> Dec 15 Target </c:v>
                </c:pt>
              </c:strCache>
            </c:strRef>
          </c:cat>
          <c:val>
            <c:numRef>
              <c:f>Financial!$AC$10:$AH$10</c:f>
              <c:numCache>
                <c:formatCode>_(* #,##0.00_);_(* \(#,##0.00\);_(* "-"??_);_(@_)</c:formatCode>
                <c:ptCount val="6"/>
                <c:pt idx="0">
                  <c:v>3934.1880000000001</c:v>
                </c:pt>
                <c:pt idx="1">
                  <c:v>226.65599999999995</c:v>
                </c:pt>
                <c:pt idx="2">
                  <c:v>1226.6120903888886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Financial!$AB$11</c:f>
              <c:strCache>
                <c:ptCount val="1"/>
                <c:pt idx="0">
                  <c:v>Flow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Financial!$AC$7:$AH$7</c:f>
              <c:strCache>
                <c:ptCount val="6"/>
                <c:pt idx="0">
                  <c:v> Aug 14 Cor </c:v>
                </c:pt>
                <c:pt idx="1">
                  <c:v> Aug 15 Cur </c:v>
                </c:pt>
                <c:pt idx="2">
                  <c:v> Aug 15 Target </c:v>
                </c:pt>
                <c:pt idx="3">
                  <c:v> Sep 15 Target </c:v>
                </c:pt>
                <c:pt idx="4">
                  <c:v> Dec 14 Base </c:v>
                </c:pt>
                <c:pt idx="5">
                  <c:v> Dec 15 Target </c:v>
                </c:pt>
              </c:strCache>
            </c:strRef>
          </c:cat>
          <c:val>
            <c:numRef>
              <c:f>Financial!$AC$11:$AH$11</c:f>
              <c:numCache>
                <c:formatCode>_(* #,##0.00_);_(* \(#,##0.00\);_(* "-"??_);_(@_)</c:formatCode>
                <c:ptCount val="6"/>
                <c:pt idx="0">
                  <c:v>3934.1880000000001</c:v>
                </c:pt>
                <c:pt idx="1">
                  <c:v>4160.8440000000001</c:v>
                </c:pt>
                <c:pt idx="2">
                  <c:v>5387.4560903888887</c:v>
                </c:pt>
                <c:pt idx="3">
                  <c:v>5507.3750539444436</c:v>
                </c:pt>
                <c:pt idx="4">
                  <c:v>5407.5510000000004</c:v>
                </c:pt>
                <c:pt idx="5">
                  <c:v>5893.2191459999995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38034640"/>
        <c:axId val="338029544"/>
      </c:barChart>
      <c:catAx>
        <c:axId val="33803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9544"/>
        <c:crosses val="autoZero"/>
        <c:auto val="1"/>
        <c:lblAlgn val="ctr"/>
        <c:lblOffset val="100"/>
        <c:noMultiLvlLbl val="0"/>
      </c:catAx>
      <c:valAx>
        <c:axId val="338029544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34640"/>
        <c:crosses val="autoZero"/>
        <c:crossBetween val="between"/>
      </c:valAx>
      <c:spPr>
        <a:noFill/>
        <a:ln w="0"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Financial!$B$42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Financial!$C$41:$G$41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Financial!$C$42:$G$42</c:f>
              <c:numCache>
                <c:formatCode>_(* #,##0.00_);_(* \(#,##0.00\);_(* "-"??_);_(@_)</c:formatCode>
                <c:ptCount val="5"/>
                <c:pt idx="0">
                  <c:v>560.92399999999998</c:v>
                </c:pt>
                <c:pt idx="1">
                  <c:v>409.78899999999999</c:v>
                </c:pt>
                <c:pt idx="2">
                  <c:v>345.67500000000001</c:v>
                </c:pt>
                <c:pt idx="3">
                  <c:v>415.29262304999429</c:v>
                </c:pt>
                <c:pt idx="4">
                  <c:v>469.80591138754562</c:v>
                </c:pt>
              </c:numCache>
            </c:numRef>
          </c:val>
        </c:ser>
        <c:ser>
          <c:idx val="2"/>
          <c:order val="2"/>
          <c:tx>
            <c:strRef>
              <c:f>Financial!$B$44</c:f>
              <c:strCache>
                <c:ptCount val="1"/>
                <c:pt idx="0">
                  <c:v>Expences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Financial!$C$41:$G$41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Financial!$C$44:$G$44</c:f>
              <c:numCache>
                <c:formatCode>_(* #,##0.00_);_(* \(#,##0.00\);_(* "-"??_);_(@_)</c:formatCode>
                <c:ptCount val="5"/>
                <c:pt idx="0">
                  <c:v>587.43600000000004</c:v>
                </c:pt>
                <c:pt idx="1">
                  <c:v>422.99099999999999</c:v>
                </c:pt>
                <c:pt idx="2">
                  <c:v>313.30546069000002</c:v>
                </c:pt>
                <c:pt idx="3">
                  <c:v>389.94553361805555</c:v>
                </c:pt>
                <c:pt idx="4">
                  <c:v>440.9368990537501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031896"/>
        <c:axId val="338032288"/>
      </c:barChart>
      <c:lineChart>
        <c:grouping val="standard"/>
        <c:varyColors val="0"/>
        <c:ser>
          <c:idx val="1"/>
          <c:order val="1"/>
          <c:tx>
            <c:strRef>
              <c:f>Financial!$B$43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Financial!$C$41:$G$41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Financial!$C$43:$G$43</c:f>
              <c:numCache>
                <c:formatCode>_(* #,##0.00_);_(* \(#,##0.00\);_(* "-"??_);_(@_)</c:formatCode>
                <c:ptCount val="5"/>
                <c:pt idx="0">
                  <c:v>-26.512000000000036</c:v>
                </c:pt>
                <c:pt idx="1">
                  <c:v>-13.201999999999984</c:v>
                </c:pt>
                <c:pt idx="2">
                  <c:v>32.36953931</c:v>
                </c:pt>
                <c:pt idx="3">
                  <c:v>25.347089431938741</c:v>
                </c:pt>
                <c:pt idx="4">
                  <c:v>28.869012333795538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33464"/>
        <c:axId val="338033072"/>
      </c:lineChart>
      <c:catAx>
        <c:axId val="33803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32288"/>
        <c:crosses val="autoZero"/>
        <c:auto val="1"/>
        <c:lblAlgn val="ctr"/>
        <c:lblOffset val="100"/>
        <c:noMultiLvlLbl val="0"/>
      </c:catAx>
      <c:valAx>
        <c:axId val="33803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31896"/>
        <c:crosses val="autoZero"/>
        <c:crossBetween val="between"/>
      </c:valAx>
      <c:valAx>
        <c:axId val="33803307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33464"/>
        <c:crosses val="max"/>
        <c:crossBetween val="between"/>
      </c:valAx>
      <c:catAx>
        <c:axId val="338033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0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Financials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Financial!$B$69</c:f>
              <c:strCache>
                <c:ptCount val="1"/>
                <c:pt idx="0">
                  <c:v>Exp Excl. Admin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Financial!$C$69:$G$69</c:f>
              <c:numCache>
                <c:formatCode>#,##0</c:formatCode>
                <c:ptCount val="5"/>
                <c:pt idx="0">
                  <c:v>346.73</c:v>
                </c:pt>
                <c:pt idx="1">
                  <c:v>271.05599999999998</c:v>
                </c:pt>
                <c:pt idx="2">
                  <c:v>177.08499999999998</c:v>
                </c:pt>
                <c:pt idx="3">
                  <c:v>222.14426695138889</c:v>
                </c:pt>
                <c:pt idx="4">
                  <c:v>252.16047405374999</c:v>
                </c:pt>
              </c:numCache>
            </c:numRef>
          </c:val>
        </c:ser>
        <c:ser>
          <c:idx val="3"/>
          <c:order val="3"/>
          <c:tx>
            <c:strRef>
              <c:f>Financial!$B$70</c:f>
              <c:strCache>
                <c:ptCount val="1"/>
                <c:pt idx="0">
                  <c:v>Personal 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Financial!$C$70:$G$70</c:f>
              <c:numCache>
                <c:formatCode>#,##0</c:formatCode>
                <c:ptCount val="5"/>
                <c:pt idx="0">
                  <c:v>158.91</c:v>
                </c:pt>
                <c:pt idx="1">
                  <c:v>107.09499999999998</c:v>
                </c:pt>
                <c:pt idx="2">
                  <c:v>95.575999999999993</c:v>
                </c:pt>
                <c:pt idx="3">
                  <c:v>115.26666666666668</c:v>
                </c:pt>
                <c:pt idx="4">
                  <c:v>129.67500000000004</c:v>
                </c:pt>
              </c:numCache>
            </c:numRef>
          </c:val>
        </c:ser>
        <c:ser>
          <c:idx val="4"/>
          <c:order val="4"/>
          <c:tx>
            <c:strRef>
              <c:f>Financial!$B$71</c:f>
              <c:strCache>
                <c:ptCount val="1"/>
                <c:pt idx="0">
                  <c:v>Other Expenses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cat>
          <c:val>
            <c:numRef>
              <c:f>Financial!$C$71:$G$71</c:f>
              <c:numCache>
                <c:formatCode>#,##0</c:formatCode>
                <c:ptCount val="5"/>
                <c:pt idx="0">
                  <c:v>81.796000000000006</c:v>
                </c:pt>
                <c:pt idx="1">
                  <c:v>44.839999999999996</c:v>
                </c:pt>
                <c:pt idx="2">
                  <c:v>40.643000000000001</c:v>
                </c:pt>
                <c:pt idx="3">
                  <c:v>52.534600000000005</c:v>
                </c:pt>
                <c:pt idx="4">
                  <c:v>59.101424999999999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41216696"/>
        <c:axId val="341213560"/>
      </c:barChart>
      <c:scatterChart>
        <c:scatterStyle val="lineMarker"/>
        <c:varyColors val="0"/>
        <c:ser>
          <c:idx val="0"/>
          <c:order val="0"/>
          <c:tx>
            <c:strRef>
              <c:f>Financial!$B$67</c:f>
              <c:strCache>
                <c:ptCount val="1"/>
                <c:pt idx="0">
                  <c:v>Income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xVal>
          <c:yVal>
            <c:numRef>
              <c:f>Financial!$C$67:$G$67</c:f>
              <c:numCache>
                <c:formatCode>#,##0</c:formatCode>
                <c:ptCount val="5"/>
                <c:pt idx="0">
                  <c:v>560.92399999999998</c:v>
                </c:pt>
                <c:pt idx="1">
                  <c:v>409.78899999999999</c:v>
                </c:pt>
                <c:pt idx="2">
                  <c:v>345.67500000000001</c:v>
                </c:pt>
                <c:pt idx="3">
                  <c:v>415.29262304999429</c:v>
                </c:pt>
                <c:pt idx="4">
                  <c:v>469.80591138754562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Financial!$B$68</c:f>
              <c:strCache>
                <c:ptCount val="1"/>
                <c:pt idx="0">
                  <c:v>Profit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53975">
                <a:solidFill>
                  <a:schemeClr val="accent2"/>
                </a:solidFill>
              </a:ln>
              <a:effectLst/>
            </c:spPr>
          </c:marker>
          <c:xVal>
            <c:strRef>
              <c:f>Financial!$C$66:$G$66</c:f>
              <c:strCache>
                <c:ptCount val="5"/>
                <c:pt idx="0">
                  <c:v> Dec 14 Base </c:v>
                </c:pt>
                <c:pt idx="1">
                  <c:v> Aug 14 Cor </c:v>
                </c:pt>
                <c:pt idx="2">
                  <c:v> Aug 15 Cur </c:v>
                </c:pt>
                <c:pt idx="3">
                  <c:v> Aug 15 Target </c:v>
                </c:pt>
                <c:pt idx="4">
                  <c:v> Sep 15 Target </c:v>
                </c:pt>
              </c:strCache>
            </c:strRef>
          </c:xVal>
          <c:yVal>
            <c:numRef>
              <c:f>Financial!$C$68:$G$68</c:f>
              <c:numCache>
                <c:formatCode>#,##0</c:formatCode>
                <c:ptCount val="5"/>
                <c:pt idx="0">
                  <c:v>-26.512000000000036</c:v>
                </c:pt>
                <c:pt idx="1">
                  <c:v>-13.201999999999984</c:v>
                </c:pt>
                <c:pt idx="2">
                  <c:v>32.36953931</c:v>
                </c:pt>
                <c:pt idx="3">
                  <c:v>25.347089431938741</c:v>
                </c:pt>
                <c:pt idx="4">
                  <c:v>28.869012333795538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308248"/>
        <c:axId val="341213952"/>
      </c:scatterChart>
      <c:catAx>
        <c:axId val="3412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13560"/>
        <c:crosses val="autoZero"/>
        <c:auto val="1"/>
        <c:lblAlgn val="ctr"/>
        <c:lblOffset val="100"/>
        <c:noMultiLvlLbl val="0"/>
      </c:catAx>
      <c:valAx>
        <c:axId val="34121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16696"/>
        <c:crosses val="autoZero"/>
        <c:crossBetween val="between"/>
      </c:valAx>
      <c:valAx>
        <c:axId val="3412139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308248"/>
        <c:crosses val="max"/>
        <c:crossBetween val="midCat"/>
      </c:valAx>
      <c:valAx>
        <c:axId val="536308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213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CASA Deposit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Waterfall_Dep!$AB$8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cat>
            <c:strRef>
              <c:f>Waterfall_Dep!$AC$7:$AI$7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Waterfall_Dep!$AC$8:$AI$8</c:f>
              <c:numCache>
                <c:formatCode>_(* #,##0_);_(* \(#,##0\);_(* "-"??_);_(@_)</c:formatCode>
                <c:ptCount val="7"/>
                <c:pt idx="2">
                  <c:v>3934.1880000000001</c:v>
                </c:pt>
                <c:pt idx="3">
                  <c:v>2934.2319096111114</c:v>
                </c:pt>
                <c:pt idx="4">
                  <c:v>4160.8440000000001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Waterfall_Dep!$AB$9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-22.8%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-23.1%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Waterfall_Dep!$AC$9:$AI$9</c:f>
              <c:numCache>
                <c:formatCode>_(* #,##0_);_(* \(#,##0\);_(* "-"??_);_(@_)</c:formatCode>
                <c:ptCount val="7"/>
                <c:pt idx="2">
                  <c:v>0</c:v>
                </c:pt>
                <c:pt idx="3">
                  <c:v>1226.6120903888886</c:v>
                </c:pt>
                <c:pt idx="4">
                  <c:v>1246.7070000000003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Waterfall_Dep!$AB$10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C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99FF99"/>
                  </a:gs>
                  <a:gs pos="35000">
                    <a:srgbClr val="00B050"/>
                  </a:gs>
                  <a:gs pos="100000">
                    <a:srgbClr val="00B050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</c:dPt>
          <c:dLbls>
            <c:dLbl>
              <c:idx val="2"/>
              <c:layout>
                <c:manualLayout>
                  <c:x val="-4.2697222396636465E-17"/>
                  <c:y val="3.5734220404872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5.8%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-22.8%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-23.1%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Waterfall_Dep!$AC$10:$AI$10</c:f>
              <c:numCache>
                <c:formatCode>_(* #,##0_);_(* \(#,##0\);_(* "-"??_);_(@_)</c:formatCode>
                <c:ptCount val="7"/>
                <c:pt idx="2">
                  <c:v>226.65599999999995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Waterfall_Dep!$AB$11</c:f>
              <c:strCache>
                <c:ptCount val="1"/>
                <c:pt idx="0">
                  <c:v>Flow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Waterfall_Dep!$AC$7:$AI$7</c:f>
              <c:strCache>
                <c:ptCount val="7"/>
                <c:pt idx="0">
                  <c:v> Dec '14 </c:v>
                </c:pt>
                <c:pt idx="1">
                  <c:v> Aug '14 Cor </c:v>
                </c:pt>
                <c:pt idx="2">
                  <c:v> Cor Cur Aug VAR </c:v>
                </c:pt>
                <c:pt idx="3">
                  <c:v> Cur Tar Aug VAR </c:v>
                </c:pt>
                <c:pt idx="4">
                  <c:v> Dec '14 Cur Aug VAR  </c:v>
                </c:pt>
                <c:pt idx="5">
                  <c:v> Sep '15 Target </c:v>
                </c:pt>
                <c:pt idx="6">
                  <c:v> Dec '15 Target </c:v>
                </c:pt>
              </c:strCache>
            </c:strRef>
          </c:cat>
          <c:val>
            <c:numRef>
              <c:f>Waterfall_Dep!$AC$11:$AI$11</c:f>
              <c:numCache>
                <c:formatCode>_(* #,##0_);_(* \(#,##0\);_(* "-"??_);_(@_)</c:formatCode>
                <c:ptCount val="7"/>
                <c:pt idx="0">
                  <c:v>5407.5510000000004</c:v>
                </c:pt>
                <c:pt idx="1">
                  <c:v>3934.1880000000001</c:v>
                </c:pt>
                <c:pt idx="2">
                  <c:v>4160.8440000000001</c:v>
                </c:pt>
                <c:pt idx="3">
                  <c:v>5387.4560903888887</c:v>
                </c:pt>
                <c:pt idx="4">
                  <c:v>5407.5510000000004</c:v>
                </c:pt>
                <c:pt idx="5">
                  <c:v>5507.3750539444436</c:v>
                </c:pt>
                <c:pt idx="6">
                  <c:v>5893.2191459999995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341214736"/>
        <c:axId val="341212384"/>
      </c:barChart>
      <c:catAx>
        <c:axId val="3412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12384"/>
        <c:crosses val="autoZero"/>
        <c:auto val="1"/>
        <c:lblAlgn val="ctr"/>
        <c:lblOffset val="100"/>
        <c:noMultiLvlLbl val="0"/>
      </c:catAx>
      <c:valAx>
        <c:axId val="341212384"/>
        <c:scaling>
          <c:orientation val="minMax"/>
          <c:max val="6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21</xdr:row>
      <xdr:rowOff>66675</xdr:rowOff>
    </xdr:from>
    <xdr:to>
      <xdr:col>18</xdr:col>
      <xdr:colOff>176213</xdr:colOff>
      <xdr:row>36</xdr:row>
      <xdr:rowOff>52388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76200</xdr:rowOff>
    </xdr:from>
    <xdr:to>
      <xdr:col>8</xdr:col>
      <xdr:colOff>585788</xdr:colOff>
      <xdr:row>36</xdr:row>
      <xdr:rowOff>61913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390526</xdr:colOff>
      <xdr:row>1</xdr:row>
      <xdr:rowOff>19050</xdr:rowOff>
    </xdr:from>
    <xdr:to>
      <xdr:col>20</xdr:col>
      <xdr:colOff>209550</xdr:colOff>
      <xdr:row>17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142876</xdr:colOff>
      <xdr:row>1</xdr:row>
      <xdr:rowOff>18455</xdr:rowOff>
    </xdr:from>
    <xdr:to>
      <xdr:col>13</xdr:col>
      <xdr:colOff>371475</xdr:colOff>
      <xdr:row>17</xdr:row>
      <xdr:rowOff>171450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1</xdr:row>
      <xdr:rowOff>19051</xdr:rowOff>
    </xdr:from>
    <xdr:to>
      <xdr:col>7</xdr:col>
      <xdr:colOff>104775</xdr:colOff>
      <xdr:row>17</xdr:row>
      <xdr:rowOff>171451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7</xdr:row>
      <xdr:rowOff>0</xdr:rowOff>
    </xdr:from>
    <xdr:to>
      <xdr:col>43</xdr:col>
      <xdr:colOff>589943</xdr:colOff>
      <xdr:row>32</xdr:row>
      <xdr:rowOff>66117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70100" y="1495425"/>
          <a:ext cx="4857143" cy="4466667"/>
        </a:xfrm>
        <a:prstGeom prst="rect">
          <a:avLst/>
        </a:prstGeom>
      </xdr:spPr>
    </xdr:pic>
    <xdr:clientData/>
  </xdr:twoCellAnchor>
  <xdr:twoCellAnchor>
    <xdr:from>
      <xdr:col>27</xdr:col>
      <xdr:colOff>309562</xdr:colOff>
      <xdr:row>13</xdr:row>
      <xdr:rowOff>42862</xdr:rowOff>
    </xdr:from>
    <xdr:to>
      <xdr:col>34</xdr:col>
      <xdr:colOff>357187</xdr:colOff>
      <xdr:row>26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100012</xdr:colOff>
      <xdr:row>45</xdr:row>
      <xdr:rowOff>57150</xdr:rowOff>
    </xdr:from>
    <xdr:to>
      <xdr:col>7</xdr:col>
      <xdr:colOff>604837</xdr:colOff>
      <xdr:row>62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1466856</xdr:colOff>
      <xdr:row>72</xdr:row>
      <xdr:rowOff>19049</xdr:rowOff>
    </xdr:from>
    <xdr:to>
      <xdr:col>6</xdr:col>
      <xdr:colOff>409581</xdr:colOff>
      <xdr:row>93</xdr:row>
      <xdr:rowOff>133349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14286</xdr:colOff>
      <xdr:row>12</xdr:row>
      <xdr:rowOff>204786</xdr:rowOff>
    </xdr:from>
    <xdr:to>
      <xdr:col>35</xdr:col>
      <xdr:colOff>285749</xdr:colOff>
      <xdr:row>26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204786</xdr:colOff>
      <xdr:row>12</xdr:row>
      <xdr:rowOff>157161</xdr:rowOff>
    </xdr:from>
    <xdr:to>
      <xdr:col>24</xdr:col>
      <xdr:colOff>476249</xdr:colOff>
      <xdr:row>26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14286</xdr:colOff>
      <xdr:row>12</xdr:row>
      <xdr:rowOff>204786</xdr:rowOff>
    </xdr:from>
    <xdr:to>
      <xdr:col>35</xdr:col>
      <xdr:colOff>285749</xdr:colOff>
      <xdr:row>26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109536</xdr:colOff>
      <xdr:row>13</xdr:row>
      <xdr:rowOff>14287</xdr:rowOff>
    </xdr:from>
    <xdr:to>
      <xdr:col>24</xdr:col>
      <xdr:colOff>266699</xdr:colOff>
      <xdr:row>26</xdr:row>
      <xdr:rowOff>33337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"/>
    </sheetView>
  </sheetViews>
  <sheetFormatPr defaultRowHeight="15"/>
  <cols>
    <col min="1" max="16384" width="9.140625" style="4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1"/>
  <sheetViews>
    <sheetView workbookViewId="0">
      <pane xSplit="2" ySplit="7" topLeftCell="C69" activePane="bottomRight" state="frozen"/>
      <selection pane="topRight" activeCell="C1" sqref="C1"/>
      <selection pane="bottomLeft" activeCell="A8" sqref="A8"/>
      <selection pane="bottomRight" activeCell="K79" sqref="K79"/>
    </sheetView>
  </sheetViews>
  <sheetFormatPr defaultColWidth="9.140625" defaultRowHeight="12.75"/>
  <cols>
    <col min="1" max="1" width="2.42578125" style="1" customWidth="1"/>
    <col min="2" max="2" width="37.85546875" style="1" customWidth="1"/>
    <col min="3" max="5" width="10.28515625" style="15" customWidth="1"/>
    <col min="6" max="6" width="15.7109375" style="15" customWidth="1"/>
    <col min="7" max="7" width="14.42578125" style="15" customWidth="1"/>
    <col min="8" max="14" width="10.28515625" style="15" customWidth="1"/>
    <col min="15" max="15" width="9.140625" style="1"/>
    <col min="16" max="16" width="12.140625" style="1" bestFit="1" customWidth="1"/>
    <col min="17" max="17" width="27.7109375" style="1" customWidth="1"/>
    <col min="18" max="18" width="16.7109375" style="1" customWidth="1"/>
    <col min="19" max="22" width="10.28515625" style="15" customWidth="1"/>
    <col min="23" max="28" width="9.140625" style="1"/>
    <col min="29" max="31" width="9.28515625" style="1" bestFit="1" customWidth="1"/>
    <col min="32" max="34" width="10.28515625" style="1" bestFit="1" customWidth="1"/>
    <col min="35" max="16384" width="9.140625" style="1"/>
  </cols>
  <sheetData>
    <row r="1" spans="1:34">
      <c r="D1" s="15" t="s">
        <v>49</v>
      </c>
      <c r="E1" s="15">
        <v>2015</v>
      </c>
      <c r="S1" s="15" t="s">
        <v>49</v>
      </c>
      <c r="U1" s="15">
        <v>2015</v>
      </c>
    </row>
    <row r="2" spans="1:34">
      <c r="B2" s="9" t="s">
        <v>48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4</v>
      </c>
      <c r="H2" s="37" t="s">
        <v>5</v>
      </c>
      <c r="I2" s="37"/>
      <c r="J2" s="37" t="s">
        <v>5</v>
      </c>
      <c r="K2" s="37"/>
      <c r="L2" s="37" t="s">
        <v>5</v>
      </c>
      <c r="M2" s="37"/>
      <c r="N2" s="16" t="s">
        <v>6</v>
      </c>
      <c r="Q2" s="9" t="s">
        <v>48</v>
      </c>
      <c r="R2" s="9"/>
      <c r="S2" s="16" t="s">
        <v>2</v>
      </c>
      <c r="T2" s="1"/>
      <c r="U2" s="16" t="s">
        <v>3</v>
      </c>
      <c r="V2" s="1"/>
    </row>
    <row r="3" spans="1:34">
      <c r="B3" s="10"/>
      <c r="C3" s="16" t="s">
        <v>0</v>
      </c>
      <c r="D3" s="16" t="s">
        <v>7</v>
      </c>
      <c r="E3" s="16" t="s">
        <v>7</v>
      </c>
      <c r="F3" s="16" t="s">
        <v>6</v>
      </c>
      <c r="G3" s="16" t="s">
        <v>6</v>
      </c>
      <c r="H3" s="37" t="s">
        <v>8</v>
      </c>
      <c r="I3" s="37"/>
      <c r="J3" s="37" t="s">
        <v>9</v>
      </c>
      <c r="K3" s="37"/>
      <c r="L3" s="37" t="s">
        <v>10</v>
      </c>
      <c r="M3" s="37"/>
      <c r="N3" s="16" t="s">
        <v>11</v>
      </c>
      <c r="Q3" s="10"/>
      <c r="R3" s="10"/>
      <c r="S3" s="16" t="s">
        <v>7</v>
      </c>
      <c r="T3" s="1"/>
      <c r="U3" s="16" t="s">
        <v>7</v>
      </c>
      <c r="V3" s="1"/>
    </row>
    <row r="4" spans="1:34">
      <c r="B4" s="11"/>
      <c r="C4" s="16" t="s">
        <v>12</v>
      </c>
      <c r="D4" s="16" t="s">
        <v>13</v>
      </c>
      <c r="E4" s="16" t="s">
        <v>14</v>
      </c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16" t="s">
        <v>17</v>
      </c>
      <c r="L4" s="16" t="s">
        <v>18</v>
      </c>
      <c r="M4" s="16" t="s">
        <v>17</v>
      </c>
      <c r="N4" s="16">
        <v>2015</v>
      </c>
      <c r="Q4" s="11"/>
      <c r="R4" s="11"/>
      <c r="S4" s="16" t="s">
        <v>13</v>
      </c>
      <c r="T4" s="16" t="s">
        <v>18</v>
      </c>
      <c r="U4" s="16" t="s">
        <v>14</v>
      </c>
      <c r="V4" s="16" t="s">
        <v>18</v>
      </c>
    </row>
    <row r="5" spans="1:34" customFormat="1" ht="1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S5" s="18"/>
      <c r="T5" s="18"/>
      <c r="U5" s="18"/>
      <c r="V5" s="18"/>
      <c r="AB5" t="str">
        <f>+Q9</f>
        <v>CASA Deposit</v>
      </c>
    </row>
    <row r="6" spans="1:34" customFormat="1" ht="15">
      <c r="C6" s="18"/>
      <c r="D6" s="18" t="s">
        <v>68</v>
      </c>
      <c r="E6" s="15" t="s">
        <v>68</v>
      </c>
      <c r="F6" s="18" t="s">
        <v>68</v>
      </c>
      <c r="G6" s="18"/>
      <c r="H6" s="18">
        <f>+E8-C8</f>
        <v>2093.3789999999999</v>
      </c>
      <c r="I6" s="18"/>
      <c r="J6" s="18"/>
      <c r="K6" s="18"/>
      <c r="L6" s="18"/>
      <c r="M6" s="18"/>
      <c r="N6" s="18"/>
      <c r="S6" s="18"/>
      <c r="T6" s="18"/>
      <c r="U6" s="15"/>
      <c r="V6" s="18"/>
      <c r="AF6" t="s">
        <v>65</v>
      </c>
    </row>
    <row r="7" spans="1:34" customFormat="1" ht="36.75">
      <c r="C7" s="19" t="s">
        <v>55</v>
      </c>
      <c r="D7" s="18" t="s">
        <v>54</v>
      </c>
      <c r="E7" s="18" t="s">
        <v>56</v>
      </c>
      <c r="F7" s="19" t="s">
        <v>57</v>
      </c>
      <c r="G7" s="19" t="s">
        <v>58</v>
      </c>
      <c r="H7" s="19" t="s">
        <v>59</v>
      </c>
      <c r="I7" s="19" t="s">
        <v>60</v>
      </c>
      <c r="J7" s="19" t="s">
        <v>52</v>
      </c>
      <c r="K7" s="19" t="s">
        <v>53</v>
      </c>
      <c r="L7" s="19" t="s">
        <v>51</v>
      </c>
      <c r="M7" s="19" t="s">
        <v>50</v>
      </c>
      <c r="N7" s="19" t="s">
        <v>61</v>
      </c>
      <c r="R7" s="23" t="str">
        <f>+C7</f>
        <v>Dec 14 Base</v>
      </c>
      <c r="S7" s="18" t="s">
        <v>54</v>
      </c>
      <c r="T7" s="19" t="s">
        <v>52</v>
      </c>
      <c r="U7" s="18" t="s">
        <v>56</v>
      </c>
      <c r="V7" s="19" t="s">
        <v>51</v>
      </c>
      <c r="W7" s="19" t="s">
        <v>57</v>
      </c>
      <c r="X7" s="24" t="str">
        <f>+G7</f>
        <v>Sep 15 Target</v>
      </c>
      <c r="Y7" s="24" t="str">
        <f>+N7</f>
        <v>Dec 15 Target</v>
      </c>
      <c r="AB7" s="1"/>
      <c r="AC7" s="24" t="str">
        <f>+S7</f>
        <v>Aug 14 Cor</v>
      </c>
      <c r="AD7" s="24" t="str">
        <f>+U7</f>
        <v>Aug 15 Cur</v>
      </c>
      <c r="AE7" s="24" t="str">
        <f>+W7</f>
        <v>Aug 15 Target</v>
      </c>
      <c r="AF7" s="24" t="str">
        <f>+X7</f>
        <v>Sep 15 Target</v>
      </c>
      <c r="AG7" s="30" t="str">
        <f>+R7</f>
        <v>Dec 14 Base</v>
      </c>
      <c r="AH7" s="24" t="str">
        <f>+Y7</f>
        <v>Dec 15 Target</v>
      </c>
    </row>
    <row r="8" spans="1:34" s="2" customFormat="1" ht="17.100000000000001" customHeight="1">
      <c r="B8" s="4" t="s">
        <v>19</v>
      </c>
      <c r="C8" s="20">
        <v>6266.4949999999999</v>
      </c>
      <c r="D8" s="20">
        <v>0</v>
      </c>
      <c r="E8" s="20">
        <v>8359.8739999999998</v>
      </c>
      <c r="F8" s="20">
        <v>6389.1091277222222</v>
      </c>
      <c r="G8" s="20">
        <v>6526.8667209444438</v>
      </c>
      <c r="H8" s="21">
        <f>+E8-C8</f>
        <v>2093.3789999999999</v>
      </c>
      <c r="I8" s="21">
        <f>+H8/C8</f>
        <v>0.33405899150960783</v>
      </c>
      <c r="J8" s="21">
        <f>+E8-D8</f>
        <v>8359.8739999999998</v>
      </c>
      <c r="K8" s="21">
        <f>+IFERROR(J8/D8,0)</f>
        <v>0</v>
      </c>
      <c r="L8" s="21">
        <f>+E8-F8</f>
        <v>1970.7648722777776</v>
      </c>
      <c r="M8" s="21">
        <f>+L8/F8</f>
        <v>0.30845691204845233</v>
      </c>
      <c r="N8" s="20">
        <v>6966.2267019999999</v>
      </c>
      <c r="O8" s="13"/>
      <c r="P8" s="14"/>
      <c r="Q8" s="25" t="s">
        <v>19</v>
      </c>
      <c r="R8" s="26">
        <f t="shared" ref="R8:R36" si="0">+C8</f>
        <v>6266.4949999999999</v>
      </c>
      <c r="S8" s="27">
        <v>0</v>
      </c>
      <c r="T8" s="28">
        <f t="shared" ref="T8:T36" si="1">+J8</f>
        <v>8359.8739999999998</v>
      </c>
      <c r="U8" s="27">
        <v>8359.8739999999998</v>
      </c>
      <c r="V8" s="28">
        <f>+L8</f>
        <v>1970.7648722777776</v>
      </c>
      <c r="W8" s="29">
        <f>+F8</f>
        <v>6389.1091277222222</v>
      </c>
      <c r="X8" s="29">
        <f>+G8</f>
        <v>6526.8667209444438</v>
      </c>
      <c r="Y8" s="29">
        <f>+N8</f>
        <v>6966.2267019999999</v>
      </c>
      <c r="AB8" s="2" t="s">
        <v>1</v>
      </c>
      <c r="AC8" s="14"/>
      <c r="AD8" s="14">
        <f>+AC11+AD10</f>
        <v>4160.8440000000001</v>
      </c>
      <c r="AE8" s="14">
        <f t="shared" ref="AE8" si="2">+AD8+AD10-AE9</f>
        <v>4387.5</v>
      </c>
      <c r="AF8" s="14">
        <v>0</v>
      </c>
      <c r="AH8" s="14">
        <v>0</v>
      </c>
    </row>
    <row r="9" spans="1:34" s="2" customFormat="1" ht="17.100000000000001" customHeight="1">
      <c r="B9" s="4" t="s">
        <v>20</v>
      </c>
      <c r="C9" s="20">
        <v>5407.5510000000004</v>
      </c>
      <c r="D9" s="20">
        <v>3934.1880000000001</v>
      </c>
      <c r="E9" s="20">
        <v>4160.8440000000001</v>
      </c>
      <c r="F9" s="20">
        <v>5387.4560903888887</v>
      </c>
      <c r="G9" s="20">
        <v>5507.3750539444436</v>
      </c>
      <c r="H9" s="21">
        <f t="shared" ref="H9:H36" si="3">+E9-C9</f>
        <v>-1246.7070000000003</v>
      </c>
      <c r="I9" s="21">
        <f t="shared" ref="I9:I36" si="4">+H9/C9</f>
        <v>-0.23054928192078081</v>
      </c>
      <c r="J9" s="21">
        <f t="shared" ref="J9:J36" si="5">+E9-D9</f>
        <v>226.65599999999995</v>
      </c>
      <c r="K9" s="21">
        <f t="shared" ref="K9:K36" si="6">+IFERROR(J9/D9,0)</f>
        <v>5.7611888399842597E-2</v>
      </c>
      <c r="L9" s="21">
        <f t="shared" ref="L9:L36" si="7">+E9-F9</f>
        <v>-1226.6120903888886</v>
      </c>
      <c r="M9" s="21">
        <f t="shared" ref="M9:M36" si="8">+L9/F9</f>
        <v>-0.22767927381851696</v>
      </c>
      <c r="N9" s="20">
        <v>5893.2191459999995</v>
      </c>
      <c r="O9" s="12"/>
      <c r="P9" s="12"/>
      <c r="Q9" s="4" t="s">
        <v>20</v>
      </c>
      <c r="R9" s="23">
        <f t="shared" si="0"/>
        <v>5407.5510000000004</v>
      </c>
      <c r="S9" s="20">
        <v>3934.1880000000001</v>
      </c>
      <c r="T9" s="21">
        <f t="shared" si="1"/>
        <v>226.65599999999995</v>
      </c>
      <c r="U9" s="20">
        <v>4160.8440000000001</v>
      </c>
      <c r="V9" s="21">
        <f t="shared" ref="V9:V36" si="9">+L9</f>
        <v>-1226.6120903888886</v>
      </c>
      <c r="W9" s="22">
        <f t="shared" ref="W9:W36" si="10">+F9</f>
        <v>5387.4560903888887</v>
      </c>
      <c r="X9" s="22">
        <f>+G9</f>
        <v>5507.3750539444436</v>
      </c>
      <c r="Y9" s="22">
        <f t="shared" ref="Y9:Y36" si="11">+N9</f>
        <v>5893.2191459999995</v>
      </c>
      <c r="AB9" s="22" t="s">
        <v>62</v>
      </c>
      <c r="AC9" s="14">
        <f>+IF(AC11&lt;=0,-AC11,0)</f>
        <v>0</v>
      </c>
      <c r="AD9" s="14">
        <f t="shared" ref="AD9:AE9" si="12">+IF(AD11&lt;=0,-AD11,0)</f>
        <v>0</v>
      </c>
      <c r="AE9" s="14">
        <f t="shared" si="12"/>
        <v>0</v>
      </c>
      <c r="AF9" s="14">
        <v>0</v>
      </c>
      <c r="AH9" s="14">
        <f>+IF(AH11&lt;=0,-AH11,0)</f>
        <v>0</v>
      </c>
    </row>
    <row r="10" spans="1:34" s="2" customFormat="1" ht="17.100000000000001" customHeight="1">
      <c r="B10" s="4" t="s">
        <v>21</v>
      </c>
      <c r="C10" s="20">
        <v>5433.8267692307691</v>
      </c>
      <c r="D10" s="20">
        <v>5482.2396666666664</v>
      </c>
      <c r="E10" s="20">
        <v>5791.8329211455548</v>
      </c>
      <c r="F10" s="20">
        <v>5862.5331629228385</v>
      </c>
      <c r="G10" s="20">
        <v>5930.5292193333335</v>
      </c>
      <c r="H10" s="21">
        <f t="shared" si="3"/>
        <v>358.00615191478573</v>
      </c>
      <c r="I10" s="21">
        <f t="shared" si="4"/>
        <v>6.5884719391867227E-2</v>
      </c>
      <c r="J10" s="21">
        <f t="shared" si="5"/>
        <v>309.59325447888841</v>
      </c>
      <c r="K10" s="21">
        <f t="shared" si="6"/>
        <v>5.6472039404130717E-2</v>
      </c>
      <c r="L10" s="21">
        <f t="shared" si="7"/>
        <v>-70.700241777283736</v>
      </c>
      <c r="M10" s="21">
        <f t="shared" si="8"/>
        <v>-1.2059674514836392E-2</v>
      </c>
      <c r="N10" s="20">
        <v>6206.569702702991</v>
      </c>
      <c r="Q10" s="4" t="s">
        <v>21</v>
      </c>
      <c r="R10" s="23">
        <f t="shared" si="0"/>
        <v>5433.8267692307691</v>
      </c>
      <c r="S10" s="20">
        <v>5482.2396666666664</v>
      </c>
      <c r="T10" s="21">
        <f t="shared" si="1"/>
        <v>309.59325447888841</v>
      </c>
      <c r="U10" s="20">
        <v>5791.8329211455548</v>
      </c>
      <c r="V10" s="21">
        <f t="shared" si="9"/>
        <v>-70.700241777283736</v>
      </c>
      <c r="W10" s="22">
        <f t="shared" si="10"/>
        <v>5862.5331629228385</v>
      </c>
      <c r="X10" s="22">
        <f t="shared" ref="X10:X36" si="13">+G10</f>
        <v>5930.5292193333335</v>
      </c>
      <c r="Y10" s="22">
        <f t="shared" si="11"/>
        <v>6206.569702702991</v>
      </c>
      <c r="AB10" s="22" t="s">
        <v>63</v>
      </c>
      <c r="AC10" s="14">
        <f>+IF(AC11&gt;0,AC11,0)</f>
        <v>3934.1880000000001</v>
      </c>
      <c r="AD10" s="14">
        <f>+AD11-AC11</f>
        <v>226.65599999999995</v>
      </c>
      <c r="AE10" s="14">
        <f>+AE11-AD11</f>
        <v>1226.6120903888886</v>
      </c>
      <c r="AF10" s="14">
        <v>0</v>
      </c>
      <c r="AH10" s="14">
        <v>0</v>
      </c>
    </row>
    <row r="11" spans="1:34" s="2" customFormat="1" ht="17.100000000000001" customHeight="1">
      <c r="B11" s="4" t="s">
        <v>22</v>
      </c>
      <c r="C11" s="20">
        <v>6266.4949999999999</v>
      </c>
      <c r="D11" s="20">
        <v>4908.91</v>
      </c>
      <c r="E11" s="20">
        <v>8776.6949999999997</v>
      </c>
      <c r="F11" s="20">
        <v>6389.1091277222222</v>
      </c>
      <c r="G11" s="20">
        <v>6526.8667209444438</v>
      </c>
      <c r="H11" s="21">
        <f t="shared" si="3"/>
        <v>2510.1999999999998</v>
      </c>
      <c r="I11" s="21">
        <f t="shared" si="4"/>
        <v>0.40057480297997522</v>
      </c>
      <c r="J11" s="21">
        <f t="shared" si="5"/>
        <v>3867.7849999999999</v>
      </c>
      <c r="K11" s="21">
        <f t="shared" si="6"/>
        <v>0.78791116561517727</v>
      </c>
      <c r="L11" s="21">
        <f t="shared" si="7"/>
        <v>2387.5858722777775</v>
      </c>
      <c r="M11" s="21">
        <f t="shared" si="8"/>
        <v>0.37369621093464944</v>
      </c>
      <c r="N11" s="20">
        <v>6966.2267019999999</v>
      </c>
      <c r="Q11" s="4" t="s">
        <v>22</v>
      </c>
      <c r="R11" s="23">
        <f t="shared" si="0"/>
        <v>6266.4949999999999</v>
      </c>
      <c r="S11" s="20">
        <v>4908.91</v>
      </c>
      <c r="T11" s="21">
        <f t="shared" si="1"/>
        <v>3867.7849999999999</v>
      </c>
      <c r="U11" s="20">
        <v>8776.6949999999997</v>
      </c>
      <c r="V11" s="21">
        <f t="shared" si="9"/>
        <v>2387.5858722777775</v>
      </c>
      <c r="W11" s="22">
        <f t="shared" si="10"/>
        <v>6389.1091277222222</v>
      </c>
      <c r="X11" s="22">
        <f t="shared" si="13"/>
        <v>6526.8667209444438</v>
      </c>
      <c r="Y11" s="22">
        <f t="shared" si="11"/>
        <v>6966.2267019999999</v>
      </c>
      <c r="AB11" s="2" t="s">
        <v>64</v>
      </c>
      <c r="AC11" s="14">
        <f>+S9</f>
        <v>3934.1880000000001</v>
      </c>
      <c r="AD11" s="14">
        <f>+U9</f>
        <v>4160.8440000000001</v>
      </c>
      <c r="AE11" s="14">
        <f>+W9</f>
        <v>5387.4560903888887</v>
      </c>
      <c r="AF11" s="14">
        <f>+X9</f>
        <v>5507.3750539444436</v>
      </c>
      <c r="AG11" s="22">
        <f>+R9</f>
        <v>5407.5510000000004</v>
      </c>
      <c r="AH11" s="14">
        <f>+Y9</f>
        <v>5893.2191459999995</v>
      </c>
    </row>
    <row r="12" spans="1:34" s="2" customFormat="1" ht="17.100000000000001" customHeight="1">
      <c r="B12" s="4" t="s">
        <v>23</v>
      </c>
      <c r="C12" s="20">
        <v>2280</v>
      </c>
      <c r="D12" s="20">
        <v>20</v>
      </c>
      <c r="E12" s="20">
        <v>41</v>
      </c>
      <c r="F12" s="20">
        <v>190</v>
      </c>
      <c r="G12" s="20">
        <v>190</v>
      </c>
      <c r="H12" s="21">
        <f t="shared" si="3"/>
        <v>-2239</v>
      </c>
      <c r="I12" s="21">
        <f t="shared" si="4"/>
        <v>-0.98201754385964912</v>
      </c>
      <c r="J12" s="21">
        <f t="shared" si="5"/>
        <v>21</v>
      </c>
      <c r="K12" s="21">
        <f t="shared" si="6"/>
        <v>1.05</v>
      </c>
      <c r="L12" s="21">
        <f t="shared" si="7"/>
        <v>-149</v>
      </c>
      <c r="M12" s="21">
        <f t="shared" si="8"/>
        <v>-0.78421052631578947</v>
      </c>
      <c r="N12" s="20">
        <v>2280</v>
      </c>
      <c r="Q12" s="4" t="s">
        <v>23</v>
      </c>
      <c r="R12" s="23">
        <f t="shared" si="0"/>
        <v>2280</v>
      </c>
      <c r="S12" s="20">
        <v>20</v>
      </c>
      <c r="T12" s="21">
        <f t="shared" si="1"/>
        <v>21</v>
      </c>
      <c r="U12" s="20">
        <v>41</v>
      </c>
      <c r="V12" s="21">
        <f t="shared" si="9"/>
        <v>-149</v>
      </c>
      <c r="W12" s="22">
        <f t="shared" si="10"/>
        <v>190</v>
      </c>
      <c r="X12" s="22">
        <f t="shared" si="13"/>
        <v>190</v>
      </c>
      <c r="Y12" s="22">
        <f t="shared" si="11"/>
        <v>2280</v>
      </c>
    </row>
    <row r="13" spans="1:34" s="2" customFormat="1" ht="17.100000000000001" customHeight="1">
      <c r="B13" s="4" t="s">
        <v>24</v>
      </c>
      <c r="C13" s="20">
        <v>157</v>
      </c>
      <c r="D13" s="20">
        <v>340</v>
      </c>
      <c r="E13" s="20">
        <v>263</v>
      </c>
      <c r="F13" s="20">
        <v>2280</v>
      </c>
      <c r="G13" s="20">
        <v>2280</v>
      </c>
      <c r="H13" s="21">
        <f t="shared" si="3"/>
        <v>106</v>
      </c>
      <c r="I13" s="21">
        <f t="shared" si="4"/>
        <v>0.67515923566878977</v>
      </c>
      <c r="J13" s="21">
        <f t="shared" si="5"/>
        <v>-77</v>
      </c>
      <c r="K13" s="21">
        <f t="shared" si="6"/>
        <v>-0.22647058823529412</v>
      </c>
      <c r="L13" s="21">
        <f t="shared" si="7"/>
        <v>-2017</v>
      </c>
      <c r="M13" s="21">
        <f t="shared" si="8"/>
        <v>-0.88464912280701757</v>
      </c>
      <c r="N13" s="20">
        <v>2280</v>
      </c>
      <c r="Q13" s="4" t="s">
        <v>24</v>
      </c>
      <c r="R13" s="23">
        <f t="shared" si="0"/>
        <v>157</v>
      </c>
      <c r="S13" s="20">
        <v>340</v>
      </c>
      <c r="T13" s="21">
        <f t="shared" si="1"/>
        <v>-77</v>
      </c>
      <c r="U13" s="20">
        <v>263</v>
      </c>
      <c r="V13" s="21">
        <f t="shared" si="9"/>
        <v>-2017</v>
      </c>
      <c r="W13" s="22">
        <f t="shared" si="10"/>
        <v>2280</v>
      </c>
      <c r="X13" s="22">
        <f t="shared" si="13"/>
        <v>2280</v>
      </c>
      <c r="Y13" s="22">
        <f t="shared" si="11"/>
        <v>2280</v>
      </c>
    </row>
    <row r="14" spans="1:34" s="2" customFormat="1" ht="17.100000000000001" customHeight="1">
      <c r="B14" s="4" t="s">
        <v>25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f t="shared" si="3"/>
        <v>0</v>
      </c>
      <c r="I14" s="21" t="e">
        <f t="shared" si="4"/>
        <v>#DIV/0!</v>
      </c>
      <c r="J14" s="21">
        <f t="shared" si="5"/>
        <v>0</v>
      </c>
      <c r="K14" s="21">
        <f t="shared" si="6"/>
        <v>0</v>
      </c>
      <c r="L14" s="21">
        <f t="shared" si="7"/>
        <v>0</v>
      </c>
      <c r="M14" s="21" t="e">
        <f t="shared" si="8"/>
        <v>#DIV/0!</v>
      </c>
      <c r="N14" s="20">
        <v>0</v>
      </c>
      <c r="Q14" s="4" t="s">
        <v>25</v>
      </c>
      <c r="R14" s="23">
        <f t="shared" si="0"/>
        <v>0</v>
      </c>
      <c r="S14" s="20">
        <v>0</v>
      </c>
      <c r="T14" s="21">
        <f t="shared" si="1"/>
        <v>0</v>
      </c>
      <c r="U14" s="20">
        <v>0</v>
      </c>
      <c r="V14" s="21">
        <f t="shared" si="9"/>
        <v>0</v>
      </c>
      <c r="W14" s="22">
        <f t="shared" si="10"/>
        <v>0</v>
      </c>
      <c r="X14" s="22">
        <f t="shared" si="13"/>
        <v>0</v>
      </c>
      <c r="Y14" s="22">
        <f t="shared" si="11"/>
        <v>0</v>
      </c>
    </row>
    <row r="15" spans="1:34" s="2" customFormat="1" ht="17.100000000000001" customHeight="1">
      <c r="A15" s="2">
        <v>1</v>
      </c>
      <c r="B15" s="4" t="s">
        <v>26</v>
      </c>
      <c r="C15" s="20">
        <v>-26.512000000000036</v>
      </c>
      <c r="D15" s="20">
        <v>-13.201999999999984</v>
      </c>
      <c r="E15" s="20">
        <v>32.36953931</v>
      </c>
      <c r="F15" s="20">
        <v>25.347089431938741</v>
      </c>
      <c r="G15" s="20">
        <v>28.869012333795538</v>
      </c>
      <c r="H15" s="21">
        <f t="shared" si="3"/>
        <v>58.881539310000036</v>
      </c>
      <c r="I15" s="21">
        <f t="shared" si="4"/>
        <v>-2.2209391713186464</v>
      </c>
      <c r="J15" s="21">
        <f t="shared" si="5"/>
        <v>45.571539309999984</v>
      </c>
      <c r="K15" s="21">
        <f t="shared" si="6"/>
        <v>-3.4518663316164249</v>
      </c>
      <c r="L15" s="21">
        <f t="shared" si="7"/>
        <v>7.0224498780612592</v>
      </c>
      <c r="M15" s="21">
        <f t="shared" si="8"/>
        <v>0.27705152881232126</v>
      </c>
      <c r="N15" s="20">
        <v>39.416257913547</v>
      </c>
      <c r="Q15" s="4" t="s">
        <v>26</v>
      </c>
      <c r="R15" s="23">
        <f t="shared" si="0"/>
        <v>-26.512000000000036</v>
      </c>
      <c r="S15" s="20">
        <v>-13.201999999999984</v>
      </c>
      <c r="T15" s="21">
        <f t="shared" si="1"/>
        <v>45.571539309999984</v>
      </c>
      <c r="U15" s="20">
        <v>32.36953931</v>
      </c>
      <c r="V15" s="21">
        <f t="shared" si="9"/>
        <v>7.0224498780612592</v>
      </c>
      <c r="W15" s="22">
        <f t="shared" si="10"/>
        <v>25.347089431938741</v>
      </c>
      <c r="X15" s="22">
        <f t="shared" si="13"/>
        <v>28.869012333795538</v>
      </c>
      <c r="Y15" s="22">
        <f t="shared" si="11"/>
        <v>39.416257913547</v>
      </c>
    </row>
    <row r="16" spans="1:34" s="2" customFormat="1" ht="17.100000000000001" customHeight="1">
      <c r="B16" s="4" t="s">
        <v>27</v>
      </c>
      <c r="C16" s="20">
        <v>1220.9970000000003</v>
      </c>
      <c r="D16" s="20">
        <v>1135.671</v>
      </c>
      <c r="E16" s="20">
        <v>1224.3410000000001</v>
      </c>
      <c r="F16" s="20">
        <v>1281.4566666666667</v>
      </c>
      <c r="G16" s="20">
        <v>1280.0202499999996</v>
      </c>
      <c r="H16" s="21">
        <f t="shared" si="3"/>
        <v>3.3439999999998236</v>
      </c>
      <c r="I16" s="21">
        <f t="shared" si="4"/>
        <v>2.738745467842937E-3</v>
      </c>
      <c r="J16" s="21">
        <f t="shared" si="5"/>
        <v>88.670000000000073</v>
      </c>
      <c r="K16" s="21">
        <f t="shared" si="6"/>
        <v>7.8077189608610306E-2</v>
      </c>
      <c r="L16" s="21">
        <f t="shared" si="7"/>
        <v>-57.115666666666584</v>
      </c>
      <c r="M16" s="21">
        <f t="shared" si="8"/>
        <v>-4.4570891979700121E-2</v>
      </c>
      <c r="N16" s="20">
        <v>1311.6860000000001</v>
      </c>
      <c r="Q16" s="4" t="s">
        <v>27</v>
      </c>
      <c r="R16" s="23">
        <f t="shared" si="0"/>
        <v>1220.9970000000003</v>
      </c>
      <c r="S16" s="20">
        <v>1135.671</v>
      </c>
      <c r="T16" s="21">
        <f t="shared" si="1"/>
        <v>88.670000000000073</v>
      </c>
      <c r="U16" s="20">
        <v>1224.3410000000001</v>
      </c>
      <c r="V16" s="21">
        <f t="shared" si="9"/>
        <v>-57.115666666666584</v>
      </c>
      <c r="W16" s="22">
        <f t="shared" si="10"/>
        <v>1281.4566666666667</v>
      </c>
      <c r="X16" s="22">
        <f t="shared" si="13"/>
        <v>1280.0202499999996</v>
      </c>
      <c r="Y16" s="22">
        <f t="shared" si="11"/>
        <v>1311.6860000000001</v>
      </c>
    </row>
    <row r="17" spans="1:25" s="2" customFormat="1" ht="17.100000000000001" customHeight="1">
      <c r="B17" s="4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1">
        <f t="shared" si="3"/>
        <v>0</v>
      </c>
      <c r="I17" s="21" t="e">
        <f t="shared" si="4"/>
        <v>#DIV/0!</v>
      </c>
      <c r="J17" s="21">
        <f t="shared" si="5"/>
        <v>0</v>
      </c>
      <c r="K17" s="21">
        <f t="shared" si="6"/>
        <v>0</v>
      </c>
      <c r="L17" s="21">
        <f t="shared" si="7"/>
        <v>0</v>
      </c>
      <c r="M17" s="21" t="e">
        <f t="shared" si="8"/>
        <v>#DIV/0!</v>
      </c>
      <c r="N17" s="20">
        <v>0</v>
      </c>
      <c r="Q17" s="4" t="s">
        <v>28</v>
      </c>
      <c r="R17" s="23">
        <f t="shared" si="0"/>
        <v>0</v>
      </c>
      <c r="S17" s="20">
        <v>0</v>
      </c>
      <c r="T17" s="21">
        <f t="shared" si="1"/>
        <v>0</v>
      </c>
      <c r="U17" s="20">
        <v>0</v>
      </c>
      <c r="V17" s="21">
        <f t="shared" si="9"/>
        <v>0</v>
      </c>
      <c r="W17" s="22">
        <f t="shared" si="10"/>
        <v>0</v>
      </c>
      <c r="X17" s="22">
        <f t="shared" si="13"/>
        <v>0</v>
      </c>
      <c r="Y17" s="22">
        <f t="shared" si="11"/>
        <v>0</v>
      </c>
    </row>
    <row r="18" spans="1:25" s="2" customFormat="1" ht="17.100000000000001" customHeight="1">
      <c r="B18" s="4" t="s">
        <v>29</v>
      </c>
      <c r="C18" s="20">
        <v>361.96300000000002</v>
      </c>
      <c r="D18" s="20">
        <v>365.63200000000001</v>
      </c>
      <c r="E18" s="20">
        <v>352.93899999999996</v>
      </c>
      <c r="F18" s="20">
        <v>280.12166666666661</v>
      </c>
      <c r="G18" s="20">
        <v>260.89774999999997</v>
      </c>
      <c r="H18" s="21">
        <f t="shared" si="3"/>
        <v>-9.0240000000000578</v>
      </c>
      <c r="I18" s="21">
        <f t="shared" si="4"/>
        <v>-2.4930724963601412E-2</v>
      </c>
      <c r="J18" s="21">
        <f t="shared" si="5"/>
        <v>-12.69300000000004</v>
      </c>
      <c r="K18" s="21">
        <f t="shared" si="6"/>
        <v>-3.4715232802380647E-2</v>
      </c>
      <c r="L18" s="21">
        <f t="shared" si="7"/>
        <v>72.817333333333352</v>
      </c>
      <c r="M18" s="21">
        <f t="shared" si="8"/>
        <v>0.25994895075354174</v>
      </c>
      <c r="N18" s="20">
        <v>239.20099999999999</v>
      </c>
      <c r="Q18" s="4" t="s">
        <v>29</v>
      </c>
      <c r="R18" s="23">
        <f t="shared" si="0"/>
        <v>361.96300000000002</v>
      </c>
      <c r="S18" s="20">
        <v>365.63200000000001</v>
      </c>
      <c r="T18" s="21">
        <f t="shared" si="1"/>
        <v>-12.69300000000004</v>
      </c>
      <c r="U18" s="20">
        <v>352.93899999999996</v>
      </c>
      <c r="V18" s="21">
        <f t="shared" si="9"/>
        <v>72.817333333333352</v>
      </c>
      <c r="W18" s="22">
        <f t="shared" si="10"/>
        <v>280.12166666666661</v>
      </c>
      <c r="X18" s="22">
        <f t="shared" si="13"/>
        <v>260.89774999999997</v>
      </c>
      <c r="Y18" s="22">
        <f t="shared" si="11"/>
        <v>239.20099999999999</v>
      </c>
    </row>
    <row r="19" spans="1:25" s="2" customFormat="1" ht="17.100000000000001" customHeight="1">
      <c r="B19" s="4" t="s">
        <v>30</v>
      </c>
      <c r="C19" s="20">
        <v>4252.1737499999999</v>
      </c>
      <c r="D19" s="20">
        <v>389.19399999999996</v>
      </c>
      <c r="E19" s="20">
        <v>337.64073760999997</v>
      </c>
      <c r="F19" s="20">
        <v>4677.3911249999992</v>
      </c>
      <c r="G19" s="20">
        <v>4730.5432968750001</v>
      </c>
      <c r="H19" s="21">
        <f t="shared" si="3"/>
        <v>-3914.5330123899998</v>
      </c>
      <c r="I19" s="21">
        <f t="shared" si="4"/>
        <v>-0.92059573350924329</v>
      </c>
      <c r="J19" s="21">
        <f t="shared" si="5"/>
        <v>-51.553262389999986</v>
      </c>
      <c r="K19" s="21">
        <f t="shared" si="6"/>
        <v>-0.13246160626833917</v>
      </c>
      <c r="L19" s="21">
        <f t="shared" si="7"/>
        <v>-4339.7503873899996</v>
      </c>
      <c r="M19" s="21">
        <f t="shared" si="8"/>
        <v>-0.92781430319022129</v>
      </c>
      <c r="N19" s="20">
        <v>4889.9998125000002</v>
      </c>
      <c r="Q19" s="4" t="s">
        <v>30</v>
      </c>
      <c r="R19" s="23">
        <f t="shared" si="0"/>
        <v>4252.1737499999999</v>
      </c>
      <c r="S19" s="20">
        <v>389.19399999999996</v>
      </c>
      <c r="T19" s="21">
        <f t="shared" si="1"/>
        <v>-51.553262389999986</v>
      </c>
      <c r="U19" s="20">
        <v>337.64073760999997</v>
      </c>
      <c r="V19" s="21">
        <f t="shared" si="9"/>
        <v>-4339.7503873899996</v>
      </c>
      <c r="W19" s="22">
        <f t="shared" si="10"/>
        <v>4677.3911249999992</v>
      </c>
      <c r="X19" s="22">
        <f t="shared" si="13"/>
        <v>4730.5432968750001</v>
      </c>
      <c r="Y19" s="22">
        <f t="shared" si="11"/>
        <v>4889.9998125000002</v>
      </c>
    </row>
    <row r="20" spans="1:25" s="2" customFormat="1" ht="17.100000000000001" customHeight="1">
      <c r="B20" s="4" t="s">
        <v>31</v>
      </c>
      <c r="C20" s="20">
        <v>103.71600000000001</v>
      </c>
      <c r="D20" s="20">
        <v>68.13300000000001</v>
      </c>
      <c r="E20" s="20">
        <v>75.643999999999991</v>
      </c>
      <c r="F20" s="20">
        <v>88.603333333333339</v>
      </c>
      <c r="G20" s="20">
        <v>99.678750000000008</v>
      </c>
      <c r="H20" s="21">
        <f t="shared" si="3"/>
        <v>-28.072000000000017</v>
      </c>
      <c r="I20" s="21">
        <f t="shared" si="4"/>
        <v>-0.27066219291141208</v>
      </c>
      <c r="J20" s="21">
        <f t="shared" si="5"/>
        <v>7.5109999999999815</v>
      </c>
      <c r="K20" s="21">
        <f t="shared" si="6"/>
        <v>0.11024026536333319</v>
      </c>
      <c r="L20" s="21">
        <f t="shared" si="7"/>
        <v>-12.959333333333348</v>
      </c>
      <c r="M20" s="21">
        <f t="shared" si="8"/>
        <v>-0.14626236785673993</v>
      </c>
      <c r="N20" s="20">
        <v>132.90499999999997</v>
      </c>
      <c r="Q20" s="4" t="s">
        <v>31</v>
      </c>
      <c r="R20" s="23">
        <f t="shared" si="0"/>
        <v>103.71600000000001</v>
      </c>
      <c r="S20" s="20">
        <v>68.13300000000001</v>
      </c>
      <c r="T20" s="21">
        <f t="shared" si="1"/>
        <v>7.5109999999999815</v>
      </c>
      <c r="U20" s="20">
        <v>75.643999999999991</v>
      </c>
      <c r="V20" s="21">
        <f t="shared" si="9"/>
        <v>-12.959333333333348</v>
      </c>
      <c r="W20" s="22">
        <f t="shared" si="10"/>
        <v>88.603333333333339</v>
      </c>
      <c r="X20" s="22">
        <f t="shared" si="13"/>
        <v>99.678750000000008</v>
      </c>
      <c r="Y20" s="22">
        <f t="shared" si="11"/>
        <v>132.90499999999997</v>
      </c>
    </row>
    <row r="21" spans="1:25" s="2" customFormat="1" ht="17.100000000000001" customHeight="1">
      <c r="B21" s="4" t="s">
        <v>32</v>
      </c>
      <c r="C21" s="20">
        <v>25.082000000000001</v>
      </c>
      <c r="D21" s="20">
        <v>6.8319999999999999</v>
      </c>
      <c r="E21" s="20">
        <v>33.171999999999997</v>
      </c>
      <c r="F21" s="20">
        <v>18.393466666666669</v>
      </c>
      <c r="G21" s="20">
        <v>20.69265</v>
      </c>
      <c r="H21" s="21">
        <f t="shared" si="3"/>
        <v>8.0899999999999963</v>
      </c>
      <c r="I21" s="21">
        <f t="shared" si="4"/>
        <v>0.32254206203652008</v>
      </c>
      <c r="J21" s="21">
        <f t="shared" si="5"/>
        <v>26.339999999999996</v>
      </c>
      <c r="K21" s="21">
        <f t="shared" si="6"/>
        <v>3.8553864168618261</v>
      </c>
      <c r="L21" s="21">
        <f t="shared" si="7"/>
        <v>14.778533333333328</v>
      </c>
      <c r="M21" s="21">
        <f t="shared" si="8"/>
        <v>0.80346644823161817</v>
      </c>
      <c r="N21" s="20">
        <v>27.590200000000003</v>
      </c>
      <c r="Q21" s="4" t="s">
        <v>32</v>
      </c>
      <c r="R21" s="23">
        <f t="shared" si="0"/>
        <v>25.082000000000001</v>
      </c>
      <c r="S21" s="20">
        <v>6.8319999999999999</v>
      </c>
      <c r="T21" s="21">
        <f t="shared" si="1"/>
        <v>26.339999999999996</v>
      </c>
      <c r="U21" s="20">
        <v>33.171999999999997</v>
      </c>
      <c r="V21" s="21">
        <f t="shared" si="9"/>
        <v>14.778533333333328</v>
      </c>
      <c r="W21" s="22">
        <f t="shared" si="10"/>
        <v>18.393466666666669</v>
      </c>
      <c r="X21" s="22">
        <f t="shared" si="13"/>
        <v>20.69265</v>
      </c>
      <c r="Y21" s="22">
        <f t="shared" si="11"/>
        <v>27.590200000000003</v>
      </c>
    </row>
    <row r="22" spans="1:25" s="2" customFormat="1" ht="17.100000000000001" customHeight="1">
      <c r="B22" s="4" t="s">
        <v>33</v>
      </c>
      <c r="C22" s="20">
        <v>0.46765950483202856</v>
      </c>
      <c r="D22" s="20">
        <v>0.45019240133302296</v>
      </c>
      <c r="E22" s="20">
        <v>0.30679659430275508</v>
      </c>
      <c r="F22" s="20">
        <v>0.37312554501983897</v>
      </c>
      <c r="G22" s="20">
        <v>0.37277152167500527</v>
      </c>
      <c r="H22" s="21">
        <f t="shared" si="3"/>
        <v>-0.16086291052927348</v>
      </c>
      <c r="I22" s="21">
        <f t="shared" si="4"/>
        <v>-0.34397442769189812</v>
      </c>
      <c r="J22" s="21">
        <f t="shared" si="5"/>
        <v>-0.14339580703026789</v>
      </c>
      <c r="K22" s="21">
        <f t="shared" si="6"/>
        <v>-0.31852116252000667</v>
      </c>
      <c r="L22" s="21">
        <f t="shared" si="7"/>
        <v>-6.632895071708389E-2</v>
      </c>
      <c r="M22" s="21">
        <f t="shared" si="8"/>
        <v>-0.1777657724119564</v>
      </c>
      <c r="N22" s="20">
        <v>0.36997216594049387</v>
      </c>
      <c r="Q22" s="4" t="s">
        <v>33</v>
      </c>
      <c r="R22" s="23">
        <f t="shared" si="0"/>
        <v>0.46765950483202856</v>
      </c>
      <c r="S22" s="20">
        <v>0.45019240133302296</v>
      </c>
      <c r="T22" s="21">
        <f t="shared" si="1"/>
        <v>-0.14339580703026789</v>
      </c>
      <c r="U22" s="20">
        <v>0.30679659430275508</v>
      </c>
      <c r="V22" s="21">
        <f t="shared" si="9"/>
        <v>-6.632895071708389E-2</v>
      </c>
      <c r="W22" s="22">
        <f t="shared" si="10"/>
        <v>0.37312554501983897</v>
      </c>
      <c r="X22" s="22">
        <f t="shared" si="13"/>
        <v>0.37277152167500527</v>
      </c>
      <c r="Y22" s="22">
        <f t="shared" si="11"/>
        <v>0.36997216594049387</v>
      </c>
    </row>
    <row r="23" spans="1:25" s="2" customFormat="1" ht="17.100000000000001" customHeight="1">
      <c r="B23" s="4" t="s">
        <v>34</v>
      </c>
      <c r="C23" s="20">
        <v>0.36029260368930105</v>
      </c>
      <c r="D23" s="20">
        <v>0.3032710583161099</v>
      </c>
      <c r="E23" s="20">
        <v>0.26046597949500777</v>
      </c>
      <c r="F23" s="20">
        <v>0.29487225093083114</v>
      </c>
      <c r="G23" s="20">
        <v>0.29182775642501518</v>
      </c>
      <c r="H23" s="21">
        <f t="shared" si="3"/>
        <v>-9.9826624194293279E-2</v>
      </c>
      <c r="I23" s="21">
        <f t="shared" si="4"/>
        <v>-0.27707097834397659</v>
      </c>
      <c r="J23" s="21">
        <f t="shared" si="5"/>
        <v>-4.2805078821102127E-2</v>
      </c>
      <c r="K23" s="21">
        <f t="shared" si="6"/>
        <v>-0.14114462177424433</v>
      </c>
      <c r="L23" s="21">
        <f t="shared" si="7"/>
        <v>-3.4406271435823366E-2</v>
      </c>
      <c r="M23" s="21">
        <f t="shared" si="8"/>
        <v>-0.11668195744839389</v>
      </c>
      <c r="N23" s="20">
        <v>0.28158883475773244</v>
      </c>
      <c r="Q23" s="4" t="s">
        <v>34</v>
      </c>
      <c r="R23" s="23">
        <f t="shared" si="0"/>
        <v>0.36029260368930105</v>
      </c>
      <c r="S23" s="20">
        <v>0.3032710583161099</v>
      </c>
      <c r="T23" s="21">
        <f t="shared" si="1"/>
        <v>-4.2805078821102127E-2</v>
      </c>
      <c r="U23" s="20">
        <v>0.26046597949500777</v>
      </c>
      <c r="V23" s="21">
        <f t="shared" si="9"/>
        <v>-3.4406271435823366E-2</v>
      </c>
      <c r="W23" s="22">
        <f t="shared" si="10"/>
        <v>0.29487225093083114</v>
      </c>
      <c r="X23" s="22">
        <f t="shared" si="13"/>
        <v>0.29182775642501518</v>
      </c>
      <c r="Y23" s="22">
        <f t="shared" si="11"/>
        <v>0.28158883475773244</v>
      </c>
    </row>
    <row r="24" spans="1:25" s="2" customFormat="1" ht="17.100000000000001" customHeight="1">
      <c r="A24" s="2">
        <v>2</v>
      </c>
      <c r="B24" s="4" t="s">
        <v>35</v>
      </c>
      <c r="C24" s="20">
        <v>1473.2370000000001</v>
      </c>
      <c r="D24" s="20">
        <v>1473.2370000000001</v>
      </c>
      <c r="E24" s="20">
        <v>0</v>
      </c>
      <c r="F24" s="20">
        <v>1080.3738000000001</v>
      </c>
      <c r="G24" s="20">
        <v>1215.4205250000002</v>
      </c>
      <c r="H24" s="21">
        <f t="shared" si="3"/>
        <v>-1473.2370000000001</v>
      </c>
      <c r="I24" s="21">
        <f t="shared" si="4"/>
        <v>-1</v>
      </c>
      <c r="J24" s="21">
        <f t="shared" si="5"/>
        <v>-1473.2370000000001</v>
      </c>
      <c r="K24" s="21">
        <f t="shared" si="6"/>
        <v>-1</v>
      </c>
      <c r="L24" s="21">
        <f t="shared" si="7"/>
        <v>-1080.3738000000001</v>
      </c>
      <c r="M24" s="21">
        <f t="shared" si="8"/>
        <v>-1</v>
      </c>
      <c r="N24" s="20">
        <v>1620.5607000000002</v>
      </c>
      <c r="Q24" s="4" t="s">
        <v>35</v>
      </c>
      <c r="R24" s="23">
        <f t="shared" si="0"/>
        <v>1473.2370000000001</v>
      </c>
      <c r="S24" s="20">
        <v>1473.2370000000001</v>
      </c>
      <c r="T24" s="21">
        <f t="shared" si="1"/>
        <v>-1473.2370000000001</v>
      </c>
      <c r="U24" s="20">
        <v>0</v>
      </c>
      <c r="V24" s="21">
        <f t="shared" si="9"/>
        <v>-1080.3738000000001</v>
      </c>
      <c r="W24" s="22">
        <f t="shared" si="10"/>
        <v>1080.3738000000001</v>
      </c>
      <c r="X24" s="22">
        <f t="shared" si="13"/>
        <v>1215.4205250000002</v>
      </c>
      <c r="Y24" s="22">
        <f t="shared" si="11"/>
        <v>1620.5607000000002</v>
      </c>
    </row>
    <row r="25" spans="1:25" s="2" customFormat="1" ht="17.100000000000001" customHeight="1">
      <c r="A25" s="2">
        <v>2</v>
      </c>
      <c r="B25" s="4" t="s">
        <v>36</v>
      </c>
      <c r="C25" s="20">
        <v>78.792000000000002</v>
      </c>
      <c r="D25" s="20">
        <v>76.043999999999997</v>
      </c>
      <c r="E25" s="20">
        <v>2.2519999999999998</v>
      </c>
      <c r="F25" s="20">
        <v>63.0336</v>
      </c>
      <c r="G25" s="20">
        <v>70.912800000000004</v>
      </c>
      <c r="H25" s="21">
        <f t="shared" si="3"/>
        <v>-76.540000000000006</v>
      </c>
      <c r="I25" s="21">
        <f t="shared" si="4"/>
        <v>-0.97141841811351415</v>
      </c>
      <c r="J25" s="21">
        <f t="shared" si="5"/>
        <v>-73.792000000000002</v>
      </c>
      <c r="K25" s="21">
        <f t="shared" si="6"/>
        <v>-0.97038556625111783</v>
      </c>
      <c r="L25" s="21">
        <f t="shared" si="7"/>
        <v>-60.781599999999997</v>
      </c>
      <c r="M25" s="21">
        <f t="shared" si="8"/>
        <v>-0.96427302264189252</v>
      </c>
      <c r="N25" s="20">
        <v>94.550399999999996</v>
      </c>
      <c r="Q25" s="4" t="s">
        <v>36</v>
      </c>
      <c r="R25" s="23">
        <f t="shared" si="0"/>
        <v>78.792000000000002</v>
      </c>
      <c r="S25" s="20">
        <v>76.043999999999997</v>
      </c>
      <c r="T25" s="21">
        <f t="shared" si="1"/>
        <v>-73.792000000000002</v>
      </c>
      <c r="U25" s="20">
        <v>2.2519999999999998</v>
      </c>
      <c r="V25" s="21">
        <f t="shared" si="9"/>
        <v>-60.781599999999997</v>
      </c>
      <c r="W25" s="22">
        <f t="shared" si="10"/>
        <v>63.0336</v>
      </c>
      <c r="X25" s="22">
        <f t="shared" si="13"/>
        <v>70.912800000000004</v>
      </c>
      <c r="Y25" s="22">
        <f t="shared" si="11"/>
        <v>94.550399999999996</v>
      </c>
    </row>
    <row r="26" spans="1:25" s="2" customFormat="1" ht="17.100000000000001" customHeight="1">
      <c r="B26" s="4" t="s">
        <v>37</v>
      </c>
      <c r="C26" s="20">
        <v>128.208</v>
      </c>
      <c r="D26" s="20">
        <v>116.77300000000001</v>
      </c>
      <c r="E26" s="20">
        <v>137.208</v>
      </c>
      <c r="F26" s="20">
        <v>143.01933333333332</v>
      </c>
      <c r="G26" s="20">
        <v>146.40150000000003</v>
      </c>
      <c r="H26" s="21">
        <f t="shared" si="3"/>
        <v>9</v>
      </c>
      <c r="I26" s="21">
        <f t="shared" si="4"/>
        <v>7.0198427555222764E-2</v>
      </c>
      <c r="J26" s="21">
        <f t="shared" si="5"/>
        <v>20.434999999999988</v>
      </c>
      <c r="K26" s="21">
        <f t="shared" si="6"/>
        <v>0.17499764500355378</v>
      </c>
      <c r="L26" s="21">
        <f t="shared" si="7"/>
        <v>-5.811333333333323</v>
      </c>
      <c r="M26" s="21">
        <f t="shared" si="8"/>
        <v>-4.0633201105677953E-2</v>
      </c>
      <c r="N26" s="20">
        <v>156.54799999999997</v>
      </c>
      <c r="Q26" s="4" t="s">
        <v>37</v>
      </c>
      <c r="R26" s="23">
        <f t="shared" si="0"/>
        <v>128.208</v>
      </c>
      <c r="S26" s="20">
        <v>116.77300000000001</v>
      </c>
      <c r="T26" s="21">
        <f t="shared" si="1"/>
        <v>20.434999999999988</v>
      </c>
      <c r="U26" s="20">
        <v>137.208</v>
      </c>
      <c r="V26" s="21">
        <f t="shared" si="9"/>
        <v>-5.811333333333323</v>
      </c>
      <c r="W26" s="22">
        <f t="shared" si="10"/>
        <v>143.01933333333332</v>
      </c>
      <c r="X26" s="22">
        <f t="shared" si="13"/>
        <v>146.40150000000003</v>
      </c>
      <c r="Y26" s="22">
        <f t="shared" si="11"/>
        <v>156.54799999999997</v>
      </c>
    </row>
    <row r="27" spans="1:25" s="2" customFormat="1" ht="17.100000000000001" customHeight="1">
      <c r="B27" s="4" t="s">
        <v>38</v>
      </c>
      <c r="C27" s="20">
        <v>12.245999999999999</v>
      </c>
      <c r="D27" s="20">
        <v>11.138000000000002</v>
      </c>
      <c r="E27" s="20">
        <v>12.362</v>
      </c>
      <c r="F27" s="20">
        <v>10.612666666666668</v>
      </c>
      <c r="G27" s="20">
        <v>10.4085</v>
      </c>
      <c r="H27" s="21">
        <f t="shared" si="3"/>
        <v>0.11600000000000144</v>
      </c>
      <c r="I27" s="21">
        <f t="shared" si="4"/>
        <v>9.4724808100605466E-3</v>
      </c>
      <c r="J27" s="21">
        <f t="shared" si="5"/>
        <v>1.2239999999999984</v>
      </c>
      <c r="K27" s="21">
        <f t="shared" si="6"/>
        <v>0.10989405638355165</v>
      </c>
      <c r="L27" s="21">
        <f t="shared" si="7"/>
        <v>1.7493333333333325</v>
      </c>
      <c r="M27" s="21">
        <f t="shared" si="8"/>
        <v>0.16483447452729433</v>
      </c>
      <c r="N27" s="20">
        <v>9.7959999999999994</v>
      </c>
      <c r="Q27" s="4" t="s">
        <v>38</v>
      </c>
      <c r="R27" s="23">
        <f t="shared" si="0"/>
        <v>12.245999999999999</v>
      </c>
      <c r="S27" s="20">
        <v>11.138000000000002</v>
      </c>
      <c r="T27" s="21">
        <f t="shared" si="1"/>
        <v>1.2239999999999984</v>
      </c>
      <c r="U27" s="20">
        <v>12.362</v>
      </c>
      <c r="V27" s="21">
        <f t="shared" si="9"/>
        <v>1.7493333333333325</v>
      </c>
      <c r="W27" s="22">
        <f t="shared" si="10"/>
        <v>10.612666666666668</v>
      </c>
      <c r="X27" s="22">
        <f t="shared" si="13"/>
        <v>10.4085</v>
      </c>
      <c r="Y27" s="22">
        <f t="shared" si="11"/>
        <v>9.7959999999999994</v>
      </c>
    </row>
    <row r="28" spans="1:25" s="2" customFormat="1" ht="17.100000000000001" customHeight="1">
      <c r="B28" s="4" t="s">
        <v>39</v>
      </c>
      <c r="C28" s="20">
        <v>5.0599999999999996</v>
      </c>
      <c r="D28" s="20">
        <v>5.1379999999999999</v>
      </c>
      <c r="E28" s="20">
        <v>4.75</v>
      </c>
      <c r="F28" s="20">
        <v>11.629333333333335</v>
      </c>
      <c r="G28" s="20">
        <v>12.450500000000002</v>
      </c>
      <c r="H28" s="21">
        <f t="shared" si="3"/>
        <v>-0.30999999999999961</v>
      </c>
      <c r="I28" s="21">
        <f t="shared" si="4"/>
        <v>-6.1264822134387283E-2</v>
      </c>
      <c r="J28" s="21">
        <f t="shared" si="5"/>
        <v>-0.3879999999999999</v>
      </c>
      <c r="K28" s="21">
        <f t="shared" si="6"/>
        <v>-7.5515764889061879E-2</v>
      </c>
      <c r="L28" s="21">
        <f t="shared" si="7"/>
        <v>-6.8793333333333351</v>
      </c>
      <c r="M28" s="21">
        <f t="shared" si="8"/>
        <v>-0.59155010318734247</v>
      </c>
      <c r="N28" s="20">
        <v>14.914000000000001</v>
      </c>
      <c r="Q28" s="4" t="s">
        <v>39</v>
      </c>
      <c r="R28" s="23">
        <f t="shared" si="0"/>
        <v>5.0599999999999996</v>
      </c>
      <c r="S28" s="20">
        <v>5.1379999999999999</v>
      </c>
      <c r="T28" s="21">
        <f t="shared" si="1"/>
        <v>-0.3879999999999999</v>
      </c>
      <c r="U28" s="20">
        <v>4.75</v>
      </c>
      <c r="V28" s="21">
        <f t="shared" si="9"/>
        <v>-6.8793333333333351</v>
      </c>
      <c r="W28" s="22">
        <f t="shared" si="10"/>
        <v>11.629333333333335</v>
      </c>
      <c r="X28" s="22">
        <f t="shared" si="13"/>
        <v>12.450500000000002</v>
      </c>
      <c r="Y28" s="22">
        <f t="shared" si="11"/>
        <v>14.914000000000001</v>
      </c>
    </row>
    <row r="29" spans="1:25" s="2" customFormat="1" ht="17.100000000000001" hidden="1" customHeight="1">
      <c r="B29" s="4" t="s">
        <v>40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f t="shared" si="3"/>
        <v>0</v>
      </c>
      <c r="I29" s="21" t="e">
        <f t="shared" si="4"/>
        <v>#DIV/0!</v>
      </c>
      <c r="J29" s="21">
        <f t="shared" si="5"/>
        <v>0</v>
      </c>
      <c r="K29" s="21">
        <f t="shared" si="6"/>
        <v>0</v>
      </c>
      <c r="L29" s="21">
        <f t="shared" si="7"/>
        <v>0</v>
      </c>
      <c r="M29" s="21" t="e">
        <f t="shared" si="8"/>
        <v>#DIV/0!</v>
      </c>
      <c r="N29" s="20">
        <v>0</v>
      </c>
      <c r="Q29" s="4" t="s">
        <v>40</v>
      </c>
      <c r="R29" s="23">
        <f t="shared" si="0"/>
        <v>0</v>
      </c>
      <c r="S29" s="20">
        <v>0</v>
      </c>
      <c r="T29" s="21">
        <f t="shared" si="1"/>
        <v>0</v>
      </c>
      <c r="U29" s="20">
        <v>0</v>
      </c>
      <c r="V29" s="21">
        <f t="shared" si="9"/>
        <v>0</v>
      </c>
      <c r="W29" s="22">
        <f t="shared" si="10"/>
        <v>0</v>
      </c>
      <c r="X29" s="22">
        <f t="shared" si="13"/>
        <v>0</v>
      </c>
      <c r="Y29" s="22">
        <f t="shared" si="11"/>
        <v>0</v>
      </c>
    </row>
    <row r="30" spans="1:25" s="2" customFormat="1" ht="17.100000000000001" hidden="1" customHeight="1">
      <c r="B30" s="4" t="s">
        <v>41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f t="shared" si="3"/>
        <v>0</v>
      </c>
      <c r="I30" s="21" t="e">
        <f t="shared" si="4"/>
        <v>#DIV/0!</v>
      </c>
      <c r="J30" s="21">
        <f t="shared" si="5"/>
        <v>0</v>
      </c>
      <c r="K30" s="21">
        <f t="shared" si="6"/>
        <v>0</v>
      </c>
      <c r="L30" s="21">
        <f t="shared" si="7"/>
        <v>0</v>
      </c>
      <c r="M30" s="21" t="e">
        <f t="shared" si="8"/>
        <v>#DIV/0!</v>
      </c>
      <c r="N30" s="20">
        <v>0</v>
      </c>
      <c r="Q30" s="4" t="s">
        <v>41</v>
      </c>
      <c r="R30" s="23">
        <f t="shared" si="0"/>
        <v>0</v>
      </c>
      <c r="S30" s="20">
        <v>0</v>
      </c>
      <c r="T30" s="21">
        <f t="shared" si="1"/>
        <v>0</v>
      </c>
      <c r="U30" s="20">
        <v>0</v>
      </c>
      <c r="V30" s="21">
        <f t="shared" si="9"/>
        <v>0</v>
      </c>
      <c r="W30" s="22">
        <f t="shared" si="10"/>
        <v>0</v>
      </c>
      <c r="X30" s="22">
        <f t="shared" si="13"/>
        <v>0</v>
      </c>
      <c r="Y30" s="22">
        <f t="shared" si="11"/>
        <v>0</v>
      </c>
    </row>
    <row r="31" spans="1:25" s="2" customFormat="1" ht="17.100000000000001" hidden="1" customHeight="1">
      <c r="B31" s="4" t="s">
        <v>42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f t="shared" si="3"/>
        <v>0</v>
      </c>
      <c r="I31" s="21" t="e">
        <f t="shared" si="4"/>
        <v>#DIV/0!</v>
      </c>
      <c r="J31" s="21">
        <f t="shared" si="5"/>
        <v>0</v>
      </c>
      <c r="K31" s="21">
        <f t="shared" si="6"/>
        <v>0</v>
      </c>
      <c r="L31" s="21">
        <f t="shared" si="7"/>
        <v>0</v>
      </c>
      <c r="M31" s="21" t="e">
        <f t="shared" si="8"/>
        <v>#DIV/0!</v>
      </c>
      <c r="N31" s="20">
        <v>0</v>
      </c>
      <c r="Q31" s="4" t="s">
        <v>42</v>
      </c>
      <c r="R31" s="23">
        <f t="shared" si="0"/>
        <v>0</v>
      </c>
      <c r="S31" s="20">
        <v>0</v>
      </c>
      <c r="T31" s="21">
        <f t="shared" si="1"/>
        <v>0</v>
      </c>
      <c r="U31" s="20">
        <v>0</v>
      </c>
      <c r="V31" s="21">
        <f t="shared" si="9"/>
        <v>0</v>
      </c>
      <c r="W31" s="22">
        <f t="shared" si="10"/>
        <v>0</v>
      </c>
      <c r="X31" s="22">
        <f t="shared" si="13"/>
        <v>0</v>
      </c>
      <c r="Y31" s="22">
        <f t="shared" si="11"/>
        <v>0</v>
      </c>
    </row>
    <row r="32" spans="1:25" s="2" customFormat="1" ht="17.100000000000001" hidden="1" customHeight="1">
      <c r="B32" s="4" t="s">
        <v>43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f t="shared" si="3"/>
        <v>0</v>
      </c>
      <c r="I32" s="21" t="e">
        <f t="shared" si="4"/>
        <v>#DIV/0!</v>
      </c>
      <c r="J32" s="21">
        <f t="shared" si="5"/>
        <v>0</v>
      </c>
      <c r="K32" s="21">
        <f t="shared" si="6"/>
        <v>0</v>
      </c>
      <c r="L32" s="21">
        <f t="shared" si="7"/>
        <v>0</v>
      </c>
      <c r="M32" s="21" t="e">
        <f t="shared" si="8"/>
        <v>#DIV/0!</v>
      </c>
      <c r="N32" s="20">
        <v>0</v>
      </c>
      <c r="Q32" s="4" t="s">
        <v>43</v>
      </c>
      <c r="R32" s="23">
        <f t="shared" si="0"/>
        <v>0</v>
      </c>
      <c r="S32" s="20">
        <v>0</v>
      </c>
      <c r="T32" s="21">
        <f t="shared" si="1"/>
        <v>0</v>
      </c>
      <c r="U32" s="20">
        <v>0</v>
      </c>
      <c r="V32" s="21">
        <f t="shared" si="9"/>
        <v>0</v>
      </c>
      <c r="W32" s="22">
        <f t="shared" si="10"/>
        <v>0</v>
      </c>
      <c r="X32" s="22">
        <f t="shared" si="13"/>
        <v>0</v>
      </c>
      <c r="Y32" s="22">
        <f t="shared" si="11"/>
        <v>0</v>
      </c>
    </row>
    <row r="33" spans="1:25" s="2" customFormat="1" ht="17.100000000000001" customHeight="1">
      <c r="A33" s="2">
        <v>1</v>
      </c>
      <c r="B33" s="4" t="s">
        <v>44</v>
      </c>
      <c r="C33" s="20">
        <v>560.92399999999998</v>
      </c>
      <c r="D33" s="20">
        <v>409.78899999999999</v>
      </c>
      <c r="E33" s="20">
        <v>345.67500000000001</v>
      </c>
      <c r="F33" s="20">
        <v>415.29262304999429</v>
      </c>
      <c r="G33" s="20">
        <v>469.80591138754562</v>
      </c>
      <c r="H33" s="21">
        <f t="shared" si="3"/>
        <v>-215.24899999999997</v>
      </c>
      <c r="I33" s="21">
        <f t="shared" si="4"/>
        <v>-0.38374004321441046</v>
      </c>
      <c r="J33" s="21">
        <f t="shared" si="5"/>
        <v>-64.113999999999976</v>
      </c>
      <c r="K33" s="21">
        <f t="shared" si="6"/>
        <v>-0.15645612742167306</v>
      </c>
      <c r="L33" s="21">
        <f t="shared" si="7"/>
        <v>-69.617623049994279</v>
      </c>
      <c r="M33" s="21">
        <f t="shared" si="8"/>
        <v>-0.16763510639487925</v>
      </c>
      <c r="N33" s="20">
        <v>636.32481825229695</v>
      </c>
      <c r="Q33" s="4" t="s">
        <v>44</v>
      </c>
      <c r="R33" s="23">
        <f t="shared" si="0"/>
        <v>560.92399999999998</v>
      </c>
      <c r="S33" s="20">
        <v>409.78899999999999</v>
      </c>
      <c r="T33" s="21">
        <f t="shared" si="1"/>
        <v>-64.113999999999976</v>
      </c>
      <c r="U33" s="20">
        <v>345.67500000000001</v>
      </c>
      <c r="V33" s="21">
        <f t="shared" si="9"/>
        <v>-69.617623049994279</v>
      </c>
      <c r="W33" s="22">
        <f t="shared" si="10"/>
        <v>415.29262304999429</v>
      </c>
      <c r="X33" s="22">
        <f t="shared" si="13"/>
        <v>469.80591138754562</v>
      </c>
      <c r="Y33" s="22">
        <f t="shared" si="11"/>
        <v>636.32481825229695</v>
      </c>
    </row>
    <row r="34" spans="1:25" s="2" customFormat="1" ht="17.100000000000001" customHeight="1">
      <c r="B34" s="4" t="s">
        <v>78</v>
      </c>
      <c r="C34" s="20">
        <v>346.73</v>
      </c>
      <c r="D34" s="20">
        <v>271.05599999999998</v>
      </c>
      <c r="E34" s="20">
        <v>177.08499999999998</v>
      </c>
      <c r="F34" s="20">
        <v>222.14426695138889</v>
      </c>
      <c r="G34" s="20">
        <v>252.16047405374999</v>
      </c>
      <c r="H34" s="21">
        <f t="shared" si="3"/>
        <v>-169.64500000000004</v>
      </c>
      <c r="I34" s="21">
        <f t="shared" si="4"/>
        <v>-0.48927119084013504</v>
      </c>
      <c r="J34" s="21">
        <f t="shared" si="5"/>
        <v>-93.971000000000004</v>
      </c>
      <c r="K34" s="21">
        <f t="shared" si="6"/>
        <v>-0.34668481789740868</v>
      </c>
      <c r="L34" s="21">
        <f t="shared" si="7"/>
        <v>-45.059266951388906</v>
      </c>
      <c r="M34" s="21">
        <f t="shared" si="8"/>
        <v>-0.20283785654143882</v>
      </c>
      <c r="N34" s="20">
        <v>345.20666033874994</v>
      </c>
      <c r="Q34" s="4" t="s">
        <v>45</v>
      </c>
      <c r="R34" s="23">
        <f t="shared" si="0"/>
        <v>346.73</v>
      </c>
      <c r="S34" s="20">
        <v>271.05599999999998</v>
      </c>
      <c r="T34" s="21">
        <f t="shared" si="1"/>
        <v>-93.971000000000004</v>
      </c>
      <c r="U34" s="20">
        <v>177.08499999999998</v>
      </c>
      <c r="V34" s="21">
        <f t="shared" si="9"/>
        <v>-45.059266951388906</v>
      </c>
      <c r="W34" s="22">
        <f t="shared" si="10"/>
        <v>222.14426695138889</v>
      </c>
      <c r="X34" s="22">
        <f t="shared" si="13"/>
        <v>252.16047405374999</v>
      </c>
      <c r="Y34" s="22">
        <f t="shared" si="11"/>
        <v>345.20666033874994</v>
      </c>
    </row>
    <row r="35" spans="1:25" s="2" customFormat="1" ht="17.100000000000001" customHeight="1">
      <c r="B35" s="4" t="s">
        <v>46</v>
      </c>
      <c r="C35" s="20">
        <v>158.91</v>
      </c>
      <c r="D35" s="20">
        <v>107.09499999999998</v>
      </c>
      <c r="E35" s="20">
        <v>95.575999999999993</v>
      </c>
      <c r="F35" s="20">
        <v>115.26666666666668</v>
      </c>
      <c r="G35" s="20">
        <v>129.67500000000004</v>
      </c>
      <c r="H35" s="21">
        <f t="shared" si="3"/>
        <v>-63.334000000000003</v>
      </c>
      <c r="I35" s="21">
        <f t="shared" si="4"/>
        <v>-0.39855263985903971</v>
      </c>
      <c r="J35" s="21">
        <f t="shared" si="5"/>
        <v>-11.518999999999991</v>
      </c>
      <c r="K35" s="21">
        <f t="shared" si="6"/>
        <v>-0.10755870955693536</v>
      </c>
      <c r="L35" s="21">
        <f t="shared" si="7"/>
        <v>-19.690666666666687</v>
      </c>
      <c r="M35" s="21">
        <f t="shared" si="8"/>
        <v>-0.17082706766917308</v>
      </c>
      <c r="N35" s="20">
        <v>172.9</v>
      </c>
      <c r="Q35" s="4" t="s">
        <v>46</v>
      </c>
      <c r="R35" s="23">
        <f t="shared" si="0"/>
        <v>158.91</v>
      </c>
      <c r="S35" s="20">
        <v>107.09499999999998</v>
      </c>
      <c r="T35" s="21">
        <f t="shared" si="1"/>
        <v>-11.518999999999991</v>
      </c>
      <c r="U35" s="20">
        <v>95.575999999999993</v>
      </c>
      <c r="V35" s="21">
        <f t="shared" si="9"/>
        <v>-19.690666666666687</v>
      </c>
      <c r="W35" s="22">
        <f t="shared" si="10"/>
        <v>115.26666666666668</v>
      </c>
      <c r="X35" s="22">
        <f t="shared" si="13"/>
        <v>129.67500000000004</v>
      </c>
      <c r="Y35" s="22">
        <f t="shared" si="11"/>
        <v>172.9</v>
      </c>
    </row>
    <row r="36" spans="1:25" s="2" customFormat="1" ht="17.100000000000001" customHeight="1">
      <c r="B36" s="4" t="s">
        <v>47</v>
      </c>
      <c r="C36" s="20">
        <v>81.796000000000006</v>
      </c>
      <c r="D36" s="20">
        <v>44.839999999999996</v>
      </c>
      <c r="E36" s="20">
        <v>40.643000000000001</v>
      </c>
      <c r="F36" s="20">
        <v>52.534600000000005</v>
      </c>
      <c r="G36" s="20">
        <v>59.101424999999999</v>
      </c>
      <c r="H36" s="21">
        <f t="shared" si="3"/>
        <v>-41.153000000000006</v>
      </c>
      <c r="I36" s="21">
        <f t="shared" si="4"/>
        <v>-0.50311751185877063</v>
      </c>
      <c r="J36" s="21">
        <f t="shared" si="5"/>
        <v>-4.1969999999999956</v>
      </c>
      <c r="K36" s="21">
        <f t="shared" si="6"/>
        <v>-9.359946476360384E-2</v>
      </c>
      <c r="L36" s="21">
        <f t="shared" si="7"/>
        <v>-11.891600000000004</v>
      </c>
      <c r="M36" s="21">
        <f t="shared" si="8"/>
        <v>-0.2263574863042643</v>
      </c>
      <c r="N36" s="20">
        <v>78.801899999999989</v>
      </c>
      <c r="Q36" s="4" t="s">
        <v>47</v>
      </c>
      <c r="R36" s="23">
        <f t="shared" si="0"/>
        <v>81.796000000000006</v>
      </c>
      <c r="S36" s="20">
        <v>44.839999999999996</v>
      </c>
      <c r="T36" s="21">
        <f t="shared" si="1"/>
        <v>-4.1969999999999956</v>
      </c>
      <c r="U36" s="20">
        <v>40.643000000000001</v>
      </c>
      <c r="V36" s="21">
        <f t="shared" si="9"/>
        <v>-11.891600000000004</v>
      </c>
      <c r="W36" s="22">
        <f t="shared" si="10"/>
        <v>52.534600000000005</v>
      </c>
      <c r="X36" s="22">
        <f t="shared" si="13"/>
        <v>59.101424999999999</v>
      </c>
      <c r="Y36" s="22">
        <f t="shared" si="11"/>
        <v>78.801899999999989</v>
      </c>
    </row>
    <row r="38" spans="1:25">
      <c r="B38" s="1" t="s">
        <v>66</v>
      </c>
      <c r="C38" s="15">
        <f t="shared" ref="C38" si="14">+C33-C15</f>
        <v>587.43600000000004</v>
      </c>
      <c r="D38" s="15">
        <f t="shared" ref="D38:N38" si="15">+D33-D15</f>
        <v>422.99099999999999</v>
      </c>
      <c r="E38" s="15">
        <f t="shared" si="15"/>
        <v>313.30546069000002</v>
      </c>
      <c r="F38" s="15">
        <f t="shared" si="15"/>
        <v>389.94553361805555</v>
      </c>
      <c r="G38" s="15">
        <f t="shared" si="15"/>
        <v>440.9368990537501</v>
      </c>
      <c r="N38" s="15">
        <f t="shared" si="15"/>
        <v>596.90856033874991</v>
      </c>
    </row>
    <row r="39" spans="1:25">
      <c r="B39" s="1" t="s">
        <v>67</v>
      </c>
      <c r="C39" s="15">
        <f>+C34+C35+C36</f>
        <v>587.43600000000004</v>
      </c>
      <c r="D39" s="15">
        <f t="shared" ref="D39:N39" si="16">+D34+D35+D36</f>
        <v>422.99099999999993</v>
      </c>
      <c r="E39" s="15">
        <f t="shared" si="16"/>
        <v>313.30399999999997</v>
      </c>
      <c r="F39" s="15">
        <f t="shared" si="16"/>
        <v>389.94553361805555</v>
      </c>
      <c r="G39" s="15">
        <f t="shared" si="16"/>
        <v>440.93689905375004</v>
      </c>
      <c r="N39" s="15">
        <f t="shared" si="16"/>
        <v>596.90856033875002</v>
      </c>
    </row>
    <row r="41" spans="1:25" ht="25.5">
      <c r="C41" s="15" t="str">
        <f>+C7</f>
        <v>Dec 14 Base</v>
      </c>
      <c r="D41" s="15" t="str">
        <f t="shared" ref="D41:G41" si="17">+D7</f>
        <v>Aug 14 Cor</v>
      </c>
      <c r="E41" s="15" t="str">
        <f t="shared" si="17"/>
        <v>Aug 15 Cur</v>
      </c>
      <c r="F41" s="15" t="str">
        <f t="shared" si="17"/>
        <v>Aug 15 Target</v>
      </c>
      <c r="G41" s="15" t="str">
        <f t="shared" si="17"/>
        <v>Sep 15 Target</v>
      </c>
    </row>
    <row r="42" spans="1:25">
      <c r="B42" s="1" t="s">
        <v>44</v>
      </c>
      <c r="C42" s="15">
        <f>+C33</f>
        <v>560.92399999999998</v>
      </c>
      <c r="D42" s="15">
        <f t="shared" ref="D42:G42" si="18">+D33</f>
        <v>409.78899999999999</v>
      </c>
      <c r="E42" s="15">
        <f t="shared" si="18"/>
        <v>345.67500000000001</v>
      </c>
      <c r="F42" s="15">
        <f t="shared" si="18"/>
        <v>415.29262304999429</v>
      </c>
      <c r="G42" s="15">
        <f t="shared" si="18"/>
        <v>469.80591138754562</v>
      </c>
    </row>
    <row r="43" spans="1:25">
      <c r="B43" s="1" t="s">
        <v>70</v>
      </c>
      <c r="C43" s="15">
        <f>+C15</f>
        <v>-26.512000000000036</v>
      </c>
      <c r="D43" s="15">
        <f>+D15</f>
        <v>-13.201999999999984</v>
      </c>
      <c r="E43" s="15">
        <f>+E15</f>
        <v>32.36953931</v>
      </c>
      <c r="F43" s="15">
        <f>+F15</f>
        <v>25.347089431938741</v>
      </c>
      <c r="G43" s="15">
        <f>+G15</f>
        <v>28.869012333795538</v>
      </c>
    </row>
    <row r="44" spans="1:25">
      <c r="B44" s="1" t="s">
        <v>69</v>
      </c>
      <c r="C44" s="15">
        <f>+C38</f>
        <v>587.43600000000004</v>
      </c>
      <c r="D44" s="15">
        <f t="shared" ref="D44:G44" si="19">+D38</f>
        <v>422.99099999999999</v>
      </c>
      <c r="E44" s="15">
        <f t="shared" si="19"/>
        <v>313.30546069000002</v>
      </c>
      <c r="F44" s="15">
        <f t="shared" si="19"/>
        <v>389.94553361805555</v>
      </c>
      <c r="G44" s="15">
        <f t="shared" si="19"/>
        <v>440.9368990537501</v>
      </c>
    </row>
    <row r="66" spans="2:7" ht="25.5">
      <c r="C66" s="15" t="str">
        <f>+C41</f>
        <v>Dec 14 Base</v>
      </c>
      <c r="D66" s="15" t="str">
        <f t="shared" ref="D66:G66" si="20">+D41</f>
        <v>Aug 14 Cor</v>
      </c>
      <c r="E66" s="15" t="str">
        <f t="shared" si="20"/>
        <v>Aug 15 Cur</v>
      </c>
      <c r="F66" s="15" t="str">
        <f t="shared" si="20"/>
        <v>Aug 15 Target</v>
      </c>
      <c r="G66" s="15" t="str">
        <f t="shared" si="20"/>
        <v>Sep 15 Target</v>
      </c>
    </row>
    <row r="67" spans="2:7">
      <c r="B67" s="1" t="s">
        <v>44</v>
      </c>
      <c r="C67" s="43">
        <f>+C42</f>
        <v>560.92399999999998</v>
      </c>
      <c r="D67" s="43">
        <f t="shared" ref="D67:G67" si="21">+D42</f>
        <v>409.78899999999999</v>
      </c>
      <c r="E67" s="43">
        <f t="shared" si="21"/>
        <v>345.67500000000001</v>
      </c>
      <c r="F67" s="43">
        <f t="shared" si="21"/>
        <v>415.29262304999429</v>
      </c>
      <c r="G67" s="43">
        <f t="shared" si="21"/>
        <v>469.80591138754562</v>
      </c>
    </row>
    <row r="68" spans="2:7">
      <c r="B68" s="1" t="s">
        <v>70</v>
      </c>
      <c r="C68" s="43">
        <f t="shared" ref="C68:G68" si="22">+C43</f>
        <v>-26.512000000000036</v>
      </c>
      <c r="D68" s="43">
        <f t="shared" si="22"/>
        <v>-13.201999999999984</v>
      </c>
      <c r="E68" s="43">
        <f t="shared" si="22"/>
        <v>32.36953931</v>
      </c>
      <c r="F68" s="43">
        <f t="shared" si="22"/>
        <v>25.347089431938741</v>
      </c>
      <c r="G68" s="43">
        <f t="shared" si="22"/>
        <v>28.869012333795538</v>
      </c>
    </row>
    <row r="69" spans="2:7">
      <c r="B69" s="1" t="str">
        <f>+B34</f>
        <v>Exp Excl. Admin</v>
      </c>
      <c r="C69" s="43">
        <f>+C34</f>
        <v>346.73</v>
      </c>
      <c r="D69" s="43">
        <f t="shared" ref="D69:G69" si="23">+D34</f>
        <v>271.05599999999998</v>
      </c>
      <c r="E69" s="43">
        <f t="shared" si="23"/>
        <v>177.08499999999998</v>
      </c>
      <c r="F69" s="43">
        <f t="shared" si="23"/>
        <v>222.14426695138889</v>
      </c>
      <c r="G69" s="43">
        <f t="shared" si="23"/>
        <v>252.16047405374999</v>
      </c>
    </row>
    <row r="70" spans="2:7">
      <c r="B70" s="1" t="str">
        <f t="shared" ref="B70:C71" si="24">+B35</f>
        <v>Personal Expenses</v>
      </c>
      <c r="C70" s="43">
        <f t="shared" si="24"/>
        <v>158.91</v>
      </c>
      <c r="D70" s="43">
        <f t="shared" ref="D70:G70" si="25">+D35</f>
        <v>107.09499999999998</v>
      </c>
      <c r="E70" s="43">
        <f t="shared" si="25"/>
        <v>95.575999999999993</v>
      </c>
      <c r="F70" s="43">
        <f t="shared" si="25"/>
        <v>115.26666666666668</v>
      </c>
      <c r="G70" s="43">
        <f t="shared" si="25"/>
        <v>129.67500000000004</v>
      </c>
    </row>
    <row r="71" spans="2:7">
      <c r="B71" s="1" t="str">
        <f t="shared" si="24"/>
        <v>Other Expenses</v>
      </c>
      <c r="C71" s="43">
        <f t="shared" si="24"/>
        <v>81.796000000000006</v>
      </c>
      <c r="D71" s="43">
        <f t="shared" ref="D71:G71" si="26">+D36</f>
        <v>44.839999999999996</v>
      </c>
      <c r="E71" s="43">
        <f t="shared" si="26"/>
        <v>40.643000000000001</v>
      </c>
      <c r="F71" s="43">
        <f t="shared" si="26"/>
        <v>52.534600000000005</v>
      </c>
      <c r="G71" s="43">
        <f t="shared" si="26"/>
        <v>59.101424999999999</v>
      </c>
    </row>
  </sheetData>
  <mergeCells count="6">
    <mergeCell ref="H2:I2"/>
    <mergeCell ref="J2:K2"/>
    <mergeCell ref="L2:M2"/>
    <mergeCell ref="H3:I3"/>
    <mergeCell ref="J3:K3"/>
    <mergeCell ref="L3:M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6"/>
  <sheetViews>
    <sheetView topLeftCell="AC1" workbookViewId="0">
      <selection activeCell="AO9" sqref="AO9"/>
    </sheetView>
  </sheetViews>
  <sheetFormatPr defaultColWidth="9.140625" defaultRowHeight="12.75"/>
  <cols>
    <col min="1" max="1" width="2.42578125" style="1" customWidth="1"/>
    <col min="2" max="2" width="37.85546875" style="1" customWidth="1"/>
    <col min="3" max="5" width="10.28515625" style="15" customWidth="1"/>
    <col min="6" max="6" width="15.7109375" style="15" customWidth="1"/>
    <col min="7" max="7" width="14.42578125" style="15" customWidth="1"/>
    <col min="8" max="14" width="10.28515625" style="15" customWidth="1"/>
    <col min="15" max="15" width="9.140625" style="1"/>
    <col min="16" max="16" width="12.140625" style="1" bestFit="1" customWidth="1"/>
    <col min="17" max="17" width="9.140625" style="1"/>
    <col min="18" max="20" width="9.28515625" style="1" bestFit="1" customWidth="1"/>
    <col min="21" max="22" width="10.28515625" style="1" bestFit="1" customWidth="1"/>
    <col min="23" max="23" width="10.28515625" style="1" customWidth="1"/>
    <col min="24" max="24" width="9.85546875" style="1" bestFit="1" customWidth="1"/>
    <col min="25" max="28" width="9.140625" style="1"/>
    <col min="29" max="31" width="9.28515625" style="1" bestFit="1" customWidth="1"/>
    <col min="32" max="33" width="10.28515625" style="1" bestFit="1" customWidth="1"/>
    <col min="34" max="34" width="10.28515625" style="1" customWidth="1"/>
    <col min="35" max="35" width="9.85546875" style="1" bestFit="1" customWidth="1"/>
    <col min="36" max="16384" width="9.140625" style="1"/>
  </cols>
  <sheetData>
    <row r="1" spans="1:38">
      <c r="D1" s="15" t="s">
        <v>49</v>
      </c>
      <c r="E1" s="15">
        <v>2015</v>
      </c>
    </row>
    <row r="2" spans="1:38">
      <c r="B2" s="9" t="s">
        <v>48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4</v>
      </c>
      <c r="H2" s="37" t="s">
        <v>5</v>
      </c>
      <c r="I2" s="37"/>
      <c r="J2" s="37" t="s">
        <v>5</v>
      </c>
      <c r="K2" s="37"/>
      <c r="L2" s="37" t="s">
        <v>5</v>
      </c>
      <c r="M2" s="37"/>
      <c r="N2" s="16" t="s">
        <v>6</v>
      </c>
    </row>
    <row r="3" spans="1:38">
      <c r="B3" s="10"/>
      <c r="C3" s="16" t="s">
        <v>0</v>
      </c>
      <c r="D3" s="16" t="s">
        <v>7</v>
      </c>
      <c r="E3" s="16" t="s">
        <v>7</v>
      </c>
      <c r="F3" s="16" t="s">
        <v>6</v>
      </c>
      <c r="G3" s="16" t="s">
        <v>6</v>
      </c>
      <c r="H3" s="37" t="s">
        <v>8</v>
      </c>
      <c r="I3" s="37"/>
      <c r="J3" s="37" t="s">
        <v>9</v>
      </c>
      <c r="K3" s="37"/>
      <c r="L3" s="37" t="s">
        <v>10</v>
      </c>
      <c r="M3" s="37"/>
      <c r="N3" s="16" t="s">
        <v>11</v>
      </c>
    </row>
    <row r="4" spans="1:38">
      <c r="B4" s="11"/>
      <c r="C4" s="16" t="s">
        <v>12</v>
      </c>
      <c r="D4" s="16" t="s">
        <v>13</v>
      </c>
      <c r="E4" s="16" t="s">
        <v>14</v>
      </c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16" t="s">
        <v>17</v>
      </c>
      <c r="L4" s="16" t="s">
        <v>18</v>
      </c>
      <c r="M4" s="16" t="s">
        <v>17</v>
      </c>
      <c r="N4" s="16">
        <v>2015</v>
      </c>
    </row>
    <row r="5" spans="1:38" customFormat="1" ht="1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38" customFormat="1" ht="15">
      <c r="C6" s="18"/>
      <c r="D6" s="18"/>
      <c r="E6" s="15"/>
      <c r="F6" s="18"/>
      <c r="G6" s="18"/>
      <c r="H6" s="18">
        <f>+E8-C8</f>
        <v>2093.3789999999999</v>
      </c>
      <c r="I6" s="18"/>
      <c r="J6" s="18"/>
      <c r="K6" s="18"/>
      <c r="L6" s="18"/>
      <c r="M6" s="18"/>
      <c r="N6" s="18"/>
    </row>
    <row r="7" spans="1:38" customFormat="1" ht="39">
      <c r="C7" s="19" t="s">
        <v>55</v>
      </c>
      <c r="D7" s="18" t="s">
        <v>54</v>
      </c>
      <c r="E7" s="18" t="s">
        <v>56</v>
      </c>
      <c r="F7" s="19" t="s">
        <v>57</v>
      </c>
      <c r="G7" s="19" t="s">
        <v>58</v>
      </c>
      <c r="H7" s="19" t="s">
        <v>59</v>
      </c>
      <c r="I7" s="19" t="s">
        <v>60</v>
      </c>
      <c r="J7" s="19" t="s">
        <v>52</v>
      </c>
      <c r="K7" s="19" t="s">
        <v>53</v>
      </c>
      <c r="L7" s="19" t="s">
        <v>51</v>
      </c>
      <c r="M7" s="19" t="s">
        <v>50</v>
      </c>
      <c r="N7" s="19" t="s">
        <v>61</v>
      </c>
      <c r="Q7" s="1"/>
      <c r="R7" s="39" t="s">
        <v>73</v>
      </c>
      <c r="S7" s="40" t="s">
        <v>74</v>
      </c>
      <c r="T7" s="40" t="s">
        <v>71</v>
      </c>
      <c r="U7" s="40" t="s">
        <v>72</v>
      </c>
      <c r="V7" s="39" t="s">
        <v>75</v>
      </c>
      <c r="W7" s="40" t="s">
        <v>76</v>
      </c>
      <c r="X7" s="40" t="s">
        <v>77</v>
      </c>
      <c r="Y7" s="31"/>
      <c r="AB7" s="30"/>
      <c r="AC7" s="31" t="str">
        <f>+R7</f>
        <v>Dec '14</v>
      </c>
      <c r="AD7" s="31" t="str">
        <f t="shared" ref="AD7:AI7" si="0">+S7</f>
        <v>Aug '14 Cor</v>
      </c>
      <c r="AE7" s="31" t="str">
        <f t="shared" si="0"/>
        <v>Cor Cur Aug VAR</v>
      </c>
      <c r="AF7" s="31" t="str">
        <f t="shared" si="0"/>
        <v>Cur Tar Aug VAR</v>
      </c>
      <c r="AG7" s="31" t="str">
        <f t="shared" si="0"/>
        <v xml:space="preserve">Dec '14 Cur Aug VAR </v>
      </c>
      <c r="AH7" s="31" t="str">
        <f t="shared" si="0"/>
        <v>Sep '15 Target</v>
      </c>
      <c r="AI7" s="31" t="str">
        <f t="shared" si="0"/>
        <v>Dec '15 Target</v>
      </c>
      <c r="AJ7" s="31"/>
      <c r="AK7" s="31"/>
      <c r="AL7" s="31"/>
    </row>
    <row r="8" spans="1:38" s="2" customFormat="1" ht="17.100000000000001" customHeight="1">
      <c r="B8" s="4" t="s">
        <v>19</v>
      </c>
      <c r="C8" s="20">
        <v>6266.4949999999999</v>
      </c>
      <c r="D8" s="20">
        <v>0</v>
      </c>
      <c r="E8" s="20">
        <v>8359.8739999999998</v>
      </c>
      <c r="F8" s="20">
        <v>6389.1091277222222</v>
      </c>
      <c r="G8" s="20">
        <v>6526.8667209444438</v>
      </c>
      <c r="H8" s="21">
        <f>+E8-C8</f>
        <v>2093.3789999999999</v>
      </c>
      <c r="I8" s="21">
        <f>+H8/C8</f>
        <v>0.33405899150960783</v>
      </c>
      <c r="J8" s="21">
        <f>+E8-D8</f>
        <v>8359.8739999999998</v>
      </c>
      <c r="K8" s="21">
        <f>+IFERROR(J8/D8,0)</f>
        <v>0</v>
      </c>
      <c r="L8" s="21">
        <f>+E8-F8</f>
        <v>1970.7648722777776</v>
      </c>
      <c r="M8" s="21">
        <f>+L8/F8</f>
        <v>0.30845691204845233</v>
      </c>
      <c r="N8" s="20">
        <v>6966.2267019999999</v>
      </c>
      <c r="O8" s="13"/>
      <c r="P8" s="14"/>
      <c r="Q8" s="2" t="s">
        <v>1</v>
      </c>
      <c r="R8" s="34"/>
      <c r="S8" s="34"/>
      <c r="T8" s="34">
        <f>+S11</f>
        <v>0</v>
      </c>
      <c r="U8" s="34">
        <f>+T8+T10-U9</f>
        <v>8359.8739999999998</v>
      </c>
      <c r="V8" s="34">
        <f>+T11</f>
        <v>8359.8739999999998</v>
      </c>
      <c r="W8" s="34">
        <v>0</v>
      </c>
      <c r="X8" s="34">
        <v>0</v>
      </c>
      <c r="Y8" s="22"/>
      <c r="AB8" s="2" t="s">
        <v>1</v>
      </c>
      <c r="AC8" s="34"/>
      <c r="AD8" s="34"/>
      <c r="AE8" s="34">
        <f>+AD11</f>
        <v>3934.1880000000001</v>
      </c>
      <c r="AF8" s="34">
        <f>+AE8+AE10-AF9</f>
        <v>2934.2319096111114</v>
      </c>
      <c r="AG8" s="34">
        <f>+AE11</f>
        <v>4160.8440000000001</v>
      </c>
      <c r="AH8" s="34">
        <v>0</v>
      </c>
      <c r="AI8" s="34">
        <v>0</v>
      </c>
      <c r="AJ8" s="22"/>
    </row>
    <row r="9" spans="1:38" s="2" customFormat="1" ht="17.100000000000001" customHeight="1">
      <c r="B9" s="4" t="s">
        <v>20</v>
      </c>
      <c r="C9" s="20">
        <v>5407.5510000000004</v>
      </c>
      <c r="D9" s="20">
        <v>3934.1880000000001</v>
      </c>
      <c r="E9" s="20">
        <v>4160.8440000000001</v>
      </c>
      <c r="F9" s="20">
        <v>5387.4560903888887</v>
      </c>
      <c r="G9" s="20">
        <v>5507.3750539444436</v>
      </c>
      <c r="H9" s="21">
        <f t="shared" ref="H9:H36" si="1">+E9-C9</f>
        <v>-1246.7070000000003</v>
      </c>
      <c r="I9" s="21">
        <f t="shared" ref="I9:I36" si="2">+H9/C9</f>
        <v>-0.23054928192078081</v>
      </c>
      <c r="J9" s="32">
        <f t="shared" ref="J9:J36" si="3">+E9-D9</f>
        <v>226.65599999999995</v>
      </c>
      <c r="K9" s="21">
        <f t="shared" ref="K9:K36" si="4">+IFERROR(J9/D9,0)</f>
        <v>5.7611888399842597E-2</v>
      </c>
      <c r="L9" s="32">
        <f t="shared" ref="L9:L36" si="5">+E9-F9</f>
        <v>-1226.6120903888886</v>
      </c>
      <c r="M9" s="21">
        <f t="shared" ref="M9:M36" si="6">+L9/F9</f>
        <v>-0.22767927381851696</v>
      </c>
      <c r="N9" s="20">
        <v>5893.2191459999995</v>
      </c>
      <c r="O9" s="12"/>
      <c r="P9" s="12"/>
      <c r="Q9" s="22" t="s">
        <v>62</v>
      </c>
      <c r="R9" s="34"/>
      <c r="S9" s="34"/>
      <c r="T9" s="34">
        <f t="shared" ref="T9" si="7">+IF(T11&lt;=0,-T11,0)</f>
        <v>0</v>
      </c>
      <c r="U9" s="34"/>
      <c r="V9" s="34"/>
      <c r="W9" s="34">
        <v>0</v>
      </c>
      <c r="X9" s="34">
        <v>0</v>
      </c>
      <c r="Y9" s="22"/>
      <c r="AB9" s="22" t="s">
        <v>62</v>
      </c>
      <c r="AC9" s="34"/>
      <c r="AD9" s="34"/>
      <c r="AE9" s="34">
        <f t="shared" ref="AE9" si="8">+IF(AE11&lt;=0,-AE11,0)</f>
        <v>0</v>
      </c>
      <c r="AF9" s="34">
        <f>+(AF11-AE11)</f>
        <v>1226.6120903888886</v>
      </c>
      <c r="AG9" s="34">
        <f>+(AE11-AC11)*-1</f>
        <v>1246.7070000000003</v>
      </c>
      <c r="AH9" s="34">
        <v>0</v>
      </c>
      <c r="AI9" s="34">
        <v>0</v>
      </c>
      <c r="AJ9" s="22"/>
    </row>
    <row r="10" spans="1:38" s="2" customFormat="1" ht="17.100000000000001" customHeight="1">
      <c r="B10" s="4" t="s">
        <v>21</v>
      </c>
      <c r="C10" s="20">
        <v>5433.8267692307691</v>
      </c>
      <c r="D10" s="20">
        <v>5482.2396666666664</v>
      </c>
      <c r="E10" s="20">
        <v>5791.8329211455548</v>
      </c>
      <c r="F10" s="20">
        <v>5862.5331629228385</v>
      </c>
      <c r="G10" s="20">
        <v>5930.5292193333335</v>
      </c>
      <c r="H10" s="21">
        <f t="shared" si="1"/>
        <v>358.00615191478573</v>
      </c>
      <c r="I10" s="21">
        <f t="shared" si="2"/>
        <v>6.5884719391867227E-2</v>
      </c>
      <c r="J10" s="21">
        <f t="shared" si="3"/>
        <v>309.59325447888841</v>
      </c>
      <c r="K10" s="21">
        <f t="shared" si="4"/>
        <v>5.6472039404130717E-2</v>
      </c>
      <c r="L10" s="21">
        <f t="shared" si="5"/>
        <v>-70.700241777283736</v>
      </c>
      <c r="M10" s="21">
        <f t="shared" si="6"/>
        <v>-1.2059674514836392E-2</v>
      </c>
      <c r="N10" s="20">
        <v>6206.569702702991</v>
      </c>
      <c r="Q10" s="22" t="s">
        <v>63</v>
      </c>
      <c r="R10" s="34"/>
      <c r="S10" s="34"/>
      <c r="T10" s="34">
        <f>+T11-S11</f>
        <v>8359.8739999999998</v>
      </c>
      <c r="U10" s="34">
        <f>+(U11-T11)*-1</f>
        <v>1970.7648722777776</v>
      </c>
      <c r="V10" s="34">
        <f>+(R11-T11)*-1</f>
        <v>2093.3789999999999</v>
      </c>
      <c r="W10" s="34">
        <v>0</v>
      </c>
      <c r="X10" s="34">
        <v>0</v>
      </c>
      <c r="Y10" s="22"/>
      <c r="AB10" s="22" t="s">
        <v>63</v>
      </c>
      <c r="AC10" s="34"/>
      <c r="AD10" s="34"/>
      <c r="AE10" s="34">
        <f>+AE11-AD11</f>
        <v>226.65599999999995</v>
      </c>
      <c r="AF10" s="38"/>
      <c r="AG10" s="38"/>
      <c r="AH10" s="34">
        <v>0</v>
      </c>
      <c r="AI10" s="34">
        <v>0</v>
      </c>
      <c r="AJ10" s="22"/>
    </row>
    <row r="11" spans="1:38" s="2" customFormat="1" ht="17.100000000000001" customHeight="1">
      <c r="B11" s="4" t="s">
        <v>22</v>
      </c>
      <c r="C11" s="20">
        <v>6266.4949999999999</v>
      </c>
      <c r="D11" s="20">
        <v>4908.91</v>
      </c>
      <c r="E11" s="20">
        <v>8776.6949999999997</v>
      </c>
      <c r="F11" s="20">
        <v>6389.1091277222222</v>
      </c>
      <c r="G11" s="20">
        <v>6526.8667209444438</v>
      </c>
      <c r="H11" s="21">
        <f t="shared" si="1"/>
        <v>2510.1999999999998</v>
      </c>
      <c r="I11" s="21">
        <f t="shared" si="2"/>
        <v>0.40057480297997522</v>
      </c>
      <c r="J11" s="21">
        <f t="shared" si="3"/>
        <v>3867.7849999999999</v>
      </c>
      <c r="K11" s="21">
        <f t="shared" si="4"/>
        <v>0.78791116561517727</v>
      </c>
      <c r="L11" s="21">
        <f t="shared" si="5"/>
        <v>2387.5858722777775</v>
      </c>
      <c r="M11" s="21">
        <f t="shared" si="6"/>
        <v>0.37369621093464944</v>
      </c>
      <c r="N11" s="20">
        <v>6966.2267019999999</v>
      </c>
      <c r="Q11" s="2" t="s">
        <v>64</v>
      </c>
      <c r="R11" s="34">
        <f>+$C$8</f>
        <v>6266.4949999999999</v>
      </c>
      <c r="S11" s="34">
        <f>+$D$8</f>
        <v>0</v>
      </c>
      <c r="T11" s="34">
        <f>+$E$8</f>
        <v>8359.8739999999998</v>
      </c>
      <c r="U11" s="34">
        <f>+$F$8</f>
        <v>6389.1091277222222</v>
      </c>
      <c r="V11" s="34">
        <f>+$C$8</f>
        <v>6266.4949999999999</v>
      </c>
      <c r="W11" s="34">
        <f>+$G$8</f>
        <v>6526.8667209444438</v>
      </c>
      <c r="X11" s="34">
        <f>+$N$8</f>
        <v>6966.2267019999999</v>
      </c>
      <c r="Y11" s="33"/>
      <c r="AB11" s="2" t="s">
        <v>64</v>
      </c>
      <c r="AC11" s="34">
        <f>+$C$9</f>
        <v>5407.5510000000004</v>
      </c>
      <c r="AD11" s="34">
        <f>+$D$9</f>
        <v>3934.1880000000001</v>
      </c>
      <c r="AE11" s="34">
        <f>+$E$9</f>
        <v>4160.8440000000001</v>
      </c>
      <c r="AF11" s="34">
        <f>+$F$9</f>
        <v>5387.4560903888887</v>
      </c>
      <c r="AG11" s="34">
        <f>+$C$9</f>
        <v>5407.5510000000004</v>
      </c>
      <c r="AH11" s="34">
        <f>+$G$9</f>
        <v>5507.3750539444436</v>
      </c>
      <c r="AI11" s="34">
        <f>+$N$9</f>
        <v>5893.2191459999995</v>
      </c>
      <c r="AJ11" s="33"/>
      <c r="AK11" s="12"/>
      <c r="AL11" s="12"/>
    </row>
    <row r="12" spans="1:38" s="2" customFormat="1" ht="17.100000000000001" customHeight="1">
      <c r="B12" s="4" t="s">
        <v>23</v>
      </c>
      <c r="C12" s="20">
        <v>2280</v>
      </c>
      <c r="D12" s="20">
        <v>20</v>
      </c>
      <c r="E12" s="20">
        <v>41</v>
      </c>
      <c r="F12" s="20">
        <v>190</v>
      </c>
      <c r="G12" s="20">
        <v>190</v>
      </c>
      <c r="H12" s="21">
        <f t="shared" si="1"/>
        <v>-2239</v>
      </c>
      <c r="I12" s="21">
        <f t="shared" si="2"/>
        <v>-0.98201754385964912</v>
      </c>
      <c r="J12" s="21">
        <f t="shared" si="3"/>
        <v>21</v>
      </c>
      <c r="K12" s="21">
        <f t="shared" si="4"/>
        <v>1.05</v>
      </c>
      <c r="L12" s="21">
        <f t="shared" si="5"/>
        <v>-149</v>
      </c>
      <c r="M12" s="21">
        <f t="shared" si="6"/>
        <v>-0.78421052631578947</v>
      </c>
      <c r="N12" s="20">
        <v>2280</v>
      </c>
      <c r="T12" s="35">
        <f>+$K$8</f>
        <v>0</v>
      </c>
      <c r="U12" s="35">
        <f>+$M$8</f>
        <v>0.30845691204845233</v>
      </c>
      <c r="V12" s="35">
        <f>+$I$8</f>
        <v>0.33405899150960783</v>
      </c>
      <c r="AE12" s="35">
        <f>+$K$9</f>
        <v>5.7611888399842597E-2</v>
      </c>
      <c r="AF12" s="35">
        <f>+$M$9</f>
        <v>-0.22767927381851696</v>
      </c>
      <c r="AG12" s="35">
        <f>+$I$9</f>
        <v>-0.23054928192078081</v>
      </c>
    </row>
    <row r="13" spans="1:38" s="2" customFormat="1" ht="17.100000000000001" customHeight="1">
      <c r="B13" s="4" t="s">
        <v>24</v>
      </c>
      <c r="C13" s="20">
        <v>157</v>
      </c>
      <c r="D13" s="20">
        <v>340</v>
      </c>
      <c r="E13" s="20">
        <v>263</v>
      </c>
      <c r="F13" s="20">
        <v>2280</v>
      </c>
      <c r="G13" s="20">
        <v>2280</v>
      </c>
      <c r="H13" s="21">
        <f t="shared" si="1"/>
        <v>106</v>
      </c>
      <c r="I13" s="21">
        <f t="shared" si="2"/>
        <v>0.67515923566878977</v>
      </c>
      <c r="J13" s="21">
        <f t="shared" si="3"/>
        <v>-77</v>
      </c>
      <c r="K13" s="21">
        <f t="shared" si="4"/>
        <v>-0.22647058823529412</v>
      </c>
      <c r="L13" s="21">
        <f t="shared" si="5"/>
        <v>-2017</v>
      </c>
      <c r="M13" s="21">
        <f t="shared" si="6"/>
        <v>-0.88464912280701757</v>
      </c>
      <c r="N13" s="20">
        <v>2280</v>
      </c>
    </row>
    <row r="14" spans="1:38" s="2" customFormat="1" ht="17.100000000000001" customHeight="1">
      <c r="B14" s="4" t="s">
        <v>25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f t="shared" si="1"/>
        <v>0</v>
      </c>
      <c r="I14" s="21" t="e">
        <f t="shared" si="2"/>
        <v>#DIV/0!</v>
      </c>
      <c r="J14" s="21">
        <f t="shared" si="3"/>
        <v>0</v>
      </c>
      <c r="K14" s="21">
        <f t="shared" si="4"/>
        <v>0</v>
      </c>
      <c r="L14" s="21">
        <f t="shared" si="5"/>
        <v>0</v>
      </c>
      <c r="M14" s="21" t="e">
        <f t="shared" si="6"/>
        <v>#DIV/0!</v>
      </c>
      <c r="N14" s="20">
        <v>0</v>
      </c>
    </row>
    <row r="15" spans="1:38" s="2" customFormat="1" ht="17.100000000000001" customHeight="1">
      <c r="A15" s="2" t="s">
        <v>68</v>
      </c>
      <c r="B15" s="4" t="s">
        <v>26</v>
      </c>
      <c r="C15" s="20">
        <v>-26.512000000000036</v>
      </c>
      <c r="D15" s="20">
        <v>-13.201999999999984</v>
      </c>
      <c r="E15" s="20">
        <v>32.36953931</v>
      </c>
      <c r="F15" s="20">
        <v>25.347089431938741</v>
      </c>
      <c r="G15" s="20">
        <v>28.869012333795538</v>
      </c>
      <c r="H15" s="21">
        <f t="shared" si="1"/>
        <v>58.881539310000036</v>
      </c>
      <c r="I15" s="21">
        <f t="shared" si="2"/>
        <v>-2.2209391713186464</v>
      </c>
      <c r="J15" s="21">
        <f t="shared" si="3"/>
        <v>45.571539309999984</v>
      </c>
      <c r="K15" s="21">
        <f t="shared" si="4"/>
        <v>-3.4518663316164249</v>
      </c>
      <c r="L15" s="21">
        <f t="shared" si="5"/>
        <v>7.0224498780612592</v>
      </c>
      <c r="M15" s="21">
        <f t="shared" si="6"/>
        <v>0.27705152881232126</v>
      </c>
      <c r="N15" s="20">
        <v>39.416257913547</v>
      </c>
    </row>
    <row r="16" spans="1:38" s="2" customFormat="1" ht="17.100000000000001" customHeight="1">
      <c r="B16" s="4" t="s">
        <v>27</v>
      </c>
      <c r="C16" s="20">
        <v>1220.9970000000003</v>
      </c>
      <c r="D16" s="20">
        <v>1135.671</v>
      </c>
      <c r="E16" s="20">
        <v>1224.3410000000001</v>
      </c>
      <c r="F16" s="20">
        <v>1281.4566666666667</v>
      </c>
      <c r="G16" s="20">
        <v>1280.0202499999996</v>
      </c>
      <c r="H16" s="21">
        <f t="shared" si="1"/>
        <v>3.3439999999998236</v>
      </c>
      <c r="I16" s="21">
        <f t="shared" si="2"/>
        <v>2.738745467842937E-3</v>
      </c>
      <c r="J16" s="21">
        <f t="shared" si="3"/>
        <v>88.670000000000073</v>
      </c>
      <c r="K16" s="21">
        <f t="shared" si="4"/>
        <v>7.8077189608610306E-2</v>
      </c>
      <c r="L16" s="21">
        <f t="shared" si="5"/>
        <v>-57.115666666666584</v>
      </c>
      <c r="M16" s="21">
        <f t="shared" si="6"/>
        <v>-4.4570891979700121E-2</v>
      </c>
      <c r="N16" s="20">
        <v>1311.6860000000001</v>
      </c>
    </row>
    <row r="17" spans="1:14" s="2" customFormat="1" ht="17.100000000000001" customHeight="1">
      <c r="B17" s="4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1">
        <f t="shared" si="1"/>
        <v>0</v>
      </c>
      <c r="I17" s="21" t="e">
        <f t="shared" si="2"/>
        <v>#DIV/0!</v>
      </c>
      <c r="J17" s="21">
        <f t="shared" si="3"/>
        <v>0</v>
      </c>
      <c r="K17" s="21">
        <f t="shared" si="4"/>
        <v>0</v>
      </c>
      <c r="L17" s="21">
        <f t="shared" si="5"/>
        <v>0</v>
      </c>
      <c r="M17" s="21" t="e">
        <f t="shared" si="6"/>
        <v>#DIV/0!</v>
      </c>
      <c r="N17" s="20">
        <v>0</v>
      </c>
    </row>
    <row r="18" spans="1:14" s="2" customFormat="1" ht="17.100000000000001" customHeight="1">
      <c r="B18" s="4" t="s">
        <v>29</v>
      </c>
      <c r="C18" s="20">
        <v>361.96300000000002</v>
      </c>
      <c r="D18" s="20">
        <v>365.63200000000001</v>
      </c>
      <c r="E18" s="20">
        <v>352.93899999999996</v>
      </c>
      <c r="F18" s="20">
        <v>280.12166666666661</v>
      </c>
      <c r="G18" s="20">
        <v>260.89774999999997</v>
      </c>
      <c r="H18" s="21">
        <f t="shared" si="1"/>
        <v>-9.0240000000000578</v>
      </c>
      <c r="I18" s="21">
        <f t="shared" si="2"/>
        <v>-2.4930724963601412E-2</v>
      </c>
      <c r="J18" s="21">
        <f t="shared" si="3"/>
        <v>-12.69300000000004</v>
      </c>
      <c r="K18" s="21">
        <f t="shared" si="4"/>
        <v>-3.4715232802380647E-2</v>
      </c>
      <c r="L18" s="21">
        <f t="shared" si="5"/>
        <v>72.817333333333352</v>
      </c>
      <c r="M18" s="21">
        <f t="shared" si="6"/>
        <v>0.25994895075354174</v>
      </c>
      <c r="N18" s="20">
        <v>239.20099999999999</v>
      </c>
    </row>
    <row r="19" spans="1:14" s="2" customFormat="1" ht="17.100000000000001" customHeight="1">
      <c r="B19" s="4" t="s">
        <v>30</v>
      </c>
      <c r="C19" s="20">
        <v>4252.1737499999999</v>
      </c>
      <c r="D19" s="20">
        <v>389.19399999999996</v>
      </c>
      <c r="E19" s="20">
        <v>337.64073760999997</v>
      </c>
      <c r="F19" s="20">
        <v>4677.3911249999992</v>
      </c>
      <c r="G19" s="20">
        <v>4730.5432968750001</v>
      </c>
      <c r="H19" s="21">
        <f t="shared" si="1"/>
        <v>-3914.5330123899998</v>
      </c>
      <c r="I19" s="21">
        <f t="shared" si="2"/>
        <v>-0.92059573350924329</v>
      </c>
      <c r="J19" s="21">
        <f t="shared" si="3"/>
        <v>-51.553262389999986</v>
      </c>
      <c r="K19" s="21">
        <f t="shared" si="4"/>
        <v>-0.13246160626833917</v>
      </c>
      <c r="L19" s="21">
        <f t="shared" si="5"/>
        <v>-4339.7503873899996</v>
      </c>
      <c r="M19" s="21">
        <f t="shared" si="6"/>
        <v>-0.92781430319022129</v>
      </c>
      <c r="N19" s="20">
        <v>4889.9998125000002</v>
      </c>
    </row>
    <row r="20" spans="1:14" s="2" customFormat="1" ht="17.100000000000001" customHeight="1">
      <c r="B20" s="4" t="s">
        <v>31</v>
      </c>
      <c r="C20" s="20">
        <v>103.71600000000001</v>
      </c>
      <c r="D20" s="20">
        <v>68.13300000000001</v>
      </c>
      <c r="E20" s="20">
        <v>75.643999999999991</v>
      </c>
      <c r="F20" s="20">
        <v>88.603333333333339</v>
      </c>
      <c r="G20" s="20">
        <v>99.678750000000008</v>
      </c>
      <c r="H20" s="21">
        <f t="shared" si="1"/>
        <v>-28.072000000000017</v>
      </c>
      <c r="I20" s="21">
        <f t="shared" si="2"/>
        <v>-0.27066219291141208</v>
      </c>
      <c r="J20" s="21">
        <f t="shared" si="3"/>
        <v>7.5109999999999815</v>
      </c>
      <c r="K20" s="21">
        <f t="shared" si="4"/>
        <v>0.11024026536333319</v>
      </c>
      <c r="L20" s="21">
        <f t="shared" si="5"/>
        <v>-12.959333333333348</v>
      </c>
      <c r="M20" s="21">
        <f t="shared" si="6"/>
        <v>-0.14626236785673993</v>
      </c>
      <c r="N20" s="20">
        <v>132.90499999999997</v>
      </c>
    </row>
    <row r="21" spans="1:14" s="2" customFormat="1" ht="17.100000000000001" customHeight="1">
      <c r="B21" s="4" t="s">
        <v>32</v>
      </c>
      <c r="C21" s="20">
        <v>25.082000000000001</v>
      </c>
      <c r="D21" s="20">
        <v>6.8319999999999999</v>
      </c>
      <c r="E21" s="20">
        <v>33.171999999999997</v>
      </c>
      <c r="F21" s="20">
        <v>18.393466666666669</v>
      </c>
      <c r="G21" s="20">
        <v>20.69265</v>
      </c>
      <c r="H21" s="21">
        <f t="shared" si="1"/>
        <v>8.0899999999999963</v>
      </c>
      <c r="I21" s="21">
        <f t="shared" si="2"/>
        <v>0.32254206203652008</v>
      </c>
      <c r="J21" s="21">
        <f t="shared" si="3"/>
        <v>26.339999999999996</v>
      </c>
      <c r="K21" s="21">
        <f t="shared" si="4"/>
        <v>3.8553864168618261</v>
      </c>
      <c r="L21" s="21">
        <f t="shared" si="5"/>
        <v>14.778533333333328</v>
      </c>
      <c r="M21" s="21">
        <f t="shared" si="6"/>
        <v>0.80346644823161817</v>
      </c>
      <c r="N21" s="20">
        <v>27.590200000000003</v>
      </c>
    </row>
    <row r="22" spans="1:14" s="2" customFormat="1" ht="17.100000000000001" customHeight="1">
      <c r="B22" s="4" t="s">
        <v>33</v>
      </c>
      <c r="C22" s="20">
        <v>0.46765950483202856</v>
      </c>
      <c r="D22" s="20">
        <v>0.45019240133302296</v>
      </c>
      <c r="E22" s="20">
        <v>0.30679659430275508</v>
      </c>
      <c r="F22" s="20">
        <v>0.37312554501983897</v>
      </c>
      <c r="G22" s="20">
        <v>0.37277152167500527</v>
      </c>
      <c r="H22" s="21">
        <f t="shared" si="1"/>
        <v>-0.16086291052927348</v>
      </c>
      <c r="I22" s="21">
        <f t="shared" si="2"/>
        <v>-0.34397442769189812</v>
      </c>
      <c r="J22" s="21">
        <f t="shared" si="3"/>
        <v>-0.14339580703026789</v>
      </c>
      <c r="K22" s="21">
        <f t="shared" si="4"/>
        <v>-0.31852116252000667</v>
      </c>
      <c r="L22" s="21">
        <f t="shared" si="5"/>
        <v>-6.632895071708389E-2</v>
      </c>
      <c r="M22" s="21">
        <f t="shared" si="6"/>
        <v>-0.1777657724119564</v>
      </c>
      <c r="N22" s="20">
        <v>0.36997216594049387</v>
      </c>
    </row>
    <row r="23" spans="1:14" s="2" customFormat="1" ht="17.100000000000001" customHeight="1">
      <c r="B23" s="4" t="s">
        <v>34</v>
      </c>
      <c r="C23" s="20">
        <v>0.36029260368930105</v>
      </c>
      <c r="D23" s="20">
        <v>0.3032710583161099</v>
      </c>
      <c r="E23" s="20">
        <v>0.26046597949500777</v>
      </c>
      <c r="F23" s="20">
        <v>0.29487225093083114</v>
      </c>
      <c r="G23" s="20">
        <v>0.29182775642501518</v>
      </c>
      <c r="H23" s="21">
        <f t="shared" si="1"/>
        <v>-9.9826624194293279E-2</v>
      </c>
      <c r="I23" s="21">
        <f t="shared" si="2"/>
        <v>-0.27707097834397659</v>
      </c>
      <c r="J23" s="21">
        <f t="shared" si="3"/>
        <v>-4.2805078821102127E-2</v>
      </c>
      <c r="K23" s="21">
        <f t="shared" si="4"/>
        <v>-0.14114462177424433</v>
      </c>
      <c r="L23" s="21">
        <f t="shared" si="5"/>
        <v>-3.4406271435823366E-2</v>
      </c>
      <c r="M23" s="21">
        <f t="shared" si="6"/>
        <v>-0.11668195744839389</v>
      </c>
      <c r="N23" s="20">
        <v>0.28158883475773244</v>
      </c>
    </row>
    <row r="24" spans="1:14" s="2" customFormat="1" ht="17.100000000000001" customHeight="1">
      <c r="A24" s="2">
        <v>2</v>
      </c>
      <c r="B24" s="4" t="s">
        <v>35</v>
      </c>
      <c r="C24" s="20">
        <v>1473.2370000000001</v>
      </c>
      <c r="D24" s="20">
        <v>1473.2370000000001</v>
      </c>
      <c r="E24" s="20">
        <v>0</v>
      </c>
      <c r="F24" s="20">
        <v>1080.3738000000001</v>
      </c>
      <c r="G24" s="20">
        <v>1215.4205250000002</v>
      </c>
      <c r="H24" s="21">
        <f t="shared" si="1"/>
        <v>-1473.2370000000001</v>
      </c>
      <c r="I24" s="21">
        <f t="shared" si="2"/>
        <v>-1</v>
      </c>
      <c r="J24" s="21">
        <f t="shared" si="3"/>
        <v>-1473.2370000000001</v>
      </c>
      <c r="K24" s="21">
        <f t="shared" si="4"/>
        <v>-1</v>
      </c>
      <c r="L24" s="21">
        <f t="shared" si="5"/>
        <v>-1080.3738000000001</v>
      </c>
      <c r="M24" s="21">
        <f t="shared" si="6"/>
        <v>-1</v>
      </c>
      <c r="N24" s="20">
        <v>1620.5607000000002</v>
      </c>
    </row>
    <row r="25" spans="1:14" s="2" customFormat="1" ht="17.100000000000001" customHeight="1">
      <c r="A25" s="2">
        <v>2</v>
      </c>
      <c r="B25" s="4" t="s">
        <v>36</v>
      </c>
      <c r="C25" s="20">
        <v>78.792000000000002</v>
      </c>
      <c r="D25" s="20">
        <v>76.043999999999997</v>
      </c>
      <c r="E25" s="20">
        <v>2.2519999999999998</v>
      </c>
      <c r="F25" s="20">
        <v>63.0336</v>
      </c>
      <c r="G25" s="20">
        <v>70.912800000000004</v>
      </c>
      <c r="H25" s="21">
        <f t="shared" si="1"/>
        <v>-76.540000000000006</v>
      </c>
      <c r="I25" s="21">
        <f t="shared" si="2"/>
        <v>-0.97141841811351415</v>
      </c>
      <c r="J25" s="21">
        <f t="shared" si="3"/>
        <v>-73.792000000000002</v>
      </c>
      <c r="K25" s="21">
        <f t="shared" si="4"/>
        <v>-0.97038556625111783</v>
      </c>
      <c r="L25" s="21">
        <f t="shared" si="5"/>
        <v>-60.781599999999997</v>
      </c>
      <c r="M25" s="21">
        <f t="shared" si="6"/>
        <v>-0.96427302264189252</v>
      </c>
      <c r="N25" s="20">
        <v>94.550399999999996</v>
      </c>
    </row>
    <row r="26" spans="1:14" s="2" customFormat="1" ht="17.100000000000001" customHeight="1">
      <c r="B26" s="4" t="s">
        <v>37</v>
      </c>
      <c r="C26" s="20">
        <v>128.208</v>
      </c>
      <c r="D26" s="20">
        <v>116.77300000000001</v>
      </c>
      <c r="E26" s="20">
        <v>137.208</v>
      </c>
      <c r="F26" s="20">
        <v>143.01933333333332</v>
      </c>
      <c r="G26" s="20">
        <v>146.40150000000003</v>
      </c>
      <c r="H26" s="21">
        <f t="shared" si="1"/>
        <v>9</v>
      </c>
      <c r="I26" s="21">
        <f t="shared" si="2"/>
        <v>7.0198427555222764E-2</v>
      </c>
      <c r="J26" s="21">
        <f t="shared" si="3"/>
        <v>20.434999999999988</v>
      </c>
      <c r="K26" s="21">
        <f t="shared" si="4"/>
        <v>0.17499764500355378</v>
      </c>
      <c r="L26" s="21">
        <f t="shared" si="5"/>
        <v>-5.811333333333323</v>
      </c>
      <c r="M26" s="21">
        <f t="shared" si="6"/>
        <v>-4.0633201105677953E-2</v>
      </c>
      <c r="N26" s="20">
        <v>156.54799999999997</v>
      </c>
    </row>
    <row r="27" spans="1:14" s="2" customFormat="1" ht="17.100000000000001" customHeight="1">
      <c r="B27" s="4" t="s">
        <v>38</v>
      </c>
      <c r="C27" s="20">
        <v>12.245999999999999</v>
      </c>
      <c r="D27" s="20">
        <v>11.138000000000002</v>
      </c>
      <c r="E27" s="20">
        <v>12.362</v>
      </c>
      <c r="F27" s="20">
        <v>10.612666666666668</v>
      </c>
      <c r="G27" s="20">
        <v>10.4085</v>
      </c>
      <c r="H27" s="21">
        <f t="shared" si="1"/>
        <v>0.11600000000000144</v>
      </c>
      <c r="I27" s="21">
        <f t="shared" si="2"/>
        <v>9.4724808100605466E-3</v>
      </c>
      <c r="J27" s="21">
        <f t="shared" si="3"/>
        <v>1.2239999999999984</v>
      </c>
      <c r="K27" s="21">
        <f t="shared" si="4"/>
        <v>0.10989405638355165</v>
      </c>
      <c r="L27" s="21">
        <f t="shared" si="5"/>
        <v>1.7493333333333325</v>
      </c>
      <c r="M27" s="21">
        <f t="shared" si="6"/>
        <v>0.16483447452729433</v>
      </c>
      <c r="N27" s="20">
        <v>9.7959999999999994</v>
      </c>
    </row>
    <row r="28" spans="1:14" s="2" customFormat="1" ht="17.100000000000001" customHeight="1">
      <c r="B28" s="4" t="s">
        <v>39</v>
      </c>
      <c r="C28" s="20">
        <v>5.0599999999999996</v>
      </c>
      <c r="D28" s="20">
        <v>5.1379999999999999</v>
      </c>
      <c r="E28" s="20">
        <v>4.75</v>
      </c>
      <c r="F28" s="20">
        <v>11.629333333333335</v>
      </c>
      <c r="G28" s="20">
        <v>12.450500000000002</v>
      </c>
      <c r="H28" s="21">
        <f t="shared" si="1"/>
        <v>-0.30999999999999961</v>
      </c>
      <c r="I28" s="21">
        <f t="shared" si="2"/>
        <v>-6.1264822134387283E-2</v>
      </c>
      <c r="J28" s="21">
        <f t="shared" si="3"/>
        <v>-0.3879999999999999</v>
      </c>
      <c r="K28" s="21">
        <f t="shared" si="4"/>
        <v>-7.5515764889061879E-2</v>
      </c>
      <c r="L28" s="21">
        <f t="shared" si="5"/>
        <v>-6.8793333333333351</v>
      </c>
      <c r="M28" s="21">
        <f t="shared" si="6"/>
        <v>-0.59155010318734247</v>
      </c>
      <c r="N28" s="20">
        <v>14.914000000000001</v>
      </c>
    </row>
    <row r="29" spans="1:14" s="2" customFormat="1" ht="17.100000000000001" hidden="1" customHeight="1">
      <c r="B29" s="4" t="s">
        <v>40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f t="shared" si="1"/>
        <v>0</v>
      </c>
      <c r="I29" s="21" t="e">
        <f t="shared" si="2"/>
        <v>#DIV/0!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 t="e">
        <f t="shared" si="6"/>
        <v>#DIV/0!</v>
      </c>
      <c r="N29" s="20">
        <v>0</v>
      </c>
    </row>
    <row r="30" spans="1:14" s="2" customFormat="1" ht="17.100000000000001" hidden="1" customHeight="1">
      <c r="B30" s="4" t="s">
        <v>41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f t="shared" si="1"/>
        <v>0</v>
      </c>
      <c r="I30" s="21" t="e">
        <f t="shared" si="2"/>
        <v>#DIV/0!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 t="e">
        <f t="shared" si="6"/>
        <v>#DIV/0!</v>
      </c>
      <c r="N30" s="20">
        <v>0</v>
      </c>
    </row>
    <row r="31" spans="1:14" s="2" customFormat="1" ht="17.100000000000001" hidden="1" customHeight="1">
      <c r="B31" s="4" t="s">
        <v>42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f t="shared" si="1"/>
        <v>0</v>
      </c>
      <c r="I31" s="21" t="e">
        <f t="shared" si="2"/>
        <v>#DIV/0!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 t="e">
        <f t="shared" si="6"/>
        <v>#DIV/0!</v>
      </c>
      <c r="N31" s="20">
        <v>0</v>
      </c>
    </row>
    <row r="32" spans="1:14" s="2" customFormat="1" ht="17.100000000000001" hidden="1" customHeight="1">
      <c r="B32" s="4" t="s">
        <v>43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f t="shared" si="1"/>
        <v>0</v>
      </c>
      <c r="I32" s="21" t="e">
        <f t="shared" si="2"/>
        <v>#DIV/0!</v>
      </c>
      <c r="J32" s="21">
        <f t="shared" si="3"/>
        <v>0</v>
      </c>
      <c r="K32" s="21">
        <f t="shared" si="4"/>
        <v>0</v>
      </c>
      <c r="L32" s="21">
        <f t="shared" si="5"/>
        <v>0</v>
      </c>
      <c r="M32" s="21" t="e">
        <f t="shared" si="6"/>
        <v>#DIV/0!</v>
      </c>
      <c r="N32" s="20">
        <v>0</v>
      </c>
    </row>
    <row r="33" spans="1:14" s="2" customFormat="1" ht="17.100000000000001" customHeight="1">
      <c r="A33" s="2" t="s">
        <v>68</v>
      </c>
      <c r="B33" s="4" t="s">
        <v>44</v>
      </c>
      <c r="C33" s="20">
        <v>560.92399999999998</v>
      </c>
      <c r="D33" s="20">
        <v>409.78899999999999</v>
      </c>
      <c r="E33" s="20">
        <v>345.67500000000001</v>
      </c>
      <c r="F33" s="20">
        <v>415.29262304999429</v>
      </c>
      <c r="G33" s="20">
        <v>469.80591138754562</v>
      </c>
      <c r="H33" s="21">
        <f t="shared" si="1"/>
        <v>-215.24899999999997</v>
      </c>
      <c r="I33" s="21">
        <f t="shared" si="2"/>
        <v>-0.38374004321441046</v>
      </c>
      <c r="J33" s="21">
        <f t="shared" si="3"/>
        <v>-64.113999999999976</v>
      </c>
      <c r="K33" s="21">
        <f t="shared" si="4"/>
        <v>-0.15645612742167306</v>
      </c>
      <c r="L33" s="21">
        <f t="shared" si="5"/>
        <v>-69.617623049994279</v>
      </c>
      <c r="M33" s="21">
        <f t="shared" si="6"/>
        <v>-0.16763510639487925</v>
      </c>
      <c r="N33" s="20">
        <v>636.32481825229695</v>
      </c>
    </row>
    <row r="34" spans="1:14" s="2" customFormat="1" ht="17.100000000000001" customHeight="1">
      <c r="A34" s="2" t="s">
        <v>68</v>
      </c>
      <c r="B34" s="4" t="s">
        <v>45</v>
      </c>
      <c r="C34" s="20">
        <v>346.73</v>
      </c>
      <c r="D34" s="20">
        <v>271.05599999999998</v>
      </c>
      <c r="E34" s="20">
        <v>177.08499999999998</v>
      </c>
      <c r="F34" s="20">
        <v>222.14426695138889</v>
      </c>
      <c r="G34" s="20">
        <v>252.16047405374999</v>
      </c>
      <c r="H34" s="21">
        <f t="shared" si="1"/>
        <v>-169.64500000000004</v>
      </c>
      <c r="I34" s="21">
        <f t="shared" si="2"/>
        <v>-0.48927119084013504</v>
      </c>
      <c r="J34" s="21">
        <f t="shared" si="3"/>
        <v>-93.971000000000004</v>
      </c>
      <c r="K34" s="21">
        <f t="shared" si="4"/>
        <v>-0.34668481789740868</v>
      </c>
      <c r="L34" s="21">
        <f t="shared" si="5"/>
        <v>-45.059266951388906</v>
      </c>
      <c r="M34" s="21">
        <f t="shared" si="6"/>
        <v>-0.20283785654143882</v>
      </c>
      <c r="N34" s="20">
        <v>345.20666033874994</v>
      </c>
    </row>
    <row r="35" spans="1:14" s="2" customFormat="1" ht="17.100000000000001" customHeight="1">
      <c r="A35" s="2" t="s">
        <v>68</v>
      </c>
      <c r="B35" s="4" t="s">
        <v>46</v>
      </c>
      <c r="C35" s="20">
        <v>158.91</v>
      </c>
      <c r="D35" s="20">
        <v>107.09499999999998</v>
      </c>
      <c r="E35" s="20">
        <v>95.575999999999993</v>
      </c>
      <c r="F35" s="20">
        <v>115.26666666666668</v>
      </c>
      <c r="G35" s="20">
        <v>129.67500000000004</v>
      </c>
      <c r="H35" s="21">
        <f t="shared" si="1"/>
        <v>-63.334000000000003</v>
      </c>
      <c r="I35" s="21">
        <f t="shared" si="2"/>
        <v>-0.39855263985903971</v>
      </c>
      <c r="J35" s="21">
        <f t="shared" si="3"/>
        <v>-11.518999999999991</v>
      </c>
      <c r="K35" s="21">
        <f t="shared" si="4"/>
        <v>-0.10755870955693536</v>
      </c>
      <c r="L35" s="21">
        <f t="shared" si="5"/>
        <v>-19.690666666666687</v>
      </c>
      <c r="M35" s="21">
        <f t="shared" si="6"/>
        <v>-0.17082706766917308</v>
      </c>
      <c r="N35" s="20">
        <v>172.9</v>
      </c>
    </row>
    <row r="36" spans="1:14" s="2" customFormat="1" ht="17.100000000000001" customHeight="1">
      <c r="A36" s="2" t="s">
        <v>68</v>
      </c>
      <c r="B36" s="4" t="s">
        <v>47</v>
      </c>
      <c r="C36" s="20">
        <v>81.796000000000006</v>
      </c>
      <c r="D36" s="20">
        <v>44.839999999999996</v>
      </c>
      <c r="E36" s="20">
        <v>40.643000000000001</v>
      </c>
      <c r="F36" s="20">
        <v>52.534600000000005</v>
      </c>
      <c r="G36" s="20">
        <v>59.101424999999999</v>
      </c>
      <c r="H36" s="21">
        <f t="shared" si="1"/>
        <v>-41.153000000000006</v>
      </c>
      <c r="I36" s="21">
        <f t="shared" si="2"/>
        <v>-0.50311751185877063</v>
      </c>
      <c r="J36" s="21">
        <f t="shared" si="3"/>
        <v>-4.1969999999999956</v>
      </c>
      <c r="K36" s="21">
        <f t="shared" si="4"/>
        <v>-9.359946476360384E-2</v>
      </c>
      <c r="L36" s="21">
        <f t="shared" si="5"/>
        <v>-11.891600000000004</v>
      </c>
      <c r="M36" s="21">
        <f t="shared" si="6"/>
        <v>-0.2263574863042643</v>
      </c>
      <c r="N36" s="20">
        <v>78.801899999999989</v>
      </c>
    </row>
  </sheetData>
  <mergeCells count="6">
    <mergeCell ref="H2:I2"/>
    <mergeCell ref="J2:K2"/>
    <mergeCell ref="L2:M2"/>
    <mergeCell ref="H3:I3"/>
    <mergeCell ref="J3:K3"/>
    <mergeCell ref="L3:M3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6"/>
  <sheetViews>
    <sheetView workbookViewId="0">
      <selection activeCell="P20" sqref="P20"/>
    </sheetView>
  </sheetViews>
  <sheetFormatPr defaultColWidth="9.140625" defaultRowHeight="12.75"/>
  <cols>
    <col min="1" max="1" width="2.42578125" style="1" customWidth="1"/>
    <col min="2" max="2" width="37.85546875" style="1" customWidth="1"/>
    <col min="3" max="5" width="10.28515625" style="15" customWidth="1"/>
    <col min="6" max="6" width="15.7109375" style="15" customWidth="1"/>
    <col min="7" max="7" width="14.42578125" style="15" customWidth="1"/>
    <col min="8" max="14" width="10.28515625" style="15" customWidth="1"/>
    <col min="15" max="15" width="9.140625" style="1"/>
    <col min="16" max="16" width="12.140625" style="1" bestFit="1" customWidth="1"/>
    <col min="17" max="17" width="9.140625" style="1"/>
    <col min="18" max="20" width="9.28515625" style="1" bestFit="1" customWidth="1"/>
    <col min="21" max="22" width="10.28515625" style="1" bestFit="1" customWidth="1"/>
    <col min="23" max="23" width="10.28515625" style="1" customWidth="1"/>
    <col min="24" max="24" width="9.85546875" style="1" bestFit="1" customWidth="1"/>
    <col min="25" max="28" width="9.140625" style="1"/>
    <col min="29" max="31" width="9.28515625" style="1" bestFit="1" customWidth="1"/>
    <col min="32" max="33" width="10.28515625" style="1" bestFit="1" customWidth="1"/>
    <col min="34" max="34" width="10.28515625" style="1" customWidth="1"/>
    <col min="35" max="35" width="9.85546875" style="1" bestFit="1" customWidth="1"/>
    <col min="36" max="16384" width="9.140625" style="1"/>
  </cols>
  <sheetData>
    <row r="1" spans="1:38">
      <c r="D1" s="15" t="s">
        <v>49</v>
      </c>
      <c r="E1" s="15">
        <v>2015</v>
      </c>
    </row>
    <row r="2" spans="1:38">
      <c r="B2" s="9" t="s">
        <v>48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4</v>
      </c>
      <c r="H2" s="37" t="s">
        <v>5</v>
      </c>
      <c r="I2" s="37"/>
      <c r="J2" s="37" t="s">
        <v>5</v>
      </c>
      <c r="K2" s="37"/>
      <c r="L2" s="37" t="s">
        <v>5</v>
      </c>
      <c r="M2" s="37"/>
      <c r="N2" s="17" t="s">
        <v>6</v>
      </c>
    </row>
    <row r="3" spans="1:38">
      <c r="B3" s="10"/>
      <c r="C3" s="17" t="s">
        <v>0</v>
      </c>
      <c r="D3" s="17" t="s">
        <v>7</v>
      </c>
      <c r="E3" s="17" t="s">
        <v>7</v>
      </c>
      <c r="F3" s="17" t="s">
        <v>6</v>
      </c>
      <c r="G3" s="17" t="s">
        <v>6</v>
      </c>
      <c r="H3" s="37" t="s">
        <v>8</v>
      </c>
      <c r="I3" s="37"/>
      <c r="J3" s="37" t="s">
        <v>9</v>
      </c>
      <c r="K3" s="37"/>
      <c r="L3" s="37" t="s">
        <v>10</v>
      </c>
      <c r="M3" s="37"/>
      <c r="N3" s="17" t="s">
        <v>11</v>
      </c>
    </row>
    <row r="4" spans="1:38">
      <c r="B4" s="11"/>
      <c r="C4" s="17" t="s">
        <v>12</v>
      </c>
      <c r="D4" s="17" t="s">
        <v>13</v>
      </c>
      <c r="E4" s="17" t="s">
        <v>14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17</v>
      </c>
      <c r="L4" s="17" t="s">
        <v>18</v>
      </c>
      <c r="M4" s="17" t="s">
        <v>17</v>
      </c>
      <c r="N4" s="17">
        <v>2015</v>
      </c>
    </row>
    <row r="5" spans="1:38" customFormat="1" ht="1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38" customFormat="1" ht="15">
      <c r="C6" s="18"/>
      <c r="D6" s="18"/>
      <c r="E6" s="15"/>
      <c r="F6" s="18"/>
      <c r="G6" s="18"/>
      <c r="H6" s="18">
        <f>+E8-C8</f>
        <v>2093.3789999999999</v>
      </c>
      <c r="I6" s="18"/>
      <c r="J6" s="18"/>
      <c r="K6" s="18"/>
      <c r="L6" s="18"/>
      <c r="M6" s="18"/>
      <c r="N6" s="18"/>
    </row>
    <row r="7" spans="1:38" customFormat="1" ht="39">
      <c r="C7" s="19" t="s">
        <v>55</v>
      </c>
      <c r="D7" s="18" t="s">
        <v>54</v>
      </c>
      <c r="E7" s="18" t="s">
        <v>56</v>
      </c>
      <c r="F7" s="19" t="s">
        <v>57</v>
      </c>
      <c r="G7" s="19" t="s">
        <v>58</v>
      </c>
      <c r="H7" s="19" t="s">
        <v>59</v>
      </c>
      <c r="I7" s="19" t="s">
        <v>60</v>
      </c>
      <c r="J7" s="19" t="s">
        <v>52</v>
      </c>
      <c r="K7" s="19" t="s">
        <v>53</v>
      </c>
      <c r="L7" s="19" t="s">
        <v>51</v>
      </c>
      <c r="M7" s="19" t="s">
        <v>50</v>
      </c>
      <c r="N7" s="19" t="s">
        <v>61</v>
      </c>
      <c r="Q7" s="1"/>
      <c r="R7" s="39" t="s">
        <v>73</v>
      </c>
      <c r="S7" s="40" t="s">
        <v>74</v>
      </c>
      <c r="T7" s="40" t="s">
        <v>71</v>
      </c>
      <c r="U7" s="40" t="s">
        <v>72</v>
      </c>
      <c r="V7" s="39" t="s">
        <v>75</v>
      </c>
      <c r="W7" s="40" t="s">
        <v>76</v>
      </c>
      <c r="X7" s="40" t="s">
        <v>77</v>
      </c>
      <c r="Y7" s="31"/>
      <c r="AB7" s="30"/>
      <c r="AC7" s="31" t="str">
        <f>+R7</f>
        <v>Dec '14</v>
      </c>
      <c r="AD7" s="31" t="str">
        <f t="shared" ref="AD7:AI7" si="0">+S7</f>
        <v>Aug '14 Cor</v>
      </c>
      <c r="AE7" s="31" t="str">
        <f t="shared" si="0"/>
        <v>Cor Cur Aug VAR</v>
      </c>
      <c r="AF7" s="31" t="str">
        <f t="shared" si="0"/>
        <v>Cur Tar Aug VAR</v>
      </c>
      <c r="AG7" s="31" t="str">
        <f t="shared" si="0"/>
        <v xml:space="preserve">Dec '14 Cur Aug VAR </v>
      </c>
      <c r="AH7" s="31" t="str">
        <f t="shared" si="0"/>
        <v>Sep '15 Target</v>
      </c>
      <c r="AI7" s="31" t="str">
        <f t="shared" si="0"/>
        <v>Dec '15 Target</v>
      </c>
      <c r="AJ7" s="31"/>
      <c r="AK7" s="31"/>
      <c r="AL7" s="31"/>
    </row>
    <row r="8" spans="1:38" s="2" customFormat="1" ht="17.100000000000001" customHeight="1">
      <c r="B8" s="4" t="s">
        <v>19</v>
      </c>
      <c r="C8" s="20">
        <v>6266.4949999999999</v>
      </c>
      <c r="D8" s="20">
        <v>0</v>
      </c>
      <c r="E8" s="20">
        <v>8359.8739999999998</v>
      </c>
      <c r="F8" s="20">
        <v>6389.1091277222222</v>
      </c>
      <c r="G8" s="20">
        <v>6526.8667209444438</v>
      </c>
      <c r="H8" s="21">
        <f>+E8-C8</f>
        <v>2093.3789999999999</v>
      </c>
      <c r="I8" s="21">
        <f>+H8/C8</f>
        <v>0.33405899150960783</v>
      </c>
      <c r="J8" s="21">
        <f>+E8-D8</f>
        <v>8359.8739999999998</v>
      </c>
      <c r="K8" s="21">
        <f>+IFERROR(J8/D8,0)</f>
        <v>0</v>
      </c>
      <c r="L8" s="21">
        <f>+E8-F8</f>
        <v>1970.7648722777776</v>
      </c>
      <c r="M8" s="21">
        <f>+L8/F8</f>
        <v>0.30845691204845233</v>
      </c>
      <c r="N8" s="20">
        <v>6966.2267019999999</v>
      </c>
      <c r="O8" s="13"/>
      <c r="P8" s="14"/>
      <c r="Q8" s="2" t="s">
        <v>1</v>
      </c>
      <c r="R8" s="41"/>
      <c r="S8" s="41"/>
      <c r="T8" s="41">
        <f>+S11</f>
        <v>-13.201999999999984</v>
      </c>
      <c r="U8" s="41">
        <f>+T8+T10-U9</f>
        <v>25.347089431938741</v>
      </c>
      <c r="V8" s="41">
        <f>+AE15</f>
        <v>0</v>
      </c>
      <c r="W8" s="41">
        <v>0</v>
      </c>
      <c r="X8" s="41">
        <v>0</v>
      </c>
      <c r="Y8" s="22"/>
      <c r="AB8" s="2" t="s">
        <v>1</v>
      </c>
      <c r="AC8" s="41"/>
      <c r="AD8" s="41"/>
      <c r="AE8" s="41">
        <f>+AD11</f>
        <v>409.78899999999999</v>
      </c>
      <c r="AF8" s="41">
        <f>+AE8+AE10-AF9</f>
        <v>409.78899999999999</v>
      </c>
      <c r="AG8" s="41">
        <f>+AE11</f>
        <v>345.67500000000001</v>
      </c>
      <c r="AH8" s="41">
        <v>0</v>
      </c>
      <c r="AI8" s="41">
        <v>0</v>
      </c>
      <c r="AJ8" s="22"/>
    </row>
    <row r="9" spans="1:38" s="2" customFormat="1" ht="17.100000000000001" customHeight="1">
      <c r="B9" s="4" t="s">
        <v>20</v>
      </c>
      <c r="C9" s="20">
        <v>5407.5510000000004</v>
      </c>
      <c r="D9" s="20">
        <v>3934.1880000000001</v>
      </c>
      <c r="E9" s="20">
        <v>4160.8440000000001</v>
      </c>
      <c r="F9" s="20">
        <v>5387.4560903888887</v>
      </c>
      <c r="G9" s="20">
        <v>5507.3750539444436</v>
      </c>
      <c r="H9" s="21">
        <f t="shared" ref="H9:H36" si="1">+E9-C9</f>
        <v>-1246.7070000000003</v>
      </c>
      <c r="I9" s="21">
        <f t="shared" ref="I9:I36" si="2">+H9/C9</f>
        <v>-0.23054928192078081</v>
      </c>
      <c r="J9" s="32">
        <f t="shared" ref="J9:J36" si="3">+E9-D9</f>
        <v>226.65599999999995</v>
      </c>
      <c r="K9" s="21">
        <f t="shared" ref="K9:K36" si="4">+IFERROR(J9/D9,0)</f>
        <v>5.7611888399842597E-2</v>
      </c>
      <c r="L9" s="32">
        <f t="shared" ref="L9:L36" si="5">+E9-F9</f>
        <v>-1226.6120903888886</v>
      </c>
      <c r="M9" s="21">
        <f t="shared" ref="M9:M36" si="6">+L9/F9</f>
        <v>-0.22767927381851696</v>
      </c>
      <c r="N9" s="20">
        <v>5893.2191459999995</v>
      </c>
      <c r="O9" s="12"/>
      <c r="P9" s="12"/>
      <c r="Q9" s="22" t="s">
        <v>62</v>
      </c>
      <c r="R9" s="41"/>
      <c r="S9" s="41"/>
      <c r="T9" s="41">
        <f t="shared" ref="T9:U9" si="7">+IF(T11&lt;=0,-T11,0)</f>
        <v>0</v>
      </c>
      <c r="U9" s="41">
        <f>+ABS(U11-T11)</f>
        <v>7.0224498780612592</v>
      </c>
      <c r="V9" s="41">
        <f>+(R11-T11)</f>
        <v>-58.881539310000036</v>
      </c>
      <c r="W9" s="41">
        <v>0</v>
      </c>
      <c r="X9" s="41">
        <v>0</v>
      </c>
      <c r="Y9" s="22"/>
      <c r="AB9" s="22" t="s">
        <v>62</v>
      </c>
      <c r="AC9" s="41"/>
      <c r="AD9" s="41"/>
      <c r="AE9" s="41">
        <f>+ABS(AE11-AD11)</f>
        <v>64.113999999999976</v>
      </c>
      <c r="AF9" s="41">
        <f t="shared" ref="AE9:AF9" si="8">+IF(AF11&lt;=0,-AF11,0)</f>
        <v>0</v>
      </c>
      <c r="AG9" s="41"/>
      <c r="AH9" s="41">
        <v>0</v>
      </c>
      <c r="AI9" s="41">
        <v>0</v>
      </c>
      <c r="AJ9" s="22"/>
    </row>
    <row r="10" spans="1:38" s="2" customFormat="1" ht="17.100000000000001" customHeight="1">
      <c r="B10" s="4" t="s">
        <v>21</v>
      </c>
      <c r="C10" s="20">
        <v>5433.8267692307691</v>
      </c>
      <c r="D10" s="20">
        <v>5482.2396666666664</v>
      </c>
      <c r="E10" s="20">
        <v>5791.8329211455548</v>
      </c>
      <c r="F10" s="20">
        <v>5862.5331629228385</v>
      </c>
      <c r="G10" s="20">
        <v>5930.5292193333335</v>
      </c>
      <c r="H10" s="21">
        <f t="shared" si="1"/>
        <v>358.00615191478573</v>
      </c>
      <c r="I10" s="21">
        <f t="shared" si="2"/>
        <v>6.5884719391867227E-2</v>
      </c>
      <c r="J10" s="21">
        <f t="shared" si="3"/>
        <v>309.59325447888841</v>
      </c>
      <c r="K10" s="21">
        <f t="shared" si="4"/>
        <v>5.6472039404130717E-2</v>
      </c>
      <c r="L10" s="21">
        <f t="shared" si="5"/>
        <v>-70.700241777283736</v>
      </c>
      <c r="M10" s="21">
        <f t="shared" si="6"/>
        <v>-1.2059674514836392E-2</v>
      </c>
      <c r="N10" s="20">
        <v>6206.569702702991</v>
      </c>
      <c r="Q10" s="22" t="s">
        <v>63</v>
      </c>
      <c r="R10" s="41"/>
      <c r="S10" s="41"/>
      <c r="T10" s="41">
        <f>+(T11-S11)</f>
        <v>45.571539309999984</v>
      </c>
      <c r="U10" s="41"/>
      <c r="V10" s="41"/>
      <c r="W10" s="41">
        <v>0</v>
      </c>
      <c r="X10" s="41">
        <v>0</v>
      </c>
      <c r="Y10" s="22"/>
      <c r="AB10" s="22" t="s">
        <v>63</v>
      </c>
      <c r="AC10" s="41"/>
      <c r="AD10" s="41"/>
      <c r="AE10" s="41"/>
      <c r="AF10" s="41">
        <f>+AF11-AE11</f>
        <v>69.617623049994279</v>
      </c>
      <c r="AG10" s="41">
        <f>+AC11-AE11</f>
        <v>215.24899999999997</v>
      </c>
      <c r="AH10" s="41">
        <v>0</v>
      </c>
      <c r="AI10" s="41">
        <v>0</v>
      </c>
      <c r="AJ10" s="22"/>
    </row>
    <row r="11" spans="1:38" s="2" customFormat="1" ht="17.100000000000001" customHeight="1">
      <c r="B11" s="4" t="s">
        <v>22</v>
      </c>
      <c r="C11" s="20">
        <v>6266.4949999999999</v>
      </c>
      <c r="D11" s="20">
        <v>4908.91</v>
      </c>
      <c r="E11" s="20">
        <v>8776.6949999999997</v>
      </c>
      <c r="F11" s="20">
        <v>6389.1091277222222</v>
      </c>
      <c r="G11" s="20">
        <v>6526.8667209444438</v>
      </c>
      <c r="H11" s="21">
        <f t="shared" si="1"/>
        <v>2510.1999999999998</v>
      </c>
      <c r="I11" s="21">
        <f t="shared" si="2"/>
        <v>0.40057480297997522</v>
      </c>
      <c r="J11" s="21">
        <f t="shared" si="3"/>
        <v>3867.7849999999999</v>
      </c>
      <c r="K11" s="21">
        <f t="shared" si="4"/>
        <v>0.78791116561517727</v>
      </c>
      <c r="L11" s="21">
        <f t="shared" si="5"/>
        <v>2387.5858722777775</v>
      </c>
      <c r="M11" s="21">
        <f t="shared" si="6"/>
        <v>0.37369621093464944</v>
      </c>
      <c r="N11" s="20">
        <v>6966.2267019999999</v>
      </c>
      <c r="Q11" s="2" t="s">
        <v>64</v>
      </c>
      <c r="R11" s="41">
        <f>+$C$15</f>
        <v>-26.512000000000036</v>
      </c>
      <c r="S11" s="41">
        <f>+$D$15</f>
        <v>-13.201999999999984</v>
      </c>
      <c r="T11" s="41">
        <f>+$E$15</f>
        <v>32.36953931</v>
      </c>
      <c r="U11" s="41">
        <f>+$F$15</f>
        <v>25.347089431938741</v>
      </c>
      <c r="V11" s="41">
        <f>+$C$15</f>
        <v>-26.512000000000036</v>
      </c>
      <c r="W11" s="41">
        <f>+$G$15</f>
        <v>28.869012333795538</v>
      </c>
      <c r="X11" s="41">
        <f>+$N$15</f>
        <v>39.416257913547</v>
      </c>
      <c r="Y11" s="33"/>
      <c r="AB11" s="2" t="s">
        <v>64</v>
      </c>
      <c r="AC11" s="41">
        <f>+$C$33</f>
        <v>560.92399999999998</v>
      </c>
      <c r="AD11" s="41">
        <f>+$D$33</f>
        <v>409.78899999999999</v>
      </c>
      <c r="AE11" s="41">
        <f>+$E$33</f>
        <v>345.67500000000001</v>
      </c>
      <c r="AF11" s="41">
        <f>+$F$33</f>
        <v>415.29262304999429</v>
      </c>
      <c r="AG11" s="41">
        <f>+$C$33</f>
        <v>560.92399999999998</v>
      </c>
      <c r="AH11" s="41">
        <f>+$G$33</f>
        <v>469.80591138754562</v>
      </c>
      <c r="AI11" s="41">
        <f>+$N$33</f>
        <v>636.32481825229695</v>
      </c>
      <c r="AJ11" s="33"/>
      <c r="AK11" s="12"/>
      <c r="AL11" s="12"/>
    </row>
    <row r="12" spans="1:38" s="2" customFormat="1" ht="17.100000000000001" customHeight="1">
      <c r="B12" s="4" t="s">
        <v>23</v>
      </c>
      <c r="C12" s="20">
        <v>2280</v>
      </c>
      <c r="D12" s="20">
        <v>20</v>
      </c>
      <c r="E12" s="20">
        <v>41</v>
      </c>
      <c r="F12" s="20">
        <v>190</v>
      </c>
      <c r="G12" s="20">
        <v>190</v>
      </c>
      <c r="H12" s="21">
        <f t="shared" si="1"/>
        <v>-2239</v>
      </c>
      <c r="I12" s="21">
        <f t="shared" si="2"/>
        <v>-0.98201754385964912</v>
      </c>
      <c r="J12" s="21">
        <f t="shared" si="3"/>
        <v>21</v>
      </c>
      <c r="K12" s="21">
        <f t="shared" si="4"/>
        <v>1.05</v>
      </c>
      <c r="L12" s="21">
        <f t="shared" si="5"/>
        <v>-149</v>
      </c>
      <c r="M12" s="21">
        <f t="shared" si="6"/>
        <v>-0.78421052631578947</v>
      </c>
      <c r="N12" s="20">
        <v>2280</v>
      </c>
      <c r="T12" s="35">
        <f>+$K$15</f>
        <v>-3.4518663316164249</v>
      </c>
      <c r="U12" s="35">
        <f>+$M$15</f>
        <v>0.27705152881232126</v>
      </c>
      <c r="V12" s="35">
        <f>+$I$15</f>
        <v>-2.2209391713186464</v>
      </c>
      <c r="AE12" s="35">
        <f>+$K$33</f>
        <v>-0.15645612742167306</v>
      </c>
      <c r="AF12" s="35">
        <f>+$M$33</f>
        <v>-0.16763510639487925</v>
      </c>
      <c r="AG12" s="35">
        <f>+$I$33</f>
        <v>-0.38374004321441046</v>
      </c>
    </row>
    <row r="13" spans="1:38" s="2" customFormat="1" ht="17.100000000000001" customHeight="1">
      <c r="B13" s="4" t="s">
        <v>24</v>
      </c>
      <c r="C13" s="20">
        <v>157</v>
      </c>
      <c r="D13" s="20">
        <v>340</v>
      </c>
      <c r="E13" s="20">
        <v>263</v>
      </c>
      <c r="F13" s="20">
        <v>2280</v>
      </c>
      <c r="G13" s="20">
        <v>2280</v>
      </c>
      <c r="H13" s="21">
        <f t="shared" si="1"/>
        <v>106</v>
      </c>
      <c r="I13" s="21">
        <f t="shared" si="2"/>
        <v>0.67515923566878977</v>
      </c>
      <c r="J13" s="21">
        <f t="shared" si="3"/>
        <v>-77</v>
      </c>
      <c r="K13" s="21">
        <f t="shared" si="4"/>
        <v>-0.22647058823529412</v>
      </c>
      <c r="L13" s="21">
        <f t="shared" si="5"/>
        <v>-2017</v>
      </c>
      <c r="M13" s="21">
        <f t="shared" si="6"/>
        <v>-0.88464912280701757</v>
      </c>
      <c r="N13" s="20">
        <v>2280</v>
      </c>
    </row>
    <row r="14" spans="1:38" s="2" customFormat="1" ht="17.100000000000001" customHeight="1">
      <c r="B14" s="4" t="s">
        <v>25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f t="shared" si="1"/>
        <v>0</v>
      </c>
      <c r="I14" s="21" t="e">
        <f t="shared" si="2"/>
        <v>#DIV/0!</v>
      </c>
      <c r="J14" s="21">
        <f t="shared" si="3"/>
        <v>0</v>
      </c>
      <c r="K14" s="21">
        <f t="shared" si="4"/>
        <v>0</v>
      </c>
      <c r="L14" s="21">
        <f t="shared" si="5"/>
        <v>0</v>
      </c>
      <c r="M14" s="21" t="e">
        <f t="shared" si="6"/>
        <v>#DIV/0!</v>
      </c>
      <c r="N14" s="20">
        <v>0</v>
      </c>
    </row>
    <row r="15" spans="1:38" s="2" customFormat="1" ht="17.100000000000001" customHeight="1">
      <c r="A15" s="2" t="s">
        <v>68</v>
      </c>
      <c r="B15" s="4" t="s">
        <v>26</v>
      </c>
      <c r="C15" s="20">
        <v>-26.512000000000036</v>
      </c>
      <c r="D15" s="20">
        <v>-13.201999999999984</v>
      </c>
      <c r="E15" s="20">
        <v>32.36953931</v>
      </c>
      <c r="F15" s="20">
        <v>25.347089431938741</v>
      </c>
      <c r="G15" s="20">
        <v>28.869012333795538</v>
      </c>
      <c r="H15" s="21">
        <f t="shared" si="1"/>
        <v>58.881539310000036</v>
      </c>
      <c r="I15" s="21">
        <f t="shared" si="2"/>
        <v>-2.2209391713186464</v>
      </c>
      <c r="J15" s="21">
        <f t="shared" si="3"/>
        <v>45.571539309999984</v>
      </c>
      <c r="K15" s="21">
        <f t="shared" si="4"/>
        <v>-3.4518663316164249</v>
      </c>
      <c r="L15" s="21">
        <f t="shared" si="5"/>
        <v>7.0224498780612592</v>
      </c>
      <c r="M15" s="21">
        <f t="shared" si="6"/>
        <v>0.27705152881232126</v>
      </c>
      <c r="N15" s="20">
        <v>39.416257913547</v>
      </c>
    </row>
    <row r="16" spans="1:38" s="2" customFormat="1" ht="17.100000000000001" customHeight="1">
      <c r="B16" s="4" t="s">
        <v>27</v>
      </c>
      <c r="C16" s="20">
        <v>1220.9970000000003</v>
      </c>
      <c r="D16" s="20">
        <v>1135.671</v>
      </c>
      <c r="E16" s="20">
        <v>1224.3410000000001</v>
      </c>
      <c r="F16" s="20">
        <v>1281.4566666666667</v>
      </c>
      <c r="G16" s="20">
        <v>1280.0202499999996</v>
      </c>
      <c r="H16" s="21">
        <f t="shared" si="1"/>
        <v>3.3439999999998236</v>
      </c>
      <c r="I16" s="21">
        <f t="shared" si="2"/>
        <v>2.738745467842937E-3</v>
      </c>
      <c r="J16" s="21">
        <f t="shared" si="3"/>
        <v>88.670000000000073</v>
      </c>
      <c r="K16" s="21">
        <f t="shared" si="4"/>
        <v>7.8077189608610306E-2</v>
      </c>
      <c r="L16" s="21">
        <f t="shared" si="5"/>
        <v>-57.115666666666584</v>
      </c>
      <c r="M16" s="21">
        <f t="shared" si="6"/>
        <v>-4.4570891979700121E-2</v>
      </c>
      <c r="N16" s="20">
        <v>1311.6860000000001</v>
      </c>
    </row>
    <row r="17" spans="1:14" s="2" customFormat="1" ht="17.100000000000001" customHeight="1">
      <c r="B17" s="4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1">
        <f t="shared" si="1"/>
        <v>0</v>
      </c>
      <c r="I17" s="21" t="e">
        <f t="shared" si="2"/>
        <v>#DIV/0!</v>
      </c>
      <c r="J17" s="21">
        <f t="shared" si="3"/>
        <v>0</v>
      </c>
      <c r="K17" s="21">
        <f t="shared" si="4"/>
        <v>0</v>
      </c>
      <c r="L17" s="21">
        <f t="shared" si="5"/>
        <v>0</v>
      </c>
      <c r="M17" s="21" t="e">
        <f t="shared" si="6"/>
        <v>#DIV/0!</v>
      </c>
      <c r="N17" s="20">
        <v>0</v>
      </c>
    </row>
    <row r="18" spans="1:14" s="2" customFormat="1" ht="17.100000000000001" customHeight="1">
      <c r="B18" s="4" t="s">
        <v>29</v>
      </c>
      <c r="C18" s="20">
        <v>361.96300000000002</v>
      </c>
      <c r="D18" s="20">
        <v>365.63200000000001</v>
      </c>
      <c r="E18" s="20">
        <v>352.93899999999996</v>
      </c>
      <c r="F18" s="20">
        <v>280.12166666666661</v>
      </c>
      <c r="G18" s="20">
        <v>260.89774999999997</v>
      </c>
      <c r="H18" s="21">
        <f t="shared" si="1"/>
        <v>-9.0240000000000578</v>
      </c>
      <c r="I18" s="21">
        <f t="shared" si="2"/>
        <v>-2.4930724963601412E-2</v>
      </c>
      <c r="J18" s="21">
        <f t="shared" si="3"/>
        <v>-12.69300000000004</v>
      </c>
      <c r="K18" s="21">
        <f t="shared" si="4"/>
        <v>-3.4715232802380647E-2</v>
      </c>
      <c r="L18" s="21">
        <f t="shared" si="5"/>
        <v>72.817333333333352</v>
      </c>
      <c r="M18" s="21">
        <f t="shared" si="6"/>
        <v>0.25994895075354174</v>
      </c>
      <c r="N18" s="20">
        <v>239.20099999999999</v>
      </c>
    </row>
    <row r="19" spans="1:14" s="2" customFormat="1" ht="17.100000000000001" customHeight="1">
      <c r="B19" s="4" t="s">
        <v>30</v>
      </c>
      <c r="C19" s="20">
        <v>4252.1737499999999</v>
      </c>
      <c r="D19" s="20">
        <v>389.19399999999996</v>
      </c>
      <c r="E19" s="20">
        <v>337.64073760999997</v>
      </c>
      <c r="F19" s="20">
        <v>4677.3911249999992</v>
      </c>
      <c r="G19" s="20">
        <v>4730.5432968750001</v>
      </c>
      <c r="H19" s="21">
        <f t="shared" si="1"/>
        <v>-3914.5330123899998</v>
      </c>
      <c r="I19" s="21">
        <f t="shared" si="2"/>
        <v>-0.92059573350924329</v>
      </c>
      <c r="J19" s="21">
        <f t="shared" si="3"/>
        <v>-51.553262389999986</v>
      </c>
      <c r="K19" s="21">
        <f t="shared" si="4"/>
        <v>-0.13246160626833917</v>
      </c>
      <c r="L19" s="21">
        <f t="shared" si="5"/>
        <v>-4339.7503873899996</v>
      </c>
      <c r="M19" s="21">
        <f t="shared" si="6"/>
        <v>-0.92781430319022129</v>
      </c>
      <c r="N19" s="20">
        <v>4889.9998125000002</v>
      </c>
    </row>
    <row r="20" spans="1:14" s="2" customFormat="1" ht="17.100000000000001" customHeight="1">
      <c r="B20" s="4" t="s">
        <v>31</v>
      </c>
      <c r="C20" s="20">
        <v>103.71600000000001</v>
      </c>
      <c r="D20" s="20">
        <v>68.13300000000001</v>
      </c>
      <c r="E20" s="20">
        <v>75.643999999999991</v>
      </c>
      <c r="F20" s="20">
        <v>88.603333333333339</v>
      </c>
      <c r="G20" s="20">
        <v>99.678750000000008</v>
      </c>
      <c r="H20" s="21">
        <f t="shared" si="1"/>
        <v>-28.072000000000017</v>
      </c>
      <c r="I20" s="21">
        <f t="shared" si="2"/>
        <v>-0.27066219291141208</v>
      </c>
      <c r="J20" s="21">
        <f t="shared" si="3"/>
        <v>7.5109999999999815</v>
      </c>
      <c r="K20" s="21">
        <f t="shared" si="4"/>
        <v>0.11024026536333319</v>
      </c>
      <c r="L20" s="21">
        <f t="shared" si="5"/>
        <v>-12.959333333333348</v>
      </c>
      <c r="M20" s="21">
        <f t="shared" si="6"/>
        <v>-0.14626236785673993</v>
      </c>
      <c r="N20" s="20">
        <v>132.90499999999997</v>
      </c>
    </row>
    <row r="21" spans="1:14" s="2" customFormat="1" ht="17.100000000000001" customHeight="1">
      <c r="B21" s="4" t="s">
        <v>32</v>
      </c>
      <c r="C21" s="20">
        <v>25.082000000000001</v>
      </c>
      <c r="D21" s="20">
        <v>6.8319999999999999</v>
      </c>
      <c r="E21" s="20">
        <v>33.171999999999997</v>
      </c>
      <c r="F21" s="20">
        <v>18.393466666666669</v>
      </c>
      <c r="G21" s="20">
        <v>20.69265</v>
      </c>
      <c r="H21" s="21">
        <f t="shared" si="1"/>
        <v>8.0899999999999963</v>
      </c>
      <c r="I21" s="21">
        <f t="shared" si="2"/>
        <v>0.32254206203652008</v>
      </c>
      <c r="J21" s="21">
        <f t="shared" si="3"/>
        <v>26.339999999999996</v>
      </c>
      <c r="K21" s="21">
        <f t="shared" si="4"/>
        <v>3.8553864168618261</v>
      </c>
      <c r="L21" s="21">
        <f t="shared" si="5"/>
        <v>14.778533333333328</v>
      </c>
      <c r="M21" s="21">
        <f t="shared" si="6"/>
        <v>0.80346644823161817</v>
      </c>
      <c r="N21" s="20">
        <v>27.590200000000003</v>
      </c>
    </row>
    <row r="22" spans="1:14" s="2" customFormat="1" ht="17.100000000000001" customHeight="1">
      <c r="B22" s="4" t="s">
        <v>33</v>
      </c>
      <c r="C22" s="20">
        <v>0.46765950483202856</v>
      </c>
      <c r="D22" s="20">
        <v>0.45019240133302296</v>
      </c>
      <c r="E22" s="20">
        <v>0.30679659430275508</v>
      </c>
      <c r="F22" s="20">
        <v>0.37312554501983897</v>
      </c>
      <c r="G22" s="20">
        <v>0.37277152167500527</v>
      </c>
      <c r="H22" s="21">
        <f t="shared" si="1"/>
        <v>-0.16086291052927348</v>
      </c>
      <c r="I22" s="21">
        <f t="shared" si="2"/>
        <v>-0.34397442769189812</v>
      </c>
      <c r="J22" s="21">
        <f t="shared" si="3"/>
        <v>-0.14339580703026789</v>
      </c>
      <c r="K22" s="21">
        <f t="shared" si="4"/>
        <v>-0.31852116252000667</v>
      </c>
      <c r="L22" s="21">
        <f t="shared" si="5"/>
        <v>-6.632895071708389E-2</v>
      </c>
      <c r="M22" s="21">
        <f t="shared" si="6"/>
        <v>-0.1777657724119564</v>
      </c>
      <c r="N22" s="20">
        <v>0.36997216594049387</v>
      </c>
    </row>
    <row r="23" spans="1:14" s="2" customFormat="1" ht="17.100000000000001" customHeight="1">
      <c r="B23" s="4" t="s">
        <v>34</v>
      </c>
      <c r="C23" s="20">
        <v>0.36029260368930105</v>
      </c>
      <c r="D23" s="20">
        <v>0.3032710583161099</v>
      </c>
      <c r="E23" s="20">
        <v>0.26046597949500777</v>
      </c>
      <c r="F23" s="20">
        <v>0.29487225093083114</v>
      </c>
      <c r="G23" s="20">
        <v>0.29182775642501518</v>
      </c>
      <c r="H23" s="21">
        <f t="shared" si="1"/>
        <v>-9.9826624194293279E-2</v>
      </c>
      <c r="I23" s="21">
        <f t="shared" si="2"/>
        <v>-0.27707097834397659</v>
      </c>
      <c r="J23" s="21">
        <f t="shared" si="3"/>
        <v>-4.2805078821102127E-2</v>
      </c>
      <c r="K23" s="21">
        <f t="shared" si="4"/>
        <v>-0.14114462177424433</v>
      </c>
      <c r="L23" s="21">
        <f t="shared" si="5"/>
        <v>-3.4406271435823366E-2</v>
      </c>
      <c r="M23" s="21">
        <f t="shared" si="6"/>
        <v>-0.11668195744839389</v>
      </c>
      <c r="N23" s="20">
        <v>0.28158883475773244</v>
      </c>
    </row>
    <row r="24" spans="1:14" s="2" customFormat="1" ht="17.100000000000001" customHeight="1">
      <c r="A24" s="2">
        <v>2</v>
      </c>
      <c r="B24" s="4" t="s">
        <v>35</v>
      </c>
      <c r="C24" s="20">
        <v>1473.2370000000001</v>
      </c>
      <c r="D24" s="20">
        <v>1473.2370000000001</v>
      </c>
      <c r="E24" s="20">
        <v>0</v>
      </c>
      <c r="F24" s="20">
        <v>1080.3738000000001</v>
      </c>
      <c r="G24" s="20">
        <v>1215.4205250000002</v>
      </c>
      <c r="H24" s="21">
        <f t="shared" si="1"/>
        <v>-1473.2370000000001</v>
      </c>
      <c r="I24" s="21">
        <f t="shared" si="2"/>
        <v>-1</v>
      </c>
      <c r="J24" s="21">
        <f t="shared" si="3"/>
        <v>-1473.2370000000001</v>
      </c>
      <c r="K24" s="21">
        <f t="shared" si="4"/>
        <v>-1</v>
      </c>
      <c r="L24" s="21">
        <f t="shared" si="5"/>
        <v>-1080.3738000000001</v>
      </c>
      <c r="M24" s="21">
        <f t="shared" si="6"/>
        <v>-1</v>
      </c>
      <c r="N24" s="20">
        <v>1620.5607000000002</v>
      </c>
    </row>
    <row r="25" spans="1:14" s="2" customFormat="1" ht="17.100000000000001" customHeight="1">
      <c r="A25" s="2">
        <v>2</v>
      </c>
      <c r="B25" s="4" t="s">
        <v>36</v>
      </c>
      <c r="C25" s="20">
        <v>78.792000000000002</v>
      </c>
      <c r="D25" s="20">
        <v>76.043999999999997</v>
      </c>
      <c r="E25" s="20">
        <v>2.2519999999999998</v>
      </c>
      <c r="F25" s="20">
        <v>63.0336</v>
      </c>
      <c r="G25" s="20">
        <v>70.912800000000004</v>
      </c>
      <c r="H25" s="21">
        <f t="shared" si="1"/>
        <v>-76.540000000000006</v>
      </c>
      <c r="I25" s="21">
        <f t="shared" si="2"/>
        <v>-0.97141841811351415</v>
      </c>
      <c r="J25" s="21">
        <f t="shared" si="3"/>
        <v>-73.792000000000002</v>
      </c>
      <c r="K25" s="21">
        <f t="shared" si="4"/>
        <v>-0.97038556625111783</v>
      </c>
      <c r="L25" s="21">
        <f t="shared" si="5"/>
        <v>-60.781599999999997</v>
      </c>
      <c r="M25" s="21">
        <f t="shared" si="6"/>
        <v>-0.96427302264189252</v>
      </c>
      <c r="N25" s="20">
        <v>94.550399999999996</v>
      </c>
    </row>
    <row r="26" spans="1:14" s="2" customFormat="1" ht="17.100000000000001" customHeight="1">
      <c r="B26" s="4" t="s">
        <v>37</v>
      </c>
      <c r="C26" s="20">
        <v>128.208</v>
      </c>
      <c r="D26" s="20">
        <v>116.77300000000001</v>
      </c>
      <c r="E26" s="20">
        <v>137.208</v>
      </c>
      <c r="F26" s="20">
        <v>143.01933333333332</v>
      </c>
      <c r="G26" s="20">
        <v>146.40150000000003</v>
      </c>
      <c r="H26" s="21">
        <f t="shared" si="1"/>
        <v>9</v>
      </c>
      <c r="I26" s="21">
        <f t="shared" si="2"/>
        <v>7.0198427555222764E-2</v>
      </c>
      <c r="J26" s="21">
        <f t="shared" si="3"/>
        <v>20.434999999999988</v>
      </c>
      <c r="K26" s="21">
        <f t="shared" si="4"/>
        <v>0.17499764500355378</v>
      </c>
      <c r="L26" s="21">
        <f t="shared" si="5"/>
        <v>-5.811333333333323</v>
      </c>
      <c r="M26" s="21">
        <f t="shared" si="6"/>
        <v>-4.0633201105677953E-2</v>
      </c>
      <c r="N26" s="20">
        <v>156.54799999999997</v>
      </c>
    </row>
    <row r="27" spans="1:14" s="2" customFormat="1" ht="17.100000000000001" customHeight="1">
      <c r="B27" s="4" t="s">
        <v>38</v>
      </c>
      <c r="C27" s="20">
        <v>12.245999999999999</v>
      </c>
      <c r="D27" s="20">
        <v>11.138000000000002</v>
      </c>
      <c r="E27" s="20">
        <v>12.362</v>
      </c>
      <c r="F27" s="20">
        <v>10.612666666666668</v>
      </c>
      <c r="G27" s="20">
        <v>10.4085</v>
      </c>
      <c r="H27" s="21">
        <f t="shared" si="1"/>
        <v>0.11600000000000144</v>
      </c>
      <c r="I27" s="21">
        <f t="shared" si="2"/>
        <v>9.4724808100605466E-3</v>
      </c>
      <c r="J27" s="21">
        <f t="shared" si="3"/>
        <v>1.2239999999999984</v>
      </c>
      <c r="K27" s="21">
        <f t="shared" si="4"/>
        <v>0.10989405638355165</v>
      </c>
      <c r="L27" s="21">
        <f t="shared" si="5"/>
        <v>1.7493333333333325</v>
      </c>
      <c r="M27" s="21">
        <f t="shared" si="6"/>
        <v>0.16483447452729433</v>
      </c>
      <c r="N27" s="20">
        <v>9.7959999999999994</v>
      </c>
    </row>
    <row r="28" spans="1:14" s="2" customFormat="1" ht="17.100000000000001" customHeight="1">
      <c r="B28" s="4" t="s">
        <v>39</v>
      </c>
      <c r="C28" s="20">
        <v>5.0599999999999996</v>
      </c>
      <c r="D28" s="20">
        <v>5.1379999999999999</v>
      </c>
      <c r="E28" s="20">
        <v>4.75</v>
      </c>
      <c r="F28" s="20">
        <v>11.629333333333335</v>
      </c>
      <c r="G28" s="20">
        <v>12.450500000000002</v>
      </c>
      <c r="H28" s="21">
        <f t="shared" si="1"/>
        <v>-0.30999999999999961</v>
      </c>
      <c r="I28" s="21">
        <f t="shared" si="2"/>
        <v>-6.1264822134387283E-2</v>
      </c>
      <c r="J28" s="21">
        <f t="shared" si="3"/>
        <v>-0.3879999999999999</v>
      </c>
      <c r="K28" s="21">
        <f t="shared" si="4"/>
        <v>-7.5515764889061879E-2</v>
      </c>
      <c r="L28" s="21">
        <f t="shared" si="5"/>
        <v>-6.8793333333333351</v>
      </c>
      <c r="M28" s="21">
        <f t="shared" si="6"/>
        <v>-0.59155010318734247</v>
      </c>
      <c r="N28" s="20">
        <v>14.914000000000001</v>
      </c>
    </row>
    <row r="29" spans="1:14" s="2" customFormat="1" ht="17.100000000000001" hidden="1" customHeight="1">
      <c r="B29" s="4" t="s">
        <v>40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f t="shared" si="1"/>
        <v>0</v>
      </c>
      <c r="I29" s="21" t="e">
        <f t="shared" si="2"/>
        <v>#DIV/0!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 t="e">
        <f t="shared" si="6"/>
        <v>#DIV/0!</v>
      </c>
      <c r="N29" s="20">
        <v>0</v>
      </c>
    </row>
    <row r="30" spans="1:14" s="2" customFormat="1" ht="17.100000000000001" hidden="1" customHeight="1">
      <c r="B30" s="4" t="s">
        <v>41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f t="shared" si="1"/>
        <v>0</v>
      </c>
      <c r="I30" s="21" t="e">
        <f t="shared" si="2"/>
        <v>#DIV/0!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 t="e">
        <f t="shared" si="6"/>
        <v>#DIV/0!</v>
      </c>
      <c r="N30" s="20">
        <v>0</v>
      </c>
    </row>
    <row r="31" spans="1:14" s="2" customFormat="1" ht="17.100000000000001" hidden="1" customHeight="1">
      <c r="B31" s="4" t="s">
        <v>42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f t="shared" si="1"/>
        <v>0</v>
      </c>
      <c r="I31" s="21" t="e">
        <f t="shared" si="2"/>
        <v>#DIV/0!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 t="e">
        <f t="shared" si="6"/>
        <v>#DIV/0!</v>
      </c>
      <c r="N31" s="20">
        <v>0</v>
      </c>
    </row>
    <row r="32" spans="1:14" s="2" customFormat="1" ht="17.100000000000001" hidden="1" customHeight="1">
      <c r="B32" s="4" t="s">
        <v>43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f t="shared" si="1"/>
        <v>0</v>
      </c>
      <c r="I32" s="21" t="e">
        <f t="shared" si="2"/>
        <v>#DIV/0!</v>
      </c>
      <c r="J32" s="21">
        <f t="shared" si="3"/>
        <v>0</v>
      </c>
      <c r="K32" s="21">
        <f t="shared" si="4"/>
        <v>0</v>
      </c>
      <c r="L32" s="21">
        <f t="shared" si="5"/>
        <v>0</v>
      </c>
      <c r="M32" s="21" t="e">
        <f t="shared" si="6"/>
        <v>#DIV/0!</v>
      </c>
      <c r="N32" s="20">
        <v>0</v>
      </c>
    </row>
    <row r="33" spans="1:14" s="2" customFormat="1" ht="17.100000000000001" customHeight="1">
      <c r="A33" s="2" t="s">
        <v>68</v>
      </c>
      <c r="B33" s="4" t="s">
        <v>44</v>
      </c>
      <c r="C33" s="20">
        <v>560.92399999999998</v>
      </c>
      <c r="D33" s="20">
        <v>409.78899999999999</v>
      </c>
      <c r="E33" s="20">
        <v>345.67500000000001</v>
      </c>
      <c r="F33" s="20">
        <v>415.29262304999429</v>
      </c>
      <c r="G33" s="20">
        <v>469.80591138754562</v>
      </c>
      <c r="H33" s="21">
        <f t="shared" si="1"/>
        <v>-215.24899999999997</v>
      </c>
      <c r="I33" s="21">
        <f t="shared" si="2"/>
        <v>-0.38374004321441046</v>
      </c>
      <c r="J33" s="21">
        <f t="shared" si="3"/>
        <v>-64.113999999999976</v>
      </c>
      <c r="K33" s="21">
        <f t="shared" si="4"/>
        <v>-0.15645612742167306</v>
      </c>
      <c r="L33" s="21">
        <f t="shared" si="5"/>
        <v>-69.617623049994279</v>
      </c>
      <c r="M33" s="21">
        <f t="shared" si="6"/>
        <v>-0.16763510639487925</v>
      </c>
      <c r="N33" s="20">
        <v>636.32481825229695</v>
      </c>
    </row>
    <row r="34" spans="1:14" s="2" customFormat="1" ht="17.100000000000001" customHeight="1">
      <c r="A34" s="2" t="s">
        <v>68</v>
      </c>
      <c r="B34" s="4" t="s">
        <v>45</v>
      </c>
      <c r="C34" s="20">
        <v>346.73</v>
      </c>
      <c r="D34" s="20">
        <v>271.05599999999998</v>
      </c>
      <c r="E34" s="20">
        <v>177.08499999999998</v>
      </c>
      <c r="F34" s="20">
        <v>222.14426695138889</v>
      </c>
      <c r="G34" s="20">
        <v>252.16047405374999</v>
      </c>
      <c r="H34" s="21">
        <f t="shared" si="1"/>
        <v>-169.64500000000004</v>
      </c>
      <c r="I34" s="21">
        <f t="shared" si="2"/>
        <v>-0.48927119084013504</v>
      </c>
      <c r="J34" s="21">
        <f t="shared" si="3"/>
        <v>-93.971000000000004</v>
      </c>
      <c r="K34" s="21">
        <f t="shared" si="4"/>
        <v>-0.34668481789740868</v>
      </c>
      <c r="L34" s="21">
        <f t="shared" si="5"/>
        <v>-45.059266951388906</v>
      </c>
      <c r="M34" s="21">
        <f t="shared" si="6"/>
        <v>-0.20283785654143882</v>
      </c>
      <c r="N34" s="20">
        <v>345.20666033874994</v>
      </c>
    </row>
    <row r="35" spans="1:14" s="2" customFormat="1" ht="17.100000000000001" customHeight="1">
      <c r="A35" s="2" t="s">
        <v>68</v>
      </c>
      <c r="B35" s="4" t="s">
        <v>46</v>
      </c>
      <c r="C35" s="20">
        <v>158.91</v>
      </c>
      <c r="D35" s="20">
        <v>107.09499999999998</v>
      </c>
      <c r="E35" s="20">
        <v>95.575999999999993</v>
      </c>
      <c r="F35" s="20">
        <v>115.26666666666668</v>
      </c>
      <c r="G35" s="20">
        <v>129.67500000000004</v>
      </c>
      <c r="H35" s="21">
        <f t="shared" si="1"/>
        <v>-63.334000000000003</v>
      </c>
      <c r="I35" s="21">
        <f t="shared" si="2"/>
        <v>-0.39855263985903971</v>
      </c>
      <c r="J35" s="21">
        <f t="shared" si="3"/>
        <v>-11.518999999999991</v>
      </c>
      <c r="K35" s="21">
        <f t="shared" si="4"/>
        <v>-0.10755870955693536</v>
      </c>
      <c r="L35" s="21">
        <f t="shared" si="5"/>
        <v>-19.690666666666687</v>
      </c>
      <c r="M35" s="21">
        <f t="shared" si="6"/>
        <v>-0.17082706766917308</v>
      </c>
      <c r="N35" s="20">
        <v>172.9</v>
      </c>
    </row>
    <row r="36" spans="1:14" s="2" customFormat="1" ht="17.100000000000001" customHeight="1">
      <c r="A36" s="2" t="s">
        <v>68</v>
      </c>
      <c r="B36" s="4" t="s">
        <v>47</v>
      </c>
      <c r="C36" s="20">
        <v>81.796000000000006</v>
      </c>
      <c r="D36" s="20">
        <v>44.839999999999996</v>
      </c>
      <c r="E36" s="20">
        <v>40.643000000000001</v>
      </c>
      <c r="F36" s="20">
        <v>52.534600000000005</v>
      </c>
      <c r="G36" s="20">
        <v>59.101424999999999</v>
      </c>
      <c r="H36" s="21">
        <f t="shared" si="1"/>
        <v>-41.153000000000006</v>
      </c>
      <c r="I36" s="21">
        <f t="shared" si="2"/>
        <v>-0.50311751185877063</v>
      </c>
      <c r="J36" s="21">
        <f t="shared" si="3"/>
        <v>-4.1969999999999956</v>
      </c>
      <c r="K36" s="21">
        <f t="shared" si="4"/>
        <v>-9.359946476360384E-2</v>
      </c>
      <c r="L36" s="21">
        <f t="shared" si="5"/>
        <v>-11.891600000000004</v>
      </c>
      <c r="M36" s="21">
        <f t="shared" si="6"/>
        <v>-0.2263574863042643</v>
      </c>
      <c r="N36" s="20">
        <v>78.801899999999989</v>
      </c>
    </row>
  </sheetData>
  <mergeCells count="6">
    <mergeCell ref="H2:I2"/>
    <mergeCell ref="J2:K2"/>
    <mergeCell ref="L2:M2"/>
    <mergeCell ref="H3:I3"/>
    <mergeCell ref="J3:K3"/>
    <mergeCell ref="L3:M3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showGridLines="0" zoomScale="90" zoomScaleNormal="90" workbookViewId="0">
      <selection activeCell="E17" sqref="E17"/>
    </sheetView>
  </sheetViews>
  <sheetFormatPr defaultColWidth="9.140625" defaultRowHeight="12.75"/>
  <cols>
    <col min="1" max="1" width="2.42578125" style="1" customWidth="1"/>
    <col min="2" max="2" width="51.5703125" style="1" customWidth="1"/>
    <col min="3" max="14" width="10.28515625" style="1" customWidth="1"/>
    <col min="15" max="16384" width="9.140625" style="1"/>
  </cols>
  <sheetData>
    <row r="2" spans="2:14">
      <c r="B2" s="9" t="s">
        <v>48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36" t="s">
        <v>5</v>
      </c>
      <c r="I2" s="36"/>
      <c r="J2" s="36" t="s">
        <v>5</v>
      </c>
      <c r="K2" s="36"/>
      <c r="L2" s="36" t="s">
        <v>5</v>
      </c>
      <c r="M2" s="36"/>
      <c r="N2" s="3" t="s">
        <v>6</v>
      </c>
    </row>
    <row r="3" spans="2:14">
      <c r="B3" s="10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36" t="s">
        <v>8</v>
      </c>
      <c r="I3" s="36"/>
      <c r="J3" s="36" t="s">
        <v>9</v>
      </c>
      <c r="K3" s="36"/>
      <c r="L3" s="36" t="s">
        <v>10</v>
      </c>
      <c r="M3" s="36"/>
      <c r="N3" s="3" t="s">
        <v>11</v>
      </c>
    </row>
    <row r="4" spans="2:14">
      <c r="B4" s="11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</row>
    <row r="5" spans="2:14" s="2" customFormat="1" ht="17.100000000000001" customHeight="1">
      <c r="B5" s="4" t="s">
        <v>19</v>
      </c>
      <c r="C5" s="5">
        <v>6266.4949999999999</v>
      </c>
      <c r="D5" s="5">
        <v>0</v>
      </c>
      <c r="E5" s="5">
        <v>8359.8739999999998</v>
      </c>
      <c r="F5" s="5">
        <v>6389.1091277222222</v>
      </c>
      <c r="G5" s="5">
        <v>6526.8667209444438</v>
      </c>
      <c r="H5" s="6">
        <v>2093.3789999999999</v>
      </c>
      <c r="I5" s="7">
        <v>0.33405899150960783</v>
      </c>
      <c r="J5" s="6">
        <v>8359.8739999999998</v>
      </c>
      <c r="K5" s="8">
        <v>0</v>
      </c>
      <c r="L5" s="6">
        <v>1970.7648722777776</v>
      </c>
      <c r="M5" s="7">
        <v>0.30845691204845233</v>
      </c>
      <c r="N5" s="5">
        <v>6966.2267019999999</v>
      </c>
    </row>
    <row r="6" spans="2:14" s="2" customFormat="1" ht="17.100000000000001" customHeight="1">
      <c r="B6" s="4" t="s">
        <v>20</v>
      </c>
      <c r="C6" s="5">
        <v>5407.5510000000004</v>
      </c>
      <c r="D6" s="5">
        <v>3934.1880000000001</v>
      </c>
      <c r="E6" s="5">
        <v>4160.8440000000001</v>
      </c>
      <c r="F6" s="5">
        <v>5387.4560903888887</v>
      </c>
      <c r="G6" s="5">
        <v>5507.3750539444436</v>
      </c>
      <c r="H6" s="6">
        <v>-1246.7070000000003</v>
      </c>
      <c r="I6" s="7">
        <v>-0.23054928192078081</v>
      </c>
      <c r="J6" s="6">
        <v>226.65599999999995</v>
      </c>
      <c r="K6" s="8">
        <v>5.7611888399842597E-2</v>
      </c>
      <c r="L6" s="6">
        <v>-1226.6120903888886</v>
      </c>
      <c r="M6" s="7">
        <v>-0.22767927381851696</v>
      </c>
      <c r="N6" s="5">
        <v>5893.2191459999995</v>
      </c>
    </row>
    <row r="7" spans="2:14" s="2" customFormat="1" ht="17.100000000000001" customHeight="1">
      <c r="B7" s="4" t="s">
        <v>21</v>
      </c>
      <c r="C7" s="5">
        <v>5433.8267692307691</v>
      </c>
      <c r="D7" s="5">
        <v>5482.2396666666664</v>
      </c>
      <c r="E7" s="5">
        <v>5791.8329211455548</v>
      </c>
      <c r="F7" s="5">
        <v>5862.5331629228385</v>
      </c>
      <c r="G7" s="5">
        <v>5930.5292193333335</v>
      </c>
      <c r="H7" s="6">
        <v>358.00615191478573</v>
      </c>
      <c r="I7" s="7">
        <v>6.5884719391867227E-2</v>
      </c>
      <c r="J7" s="6">
        <v>309.59325447888841</v>
      </c>
      <c r="K7" s="8">
        <v>5.6472039404130717E-2</v>
      </c>
      <c r="L7" s="6">
        <v>-70.700241777283736</v>
      </c>
      <c r="M7" s="7">
        <v>-1.2059674514836392E-2</v>
      </c>
      <c r="N7" s="5">
        <v>6206.569702702991</v>
      </c>
    </row>
    <row r="8" spans="2:14" s="2" customFormat="1" ht="17.100000000000001" customHeight="1">
      <c r="B8" s="4" t="s">
        <v>22</v>
      </c>
      <c r="C8" s="5">
        <v>6266.4949999999999</v>
      </c>
      <c r="D8" s="5">
        <v>4908.91</v>
      </c>
      <c r="E8" s="5">
        <v>8776.6949999999997</v>
      </c>
      <c r="F8" s="5">
        <v>6389.1091277222222</v>
      </c>
      <c r="G8" s="5">
        <v>6526.8667209444438</v>
      </c>
      <c r="H8" s="6">
        <v>2510.1999999999998</v>
      </c>
      <c r="I8" s="7">
        <v>0.40057480297997522</v>
      </c>
      <c r="J8" s="6">
        <v>3867.7849999999999</v>
      </c>
      <c r="K8" s="8">
        <v>0.78791116561517727</v>
      </c>
      <c r="L8" s="6">
        <v>2387.5858722777775</v>
      </c>
      <c r="M8" s="7">
        <v>0.37369621093464944</v>
      </c>
      <c r="N8" s="5">
        <v>6966.2267019999999</v>
      </c>
    </row>
    <row r="9" spans="2:14" s="2" customFormat="1" ht="17.100000000000001" customHeight="1">
      <c r="B9" s="4" t="s">
        <v>23</v>
      </c>
      <c r="C9" s="5">
        <v>2280</v>
      </c>
      <c r="D9" s="5">
        <v>20</v>
      </c>
      <c r="E9" s="5">
        <v>41</v>
      </c>
      <c r="F9" s="5">
        <v>190</v>
      </c>
      <c r="G9" s="5">
        <v>190</v>
      </c>
      <c r="H9" s="6">
        <v>-2239</v>
      </c>
      <c r="I9" s="7">
        <v>-0.98201754385964912</v>
      </c>
      <c r="J9" s="6">
        <v>21</v>
      </c>
      <c r="K9" s="8">
        <v>1.05</v>
      </c>
      <c r="L9" s="6">
        <v>-149</v>
      </c>
      <c r="M9" s="7">
        <v>-0.78421052631578947</v>
      </c>
      <c r="N9" s="5">
        <v>2280</v>
      </c>
    </row>
    <row r="10" spans="2:14" s="2" customFormat="1" ht="17.100000000000001" customHeight="1">
      <c r="B10" s="4" t="s">
        <v>24</v>
      </c>
      <c r="C10" s="5">
        <v>157</v>
      </c>
      <c r="D10" s="5">
        <v>340</v>
      </c>
      <c r="E10" s="5">
        <v>263</v>
      </c>
      <c r="F10" s="5">
        <v>2280</v>
      </c>
      <c r="G10" s="5">
        <v>2280</v>
      </c>
      <c r="H10" s="6">
        <v>106</v>
      </c>
      <c r="I10" s="7">
        <v>0.67515923566878977</v>
      </c>
      <c r="J10" s="6">
        <v>-77</v>
      </c>
      <c r="K10" s="8">
        <v>-0.22647058823529412</v>
      </c>
      <c r="L10" s="6">
        <v>-2017</v>
      </c>
      <c r="M10" s="7">
        <v>-0.88464912280701757</v>
      </c>
      <c r="N10" s="5">
        <v>2280</v>
      </c>
    </row>
    <row r="11" spans="2:14" s="2" customFormat="1" ht="17.100000000000001" customHeight="1"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7">
        <v>0</v>
      </c>
      <c r="J11" s="6">
        <v>0</v>
      </c>
      <c r="K11" s="8">
        <v>0</v>
      </c>
      <c r="L11" s="6">
        <v>0</v>
      </c>
      <c r="M11" s="7">
        <v>0</v>
      </c>
      <c r="N11" s="5">
        <v>0</v>
      </c>
    </row>
    <row r="12" spans="2:14" s="2" customFormat="1" ht="17.100000000000001" customHeight="1">
      <c r="B12" s="4" t="s">
        <v>26</v>
      </c>
      <c r="C12" s="5">
        <v>-26.512000000000036</v>
      </c>
      <c r="D12" s="5">
        <v>-13.201999999999984</v>
      </c>
      <c r="E12" s="5">
        <v>32.36953931</v>
      </c>
      <c r="F12" s="5">
        <v>25.347089431938741</v>
      </c>
      <c r="G12" s="5">
        <v>28.869012333795538</v>
      </c>
      <c r="H12" s="6">
        <v>58.881539310000036</v>
      </c>
      <c r="I12" s="7">
        <v>-2.2209391713186464</v>
      </c>
      <c r="J12" s="6">
        <v>45.571539309999984</v>
      </c>
      <c r="K12" s="8">
        <v>-3.4518663316164249</v>
      </c>
      <c r="L12" s="6">
        <v>7.0224498780612592</v>
      </c>
      <c r="M12" s="7">
        <v>0.27705152881232126</v>
      </c>
      <c r="N12" s="5">
        <v>39.416257913547</v>
      </c>
    </row>
    <row r="13" spans="2:14" s="2" customFormat="1" ht="17.100000000000001" customHeight="1">
      <c r="B13" s="4" t="s">
        <v>27</v>
      </c>
      <c r="C13" s="5">
        <v>1220.9970000000003</v>
      </c>
      <c r="D13" s="5">
        <v>1135.671</v>
      </c>
      <c r="E13" s="5">
        <v>1224.3410000000001</v>
      </c>
      <c r="F13" s="5">
        <v>1281.4566666666667</v>
      </c>
      <c r="G13" s="5">
        <v>1280.0202499999996</v>
      </c>
      <c r="H13" s="6">
        <v>3.3439999999998236</v>
      </c>
      <c r="I13" s="7">
        <v>2.738745467842937E-3</v>
      </c>
      <c r="J13" s="6">
        <v>88.670000000000073</v>
      </c>
      <c r="K13" s="8">
        <v>7.8077189608610306E-2</v>
      </c>
      <c r="L13" s="6">
        <v>-57.115666666666584</v>
      </c>
      <c r="M13" s="7">
        <v>-4.4570891979700121E-2</v>
      </c>
      <c r="N13" s="5">
        <v>1311.6860000000001</v>
      </c>
    </row>
    <row r="14" spans="2:14" s="2" customFormat="1" ht="17.100000000000001" customHeight="1">
      <c r="B14" s="4" t="s">
        <v>28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v>0</v>
      </c>
      <c r="I14" s="7">
        <v>0</v>
      </c>
      <c r="J14" s="6">
        <v>0</v>
      </c>
      <c r="K14" s="8">
        <v>0</v>
      </c>
      <c r="L14" s="6">
        <v>0</v>
      </c>
      <c r="M14" s="7">
        <v>0</v>
      </c>
      <c r="N14" s="5">
        <v>0</v>
      </c>
    </row>
    <row r="15" spans="2:14" s="2" customFormat="1" ht="17.100000000000001" customHeight="1">
      <c r="B15" s="4" t="s">
        <v>29</v>
      </c>
      <c r="C15" s="5">
        <v>361.96300000000002</v>
      </c>
      <c r="D15" s="5">
        <v>365.63200000000001</v>
      </c>
      <c r="E15" s="5">
        <v>352.93899999999996</v>
      </c>
      <c r="F15" s="5">
        <v>280.12166666666661</v>
      </c>
      <c r="G15" s="5">
        <v>260.89774999999997</v>
      </c>
      <c r="H15" s="6">
        <v>-9.0240000000000578</v>
      </c>
      <c r="I15" s="7">
        <v>-2.4930724963601412E-2</v>
      </c>
      <c r="J15" s="6">
        <v>-12.69300000000004</v>
      </c>
      <c r="K15" s="8">
        <v>-3.4715232802380647E-2</v>
      </c>
      <c r="L15" s="6">
        <v>72.817333333333352</v>
      </c>
      <c r="M15" s="7">
        <v>0.25994895075354174</v>
      </c>
      <c r="N15" s="5">
        <v>239.20099999999999</v>
      </c>
    </row>
    <row r="16" spans="2:14" s="2" customFormat="1" ht="17.100000000000001" customHeight="1">
      <c r="B16" s="4" t="s">
        <v>30</v>
      </c>
      <c r="C16" s="5">
        <v>4252.1737499999999</v>
      </c>
      <c r="D16" s="5">
        <v>389.19399999999996</v>
      </c>
      <c r="E16" s="5">
        <v>337.64073760999997</v>
      </c>
      <c r="F16" s="5">
        <v>4677.3911249999992</v>
      </c>
      <c r="G16" s="5">
        <v>4730.5432968750001</v>
      </c>
      <c r="H16" s="6">
        <v>-3914.5330123899998</v>
      </c>
      <c r="I16" s="7">
        <v>-0.92059573350924329</v>
      </c>
      <c r="J16" s="6">
        <v>-51.553262389999986</v>
      </c>
      <c r="K16" s="8">
        <v>-0.13246160626833917</v>
      </c>
      <c r="L16" s="6">
        <v>-4339.7503873899996</v>
      </c>
      <c r="M16" s="7">
        <v>-0.92781430319022129</v>
      </c>
      <c r="N16" s="5">
        <v>4889.9998125000002</v>
      </c>
    </row>
    <row r="17" spans="2:14" s="2" customFormat="1" ht="17.100000000000001" customHeight="1">
      <c r="B17" s="4" t="s">
        <v>31</v>
      </c>
      <c r="C17" s="5">
        <v>103.71600000000001</v>
      </c>
      <c r="D17" s="5">
        <v>68.13300000000001</v>
      </c>
      <c r="E17" s="5">
        <v>75.643999999999991</v>
      </c>
      <c r="F17" s="5">
        <v>88.603333333333339</v>
      </c>
      <c r="G17" s="5">
        <v>99.678750000000008</v>
      </c>
      <c r="H17" s="6">
        <v>-28.072000000000017</v>
      </c>
      <c r="I17" s="7">
        <v>-0.27066219291141208</v>
      </c>
      <c r="J17" s="6">
        <v>7.5109999999999815</v>
      </c>
      <c r="K17" s="8">
        <v>0.11024026536333319</v>
      </c>
      <c r="L17" s="6">
        <v>-12.959333333333348</v>
      </c>
      <c r="M17" s="7">
        <v>-0.14626236785673993</v>
      </c>
      <c r="N17" s="5">
        <v>132.90499999999997</v>
      </c>
    </row>
    <row r="18" spans="2:14" s="2" customFormat="1" ht="17.100000000000001" customHeight="1">
      <c r="B18" s="4" t="s">
        <v>32</v>
      </c>
      <c r="C18" s="5">
        <v>25.082000000000001</v>
      </c>
      <c r="D18" s="5">
        <v>6.8319999999999999</v>
      </c>
      <c r="E18" s="5">
        <v>33.171999999999997</v>
      </c>
      <c r="F18" s="5">
        <v>18.393466666666669</v>
      </c>
      <c r="G18" s="5">
        <v>20.69265</v>
      </c>
      <c r="H18" s="6">
        <v>8.0899999999999963</v>
      </c>
      <c r="I18" s="7">
        <v>0.32254206203652008</v>
      </c>
      <c r="J18" s="6">
        <v>26.339999999999996</v>
      </c>
      <c r="K18" s="8">
        <v>3.8553864168618261</v>
      </c>
      <c r="L18" s="6">
        <v>14.778533333333328</v>
      </c>
      <c r="M18" s="7">
        <v>0.80346644823161817</v>
      </c>
      <c r="N18" s="5">
        <v>27.590200000000003</v>
      </c>
    </row>
    <row r="19" spans="2:14" s="2" customFormat="1" ht="17.100000000000001" customHeight="1">
      <c r="B19" s="4" t="s">
        <v>33</v>
      </c>
      <c r="C19" s="5">
        <v>0.46765950483202856</v>
      </c>
      <c r="D19" s="5">
        <v>0.45019240133302296</v>
      </c>
      <c r="E19" s="5">
        <v>0.30679659430275508</v>
      </c>
      <c r="F19" s="5">
        <v>0.37312554501983897</v>
      </c>
      <c r="G19" s="5">
        <v>0.37277152167500527</v>
      </c>
      <c r="H19" s="6">
        <v>-0.16086291052927348</v>
      </c>
      <c r="I19" s="7">
        <v>-0.34397442769189812</v>
      </c>
      <c r="J19" s="6">
        <v>-0.14339580703026789</v>
      </c>
      <c r="K19" s="8">
        <v>-0.31852116252000667</v>
      </c>
      <c r="L19" s="6">
        <v>-6.632895071708389E-2</v>
      </c>
      <c r="M19" s="7">
        <v>-0.1777657724119564</v>
      </c>
      <c r="N19" s="5">
        <v>0.36997216594049387</v>
      </c>
    </row>
    <row r="20" spans="2:14" s="2" customFormat="1" ht="17.100000000000001" customHeight="1">
      <c r="B20" s="4" t="s">
        <v>34</v>
      </c>
      <c r="C20" s="5">
        <v>0.36029260368930105</v>
      </c>
      <c r="D20" s="5">
        <v>0.3032710583161099</v>
      </c>
      <c r="E20" s="5">
        <v>0.26046597949500777</v>
      </c>
      <c r="F20" s="5">
        <v>0.29487225093083114</v>
      </c>
      <c r="G20" s="5">
        <v>0.29182775642501518</v>
      </c>
      <c r="H20" s="6">
        <v>-9.9826624194293279E-2</v>
      </c>
      <c r="I20" s="7">
        <v>-0.27707097834397659</v>
      </c>
      <c r="J20" s="6">
        <v>-4.2805078821102127E-2</v>
      </c>
      <c r="K20" s="8">
        <v>-0.14114462177424433</v>
      </c>
      <c r="L20" s="6">
        <v>-3.4406271435823366E-2</v>
      </c>
      <c r="M20" s="7">
        <v>-0.11668195744839389</v>
      </c>
      <c r="N20" s="5">
        <v>0.28158883475773244</v>
      </c>
    </row>
    <row r="21" spans="2:14" s="2" customFormat="1" ht="17.100000000000001" customHeight="1">
      <c r="B21" s="4" t="s">
        <v>35</v>
      </c>
      <c r="C21" s="5">
        <v>1473.2370000000001</v>
      </c>
      <c r="D21" s="5">
        <v>1473.2370000000001</v>
      </c>
      <c r="E21" s="5">
        <v>0</v>
      </c>
      <c r="F21" s="5">
        <v>1080.3738000000001</v>
      </c>
      <c r="G21" s="5">
        <v>1215.4205250000002</v>
      </c>
      <c r="H21" s="6">
        <v>-1473.2370000000001</v>
      </c>
      <c r="I21" s="7">
        <v>-1</v>
      </c>
      <c r="J21" s="6">
        <v>-1473.2370000000001</v>
      </c>
      <c r="K21" s="8">
        <v>-1</v>
      </c>
      <c r="L21" s="6">
        <v>-1080.3738000000001</v>
      </c>
      <c r="M21" s="7">
        <v>-1</v>
      </c>
      <c r="N21" s="5">
        <v>1620.5607000000002</v>
      </c>
    </row>
    <row r="22" spans="2:14" s="2" customFormat="1" ht="17.100000000000001" customHeight="1">
      <c r="B22" s="4" t="s">
        <v>36</v>
      </c>
      <c r="C22" s="5">
        <v>78.792000000000002</v>
      </c>
      <c r="D22" s="5">
        <v>76.043999999999997</v>
      </c>
      <c r="E22" s="5">
        <v>2.2519999999999998</v>
      </c>
      <c r="F22" s="5">
        <v>63.0336</v>
      </c>
      <c r="G22" s="5">
        <v>70.912800000000004</v>
      </c>
      <c r="H22" s="6">
        <v>-76.540000000000006</v>
      </c>
      <c r="I22" s="7">
        <v>-0.97141841811351415</v>
      </c>
      <c r="J22" s="6">
        <v>-73.792000000000002</v>
      </c>
      <c r="K22" s="8">
        <v>-0.97038556625111783</v>
      </c>
      <c r="L22" s="6">
        <v>-60.781599999999997</v>
      </c>
      <c r="M22" s="7">
        <v>-0.96427302264189252</v>
      </c>
      <c r="N22" s="5">
        <v>94.550399999999996</v>
      </c>
    </row>
    <row r="23" spans="2:14" s="2" customFormat="1" ht="17.100000000000001" customHeight="1">
      <c r="B23" s="4" t="s">
        <v>37</v>
      </c>
      <c r="C23" s="5">
        <v>128.208</v>
      </c>
      <c r="D23" s="5">
        <v>116.77300000000001</v>
      </c>
      <c r="E23" s="5">
        <v>137.208</v>
      </c>
      <c r="F23" s="5">
        <v>143.01933333333332</v>
      </c>
      <c r="G23" s="5">
        <v>146.40150000000003</v>
      </c>
      <c r="H23" s="6">
        <v>9</v>
      </c>
      <c r="I23" s="7">
        <v>7.0198427555222764E-2</v>
      </c>
      <c r="J23" s="6">
        <v>20.434999999999988</v>
      </c>
      <c r="K23" s="8">
        <v>0.17499764500355378</v>
      </c>
      <c r="L23" s="6">
        <v>-5.811333333333323</v>
      </c>
      <c r="M23" s="7">
        <v>-4.0633201105677953E-2</v>
      </c>
      <c r="N23" s="5">
        <v>156.54799999999997</v>
      </c>
    </row>
    <row r="24" spans="2:14" s="2" customFormat="1" ht="17.100000000000001" customHeight="1">
      <c r="B24" s="4" t="s">
        <v>38</v>
      </c>
      <c r="C24" s="5">
        <v>12.245999999999999</v>
      </c>
      <c r="D24" s="5">
        <v>11.138000000000002</v>
      </c>
      <c r="E24" s="5">
        <v>12.362</v>
      </c>
      <c r="F24" s="5">
        <v>10.612666666666668</v>
      </c>
      <c r="G24" s="5">
        <v>10.4085</v>
      </c>
      <c r="H24" s="6">
        <v>0.11600000000000144</v>
      </c>
      <c r="I24" s="7">
        <v>9.4724808100605466E-3</v>
      </c>
      <c r="J24" s="6">
        <v>1.2239999999999984</v>
      </c>
      <c r="K24" s="8">
        <v>0.10989405638355165</v>
      </c>
      <c r="L24" s="6">
        <v>1.7493333333333325</v>
      </c>
      <c r="M24" s="7">
        <v>0.16483447452729433</v>
      </c>
      <c r="N24" s="5">
        <v>9.7959999999999994</v>
      </c>
    </row>
    <row r="25" spans="2:14" s="2" customFormat="1" ht="17.100000000000001" customHeight="1">
      <c r="B25" s="4" t="s">
        <v>39</v>
      </c>
      <c r="C25" s="5">
        <v>5.0599999999999996</v>
      </c>
      <c r="D25" s="5">
        <v>5.1379999999999999</v>
      </c>
      <c r="E25" s="5">
        <v>4.75</v>
      </c>
      <c r="F25" s="5">
        <v>11.629333333333335</v>
      </c>
      <c r="G25" s="5">
        <v>12.450500000000002</v>
      </c>
      <c r="H25" s="6">
        <v>-0.30999999999999961</v>
      </c>
      <c r="I25" s="7">
        <v>-6.1264822134387283E-2</v>
      </c>
      <c r="J25" s="6">
        <v>-0.3879999999999999</v>
      </c>
      <c r="K25" s="8">
        <v>-7.5515764889061879E-2</v>
      </c>
      <c r="L25" s="6">
        <v>-6.8793333333333351</v>
      </c>
      <c r="M25" s="7">
        <v>-0.59155010318734247</v>
      </c>
      <c r="N25" s="5">
        <v>14.914000000000001</v>
      </c>
    </row>
    <row r="26" spans="2:14" s="2" customFormat="1" ht="17.100000000000001" hidden="1" customHeight="1">
      <c r="B26" s="4" t="s">
        <v>40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v>0</v>
      </c>
      <c r="I26" s="7">
        <v>0</v>
      </c>
      <c r="J26" s="6">
        <v>0</v>
      </c>
      <c r="K26" s="8">
        <v>0</v>
      </c>
      <c r="L26" s="6">
        <v>0</v>
      </c>
      <c r="M26" s="7">
        <v>0</v>
      </c>
      <c r="N26" s="5">
        <v>0</v>
      </c>
    </row>
    <row r="27" spans="2:14" s="2" customFormat="1" ht="17.100000000000001" hidden="1" customHeight="1"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7">
        <v>0</v>
      </c>
      <c r="J27" s="6">
        <v>0</v>
      </c>
      <c r="K27" s="8">
        <v>0</v>
      </c>
      <c r="L27" s="6">
        <v>0</v>
      </c>
      <c r="M27" s="7">
        <v>0</v>
      </c>
      <c r="N27" s="5">
        <v>0</v>
      </c>
    </row>
    <row r="28" spans="2:14" s="2" customFormat="1" ht="17.100000000000001" hidden="1" customHeight="1">
      <c r="B28" s="4" t="s">
        <v>42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7">
        <v>0</v>
      </c>
      <c r="J28" s="6">
        <v>0</v>
      </c>
      <c r="K28" s="8">
        <v>0</v>
      </c>
      <c r="L28" s="6">
        <v>0</v>
      </c>
      <c r="M28" s="7">
        <v>0</v>
      </c>
      <c r="N28" s="5">
        <v>0</v>
      </c>
    </row>
    <row r="29" spans="2:14" s="2" customFormat="1" ht="17.100000000000001" hidden="1" customHeight="1"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v>0</v>
      </c>
      <c r="I29" s="7">
        <v>0</v>
      </c>
      <c r="J29" s="6">
        <v>0</v>
      </c>
      <c r="K29" s="8">
        <v>0</v>
      </c>
      <c r="L29" s="6">
        <v>0</v>
      </c>
      <c r="M29" s="7">
        <v>0</v>
      </c>
      <c r="N29" s="5">
        <v>0</v>
      </c>
    </row>
    <row r="30" spans="2:14" s="2" customFormat="1" ht="17.100000000000001" customHeight="1">
      <c r="B30" s="4" t="s">
        <v>44</v>
      </c>
      <c r="C30" s="5">
        <v>560.92399999999998</v>
      </c>
      <c r="D30" s="5">
        <v>409.78899999999999</v>
      </c>
      <c r="E30" s="5">
        <v>345.67500000000001</v>
      </c>
      <c r="F30" s="5">
        <v>415.29262304999429</v>
      </c>
      <c r="G30" s="5">
        <v>469.80591138754562</v>
      </c>
      <c r="H30" s="6">
        <v>-215.24899999999997</v>
      </c>
      <c r="I30" s="7">
        <v>-0.38374004321441046</v>
      </c>
      <c r="J30" s="6">
        <v>-64.113999999999976</v>
      </c>
      <c r="K30" s="8">
        <v>-0.15645612742167306</v>
      </c>
      <c r="L30" s="6">
        <v>-69.617623049994279</v>
      </c>
      <c r="M30" s="7">
        <v>-0.16763510639487925</v>
      </c>
      <c r="N30" s="5">
        <v>636.32481825229695</v>
      </c>
    </row>
    <row r="31" spans="2:14" s="2" customFormat="1" ht="17.100000000000001" customHeight="1">
      <c r="B31" s="4" t="s">
        <v>45</v>
      </c>
      <c r="C31" s="5">
        <v>346.73</v>
      </c>
      <c r="D31" s="5">
        <v>271.05599999999998</v>
      </c>
      <c r="E31" s="5">
        <v>177.08499999999998</v>
      </c>
      <c r="F31" s="5">
        <v>222.14426695138889</v>
      </c>
      <c r="G31" s="5">
        <v>252.16047405374999</v>
      </c>
      <c r="H31" s="6">
        <v>-169.64500000000004</v>
      </c>
      <c r="I31" s="7">
        <v>-0.48927119084013504</v>
      </c>
      <c r="J31" s="6">
        <v>-93.971000000000004</v>
      </c>
      <c r="K31" s="8">
        <v>-0.34668481789740868</v>
      </c>
      <c r="L31" s="6">
        <v>-45.059266951388906</v>
      </c>
      <c r="M31" s="7">
        <v>-0.20283785654143882</v>
      </c>
      <c r="N31" s="5">
        <v>345.20666033874994</v>
      </c>
    </row>
    <row r="32" spans="2:14" s="2" customFormat="1" ht="17.100000000000001" customHeight="1">
      <c r="B32" s="4" t="s">
        <v>46</v>
      </c>
      <c r="C32" s="5">
        <v>158.91</v>
      </c>
      <c r="D32" s="5">
        <v>107.09499999999998</v>
      </c>
      <c r="E32" s="5">
        <v>95.575999999999993</v>
      </c>
      <c r="F32" s="5">
        <v>115.26666666666668</v>
      </c>
      <c r="G32" s="5">
        <v>129.67500000000004</v>
      </c>
      <c r="H32" s="6">
        <v>-63.334000000000003</v>
      </c>
      <c r="I32" s="7">
        <v>-0.39855263985903971</v>
      </c>
      <c r="J32" s="6">
        <v>-11.518999999999991</v>
      </c>
      <c r="K32" s="8">
        <v>-0.10755870955693536</v>
      </c>
      <c r="L32" s="6">
        <v>-19.690666666666687</v>
      </c>
      <c r="M32" s="7">
        <v>-0.17082706766917308</v>
      </c>
      <c r="N32" s="5">
        <v>172.9</v>
      </c>
    </row>
    <row r="33" spans="2:14" s="2" customFormat="1" ht="17.100000000000001" customHeight="1">
      <c r="B33" s="4" t="s">
        <v>47</v>
      </c>
      <c r="C33" s="5">
        <v>81.796000000000006</v>
      </c>
      <c r="D33" s="5">
        <v>44.839999999999996</v>
      </c>
      <c r="E33" s="5">
        <v>40.643000000000001</v>
      </c>
      <c r="F33" s="5">
        <v>52.534600000000005</v>
      </c>
      <c r="G33" s="5">
        <v>59.101424999999999</v>
      </c>
      <c r="H33" s="6">
        <v>-41.153000000000006</v>
      </c>
      <c r="I33" s="7">
        <v>-0.50311751185877063</v>
      </c>
      <c r="J33" s="6">
        <v>-4.1969999999999956</v>
      </c>
      <c r="K33" s="8">
        <v>-9.359946476360384E-2</v>
      </c>
      <c r="L33" s="6">
        <v>-11.891600000000004</v>
      </c>
      <c r="M33" s="7">
        <v>-0.2263574863042643</v>
      </c>
      <c r="N33" s="5">
        <v>78.801899999999989</v>
      </c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Dashboard</vt:lpstr>
      <vt:lpstr>Financial</vt:lpstr>
      <vt:lpstr>Waterfall_Dep</vt:lpstr>
      <vt:lpstr>Waterfall_Fin</vt:lpstr>
      <vt:lpstr>data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Riekie Cloete</cp:lastModifiedBy>
  <dcterms:created xsi:type="dcterms:W3CDTF">2015-09-15T08:10:46Z</dcterms:created>
  <dcterms:modified xsi:type="dcterms:W3CDTF">2015-11-01T20:56:33Z</dcterms:modified>
</cp:coreProperties>
</file>