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logs\phd\charting\top-100-cities\"/>
    </mc:Choice>
  </mc:AlternateContent>
  <bookViews>
    <workbookView xWindow="0" yWindow="0" windowWidth="28800" windowHeight="12435"/>
  </bookViews>
  <sheets>
    <sheet name="Chart" sheetId="2" r:id="rId1"/>
    <sheet name="data" sheetId="1" r:id="rId2"/>
  </sheets>
  <definedNames>
    <definedName name="h.options">data!$AB$6:$AB$11</definedName>
    <definedName name="highlight.option">data!$Y$4</definedName>
    <definedName name="sort.options">data!$AB$14:$AB$15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AB15" i="1"/>
  <c r="AB14" i="1"/>
  <c r="G4" i="2"/>
  <c r="Y4" i="1"/>
  <c r="K7" i="1"/>
  <c r="L7" i="1"/>
  <c r="K11" i="1"/>
  <c r="L11" i="1"/>
  <c r="L13" i="1"/>
  <c r="K15" i="1"/>
  <c r="L15" i="1"/>
  <c r="K19" i="1"/>
  <c r="L19" i="1"/>
  <c r="L21" i="1"/>
  <c r="K23" i="1"/>
  <c r="L23" i="1"/>
  <c r="L25" i="1"/>
  <c r="K27" i="1"/>
  <c r="L27" i="1"/>
  <c r="L29" i="1"/>
  <c r="K31" i="1"/>
  <c r="L31" i="1"/>
  <c r="L33" i="1"/>
  <c r="K35" i="1"/>
  <c r="L35" i="1"/>
  <c r="K39" i="1"/>
  <c r="L39" i="1"/>
  <c r="L41" i="1"/>
  <c r="K43" i="1"/>
  <c r="L43" i="1"/>
  <c r="L45" i="1"/>
  <c r="K47" i="1"/>
  <c r="L47" i="1"/>
  <c r="L49" i="1"/>
  <c r="L50" i="1"/>
  <c r="K51" i="1"/>
  <c r="L51" i="1"/>
  <c r="L53" i="1"/>
  <c r="K55" i="1"/>
  <c r="L57" i="1"/>
  <c r="K59" i="1"/>
  <c r="L59" i="1"/>
  <c r="L61" i="1"/>
  <c r="L62" i="1"/>
  <c r="K63" i="1"/>
  <c r="L63" i="1"/>
  <c r="L65" i="1"/>
  <c r="K67" i="1"/>
  <c r="L69" i="1"/>
  <c r="K71" i="1"/>
  <c r="L71" i="1"/>
  <c r="K75" i="1"/>
  <c r="L75" i="1"/>
  <c r="L77" i="1"/>
  <c r="K79" i="1"/>
  <c r="L81" i="1"/>
  <c r="K83" i="1"/>
  <c r="L83" i="1"/>
  <c r="L85" i="1"/>
  <c r="K87" i="1"/>
  <c r="L87" i="1"/>
  <c r="L89" i="1"/>
  <c r="K91" i="1"/>
  <c r="L91" i="1"/>
  <c r="L92" i="1"/>
  <c r="L93" i="1"/>
  <c r="K95" i="1"/>
  <c r="L95" i="1"/>
  <c r="L96" i="1"/>
  <c r="L97" i="1"/>
  <c r="K99" i="1"/>
  <c r="L101" i="1"/>
  <c r="L102" i="1"/>
  <c r="K103" i="1"/>
  <c r="L103" i="1"/>
  <c r="L104" i="1"/>
  <c r="L105" i="1"/>
  <c r="K106" i="1"/>
  <c r="K107" i="1"/>
  <c r="K108" i="1"/>
  <c r="K109" i="1"/>
  <c r="K110" i="1"/>
  <c r="K111" i="1"/>
  <c r="L111" i="1"/>
  <c r="K112" i="1"/>
  <c r="K113" i="1"/>
  <c r="L113" i="1"/>
  <c r="K114" i="1"/>
  <c r="K115" i="1"/>
  <c r="K116" i="1"/>
  <c r="K117" i="1"/>
  <c r="K118" i="1"/>
  <c r="L6" i="1"/>
  <c r="K6" i="1"/>
  <c r="H6" i="1"/>
  <c r="H7" i="1"/>
  <c r="H8" i="1"/>
  <c r="L8" i="1" s="1"/>
  <c r="H9" i="1"/>
  <c r="L9" i="1" s="1"/>
  <c r="H10" i="1"/>
  <c r="H11" i="1"/>
  <c r="L10" i="1" s="1"/>
  <c r="H12" i="1"/>
  <c r="L14" i="1" s="1"/>
  <c r="H13" i="1"/>
  <c r="L12" i="1" s="1"/>
  <c r="H14" i="1"/>
  <c r="H15" i="1"/>
  <c r="L16" i="1" s="1"/>
  <c r="H16" i="1"/>
  <c r="H17" i="1"/>
  <c r="L17" i="1" s="1"/>
  <c r="H18" i="1"/>
  <c r="H19" i="1"/>
  <c r="L20" i="1" s="1"/>
  <c r="H20" i="1"/>
  <c r="H21" i="1"/>
  <c r="L18" i="1" s="1"/>
  <c r="H22" i="1"/>
  <c r="L24" i="1" s="1"/>
  <c r="H23" i="1"/>
  <c r="L42" i="1" s="1"/>
  <c r="H24" i="1"/>
  <c r="H25" i="1"/>
  <c r="L44" i="1" s="1"/>
  <c r="H26" i="1"/>
  <c r="L26" i="1" s="1"/>
  <c r="H27" i="1"/>
  <c r="H28" i="1"/>
  <c r="H29" i="1"/>
  <c r="L46" i="1" s="1"/>
  <c r="H30" i="1"/>
  <c r="H31" i="1"/>
  <c r="L22" i="1" s="1"/>
  <c r="H32" i="1"/>
  <c r="H33" i="1"/>
  <c r="L98" i="1" s="1"/>
  <c r="H34" i="1"/>
  <c r="H35" i="1"/>
  <c r="H36" i="1"/>
  <c r="L30" i="1" s="1"/>
  <c r="H37" i="1"/>
  <c r="L28" i="1" s="1"/>
  <c r="H38" i="1"/>
  <c r="L32" i="1" s="1"/>
  <c r="H39" i="1"/>
  <c r="L34" i="1" s="1"/>
  <c r="H40" i="1"/>
  <c r="H41" i="1"/>
  <c r="L37" i="1" s="1"/>
  <c r="H42" i="1"/>
  <c r="H43" i="1"/>
  <c r="L48" i="1" s="1"/>
  <c r="H44" i="1"/>
  <c r="H45" i="1"/>
  <c r="L40" i="1" s="1"/>
  <c r="H46" i="1"/>
  <c r="L36" i="1" s="1"/>
  <c r="H47" i="1"/>
  <c r="H48" i="1"/>
  <c r="H49" i="1"/>
  <c r="L67" i="1" s="1"/>
  <c r="H50" i="1"/>
  <c r="L58" i="1" s="1"/>
  <c r="H51" i="1"/>
  <c r="L52" i="1" s="1"/>
  <c r="H52" i="1"/>
  <c r="L70" i="1" s="1"/>
  <c r="H53" i="1"/>
  <c r="L55" i="1" s="1"/>
  <c r="H54" i="1"/>
  <c r="L60" i="1" s="1"/>
  <c r="H55" i="1"/>
  <c r="L66" i="1" s="1"/>
  <c r="H56" i="1"/>
  <c r="H57" i="1"/>
  <c r="L56" i="1" s="1"/>
  <c r="H58" i="1"/>
  <c r="H59" i="1"/>
  <c r="L106" i="1" s="1"/>
  <c r="H60" i="1"/>
  <c r="L64" i="1" s="1"/>
  <c r="H61" i="1"/>
  <c r="L73" i="1" s="1"/>
  <c r="H62" i="1"/>
  <c r="L80" i="1" s="1"/>
  <c r="H63" i="1"/>
  <c r="H64" i="1"/>
  <c r="H65" i="1"/>
  <c r="L107" i="1" s="1"/>
  <c r="H66" i="1"/>
  <c r="L72" i="1" s="1"/>
  <c r="H67" i="1"/>
  <c r="L54" i="1" s="1"/>
  <c r="H68" i="1"/>
  <c r="L108" i="1" s="1"/>
  <c r="H69" i="1"/>
  <c r="L109" i="1" s="1"/>
  <c r="H70" i="1"/>
  <c r="H71" i="1"/>
  <c r="L110" i="1" s="1"/>
  <c r="H72" i="1"/>
  <c r="H73" i="1"/>
  <c r="L78" i="1" s="1"/>
  <c r="H74" i="1"/>
  <c r="H75" i="1"/>
  <c r="H76" i="1"/>
  <c r="H77" i="1"/>
  <c r="L79" i="1" s="1"/>
  <c r="H78" i="1"/>
  <c r="L74" i="1" s="1"/>
  <c r="H79" i="1"/>
  <c r="H80" i="1"/>
  <c r="L86" i="1" s="1"/>
  <c r="H81" i="1"/>
  <c r="L94" i="1" s="1"/>
  <c r="H82" i="1"/>
  <c r="L68" i="1" s="1"/>
  <c r="H83" i="1"/>
  <c r="H84" i="1"/>
  <c r="L112" i="1" s="1"/>
  <c r="H85" i="1"/>
  <c r="L90" i="1" s="1"/>
  <c r="H86" i="1"/>
  <c r="L76" i="1" s="1"/>
  <c r="H87" i="1"/>
  <c r="L88" i="1" s="1"/>
  <c r="H88" i="1"/>
  <c r="H89" i="1"/>
  <c r="L99" i="1" s="1"/>
  <c r="H90" i="1"/>
  <c r="H91" i="1"/>
  <c r="L100" i="1" s="1"/>
  <c r="H92" i="1"/>
  <c r="H93" i="1"/>
  <c r="L38" i="1" s="1"/>
  <c r="H94" i="1"/>
  <c r="H95" i="1"/>
  <c r="H96" i="1"/>
  <c r="L114" i="1" s="1"/>
  <c r="H97" i="1"/>
  <c r="L115" i="1" s="1"/>
  <c r="H98" i="1"/>
  <c r="H99" i="1"/>
  <c r="L84" i="1" s="1"/>
  <c r="H100" i="1"/>
  <c r="L116" i="1" s="1"/>
  <c r="H101" i="1"/>
  <c r="L117" i="1" s="1"/>
  <c r="H102" i="1"/>
  <c r="H103" i="1"/>
  <c r="L118" i="1" s="1"/>
  <c r="H104" i="1"/>
  <c r="H105" i="1"/>
  <c r="L82" i="1" s="1"/>
  <c r="D6" i="1"/>
  <c r="D7" i="1"/>
  <c r="D8" i="1"/>
  <c r="K8" i="1" s="1"/>
  <c r="D9" i="1"/>
  <c r="K9" i="1" s="1"/>
  <c r="D10" i="1"/>
  <c r="K10" i="1" s="1"/>
  <c r="D11" i="1"/>
  <c r="D12" i="1"/>
  <c r="K12" i="1" s="1"/>
  <c r="D13" i="1"/>
  <c r="K13" i="1" s="1"/>
  <c r="D14" i="1"/>
  <c r="K14" i="1" s="1"/>
  <c r="D15" i="1"/>
  <c r="D16" i="1"/>
  <c r="K16" i="1" s="1"/>
  <c r="D17" i="1"/>
  <c r="K17" i="1" s="1"/>
  <c r="D18" i="1"/>
  <c r="K18" i="1" s="1"/>
  <c r="D19" i="1"/>
  <c r="D20" i="1"/>
  <c r="K20" i="1" s="1"/>
  <c r="D21" i="1"/>
  <c r="K21" i="1" s="1"/>
  <c r="D22" i="1"/>
  <c r="K22" i="1" s="1"/>
  <c r="D23" i="1"/>
  <c r="D24" i="1"/>
  <c r="K24" i="1" s="1"/>
  <c r="D25" i="1"/>
  <c r="K25" i="1" s="1"/>
  <c r="D26" i="1"/>
  <c r="K26" i="1" s="1"/>
  <c r="D27" i="1"/>
  <c r="D28" i="1"/>
  <c r="K28" i="1" s="1"/>
  <c r="D29" i="1"/>
  <c r="K29" i="1" s="1"/>
  <c r="D30" i="1"/>
  <c r="K30" i="1" s="1"/>
  <c r="D31" i="1"/>
  <c r="D32" i="1"/>
  <c r="K32" i="1" s="1"/>
  <c r="D33" i="1"/>
  <c r="K33" i="1" s="1"/>
  <c r="D34" i="1"/>
  <c r="K34" i="1" s="1"/>
  <c r="D35" i="1"/>
  <c r="D36" i="1"/>
  <c r="K36" i="1" s="1"/>
  <c r="D37" i="1"/>
  <c r="K37" i="1" s="1"/>
  <c r="D38" i="1"/>
  <c r="K38" i="1" s="1"/>
  <c r="D39" i="1"/>
  <c r="D40" i="1"/>
  <c r="K40" i="1" s="1"/>
  <c r="D41" i="1"/>
  <c r="K41" i="1" s="1"/>
  <c r="D42" i="1"/>
  <c r="K42" i="1" s="1"/>
  <c r="D43" i="1"/>
  <c r="D44" i="1"/>
  <c r="K44" i="1" s="1"/>
  <c r="D45" i="1"/>
  <c r="K45" i="1" s="1"/>
  <c r="D46" i="1"/>
  <c r="K46" i="1" s="1"/>
  <c r="D47" i="1"/>
  <c r="D48" i="1"/>
  <c r="K48" i="1" s="1"/>
  <c r="D49" i="1"/>
  <c r="K49" i="1" s="1"/>
  <c r="D50" i="1"/>
  <c r="K50" i="1" s="1"/>
  <c r="D51" i="1"/>
  <c r="D52" i="1"/>
  <c r="K52" i="1" s="1"/>
  <c r="D53" i="1"/>
  <c r="K53" i="1" s="1"/>
  <c r="D54" i="1"/>
  <c r="K54" i="1" s="1"/>
  <c r="D55" i="1"/>
  <c r="D56" i="1"/>
  <c r="K56" i="1" s="1"/>
  <c r="D57" i="1"/>
  <c r="K57" i="1" s="1"/>
  <c r="D58" i="1"/>
  <c r="K58" i="1" s="1"/>
  <c r="D59" i="1"/>
  <c r="D60" i="1"/>
  <c r="K60" i="1" s="1"/>
  <c r="D61" i="1"/>
  <c r="K61" i="1" s="1"/>
  <c r="D62" i="1"/>
  <c r="K62" i="1" s="1"/>
  <c r="D63" i="1"/>
  <c r="D64" i="1"/>
  <c r="K64" i="1" s="1"/>
  <c r="D65" i="1"/>
  <c r="K65" i="1" s="1"/>
  <c r="D66" i="1"/>
  <c r="K66" i="1" s="1"/>
  <c r="D67" i="1"/>
  <c r="D68" i="1"/>
  <c r="K68" i="1" s="1"/>
  <c r="D69" i="1"/>
  <c r="K69" i="1" s="1"/>
  <c r="D70" i="1"/>
  <c r="K70" i="1" s="1"/>
  <c r="D71" i="1"/>
  <c r="D72" i="1"/>
  <c r="K72" i="1" s="1"/>
  <c r="D73" i="1"/>
  <c r="K73" i="1" s="1"/>
  <c r="D74" i="1"/>
  <c r="K74" i="1" s="1"/>
  <c r="D75" i="1"/>
  <c r="D76" i="1"/>
  <c r="K76" i="1" s="1"/>
  <c r="D77" i="1"/>
  <c r="K77" i="1" s="1"/>
  <c r="D78" i="1"/>
  <c r="K78" i="1" s="1"/>
  <c r="D79" i="1"/>
  <c r="D80" i="1"/>
  <c r="K80" i="1" s="1"/>
  <c r="D81" i="1"/>
  <c r="K81" i="1" s="1"/>
  <c r="D82" i="1"/>
  <c r="K82" i="1" s="1"/>
  <c r="D83" i="1"/>
  <c r="D84" i="1"/>
  <c r="K84" i="1" s="1"/>
  <c r="D85" i="1"/>
  <c r="K85" i="1" s="1"/>
  <c r="D86" i="1"/>
  <c r="K86" i="1" s="1"/>
  <c r="D87" i="1"/>
  <c r="D88" i="1"/>
  <c r="K88" i="1" s="1"/>
  <c r="D89" i="1"/>
  <c r="K89" i="1" s="1"/>
  <c r="D90" i="1"/>
  <c r="K90" i="1" s="1"/>
  <c r="D91" i="1"/>
  <c r="D92" i="1"/>
  <c r="K92" i="1" s="1"/>
  <c r="D93" i="1"/>
  <c r="K93" i="1" s="1"/>
  <c r="D94" i="1"/>
  <c r="K94" i="1" s="1"/>
  <c r="D95" i="1"/>
  <c r="D96" i="1"/>
  <c r="K96" i="1" s="1"/>
  <c r="D97" i="1"/>
  <c r="K97" i="1" s="1"/>
  <c r="D98" i="1"/>
  <c r="K98" i="1" s="1"/>
  <c r="D99" i="1"/>
  <c r="D100" i="1"/>
  <c r="K100" i="1" s="1"/>
  <c r="D101" i="1"/>
  <c r="K101" i="1" s="1"/>
  <c r="D102" i="1"/>
  <c r="K102" i="1" s="1"/>
  <c r="D103" i="1"/>
  <c r="D104" i="1"/>
  <c r="K104" i="1" s="1"/>
  <c r="D105" i="1"/>
  <c r="K105" i="1" s="1"/>
  <c r="N108" i="1"/>
  <c r="W5" i="1"/>
  <c r="C4" i="2" s="1"/>
  <c r="X5" i="1"/>
  <c r="D4" i="2" s="1"/>
  <c r="Y5" i="1"/>
  <c r="F4" i="2" s="1"/>
  <c r="V5" i="1"/>
  <c r="B4" i="2" s="1"/>
  <c r="N112" i="1"/>
  <c r="N114" i="1" l="1"/>
  <c r="N106" i="1"/>
  <c r="N110" i="1"/>
  <c r="M56" i="1"/>
  <c r="O56" i="1" s="1"/>
  <c r="P56" i="1" s="1"/>
  <c r="M100" i="1"/>
  <c r="O100" i="1" s="1"/>
  <c r="P100" i="1" s="1"/>
  <c r="M98" i="1"/>
  <c r="O98" i="1" s="1"/>
  <c r="P98" i="1" s="1"/>
  <c r="N92" i="1"/>
  <c r="M90" i="1"/>
  <c r="O90" i="1" s="1"/>
  <c r="P90" i="1" s="1"/>
  <c r="N84" i="1"/>
  <c r="M78" i="1"/>
  <c r="O78" i="1" s="1"/>
  <c r="P78" i="1" s="1"/>
  <c r="N72" i="1"/>
  <c r="M64" i="1"/>
  <c r="O64" i="1" s="1"/>
  <c r="P64" i="1" s="1"/>
  <c r="M62" i="1"/>
  <c r="O62" i="1" s="1"/>
  <c r="P62" i="1" s="1"/>
  <c r="N56" i="1"/>
  <c r="M50" i="1"/>
  <c r="O50" i="1" s="1"/>
  <c r="P50" i="1" s="1"/>
  <c r="M48" i="1"/>
  <c r="O48" i="1" s="1"/>
  <c r="P48" i="1" s="1"/>
  <c r="N44" i="1"/>
  <c r="M42" i="1"/>
  <c r="O42" i="1" s="1"/>
  <c r="P42" i="1" s="1"/>
  <c r="N36" i="1"/>
  <c r="M34" i="1"/>
  <c r="O34" i="1" s="1"/>
  <c r="P34" i="1" s="1"/>
  <c r="N28" i="1"/>
  <c r="M26" i="1"/>
  <c r="O26" i="1" s="1"/>
  <c r="P26" i="1" s="1"/>
  <c r="M20" i="1"/>
  <c r="O20" i="1" s="1"/>
  <c r="P20" i="1" s="1"/>
  <c r="M14" i="1"/>
  <c r="O14" i="1" s="1"/>
  <c r="P14" i="1" s="1"/>
  <c r="M8" i="1"/>
  <c r="O8" i="1" s="1"/>
  <c r="P8" i="1" s="1"/>
  <c r="M36" i="1"/>
  <c r="O36" i="1" s="1"/>
  <c r="P36" i="1" s="1"/>
  <c r="M116" i="1"/>
  <c r="O116" i="1" s="1"/>
  <c r="P116" i="1" s="1"/>
  <c r="M93" i="1"/>
  <c r="O93" i="1" s="1"/>
  <c r="P93" i="1" s="1"/>
  <c r="M85" i="1"/>
  <c r="O85" i="1" s="1"/>
  <c r="P85" i="1" s="1"/>
  <c r="N79" i="1"/>
  <c r="N65" i="1"/>
  <c r="M57" i="1"/>
  <c r="O57" i="1" s="1"/>
  <c r="P57" i="1" s="1"/>
  <c r="N51" i="1"/>
  <c r="M29" i="1"/>
  <c r="O29" i="1" s="1"/>
  <c r="P29" i="1" s="1"/>
  <c r="N23" i="1"/>
  <c r="M21" i="1"/>
  <c r="O21" i="1" s="1"/>
  <c r="P21" i="1" s="1"/>
  <c r="N15" i="1"/>
  <c r="N8" i="1"/>
  <c r="N100" i="1"/>
  <c r="N20" i="1"/>
  <c r="M106" i="1"/>
  <c r="O106" i="1" s="1"/>
  <c r="P106" i="1" s="1"/>
  <c r="M84" i="1"/>
  <c r="O84" i="1" s="1"/>
  <c r="P84" i="1" s="1"/>
  <c r="N93" i="1"/>
  <c r="M114" i="1"/>
  <c r="O114" i="1" s="1"/>
  <c r="P114" i="1" s="1"/>
  <c r="M72" i="1"/>
  <c r="O72" i="1" s="1"/>
  <c r="P72" i="1" s="1"/>
  <c r="M110" i="1"/>
  <c r="O110" i="1" s="1"/>
  <c r="P110" i="1" s="1"/>
  <c r="M104" i="1"/>
  <c r="O104" i="1" s="1"/>
  <c r="P104" i="1" s="1"/>
  <c r="M96" i="1"/>
  <c r="O96" i="1" s="1"/>
  <c r="P96" i="1" s="1"/>
  <c r="M88" i="1"/>
  <c r="O88" i="1" s="1"/>
  <c r="P88" i="1" s="1"/>
  <c r="M82" i="1"/>
  <c r="O82" i="1" s="1"/>
  <c r="P82" i="1" s="1"/>
  <c r="M80" i="1"/>
  <c r="O80" i="1" s="1"/>
  <c r="P80" i="1" s="1"/>
  <c r="N76" i="1"/>
  <c r="M74" i="1"/>
  <c r="O74" i="1" s="1"/>
  <c r="P74" i="1" s="1"/>
  <c r="M68" i="1"/>
  <c r="O68" i="1" s="1"/>
  <c r="P68" i="1" s="1"/>
  <c r="M66" i="1"/>
  <c r="O66" i="1" s="1"/>
  <c r="P66" i="1" s="1"/>
  <c r="N60" i="1"/>
  <c r="M58" i="1"/>
  <c r="O58" i="1" s="1"/>
  <c r="P58" i="1" s="1"/>
  <c r="M52" i="1"/>
  <c r="O52" i="1" s="1"/>
  <c r="P52" i="1" s="1"/>
  <c r="M46" i="1"/>
  <c r="O46" i="1" s="1"/>
  <c r="P46" i="1" s="1"/>
  <c r="M40" i="1"/>
  <c r="O40" i="1" s="1"/>
  <c r="P40" i="1" s="1"/>
  <c r="M32" i="1"/>
  <c r="O32" i="1" s="1"/>
  <c r="P32" i="1" s="1"/>
  <c r="M30" i="1"/>
  <c r="O30" i="1" s="1"/>
  <c r="P30" i="1" s="1"/>
  <c r="M24" i="1"/>
  <c r="O24" i="1" s="1"/>
  <c r="P24" i="1" s="1"/>
  <c r="M18" i="1"/>
  <c r="O18" i="1" s="1"/>
  <c r="P18" i="1" s="1"/>
  <c r="M16" i="1"/>
  <c r="O16" i="1" s="1"/>
  <c r="P16" i="1" s="1"/>
  <c r="N12" i="1"/>
  <c r="M10" i="1"/>
  <c r="O10" i="1" s="1"/>
  <c r="P10" i="1" s="1"/>
  <c r="M112" i="1"/>
  <c r="O112" i="1" s="1"/>
  <c r="P112" i="1" s="1"/>
  <c r="M6" i="1"/>
  <c r="O6" i="1" s="1"/>
  <c r="P6" i="1" s="1"/>
  <c r="N6" i="1"/>
  <c r="N57" i="1"/>
  <c r="N117" i="1"/>
  <c r="M117" i="1"/>
  <c r="O117" i="1" s="1"/>
  <c r="P117" i="1" s="1"/>
  <c r="M115" i="1"/>
  <c r="O115" i="1" s="1"/>
  <c r="P115" i="1" s="1"/>
  <c r="M113" i="1"/>
  <c r="O113" i="1" s="1"/>
  <c r="P113" i="1" s="1"/>
  <c r="N113" i="1"/>
  <c r="M111" i="1"/>
  <c r="O111" i="1" s="1"/>
  <c r="P111" i="1" s="1"/>
  <c r="N111" i="1"/>
  <c r="M109" i="1"/>
  <c r="O109" i="1" s="1"/>
  <c r="P109" i="1" s="1"/>
  <c r="N109" i="1"/>
  <c r="M107" i="1"/>
  <c r="O107" i="1" s="1"/>
  <c r="P107" i="1" s="1"/>
  <c r="N107" i="1"/>
  <c r="M105" i="1"/>
  <c r="O105" i="1" s="1"/>
  <c r="P105" i="1" s="1"/>
  <c r="N105" i="1"/>
  <c r="M103" i="1"/>
  <c r="O103" i="1" s="1"/>
  <c r="P103" i="1" s="1"/>
  <c r="N103" i="1"/>
  <c r="N101" i="1"/>
  <c r="M101" i="1"/>
  <c r="O101" i="1" s="1"/>
  <c r="P101" i="1" s="1"/>
  <c r="M99" i="1"/>
  <c r="O99" i="1" s="1"/>
  <c r="P99" i="1" s="1"/>
  <c r="N99" i="1"/>
  <c r="M97" i="1"/>
  <c r="O97" i="1" s="1"/>
  <c r="P97" i="1" s="1"/>
  <c r="N97" i="1"/>
  <c r="M95" i="1"/>
  <c r="O95" i="1" s="1"/>
  <c r="P95" i="1" s="1"/>
  <c r="N95" i="1"/>
  <c r="M91" i="1"/>
  <c r="O91" i="1" s="1"/>
  <c r="P91" i="1" s="1"/>
  <c r="N91" i="1"/>
  <c r="M89" i="1"/>
  <c r="O89" i="1" s="1"/>
  <c r="P89" i="1" s="1"/>
  <c r="N89" i="1"/>
  <c r="M87" i="1"/>
  <c r="O87" i="1" s="1"/>
  <c r="P87" i="1" s="1"/>
  <c r="M77" i="1"/>
  <c r="O77" i="1" s="1"/>
  <c r="P77" i="1" s="1"/>
  <c r="M73" i="1"/>
  <c r="O73" i="1" s="1"/>
  <c r="P73" i="1" s="1"/>
  <c r="M61" i="1"/>
  <c r="O61" i="1" s="1"/>
  <c r="P61" i="1" s="1"/>
  <c r="M45" i="1"/>
  <c r="O45" i="1" s="1"/>
  <c r="P45" i="1" s="1"/>
  <c r="M41" i="1"/>
  <c r="O41" i="1" s="1"/>
  <c r="P41" i="1" s="1"/>
  <c r="M25" i="1"/>
  <c r="O25" i="1" s="1"/>
  <c r="P25" i="1" s="1"/>
  <c r="M13" i="1"/>
  <c r="O13" i="1" s="1"/>
  <c r="P13" i="1" s="1"/>
  <c r="M9" i="1"/>
  <c r="O9" i="1" s="1"/>
  <c r="P9" i="1" s="1"/>
  <c r="N29" i="1"/>
  <c r="N115" i="1"/>
  <c r="N87" i="1"/>
  <c r="N85" i="1"/>
  <c r="M83" i="1"/>
  <c r="O83" i="1" s="1"/>
  <c r="P83" i="1" s="1"/>
  <c r="M81" i="1"/>
  <c r="O81" i="1" s="1"/>
  <c r="P81" i="1" s="1"/>
  <c r="M79" i="1"/>
  <c r="O79" i="1" s="1"/>
  <c r="P79" i="1" s="1"/>
  <c r="M75" i="1"/>
  <c r="O75" i="1" s="1"/>
  <c r="P75" i="1" s="1"/>
  <c r="N75" i="1"/>
  <c r="M71" i="1"/>
  <c r="O71" i="1" s="1"/>
  <c r="P71" i="1" s="1"/>
  <c r="N69" i="1"/>
  <c r="M67" i="1"/>
  <c r="O67" i="1" s="1"/>
  <c r="P67" i="1" s="1"/>
  <c r="M65" i="1"/>
  <c r="O65" i="1" s="1"/>
  <c r="P65" i="1" s="1"/>
  <c r="M63" i="1"/>
  <c r="O63" i="1" s="1"/>
  <c r="P63" i="1" s="1"/>
  <c r="M59" i="1"/>
  <c r="O59" i="1" s="1"/>
  <c r="P59" i="1" s="1"/>
  <c r="N59" i="1"/>
  <c r="M55" i="1"/>
  <c r="O55" i="1" s="1"/>
  <c r="P55" i="1" s="1"/>
  <c r="N53" i="1"/>
  <c r="M51" i="1"/>
  <c r="O51" i="1" s="1"/>
  <c r="P51" i="1" s="1"/>
  <c r="M49" i="1"/>
  <c r="O49" i="1" s="1"/>
  <c r="P49" i="1" s="1"/>
  <c r="M47" i="1"/>
  <c r="O47" i="1" s="1"/>
  <c r="P47" i="1" s="1"/>
  <c r="M43" i="1"/>
  <c r="O43" i="1" s="1"/>
  <c r="P43" i="1" s="1"/>
  <c r="N43" i="1"/>
  <c r="M39" i="1"/>
  <c r="O39" i="1" s="1"/>
  <c r="P39" i="1" s="1"/>
  <c r="N37" i="1"/>
  <c r="M35" i="1"/>
  <c r="O35" i="1" s="1"/>
  <c r="P35" i="1" s="1"/>
  <c r="M33" i="1"/>
  <c r="O33" i="1" s="1"/>
  <c r="P33" i="1" s="1"/>
  <c r="M31" i="1"/>
  <c r="O31" i="1" s="1"/>
  <c r="P31" i="1" s="1"/>
  <c r="M27" i="1"/>
  <c r="O27" i="1" s="1"/>
  <c r="P27" i="1" s="1"/>
  <c r="N27" i="1"/>
  <c r="M23" i="1"/>
  <c r="O23" i="1" s="1"/>
  <c r="P23" i="1" s="1"/>
  <c r="N21" i="1"/>
  <c r="M19" i="1"/>
  <c r="O19" i="1" s="1"/>
  <c r="P19" i="1" s="1"/>
  <c r="M17" i="1"/>
  <c r="O17" i="1" s="1"/>
  <c r="P17" i="1" s="1"/>
  <c r="M15" i="1"/>
  <c r="O15" i="1" s="1"/>
  <c r="P15" i="1" s="1"/>
  <c r="M11" i="1"/>
  <c r="O11" i="1" s="1"/>
  <c r="P11" i="1" s="1"/>
  <c r="N11" i="1"/>
  <c r="M7" i="1"/>
  <c r="O7" i="1" s="1"/>
  <c r="P7" i="1" s="1"/>
  <c r="N77" i="1"/>
  <c r="N71" i="1"/>
  <c r="N63" i="1"/>
  <c r="N49" i="1"/>
  <c r="N41" i="1"/>
  <c r="N35" i="1"/>
  <c r="N13" i="1"/>
  <c r="N7" i="1"/>
  <c r="M69" i="1"/>
  <c r="O69" i="1" s="1"/>
  <c r="P69" i="1" s="1"/>
  <c r="N104" i="1"/>
  <c r="N83" i="1"/>
  <c r="N68" i="1"/>
  <c r="N61" i="1"/>
  <c r="N55" i="1"/>
  <c r="N47" i="1"/>
  <c r="N40" i="1"/>
  <c r="N33" i="1"/>
  <c r="N25" i="1"/>
  <c r="N19" i="1"/>
  <c r="M53" i="1"/>
  <c r="O53" i="1" s="1"/>
  <c r="P53" i="1" s="1"/>
  <c r="N118" i="1"/>
  <c r="M118" i="1"/>
  <c r="O118" i="1" s="1"/>
  <c r="P118" i="1" s="1"/>
  <c r="M108" i="1"/>
  <c r="O108" i="1" s="1"/>
  <c r="P108" i="1" s="1"/>
  <c r="N102" i="1"/>
  <c r="M102" i="1"/>
  <c r="O102" i="1" s="1"/>
  <c r="P102" i="1" s="1"/>
  <c r="N98" i="1"/>
  <c r="N96" i="1"/>
  <c r="N94" i="1"/>
  <c r="M92" i="1"/>
  <c r="O92" i="1" s="1"/>
  <c r="P92" i="1" s="1"/>
  <c r="N80" i="1"/>
  <c r="M76" i="1"/>
  <c r="O76" i="1" s="1"/>
  <c r="P76" i="1" s="1"/>
  <c r="N64" i="1"/>
  <c r="M60" i="1"/>
  <c r="O60" i="1" s="1"/>
  <c r="P60" i="1" s="1"/>
  <c r="N48" i="1"/>
  <c r="M44" i="1"/>
  <c r="O44" i="1" s="1"/>
  <c r="P44" i="1" s="1"/>
  <c r="N32" i="1"/>
  <c r="M28" i="1"/>
  <c r="O28" i="1" s="1"/>
  <c r="P28" i="1" s="1"/>
  <c r="N16" i="1"/>
  <c r="M12" i="1"/>
  <c r="O12" i="1" s="1"/>
  <c r="P12" i="1" s="1"/>
  <c r="N116" i="1"/>
  <c r="N88" i="1"/>
  <c r="N81" i="1"/>
  <c r="N73" i="1"/>
  <c r="N67" i="1"/>
  <c r="N52" i="1"/>
  <c r="N45" i="1"/>
  <c r="N39" i="1"/>
  <c r="N31" i="1"/>
  <c r="N24" i="1"/>
  <c r="N17" i="1"/>
  <c r="N9" i="1"/>
  <c r="M94" i="1"/>
  <c r="O94" i="1" s="1"/>
  <c r="P94" i="1" s="1"/>
  <c r="M37" i="1"/>
  <c r="O37" i="1" s="1"/>
  <c r="P37" i="1" s="1"/>
  <c r="N90" i="1"/>
  <c r="N86" i="1"/>
  <c r="N82" i="1"/>
  <c r="N78" i="1"/>
  <c r="N74" i="1"/>
  <c r="N70" i="1"/>
  <c r="N66" i="1"/>
  <c r="N62" i="1"/>
  <c r="N58" i="1"/>
  <c r="N54" i="1"/>
  <c r="N50" i="1"/>
  <c r="N46" i="1"/>
  <c r="N42" i="1"/>
  <c r="N38" i="1"/>
  <c r="N34" i="1"/>
  <c r="N30" i="1"/>
  <c r="N26" i="1"/>
  <c r="N22" i="1"/>
  <c r="N18" i="1"/>
  <c r="N14" i="1"/>
  <c r="N10" i="1"/>
  <c r="M86" i="1"/>
  <c r="O86" i="1" s="1"/>
  <c r="P86" i="1" s="1"/>
  <c r="M70" i="1"/>
  <c r="O70" i="1" s="1"/>
  <c r="P70" i="1" s="1"/>
  <c r="M54" i="1"/>
  <c r="O54" i="1" s="1"/>
  <c r="P54" i="1" s="1"/>
  <c r="M38" i="1"/>
  <c r="O38" i="1" s="1"/>
  <c r="P38" i="1" s="1"/>
  <c r="M22" i="1"/>
  <c r="O22" i="1" s="1"/>
  <c r="P22" i="1" s="1"/>
  <c r="Q76" i="1" l="1"/>
  <c r="Q54" i="1"/>
  <c r="Q60" i="1"/>
  <c r="Q66" i="1"/>
  <c r="Q19" i="1"/>
  <c r="Q35" i="1"/>
  <c r="Q12" i="1"/>
  <c r="Q28" i="1"/>
  <c r="Q51" i="1"/>
  <c r="Q115" i="1"/>
  <c r="Q110" i="1"/>
  <c r="Q26" i="1"/>
  <c r="Q87" i="1"/>
  <c r="Q107" i="1"/>
  <c r="Q111" i="1"/>
  <c r="Q117" i="1"/>
  <c r="Q106" i="1"/>
  <c r="Q86" i="1"/>
  <c r="Q108" i="1"/>
  <c r="Q27" i="1"/>
  <c r="Q47" i="1"/>
  <c r="Q65" i="1"/>
  <c r="Q112" i="1"/>
  <c r="Q18" i="1"/>
  <c r="Q40" i="1"/>
  <c r="Q114" i="1"/>
  <c r="Q21" i="1"/>
  <c r="Q57" i="1"/>
  <c r="Q90" i="1"/>
  <c r="Q56" i="1"/>
  <c r="Q38" i="1"/>
  <c r="Q118" i="1"/>
  <c r="Q31" i="1"/>
  <c r="Q97" i="1"/>
  <c r="Q109" i="1"/>
  <c r="Q113" i="1"/>
  <c r="Q24" i="1"/>
  <c r="Q116" i="1"/>
  <c r="Q37" i="1"/>
  <c r="Q92" i="1"/>
  <c r="Q102" i="1"/>
  <c r="Q69" i="1"/>
  <c r="Q15" i="1"/>
  <c r="Q23" i="1"/>
  <c r="Q33" i="1"/>
  <c r="Q59" i="1"/>
  <c r="Q79" i="1"/>
  <c r="Q13" i="1"/>
  <c r="Q7" i="1"/>
  <c r="Q73" i="1"/>
  <c r="Q41" i="1"/>
  <c r="Q9" i="1"/>
  <c r="Q46" i="1"/>
  <c r="Q14" i="1"/>
  <c r="Q61" i="1"/>
  <c r="Q30" i="1"/>
  <c r="Q52" i="1"/>
  <c r="Q68" i="1"/>
  <c r="Q82" i="1"/>
  <c r="Q84" i="1"/>
  <c r="Q29" i="1"/>
  <c r="Q36" i="1"/>
  <c r="Q42" i="1"/>
  <c r="Q78" i="1"/>
  <c r="Q98" i="1"/>
  <c r="Q96" i="1"/>
  <c r="Q70" i="1"/>
  <c r="Q94" i="1"/>
  <c r="Q53" i="1"/>
  <c r="Q17" i="1"/>
  <c r="Q43" i="1"/>
  <c r="Q63" i="1"/>
  <c r="Q71" i="1"/>
  <c r="Q81" i="1"/>
  <c r="Q25" i="1"/>
  <c r="Q89" i="1"/>
  <c r="Q99" i="1"/>
  <c r="Q10" i="1"/>
  <c r="Q16" i="1"/>
  <c r="Q32" i="1"/>
  <c r="Q58" i="1"/>
  <c r="Q74" i="1"/>
  <c r="Q88" i="1"/>
  <c r="Q72" i="1"/>
  <c r="Q8" i="1"/>
  <c r="Q100" i="1"/>
  <c r="Q67" i="1"/>
  <c r="Q44" i="1"/>
  <c r="Q95" i="1"/>
  <c r="Q103" i="1"/>
  <c r="Q85" i="1"/>
  <c r="Q62" i="1"/>
  <c r="Q39" i="1"/>
  <c r="Q55" i="1"/>
  <c r="Q48" i="1"/>
  <c r="Q64" i="1"/>
  <c r="Q80" i="1"/>
  <c r="Q34" i="1"/>
  <c r="Q45" i="1"/>
  <c r="Q77" i="1"/>
  <c r="Q22" i="1"/>
  <c r="Q49" i="1"/>
  <c r="Q83" i="1"/>
  <c r="Q101" i="1"/>
  <c r="Q93" i="1"/>
  <c r="Q11" i="1"/>
  <c r="Q75" i="1"/>
  <c r="Q6" i="1"/>
  <c r="Q20" i="1"/>
  <c r="Q91" i="1"/>
  <c r="Q105" i="1"/>
  <c r="Q104" i="1"/>
  <c r="Q50" i="1"/>
  <c r="R10" i="1" l="1"/>
  <c r="R90" i="1"/>
  <c r="R21" i="1"/>
  <c r="R85" i="1"/>
  <c r="R81" i="1"/>
  <c r="R77" i="1"/>
  <c r="R11" i="1"/>
  <c r="R105" i="1"/>
  <c r="R83" i="1"/>
  <c r="R16" i="1"/>
  <c r="R41" i="1"/>
  <c r="R49" i="1"/>
  <c r="R95" i="1"/>
  <c r="R75" i="1"/>
  <c r="R45" i="1"/>
  <c r="R48" i="1"/>
  <c r="R67" i="1"/>
  <c r="R88" i="1"/>
  <c r="R25" i="1"/>
  <c r="R43" i="1"/>
  <c r="R70" i="1"/>
  <c r="R42" i="1"/>
  <c r="R82" i="1"/>
  <c r="R61" i="1"/>
  <c r="R79" i="1"/>
  <c r="R36" i="1"/>
  <c r="R37" i="1"/>
  <c r="R40" i="1"/>
  <c r="R62" i="1"/>
  <c r="R71" i="1"/>
  <c r="R28" i="1"/>
  <c r="R17" i="1"/>
  <c r="R91" i="1"/>
  <c r="R34" i="1"/>
  <c r="R103" i="1"/>
  <c r="R74" i="1"/>
  <c r="R80" i="1"/>
  <c r="R96" i="1"/>
  <c r="R68" i="1"/>
  <c r="R14" i="1"/>
  <c r="R59" i="1"/>
  <c r="R69" i="1"/>
  <c r="R99" i="1"/>
  <c r="R38" i="1"/>
  <c r="R118" i="1"/>
  <c r="R26" i="1"/>
  <c r="R54" i="1"/>
  <c r="R50" i="1"/>
  <c r="R20" i="1"/>
  <c r="R39" i="1"/>
  <c r="R46" i="1"/>
  <c r="R115" i="1"/>
  <c r="R33" i="1"/>
  <c r="R92" i="1"/>
  <c r="R63" i="1"/>
  <c r="R9" i="1"/>
  <c r="R57" i="1"/>
  <c r="R108" i="1"/>
  <c r="R94" i="1"/>
  <c r="R7" i="1"/>
  <c r="R104" i="1"/>
  <c r="R93" i="1"/>
  <c r="R52" i="1"/>
  <c r="R60" i="1"/>
  <c r="R100" i="1"/>
  <c r="R6" i="1"/>
  <c r="R107" i="1"/>
  <c r="R29" i="1"/>
  <c r="R109" i="1"/>
  <c r="R58" i="1"/>
  <c r="R73" i="1"/>
  <c r="R22" i="1"/>
  <c r="R64" i="1"/>
  <c r="R15" i="1"/>
  <c r="R89" i="1"/>
  <c r="R32" i="1"/>
  <c r="R55" i="1"/>
  <c r="R23" i="1"/>
  <c r="R53" i="1"/>
  <c r="R78" i="1"/>
  <c r="R110" i="1"/>
  <c r="R31" i="1"/>
  <c r="R24" i="1"/>
  <c r="R8" i="1"/>
  <c r="R98" i="1"/>
  <c r="R65" i="1"/>
  <c r="R44" i="1"/>
  <c r="R19" i="1"/>
  <c r="R51" i="1"/>
  <c r="R102" i="1"/>
  <c r="R111" i="1"/>
  <c r="R76" i="1"/>
  <c r="R66" i="1"/>
  <c r="R84" i="1"/>
  <c r="R117" i="1"/>
  <c r="R72" i="1"/>
  <c r="R112" i="1"/>
  <c r="R87" i="1"/>
  <c r="R113" i="1"/>
  <c r="R101" i="1"/>
  <c r="R27" i="1"/>
  <c r="R13" i="1"/>
  <c r="R97" i="1"/>
  <c r="R106" i="1"/>
  <c r="R56" i="1"/>
  <c r="R18" i="1"/>
  <c r="R116" i="1"/>
  <c r="R47" i="1"/>
  <c r="R35" i="1"/>
  <c r="R12" i="1"/>
  <c r="R86" i="1"/>
  <c r="R114" i="1"/>
  <c r="R30" i="1"/>
  <c r="U11" i="1" l="1"/>
  <c r="Z11" i="1" s="1"/>
  <c r="G10" i="2" s="1"/>
  <c r="U8" i="1"/>
  <c r="Z8" i="1" s="1"/>
  <c r="G7" i="2" s="1"/>
  <c r="U72" i="1"/>
  <c r="Z72" i="1" s="1"/>
  <c r="G71" i="2" s="1"/>
  <c r="U13" i="1"/>
  <c r="W13" i="1" s="1"/>
  <c r="C12" i="2" s="1"/>
  <c r="U75" i="1"/>
  <c r="X75" i="1" s="1"/>
  <c r="D74" i="2" s="1"/>
  <c r="U105" i="1"/>
  <c r="U109" i="1"/>
  <c r="Z109" i="1" s="1"/>
  <c r="G108" i="2" s="1"/>
  <c r="U9" i="1"/>
  <c r="Y9" i="1" s="1"/>
  <c r="F8" i="2" s="1"/>
  <c r="U15" i="1"/>
  <c r="Y15" i="1" s="1"/>
  <c r="F14" i="2" s="1"/>
  <c r="U90" i="1"/>
  <c r="U97" i="1"/>
  <c r="X97" i="1" s="1"/>
  <c r="D96" i="2" s="1"/>
  <c r="U104" i="1"/>
  <c r="W104" i="1" s="1"/>
  <c r="C103" i="2" s="1"/>
  <c r="U56" i="1"/>
  <c r="W56" i="1" s="1"/>
  <c r="C55" i="2" s="1"/>
  <c r="U94" i="1"/>
  <c r="W94" i="1" s="1"/>
  <c r="C93" i="2" s="1"/>
  <c r="U101" i="1"/>
  <c r="W101" i="1" s="1"/>
  <c r="C100" i="2" s="1"/>
  <c r="U107" i="1"/>
  <c r="W107" i="1" s="1"/>
  <c r="C106" i="2" s="1"/>
  <c r="U59" i="1"/>
  <c r="V59" i="1" s="1"/>
  <c r="B58" i="2" s="1"/>
  <c r="U58" i="1"/>
  <c r="X58" i="1" s="1"/>
  <c r="D57" i="2" s="1"/>
  <c r="U73" i="1"/>
  <c r="X73" i="1" s="1"/>
  <c r="D72" i="2" s="1"/>
  <c r="U100" i="1"/>
  <c r="Z100" i="1" s="1"/>
  <c r="G99" i="2" s="1"/>
  <c r="U40" i="1"/>
  <c r="V40" i="1" s="1"/>
  <c r="B39" i="2" s="1"/>
  <c r="U62" i="1"/>
  <c r="U77" i="1"/>
  <c r="W77" i="1" s="1"/>
  <c r="C76" i="2" s="1"/>
  <c r="U103" i="1"/>
  <c r="V103" i="1" s="1"/>
  <c r="B102" i="2" s="1"/>
  <c r="U43" i="1"/>
  <c r="W43" i="1" s="1"/>
  <c r="C42" i="2" s="1"/>
  <c r="U26" i="1"/>
  <c r="U41" i="1"/>
  <c r="X41" i="1" s="1"/>
  <c r="D40" i="2" s="1"/>
  <c r="U88" i="1"/>
  <c r="Y88" i="1" s="1"/>
  <c r="F87" i="2" s="1"/>
  <c r="U24" i="1"/>
  <c r="U30" i="1"/>
  <c r="U45" i="1"/>
  <c r="W45" i="1" s="1"/>
  <c r="C44" i="2" s="1"/>
  <c r="U91" i="1"/>
  <c r="V91" i="1" s="1"/>
  <c r="B90" i="2" s="1"/>
  <c r="U27" i="1"/>
  <c r="V27" i="1" s="1"/>
  <c r="B26" i="2" s="1"/>
  <c r="U7" i="1"/>
  <c r="Y7" i="1" s="1"/>
  <c r="F6" i="2" s="1"/>
  <c r="U118" i="1"/>
  <c r="V118" i="1" s="1"/>
  <c r="B117" i="2" s="1"/>
  <c r="U82" i="1"/>
  <c r="Y82" i="1" s="1"/>
  <c r="F81" i="2" s="1"/>
  <c r="U50" i="1"/>
  <c r="Z50" i="1" s="1"/>
  <c r="G49" i="2" s="1"/>
  <c r="U18" i="1"/>
  <c r="U65" i="1"/>
  <c r="Z65" i="1" s="1"/>
  <c r="G64" i="2" s="1"/>
  <c r="U33" i="1"/>
  <c r="W33" i="1" s="1"/>
  <c r="C32" i="2" s="1"/>
  <c r="U116" i="1"/>
  <c r="Y116" i="1" s="1"/>
  <c r="F115" i="2" s="1"/>
  <c r="U84" i="1"/>
  <c r="U68" i="1"/>
  <c r="Y68" i="1" s="1"/>
  <c r="F67" i="2" s="1"/>
  <c r="U52" i="1"/>
  <c r="V52" i="1" s="1"/>
  <c r="B51" i="2" s="1"/>
  <c r="U36" i="1"/>
  <c r="W36" i="1" s="1"/>
  <c r="C35" i="2" s="1"/>
  <c r="U20" i="1"/>
  <c r="U114" i="1"/>
  <c r="Z114" i="1" s="1"/>
  <c r="G113" i="2" s="1"/>
  <c r="U86" i="1"/>
  <c r="W86" i="1" s="1"/>
  <c r="C85" i="2" s="1"/>
  <c r="U54" i="1"/>
  <c r="Y54" i="1" s="1"/>
  <c r="F53" i="2" s="1"/>
  <c r="U22" i="1"/>
  <c r="Y22" i="1" s="1"/>
  <c r="F21" i="2" s="1"/>
  <c r="U69" i="1"/>
  <c r="Z69" i="1" s="1"/>
  <c r="G68" i="2" s="1"/>
  <c r="U37" i="1"/>
  <c r="W37" i="1" s="1"/>
  <c r="C36" i="2" s="1"/>
  <c r="U6" i="1"/>
  <c r="X6" i="1" s="1"/>
  <c r="D5" i="2" s="1"/>
  <c r="U87" i="1"/>
  <c r="U71" i="1"/>
  <c r="V71" i="1" s="1"/>
  <c r="B70" i="2" s="1"/>
  <c r="U55" i="1"/>
  <c r="Y55" i="1" s="1"/>
  <c r="F54" i="2" s="1"/>
  <c r="U39" i="1"/>
  <c r="Z39" i="1" s="1"/>
  <c r="G38" i="2" s="1"/>
  <c r="U23" i="1"/>
  <c r="U106" i="1"/>
  <c r="Z106" i="1" s="1"/>
  <c r="G105" i="2" s="1"/>
  <c r="U74" i="1"/>
  <c r="Y74" i="1" s="1"/>
  <c r="F73" i="2" s="1"/>
  <c r="U42" i="1"/>
  <c r="W42" i="1" s="1"/>
  <c r="C41" i="2" s="1"/>
  <c r="U10" i="1"/>
  <c r="U89" i="1"/>
  <c r="Y89" i="1" s="1"/>
  <c r="F88" i="2" s="1"/>
  <c r="U57" i="1"/>
  <c r="W57" i="1" s="1"/>
  <c r="C56" i="2" s="1"/>
  <c r="U25" i="1"/>
  <c r="Z25" i="1" s="1"/>
  <c r="G24" i="2" s="1"/>
  <c r="U112" i="1"/>
  <c r="U96" i="1"/>
  <c r="W96" i="1" s="1"/>
  <c r="C95" i="2" s="1"/>
  <c r="U80" i="1"/>
  <c r="Y80" i="1" s="1"/>
  <c r="F79" i="2" s="1"/>
  <c r="U64" i="1"/>
  <c r="U48" i="1"/>
  <c r="U32" i="1"/>
  <c r="V32" i="1" s="1"/>
  <c r="B31" i="2" s="1"/>
  <c r="U16" i="1"/>
  <c r="V16" i="1" s="1"/>
  <c r="B15" i="2" s="1"/>
  <c r="U110" i="1"/>
  <c r="U78" i="1"/>
  <c r="U46" i="1"/>
  <c r="X46" i="1" s="1"/>
  <c r="D45" i="2" s="1"/>
  <c r="U14" i="1"/>
  <c r="W14" i="1" s="1"/>
  <c r="C13" i="2" s="1"/>
  <c r="U93" i="1"/>
  <c r="X93" i="1" s="1"/>
  <c r="D92" i="2" s="1"/>
  <c r="U61" i="1"/>
  <c r="U29" i="1"/>
  <c r="W29" i="1" s="1"/>
  <c r="C28" i="2" s="1"/>
  <c r="U115" i="1"/>
  <c r="Y115" i="1" s="1"/>
  <c r="F114" i="2" s="1"/>
  <c r="U99" i="1"/>
  <c r="X99" i="1" s="1"/>
  <c r="D98" i="2" s="1"/>
  <c r="U83" i="1"/>
  <c r="Z83" i="1" s="1"/>
  <c r="G82" i="2" s="1"/>
  <c r="U67" i="1"/>
  <c r="Y67" i="1" s="1"/>
  <c r="F66" i="2" s="1"/>
  <c r="U51" i="1"/>
  <c r="W51" i="1" s="1"/>
  <c r="C50" i="2" s="1"/>
  <c r="U35" i="1"/>
  <c r="Y35" i="1" s="1"/>
  <c r="F34" i="2" s="1"/>
  <c r="U19" i="1"/>
  <c r="Y19" i="1" s="1"/>
  <c r="F18" i="2" s="1"/>
  <c r="U98" i="1"/>
  <c r="Z98" i="1" s="1"/>
  <c r="G97" i="2" s="1"/>
  <c r="U66" i="1"/>
  <c r="U34" i="1"/>
  <c r="V34" i="1" s="1"/>
  <c r="B33" i="2" s="1"/>
  <c r="U113" i="1"/>
  <c r="U81" i="1"/>
  <c r="Y81" i="1" s="1"/>
  <c r="F80" i="2" s="1"/>
  <c r="U49" i="1"/>
  <c r="W49" i="1" s="1"/>
  <c r="C48" i="2" s="1"/>
  <c r="U17" i="1"/>
  <c r="U108" i="1"/>
  <c r="U92" i="1"/>
  <c r="W92" i="1" s="1"/>
  <c r="C91" i="2" s="1"/>
  <c r="U76" i="1"/>
  <c r="Y76" i="1" s="1"/>
  <c r="F75" i="2" s="1"/>
  <c r="U60" i="1"/>
  <c r="U44" i="1"/>
  <c r="U28" i="1"/>
  <c r="V28" i="1" s="1"/>
  <c r="B27" i="2" s="1"/>
  <c r="U12" i="1"/>
  <c r="Z12" i="1" s="1"/>
  <c r="G11" i="2" s="1"/>
  <c r="U102" i="1"/>
  <c r="U70" i="1"/>
  <c r="U38" i="1"/>
  <c r="X38" i="1" s="1"/>
  <c r="D37" i="2" s="1"/>
  <c r="U117" i="1"/>
  <c r="V117" i="1" s="1"/>
  <c r="B116" i="2" s="1"/>
  <c r="U85" i="1"/>
  <c r="U53" i="1"/>
  <c r="U21" i="1"/>
  <c r="Z21" i="1" s="1"/>
  <c r="G20" i="2" s="1"/>
  <c r="U111" i="1"/>
  <c r="V111" i="1" s="1"/>
  <c r="B110" i="2" s="1"/>
  <c r="U95" i="1"/>
  <c r="Z95" i="1" s="1"/>
  <c r="G94" i="2" s="1"/>
  <c r="U79" i="1"/>
  <c r="U63" i="1"/>
  <c r="V63" i="1" s="1"/>
  <c r="B62" i="2" s="1"/>
  <c r="U47" i="1"/>
  <c r="Y47" i="1" s="1"/>
  <c r="F46" i="2" s="1"/>
  <c r="U31" i="1"/>
  <c r="W31" i="1" s="1"/>
  <c r="C30" i="2" s="1"/>
  <c r="Y8" i="1"/>
  <c r="F7" i="2" s="1"/>
  <c r="V8" i="1" l="1"/>
  <c r="B7" i="2" s="1"/>
  <c r="X8" i="1"/>
  <c r="D7" i="2" s="1"/>
  <c r="V109" i="1"/>
  <c r="B108" i="2" s="1"/>
  <c r="W8" i="1"/>
  <c r="C7" i="2" s="1"/>
  <c r="Y97" i="1"/>
  <c r="F96" i="2" s="1"/>
  <c r="Y29" i="1"/>
  <c r="F28" i="2" s="1"/>
  <c r="V72" i="1"/>
  <c r="B71" i="2" s="1"/>
  <c r="X29" i="1"/>
  <c r="D28" i="2" s="1"/>
  <c r="X71" i="1"/>
  <c r="D70" i="2" s="1"/>
  <c r="X77" i="1"/>
  <c r="D76" i="2" s="1"/>
  <c r="X72" i="1"/>
  <c r="D71" i="2" s="1"/>
  <c r="Z74" i="1"/>
  <c r="G73" i="2" s="1"/>
  <c r="Z67" i="1"/>
  <c r="G66" i="2" s="1"/>
  <c r="X106" i="1"/>
  <c r="D105" i="2" s="1"/>
  <c r="Y101" i="1"/>
  <c r="F100" i="2" s="1"/>
  <c r="Y109" i="1"/>
  <c r="F108" i="2" s="1"/>
  <c r="Z73" i="1"/>
  <c r="G72" i="2" s="1"/>
  <c r="Y75" i="1"/>
  <c r="F74" i="2" s="1"/>
  <c r="Y13" i="1"/>
  <c r="F12" i="2" s="1"/>
  <c r="W39" i="1"/>
  <c r="C38" i="2" s="1"/>
  <c r="V97" i="1"/>
  <c r="B96" i="2" s="1"/>
  <c r="X45" i="1"/>
  <c r="D44" i="2" s="1"/>
  <c r="Y73" i="1"/>
  <c r="F72" i="2" s="1"/>
  <c r="Z9" i="1"/>
  <c r="G8" i="2" s="1"/>
  <c r="W12" i="1"/>
  <c r="C11" i="2" s="1"/>
  <c r="Z51" i="1"/>
  <c r="G50" i="2" s="1"/>
  <c r="Y32" i="1"/>
  <c r="F31" i="2" s="1"/>
  <c r="Z101" i="1"/>
  <c r="G100" i="2" s="1"/>
  <c r="W11" i="1"/>
  <c r="C10" i="2" s="1"/>
  <c r="Y45" i="1"/>
  <c r="F44" i="2" s="1"/>
  <c r="V41" i="1"/>
  <c r="B40" i="2" s="1"/>
  <c r="Z28" i="1"/>
  <c r="G27" i="2" s="1"/>
  <c r="V11" i="1"/>
  <c r="B10" i="2" s="1"/>
  <c r="W75" i="1"/>
  <c r="C74" i="2" s="1"/>
  <c r="W40" i="1"/>
  <c r="C39" i="2" s="1"/>
  <c r="V57" i="1"/>
  <c r="B56" i="2" s="1"/>
  <c r="Z52" i="1"/>
  <c r="G51" i="2" s="1"/>
  <c r="X82" i="1"/>
  <c r="D81" i="2" s="1"/>
  <c r="Y11" i="1"/>
  <c r="F10" i="2" s="1"/>
  <c r="Z75" i="1"/>
  <c r="G74" i="2" s="1"/>
  <c r="Z47" i="1"/>
  <c r="G46" i="2" s="1"/>
  <c r="Y46" i="1"/>
  <c r="F45" i="2" s="1"/>
  <c r="W89" i="1"/>
  <c r="C88" i="2" s="1"/>
  <c r="X37" i="1"/>
  <c r="D36" i="2" s="1"/>
  <c r="X11" i="1"/>
  <c r="D10" i="2" s="1"/>
  <c r="Z13" i="1"/>
  <c r="G12" i="2" s="1"/>
  <c r="V77" i="1"/>
  <c r="B76" i="2" s="1"/>
  <c r="X109" i="1"/>
  <c r="D108" i="2" s="1"/>
  <c r="Y72" i="1"/>
  <c r="F71" i="2" s="1"/>
  <c r="W41" i="1"/>
  <c r="C40" i="2" s="1"/>
  <c r="Y63" i="1"/>
  <c r="F62" i="2" s="1"/>
  <c r="X81" i="1"/>
  <c r="D80" i="2" s="1"/>
  <c r="Y37" i="1"/>
  <c r="F36" i="2" s="1"/>
  <c r="X91" i="1"/>
  <c r="D90" i="2" s="1"/>
  <c r="V9" i="1"/>
  <c r="B8" i="2" s="1"/>
  <c r="Z16" i="1"/>
  <c r="G15" i="2" s="1"/>
  <c r="X96" i="1"/>
  <c r="D95" i="2" s="1"/>
  <c r="X89" i="1"/>
  <c r="D88" i="2" s="1"/>
  <c r="W103" i="1"/>
  <c r="C102" i="2" s="1"/>
  <c r="X69" i="1"/>
  <c r="D68" i="2" s="1"/>
  <c r="X101" i="1"/>
  <c r="D100" i="2" s="1"/>
  <c r="Z68" i="1"/>
  <c r="G67" i="2" s="1"/>
  <c r="V65" i="1"/>
  <c r="B64" i="2" s="1"/>
  <c r="Z97" i="1"/>
  <c r="G96" i="2" s="1"/>
  <c r="V107" i="1"/>
  <c r="B106" i="2" s="1"/>
  <c r="V13" i="1"/>
  <c r="B12" i="2" s="1"/>
  <c r="V45" i="1"/>
  <c r="B44" i="2" s="1"/>
  <c r="Z77" i="1"/>
  <c r="G76" i="2" s="1"/>
  <c r="W109" i="1"/>
  <c r="C108" i="2" s="1"/>
  <c r="W72" i="1"/>
  <c r="C71" i="2" s="1"/>
  <c r="V104" i="1"/>
  <c r="B103" i="2" s="1"/>
  <c r="W9" i="1"/>
  <c r="C8" i="2" s="1"/>
  <c r="Y41" i="1"/>
  <c r="F40" i="2" s="1"/>
  <c r="W111" i="1"/>
  <c r="C110" i="2" s="1"/>
  <c r="Z76" i="1"/>
  <c r="G75" i="2" s="1"/>
  <c r="X16" i="1"/>
  <c r="D15" i="2" s="1"/>
  <c r="Z80" i="1"/>
  <c r="G79" i="2" s="1"/>
  <c r="V33" i="1"/>
  <c r="B32" i="2" s="1"/>
  <c r="X13" i="1"/>
  <c r="D12" i="2" s="1"/>
  <c r="X115" i="1"/>
  <c r="D114" i="2" s="1"/>
  <c r="V14" i="1"/>
  <c r="B13" i="2" s="1"/>
  <c r="Z32" i="1"/>
  <c r="G31" i="2" s="1"/>
  <c r="V101" i="1"/>
  <c r="B100" i="2" s="1"/>
  <c r="Z86" i="1"/>
  <c r="G85" i="2" s="1"/>
  <c r="X100" i="1"/>
  <c r="D99" i="2" s="1"/>
  <c r="W97" i="1"/>
  <c r="C96" i="2" s="1"/>
  <c r="V82" i="1"/>
  <c r="B81" i="2" s="1"/>
  <c r="X107" i="1"/>
  <c r="D106" i="2" s="1"/>
  <c r="Z45" i="1"/>
  <c r="G44" i="2" s="1"/>
  <c r="Y77" i="1"/>
  <c r="F76" i="2" s="1"/>
  <c r="Z104" i="1"/>
  <c r="G103" i="2" s="1"/>
  <c r="Z41" i="1"/>
  <c r="G40" i="2" s="1"/>
  <c r="V73" i="1"/>
  <c r="B72" i="2" s="1"/>
  <c r="V47" i="1"/>
  <c r="B46" i="2" s="1"/>
  <c r="W21" i="1"/>
  <c r="C20" i="2" s="1"/>
  <c r="X92" i="1"/>
  <c r="D91" i="2" s="1"/>
  <c r="V43" i="1"/>
  <c r="B42" i="2" s="1"/>
  <c r="V75" i="1"/>
  <c r="B74" i="2" s="1"/>
  <c r="W79" i="1"/>
  <c r="C78" i="2" s="1"/>
  <c r="X79" i="1"/>
  <c r="D78" i="2" s="1"/>
  <c r="Z53" i="1"/>
  <c r="G52" i="2" s="1"/>
  <c r="W53" i="1"/>
  <c r="C52" i="2" s="1"/>
  <c r="X53" i="1"/>
  <c r="D52" i="2" s="1"/>
  <c r="W70" i="1"/>
  <c r="C69" i="2" s="1"/>
  <c r="X70" i="1"/>
  <c r="D69" i="2" s="1"/>
  <c r="X44" i="1"/>
  <c r="D43" i="2" s="1"/>
  <c r="Z44" i="1"/>
  <c r="G43" i="2" s="1"/>
  <c r="V44" i="1"/>
  <c r="B43" i="2" s="1"/>
  <c r="Y108" i="1"/>
  <c r="F107" i="2" s="1"/>
  <c r="X108" i="1"/>
  <c r="D107" i="2" s="1"/>
  <c r="W108" i="1"/>
  <c r="C107" i="2" s="1"/>
  <c r="V113" i="1"/>
  <c r="B112" i="2" s="1"/>
  <c r="X113" i="1"/>
  <c r="D112" i="2" s="1"/>
  <c r="Y113" i="1"/>
  <c r="F112" i="2" s="1"/>
  <c r="X19" i="1"/>
  <c r="D18" i="2" s="1"/>
  <c r="W19" i="1"/>
  <c r="C18" i="2" s="1"/>
  <c r="V83" i="1"/>
  <c r="B82" i="2" s="1"/>
  <c r="X83" i="1"/>
  <c r="D82" i="2" s="1"/>
  <c r="Y83" i="1"/>
  <c r="F82" i="2" s="1"/>
  <c r="V61" i="1"/>
  <c r="B60" i="2" s="1"/>
  <c r="W61" i="1"/>
  <c r="C60" i="2" s="1"/>
  <c r="X61" i="1"/>
  <c r="D60" i="2" s="1"/>
  <c r="V78" i="1"/>
  <c r="B77" i="2" s="1"/>
  <c r="X78" i="1"/>
  <c r="D77" i="2" s="1"/>
  <c r="Z78" i="1"/>
  <c r="G77" i="2" s="1"/>
  <c r="W48" i="1"/>
  <c r="C47" i="2" s="1"/>
  <c r="Y48" i="1"/>
  <c r="F47" i="2" s="1"/>
  <c r="Y112" i="1"/>
  <c r="F111" i="2" s="1"/>
  <c r="W112" i="1"/>
  <c r="C111" i="2" s="1"/>
  <c r="Z112" i="1"/>
  <c r="G111" i="2" s="1"/>
  <c r="Z10" i="1"/>
  <c r="G9" i="2" s="1"/>
  <c r="X10" i="1"/>
  <c r="D9" i="2" s="1"/>
  <c r="W10" i="1"/>
  <c r="C9" i="2" s="1"/>
  <c r="X23" i="1"/>
  <c r="D22" i="2" s="1"/>
  <c r="Y23" i="1"/>
  <c r="F22" i="2" s="1"/>
  <c r="W23" i="1"/>
  <c r="C22" i="2" s="1"/>
  <c r="W87" i="1"/>
  <c r="C86" i="2" s="1"/>
  <c r="V87" i="1"/>
  <c r="B86" i="2" s="1"/>
  <c r="Z22" i="1"/>
  <c r="G21" i="2" s="1"/>
  <c r="W22" i="1"/>
  <c r="C21" i="2" s="1"/>
  <c r="V20" i="1"/>
  <c r="B19" i="2" s="1"/>
  <c r="Y20" i="1"/>
  <c r="F19" i="2" s="1"/>
  <c r="X20" i="1"/>
  <c r="D19" i="2" s="1"/>
  <c r="Z20" i="1"/>
  <c r="G19" i="2" s="1"/>
  <c r="W84" i="1"/>
  <c r="C83" i="2" s="1"/>
  <c r="X84" i="1"/>
  <c r="D83" i="2" s="1"/>
  <c r="Z84" i="1"/>
  <c r="G83" i="2" s="1"/>
  <c r="W18" i="1"/>
  <c r="C17" i="2" s="1"/>
  <c r="X18" i="1"/>
  <c r="D17" i="2" s="1"/>
  <c r="V18" i="1"/>
  <c r="B17" i="2" s="1"/>
  <c r="W7" i="1"/>
  <c r="C6" i="2" s="1"/>
  <c r="X7" i="1"/>
  <c r="D6" i="2" s="1"/>
  <c r="W30" i="1"/>
  <c r="C29" i="2" s="1"/>
  <c r="Z30" i="1"/>
  <c r="G29" i="2" s="1"/>
  <c r="Y30" i="1"/>
  <c r="F29" i="2" s="1"/>
  <c r="V30" i="1"/>
  <c r="B29" i="2" s="1"/>
  <c r="X26" i="1"/>
  <c r="D25" i="2" s="1"/>
  <c r="V26" i="1"/>
  <c r="B25" i="2" s="1"/>
  <c r="Z26" i="1"/>
  <c r="G25" i="2" s="1"/>
  <c r="V62" i="1"/>
  <c r="B61" i="2" s="1"/>
  <c r="Y62" i="1"/>
  <c r="F61" i="2" s="1"/>
  <c r="Z62" i="1"/>
  <c r="G61" i="2" s="1"/>
  <c r="X62" i="1"/>
  <c r="D61" i="2" s="1"/>
  <c r="Z58" i="1"/>
  <c r="G57" i="2" s="1"/>
  <c r="W58" i="1"/>
  <c r="C57" i="2" s="1"/>
  <c r="Y58" i="1"/>
  <c r="F57" i="2" s="1"/>
  <c r="V58" i="1"/>
  <c r="B57" i="2" s="1"/>
  <c r="X94" i="1"/>
  <c r="D93" i="2" s="1"/>
  <c r="Y94" i="1"/>
  <c r="F93" i="2" s="1"/>
  <c r="Z94" i="1"/>
  <c r="G93" i="2" s="1"/>
  <c r="V94" i="1"/>
  <c r="B93" i="2" s="1"/>
  <c r="Z90" i="1"/>
  <c r="G89" i="2" s="1"/>
  <c r="X90" i="1"/>
  <c r="D89" i="2" s="1"/>
  <c r="W90" i="1"/>
  <c r="C89" i="2" s="1"/>
  <c r="V90" i="1"/>
  <c r="B89" i="2" s="1"/>
  <c r="X105" i="1"/>
  <c r="D104" i="2" s="1"/>
  <c r="W105" i="1"/>
  <c r="C104" i="2" s="1"/>
  <c r="Y105" i="1"/>
  <c r="F104" i="2" s="1"/>
  <c r="Z105" i="1"/>
  <c r="G104" i="2" s="1"/>
  <c r="Z19" i="1"/>
  <c r="G18" i="2" s="1"/>
  <c r="Y61" i="1"/>
  <c r="F60" i="2" s="1"/>
  <c r="Y78" i="1"/>
  <c r="F77" i="2" s="1"/>
  <c r="Z7" i="1"/>
  <c r="G6" i="2" s="1"/>
  <c r="X87" i="1"/>
  <c r="D86" i="2" s="1"/>
  <c r="V105" i="1"/>
  <c r="B104" i="2" s="1"/>
  <c r="Y90" i="1"/>
  <c r="F89" i="2" s="1"/>
  <c r="V70" i="1"/>
  <c r="B69" i="2" s="1"/>
  <c r="Z48" i="1"/>
  <c r="G47" i="2" s="1"/>
  <c r="X112" i="1"/>
  <c r="D111" i="2" s="1"/>
  <c r="V84" i="1"/>
  <c r="B83" i="2" s="1"/>
  <c r="X30" i="1"/>
  <c r="D29" i="2" s="1"/>
  <c r="W26" i="1"/>
  <c r="C25" i="2" s="1"/>
  <c r="V79" i="1"/>
  <c r="B78" i="2" s="1"/>
  <c r="V48" i="1"/>
  <c r="B47" i="2" s="1"/>
  <c r="Y10" i="1"/>
  <c r="F9" i="2" s="1"/>
  <c r="V7" i="1"/>
  <c r="B6" i="2" s="1"/>
  <c r="V22" i="1"/>
  <c r="B21" i="2" s="1"/>
  <c r="W62" i="1"/>
  <c r="C61" i="2" s="1"/>
  <c r="Y26" i="1"/>
  <c r="F25" i="2" s="1"/>
  <c r="X56" i="1"/>
  <c r="D55" i="2" s="1"/>
  <c r="Y51" i="1"/>
  <c r="F50" i="2" s="1"/>
  <c r="Z115" i="1"/>
  <c r="G114" i="2" s="1"/>
  <c r="Y14" i="1"/>
  <c r="F13" i="2" s="1"/>
  <c r="V80" i="1"/>
  <c r="B79" i="2" s="1"/>
  <c r="Z57" i="1"/>
  <c r="G56" i="2" s="1"/>
  <c r="V74" i="1"/>
  <c r="B73" i="2" s="1"/>
  <c r="Y86" i="1"/>
  <c r="F85" i="2" s="1"/>
  <c r="W100" i="1"/>
  <c r="C99" i="2" s="1"/>
  <c r="Y33" i="1"/>
  <c r="F32" i="2" s="1"/>
  <c r="W27" i="1"/>
  <c r="C26" i="2" s="1"/>
  <c r="W91" i="1"/>
  <c r="C90" i="2" s="1"/>
  <c r="X9" i="1"/>
  <c r="D8" i="2" s="1"/>
  <c r="X15" i="1"/>
  <c r="D14" i="2" s="1"/>
  <c r="Z31" i="1"/>
  <c r="G30" i="2" s="1"/>
  <c r="Y31" i="1"/>
  <c r="F30" i="2" s="1"/>
  <c r="X85" i="1"/>
  <c r="D84" i="2" s="1"/>
  <c r="W85" i="1"/>
  <c r="C84" i="2" s="1"/>
  <c r="Z102" i="1"/>
  <c r="G101" i="2" s="1"/>
  <c r="V102" i="1"/>
  <c r="B101" i="2" s="1"/>
  <c r="W102" i="1"/>
  <c r="C101" i="2" s="1"/>
  <c r="Y60" i="1"/>
  <c r="F59" i="2" s="1"/>
  <c r="Z60" i="1"/>
  <c r="G59" i="2" s="1"/>
  <c r="V60" i="1"/>
  <c r="B59" i="2" s="1"/>
  <c r="Y17" i="1"/>
  <c r="F16" i="2" s="1"/>
  <c r="Z17" i="1"/>
  <c r="G16" i="2" s="1"/>
  <c r="Y34" i="1"/>
  <c r="F33" i="2" s="1"/>
  <c r="W34" i="1"/>
  <c r="C33" i="2" s="1"/>
  <c r="V35" i="1"/>
  <c r="B34" i="2" s="1"/>
  <c r="X35" i="1"/>
  <c r="D34" i="2" s="1"/>
  <c r="W99" i="1"/>
  <c r="C98" i="2" s="1"/>
  <c r="Z99" i="1"/>
  <c r="G98" i="2" s="1"/>
  <c r="W93" i="1"/>
  <c r="C92" i="2" s="1"/>
  <c r="Y93" i="1"/>
  <c r="F92" i="2" s="1"/>
  <c r="W110" i="1"/>
  <c r="C109" i="2" s="1"/>
  <c r="X110" i="1"/>
  <c r="D109" i="2" s="1"/>
  <c r="W64" i="1"/>
  <c r="C63" i="2" s="1"/>
  <c r="Z64" i="1"/>
  <c r="G63" i="2" s="1"/>
  <c r="X25" i="1"/>
  <c r="D24" i="2" s="1"/>
  <c r="Y25" i="1"/>
  <c r="F24" i="2" s="1"/>
  <c r="V42" i="1"/>
  <c r="B41" i="2" s="1"/>
  <c r="Z42" i="1"/>
  <c r="G41" i="2" s="1"/>
  <c r="V6" i="1"/>
  <c r="B5" i="2" s="1"/>
  <c r="Z6" i="1"/>
  <c r="G5" i="2" s="1"/>
  <c r="X54" i="1"/>
  <c r="D53" i="2" s="1"/>
  <c r="V54" i="1"/>
  <c r="B53" i="2" s="1"/>
  <c r="Z36" i="1"/>
  <c r="G35" i="2" s="1"/>
  <c r="X36" i="1"/>
  <c r="D35" i="2" s="1"/>
  <c r="X116" i="1"/>
  <c r="D115" i="2" s="1"/>
  <c r="Z116" i="1"/>
  <c r="G115" i="2" s="1"/>
  <c r="Y50" i="1"/>
  <c r="F49" i="2" s="1"/>
  <c r="V50" i="1"/>
  <c r="B49" i="2" s="1"/>
  <c r="Y24" i="1"/>
  <c r="F23" i="2" s="1"/>
  <c r="X24" i="1"/>
  <c r="D23" i="2" s="1"/>
  <c r="Z59" i="1"/>
  <c r="G58" i="2" s="1"/>
  <c r="X59" i="1"/>
  <c r="D58" i="2" s="1"/>
  <c r="Z35" i="1"/>
  <c r="G34" i="2" s="1"/>
  <c r="Y110" i="1"/>
  <c r="F109" i="2" s="1"/>
  <c r="X64" i="1"/>
  <c r="D63" i="2" s="1"/>
  <c r="V25" i="1"/>
  <c r="B24" i="2" s="1"/>
  <c r="X42" i="1"/>
  <c r="D41" i="2" s="1"/>
  <c r="Y39" i="1"/>
  <c r="F38" i="2" s="1"/>
  <c r="Y6" i="1"/>
  <c r="F5" i="2" s="1"/>
  <c r="V36" i="1"/>
  <c r="B35" i="2" s="1"/>
  <c r="X50" i="1"/>
  <c r="D49" i="2" s="1"/>
  <c r="Y27" i="1"/>
  <c r="F26" i="2" s="1"/>
  <c r="Y43" i="1"/>
  <c r="F42" i="2" s="1"/>
  <c r="Y59" i="1"/>
  <c r="F58" i="2" s="1"/>
  <c r="W24" i="1"/>
  <c r="C23" i="2" s="1"/>
  <c r="X40" i="1"/>
  <c r="D39" i="2" s="1"/>
  <c r="Z56" i="1"/>
  <c r="G55" i="2" s="1"/>
  <c r="W15" i="1"/>
  <c r="C14" i="2" s="1"/>
  <c r="V31" i="1"/>
  <c r="B30" i="2" s="1"/>
  <c r="W95" i="1"/>
  <c r="C94" i="2" s="1"/>
  <c r="Y85" i="1"/>
  <c r="F84" i="2" s="1"/>
  <c r="V17" i="1"/>
  <c r="B16" i="2" s="1"/>
  <c r="X34" i="1"/>
  <c r="D33" i="2" s="1"/>
  <c r="Z111" i="1"/>
  <c r="G110" i="2" s="1"/>
  <c r="Y111" i="1"/>
  <c r="F110" i="2" s="1"/>
  <c r="X111" i="1"/>
  <c r="D110" i="2" s="1"/>
  <c r="W117" i="1"/>
  <c r="C116" i="2" s="1"/>
  <c r="Y117" i="1"/>
  <c r="F116" i="2" s="1"/>
  <c r="X117" i="1"/>
  <c r="D116" i="2" s="1"/>
  <c r="V12" i="1"/>
  <c r="B11" i="2" s="1"/>
  <c r="X12" i="1"/>
  <c r="D11" i="2" s="1"/>
  <c r="X76" i="1"/>
  <c r="D75" i="2" s="1"/>
  <c r="W76" i="1"/>
  <c r="C75" i="2" s="1"/>
  <c r="Y49" i="1"/>
  <c r="F48" i="2" s="1"/>
  <c r="X49" i="1"/>
  <c r="D48" i="2" s="1"/>
  <c r="Z49" i="1"/>
  <c r="G48" i="2" s="1"/>
  <c r="Z66" i="1"/>
  <c r="G65" i="2" s="1"/>
  <c r="Y66" i="1"/>
  <c r="F65" i="2" s="1"/>
  <c r="W66" i="1"/>
  <c r="C65" i="2" s="1"/>
  <c r="Z55" i="1"/>
  <c r="G54" i="2" s="1"/>
  <c r="V55" i="1"/>
  <c r="B54" i="2" s="1"/>
  <c r="Y52" i="1"/>
  <c r="F51" i="2" s="1"/>
  <c r="X52" i="1"/>
  <c r="D51" i="2" s="1"/>
  <c r="X88" i="1"/>
  <c r="D87" i="2" s="1"/>
  <c r="V88" i="1"/>
  <c r="B87" i="2" s="1"/>
  <c r="Z103" i="1"/>
  <c r="G102" i="2" s="1"/>
  <c r="Y103" i="1"/>
  <c r="F102" i="2" s="1"/>
  <c r="V51" i="1"/>
  <c r="B50" i="2" s="1"/>
  <c r="Y99" i="1"/>
  <c r="F98" i="2" s="1"/>
  <c r="W115" i="1"/>
  <c r="C114" i="2" s="1"/>
  <c r="V93" i="1"/>
  <c r="B92" i="2" s="1"/>
  <c r="Z14" i="1"/>
  <c r="G13" i="2" s="1"/>
  <c r="Z110" i="1"/>
  <c r="G109" i="2" s="1"/>
  <c r="W16" i="1"/>
  <c r="C15" i="2" s="1"/>
  <c r="V64" i="1"/>
  <c r="B63" i="2" s="1"/>
  <c r="W80" i="1"/>
  <c r="C79" i="2" s="1"/>
  <c r="W25" i="1"/>
  <c r="C24" i="2" s="1"/>
  <c r="Y57" i="1"/>
  <c r="F56" i="2" s="1"/>
  <c r="Y42" i="1"/>
  <c r="F41" i="2" s="1"/>
  <c r="X74" i="1"/>
  <c r="D73" i="2" s="1"/>
  <c r="X55" i="1"/>
  <c r="D54" i="2" s="1"/>
  <c r="X103" i="1"/>
  <c r="D102" i="2" s="1"/>
  <c r="V37" i="1"/>
  <c r="B36" i="2" s="1"/>
  <c r="W54" i="1"/>
  <c r="C53" i="2" s="1"/>
  <c r="V86" i="1"/>
  <c r="B85" i="2" s="1"/>
  <c r="Y36" i="1"/>
  <c r="F35" i="2" s="1"/>
  <c r="V100" i="1"/>
  <c r="B99" i="2" s="1"/>
  <c r="W116" i="1"/>
  <c r="C115" i="2" s="1"/>
  <c r="X33" i="1"/>
  <c r="D32" i="2" s="1"/>
  <c r="W82" i="1"/>
  <c r="C81" i="2" s="1"/>
  <c r="Z27" i="1"/>
  <c r="G26" i="2" s="1"/>
  <c r="Z43" i="1"/>
  <c r="G42" i="2" s="1"/>
  <c r="Z91" i="1"/>
  <c r="G90" i="2" s="1"/>
  <c r="Z107" i="1"/>
  <c r="G106" i="2" s="1"/>
  <c r="Z24" i="1"/>
  <c r="G23" i="2" s="1"/>
  <c r="Z40" i="1"/>
  <c r="G39" i="2" s="1"/>
  <c r="V56" i="1"/>
  <c r="B55" i="2" s="1"/>
  <c r="Z88" i="1"/>
  <c r="G87" i="2" s="1"/>
  <c r="Y104" i="1"/>
  <c r="F103" i="2" s="1"/>
  <c r="V15" i="1"/>
  <c r="B14" i="2" s="1"/>
  <c r="W47" i="1"/>
  <c r="C46" i="2" s="1"/>
  <c r="V95" i="1"/>
  <c r="B94" i="2" s="1"/>
  <c r="Z85" i="1"/>
  <c r="G84" i="2" s="1"/>
  <c r="Y12" i="1"/>
  <c r="F11" i="2" s="1"/>
  <c r="X60" i="1"/>
  <c r="D59" i="2" s="1"/>
  <c r="W17" i="1"/>
  <c r="C16" i="2" s="1"/>
  <c r="V66" i="1"/>
  <c r="B65" i="2" s="1"/>
  <c r="W35" i="1"/>
  <c r="C34" i="2" s="1"/>
  <c r="X51" i="1"/>
  <c r="D50" i="2" s="1"/>
  <c r="V99" i="1"/>
  <c r="B98" i="2" s="1"/>
  <c r="V115" i="1"/>
  <c r="B114" i="2" s="1"/>
  <c r="Z93" i="1"/>
  <c r="G92" i="2" s="1"/>
  <c r="X14" i="1"/>
  <c r="D13" i="2" s="1"/>
  <c r="V110" i="1"/>
  <c r="B109" i="2" s="1"/>
  <c r="Y16" i="1"/>
  <c r="F15" i="2" s="1"/>
  <c r="Y64" i="1"/>
  <c r="F63" i="2" s="1"/>
  <c r="X80" i="1"/>
  <c r="D79" i="2" s="1"/>
  <c r="X57" i="1"/>
  <c r="D56" i="2" s="1"/>
  <c r="W74" i="1"/>
  <c r="C73" i="2" s="1"/>
  <c r="X39" i="1"/>
  <c r="D38" i="2" s="1"/>
  <c r="W55" i="1"/>
  <c r="C54" i="2" s="1"/>
  <c r="W6" i="1"/>
  <c r="C5" i="2" s="1"/>
  <c r="Z37" i="1"/>
  <c r="G36" i="2" s="1"/>
  <c r="Z54" i="1"/>
  <c r="G53" i="2" s="1"/>
  <c r="X86" i="1"/>
  <c r="D85" i="2" s="1"/>
  <c r="W52" i="1"/>
  <c r="C51" i="2" s="1"/>
  <c r="Y100" i="1"/>
  <c r="F99" i="2" s="1"/>
  <c r="V116" i="1"/>
  <c r="B115" i="2" s="1"/>
  <c r="Z33" i="1"/>
  <c r="G32" i="2" s="1"/>
  <c r="Z82" i="1"/>
  <c r="G81" i="2" s="1"/>
  <c r="X27" i="1"/>
  <c r="D26" i="2" s="1"/>
  <c r="X43" i="1"/>
  <c r="D42" i="2" s="1"/>
  <c r="W59" i="1"/>
  <c r="C58" i="2" s="1"/>
  <c r="Y91" i="1"/>
  <c r="F90" i="2" s="1"/>
  <c r="Y107" i="1"/>
  <c r="F106" i="2" s="1"/>
  <c r="V24" i="1"/>
  <c r="B23" i="2" s="1"/>
  <c r="Y40" i="1"/>
  <c r="F39" i="2" s="1"/>
  <c r="Y56" i="1"/>
  <c r="F55" i="2" s="1"/>
  <c r="W88" i="1"/>
  <c r="C87" i="2" s="1"/>
  <c r="X104" i="1"/>
  <c r="D103" i="2" s="1"/>
  <c r="Z15" i="1"/>
  <c r="G14" i="2" s="1"/>
  <c r="X47" i="1"/>
  <c r="D46" i="2" s="1"/>
  <c r="X95" i="1"/>
  <c r="D94" i="2" s="1"/>
  <c r="Z117" i="1"/>
  <c r="G116" i="2" s="1"/>
  <c r="X102" i="1"/>
  <c r="D101" i="2" s="1"/>
  <c r="V76" i="1"/>
  <c r="B75" i="2" s="1"/>
  <c r="V49" i="1"/>
  <c r="B48" i="2" s="1"/>
  <c r="X66" i="1"/>
  <c r="D65" i="2" s="1"/>
  <c r="W67" i="1"/>
  <c r="C66" i="2" s="1"/>
  <c r="V46" i="1"/>
  <c r="B45" i="2" s="1"/>
  <c r="V96" i="1"/>
  <c r="B95" i="2" s="1"/>
  <c r="W106" i="1"/>
  <c r="C105" i="2" s="1"/>
  <c r="X114" i="1"/>
  <c r="D113" i="2" s="1"/>
  <c r="Y65" i="1"/>
  <c r="F64" i="2" s="1"/>
  <c r="Y118" i="1"/>
  <c r="F117" i="2" s="1"/>
  <c r="W73" i="1"/>
  <c r="C72" i="2" s="1"/>
  <c r="Z38" i="1"/>
  <c r="G37" i="2" s="1"/>
  <c r="V98" i="1"/>
  <c r="B97" i="2" s="1"/>
  <c r="V67" i="1"/>
  <c r="B66" i="2" s="1"/>
  <c r="V29" i="1"/>
  <c r="B28" i="2" s="1"/>
  <c r="Z46" i="1"/>
  <c r="G45" i="2" s="1"/>
  <c r="X32" i="1"/>
  <c r="D31" i="2" s="1"/>
  <c r="Z96" i="1"/>
  <c r="G95" i="2" s="1"/>
  <c r="V89" i="1"/>
  <c r="B88" i="2" s="1"/>
  <c r="Y106" i="1"/>
  <c r="F105" i="2" s="1"/>
  <c r="Y71" i="1"/>
  <c r="F70" i="2" s="1"/>
  <c r="Z71" i="1"/>
  <c r="G70" i="2" s="1"/>
  <c r="W69" i="1"/>
  <c r="C68" i="2" s="1"/>
  <c r="V114" i="1"/>
  <c r="B113" i="2" s="1"/>
  <c r="W68" i="1"/>
  <c r="C67" i="2" s="1"/>
  <c r="X65" i="1"/>
  <c r="D64" i="2" s="1"/>
  <c r="W118" i="1"/>
  <c r="C117" i="2" s="1"/>
  <c r="Z118" i="1"/>
  <c r="G117" i="2" s="1"/>
  <c r="X63" i="1"/>
  <c r="D62" i="2" s="1"/>
  <c r="Z63" i="1"/>
  <c r="G62" i="2" s="1"/>
  <c r="V21" i="1"/>
  <c r="B20" i="2" s="1"/>
  <c r="Y21" i="1"/>
  <c r="F20" i="2" s="1"/>
  <c r="W38" i="1"/>
  <c r="C37" i="2" s="1"/>
  <c r="Y38" i="1"/>
  <c r="F37" i="2" s="1"/>
  <c r="W28" i="1"/>
  <c r="C27" i="2" s="1"/>
  <c r="Y28" i="1"/>
  <c r="F27" i="2" s="1"/>
  <c r="V92" i="1"/>
  <c r="B91" i="2" s="1"/>
  <c r="Z92" i="1"/>
  <c r="G91" i="2" s="1"/>
  <c r="W81" i="1"/>
  <c r="C80" i="2" s="1"/>
  <c r="Z81" i="1"/>
  <c r="G80" i="2" s="1"/>
  <c r="W98" i="1"/>
  <c r="C97" i="2" s="1"/>
  <c r="X98" i="1"/>
  <c r="D97" i="2" s="1"/>
  <c r="V19" i="1"/>
  <c r="B18" i="2" s="1"/>
  <c r="X67" i="1"/>
  <c r="D66" i="2" s="1"/>
  <c r="W83" i="1"/>
  <c r="C82" i="2" s="1"/>
  <c r="Z29" i="1"/>
  <c r="G28" i="2" s="1"/>
  <c r="Z61" i="1"/>
  <c r="G60" i="2" s="1"/>
  <c r="W46" i="1"/>
  <c r="C45" i="2" s="1"/>
  <c r="W78" i="1"/>
  <c r="C77" i="2" s="1"/>
  <c r="W32" i="1"/>
  <c r="C31" i="2" s="1"/>
  <c r="X48" i="1"/>
  <c r="D47" i="2" s="1"/>
  <c r="Y96" i="1"/>
  <c r="F95" i="2" s="1"/>
  <c r="V112" i="1"/>
  <c r="B111" i="2" s="1"/>
  <c r="Z89" i="1"/>
  <c r="G88" i="2" s="1"/>
  <c r="V10" i="1"/>
  <c r="B9" i="2" s="1"/>
  <c r="V106" i="1"/>
  <c r="B105" i="2" s="1"/>
  <c r="V23" i="1"/>
  <c r="B22" i="2" s="1"/>
  <c r="Z23" i="1"/>
  <c r="G22" i="2" s="1"/>
  <c r="W71" i="1"/>
  <c r="C70" i="2" s="1"/>
  <c r="Y87" i="1"/>
  <c r="F86" i="2" s="1"/>
  <c r="Z87" i="1"/>
  <c r="G86" i="2" s="1"/>
  <c r="V69" i="1"/>
  <c r="B68" i="2" s="1"/>
  <c r="Y69" i="1"/>
  <c r="F68" i="2" s="1"/>
  <c r="X22" i="1"/>
  <c r="D21" i="2" s="1"/>
  <c r="Y114" i="1"/>
  <c r="F113" i="2" s="1"/>
  <c r="W20" i="1"/>
  <c r="C19" i="2" s="1"/>
  <c r="V68" i="1"/>
  <c r="B67" i="2" s="1"/>
  <c r="Y84" i="1"/>
  <c r="F83" i="2" s="1"/>
  <c r="W65" i="1"/>
  <c r="C64" i="2" s="1"/>
  <c r="Z18" i="1"/>
  <c r="G17" i="2" s="1"/>
  <c r="Y18" i="1"/>
  <c r="F17" i="2" s="1"/>
  <c r="X118" i="1"/>
  <c r="D117" i="2" s="1"/>
  <c r="W63" i="1"/>
  <c r="C62" i="2" s="1"/>
  <c r="Y79" i="1"/>
  <c r="F78" i="2" s="1"/>
  <c r="Z79" i="1"/>
  <c r="G78" i="2" s="1"/>
  <c r="X21" i="1"/>
  <c r="D20" i="2" s="1"/>
  <c r="V53" i="1"/>
  <c r="B52" i="2" s="1"/>
  <c r="Y53" i="1"/>
  <c r="F52" i="2" s="1"/>
  <c r="V38" i="1"/>
  <c r="B37" i="2" s="1"/>
  <c r="Y70" i="1"/>
  <c r="F69" i="2" s="1"/>
  <c r="Z70" i="1"/>
  <c r="G69" i="2" s="1"/>
  <c r="X28" i="1"/>
  <c r="D27" i="2" s="1"/>
  <c r="W44" i="1"/>
  <c r="C43" i="2" s="1"/>
  <c r="Y44" i="1"/>
  <c r="F43" i="2" s="1"/>
  <c r="Y92" i="1"/>
  <c r="F91" i="2" s="1"/>
  <c r="V108" i="1"/>
  <c r="B107" i="2" s="1"/>
  <c r="Z108" i="1"/>
  <c r="G107" i="2" s="1"/>
  <c r="V81" i="1"/>
  <c r="B80" i="2" s="1"/>
  <c r="W113" i="1"/>
  <c r="C112" i="2" s="1"/>
  <c r="Z113" i="1"/>
  <c r="G112" i="2" s="1"/>
  <c r="Y98" i="1"/>
  <c r="F97" i="2" s="1"/>
  <c r="V39" i="1"/>
  <c r="B38" i="2" s="1"/>
  <c r="W114" i="1"/>
  <c r="C113" i="2" s="1"/>
  <c r="X68" i="1"/>
  <c r="D67" i="2" s="1"/>
  <c r="W50" i="1"/>
  <c r="C49" i="2" s="1"/>
  <c r="X31" i="1"/>
  <c r="D30" i="2" s="1"/>
  <c r="Y95" i="1"/>
  <c r="F94" i="2" s="1"/>
  <c r="V85" i="1"/>
  <c r="B84" i="2" s="1"/>
  <c r="Y102" i="1"/>
  <c r="F101" i="2" s="1"/>
  <c r="W60" i="1"/>
  <c r="C59" i="2" s="1"/>
  <c r="X17" i="1"/>
  <c r="D16" i="2" s="1"/>
  <c r="Z34" i="1"/>
  <c r="G33" i="2" s="1"/>
</calcChain>
</file>

<file path=xl/sharedStrings.xml><?xml version="1.0" encoding="utf-8"?>
<sst xmlns="http://schemas.openxmlformats.org/spreadsheetml/2006/main" count="348" uniqueCount="144">
  <si>
    <t>City</t>
  </si>
  <si>
    <t>London</t>
  </si>
  <si>
    <t>Bangalore</t>
  </si>
  <si>
    <t>New York</t>
  </si>
  <si>
    <t>Mumbai</t>
  </si>
  <si>
    <t>New Delhi</t>
  </si>
  <si>
    <t>Sydney</t>
  </si>
  <si>
    <t>Melbourne</t>
  </si>
  <si>
    <t>Chennai</t>
  </si>
  <si>
    <t>Singapore</t>
  </si>
  <si>
    <t>Hyderabad</t>
  </si>
  <si>
    <t>Toronto</t>
  </si>
  <si>
    <t>Houston</t>
  </si>
  <si>
    <t>Gurgaon</t>
  </si>
  <si>
    <t>Hong Kong</t>
  </si>
  <si>
    <t>Chicago</t>
  </si>
  <si>
    <t>Dubai</t>
  </si>
  <si>
    <t>Pimpri Chinchwad</t>
  </si>
  <si>
    <t>Brisbane</t>
  </si>
  <si>
    <t>Los Angeles</t>
  </si>
  <si>
    <t>San Francisco</t>
  </si>
  <si>
    <t>Noida</t>
  </si>
  <si>
    <t>Perth</t>
  </si>
  <si>
    <t>Boston</t>
  </si>
  <si>
    <t>Washington</t>
  </si>
  <si>
    <t>Kolkata</t>
  </si>
  <si>
    <t>Quezon City</t>
  </si>
  <si>
    <t>Dallas</t>
  </si>
  <si>
    <t>Kuala Lumpur</t>
  </si>
  <si>
    <t>Bangkok</t>
  </si>
  <si>
    <t>Auckland</t>
  </si>
  <si>
    <t>Karachi</t>
  </si>
  <si>
    <t>Dublin</t>
  </si>
  <si>
    <t>Moscow</t>
  </si>
  <si>
    <t>Seattle</t>
  </si>
  <si>
    <t>Sao Paulo</t>
  </si>
  <si>
    <t>Calgary</t>
  </si>
  <si>
    <t>Pune</t>
  </si>
  <si>
    <t>Austin</t>
  </si>
  <si>
    <t>Makati</t>
  </si>
  <si>
    <t>Montreal</t>
  </si>
  <si>
    <t>Jakarta</t>
  </si>
  <si>
    <t>San Diego</t>
  </si>
  <si>
    <t>Riyadh</t>
  </si>
  <si>
    <t>Charlotte</t>
  </si>
  <si>
    <t>Granada</t>
  </si>
  <si>
    <t>Istanbul</t>
  </si>
  <si>
    <t>Atlanta</t>
  </si>
  <si>
    <t>Sandton</t>
  </si>
  <si>
    <t>Stockholm</t>
  </si>
  <si>
    <t>Cape Town</t>
  </si>
  <si>
    <t>Philadelphia</t>
  </si>
  <si>
    <t>Navi Mumbai</t>
  </si>
  <si>
    <t>Ahmedabad</t>
  </si>
  <si>
    <t>Lahore</t>
  </si>
  <si>
    <t>Ottawa</t>
  </si>
  <si>
    <t>Canberra</t>
  </si>
  <si>
    <t>Tel Aviv</t>
  </si>
  <si>
    <t>Paris</t>
  </si>
  <si>
    <t>Abu Dhabi</t>
  </si>
  <si>
    <t>Petaling Jaya</t>
  </si>
  <si>
    <t>Denver</t>
  </si>
  <si>
    <t>Phoenix</t>
  </si>
  <si>
    <t>Lagos</t>
  </si>
  <si>
    <t>Copenhagen</t>
  </si>
  <si>
    <t>San Jose</t>
  </si>
  <si>
    <t>Mississauga</t>
  </si>
  <si>
    <t>Ho Chi Minh City</t>
  </si>
  <si>
    <t>Vancouver</t>
  </si>
  <si>
    <t>Minneapolis</t>
  </si>
  <si>
    <t>Bucharest</t>
  </si>
  <si>
    <t>Fort Worth</t>
  </si>
  <si>
    <t>Amsterdam</t>
  </si>
  <si>
    <t>Adelaide</t>
  </si>
  <si>
    <t>Pittsburgh</t>
  </si>
  <si>
    <t>San Antonio</t>
  </si>
  <si>
    <t>Zurich</t>
  </si>
  <si>
    <t>Mexico City</t>
  </si>
  <si>
    <t>Warsaw</t>
  </si>
  <si>
    <t>Indianapolis</t>
  </si>
  <si>
    <t>Brussels</t>
  </si>
  <si>
    <t>Edmonton</t>
  </si>
  <si>
    <t>Manchester</t>
  </si>
  <si>
    <t>Irvine</t>
  </si>
  <si>
    <t>Columbus</t>
  </si>
  <si>
    <t>Portland</t>
  </si>
  <si>
    <t>Hertfordshire</t>
  </si>
  <si>
    <t>Greece</t>
  </si>
  <si>
    <t>Madrid</t>
  </si>
  <si>
    <t>Jeddah</t>
  </si>
  <si>
    <t>Nashville</t>
  </si>
  <si>
    <t>Lisbon</t>
  </si>
  <si>
    <t>Oslo</t>
  </si>
  <si>
    <t>Manila</t>
  </si>
  <si>
    <t>Wellington</t>
  </si>
  <si>
    <t>Munich</t>
  </si>
  <si>
    <t>Frankfurt</t>
  </si>
  <si>
    <t>Cincinnati</t>
  </si>
  <si>
    <t>Berlin</t>
  </si>
  <si>
    <t>Boardman</t>
  </si>
  <si>
    <t>Johannesburg</t>
  </si>
  <si>
    <t>Athens</t>
  </si>
  <si>
    <t>Doha</t>
  </si>
  <si>
    <t>Colombo</t>
  </si>
  <si>
    <t>Mandaluyong</t>
  </si>
  <si>
    <t>Glasgow</t>
  </si>
  <si>
    <t>Islamabad</t>
  </si>
  <si>
    <t>Sandy Springs</t>
  </si>
  <si>
    <t>Bristol</t>
  </si>
  <si>
    <t>Birmingham</t>
  </si>
  <si>
    <t>Cairo</t>
  </si>
  <si>
    <t>Nairobi</t>
  </si>
  <si>
    <t>Edinburgh</t>
  </si>
  <si>
    <t>SEP 2014 Data</t>
  </si>
  <si>
    <t>SEP 2013 Data</t>
  </si>
  <si>
    <t>Arlington</t>
  </si>
  <si>
    <t>Visits</t>
  </si>
  <si>
    <t>Visits (2014)</t>
  </si>
  <si>
    <t>Visits (2013)</t>
  </si>
  <si>
    <t>Type</t>
  </si>
  <si>
    <t>% Change</t>
  </si>
  <si>
    <t>Ranking Col</t>
  </si>
  <si>
    <t>Rank</t>
  </si>
  <si>
    <t>Column</t>
  </si>
  <si>
    <t>Order</t>
  </si>
  <si>
    <t>new Rank</t>
  </si>
  <si>
    <t>clean R Col</t>
  </si>
  <si>
    <t>Calculations</t>
  </si>
  <si>
    <t>#</t>
  </si>
  <si>
    <t>d Visits</t>
  </si>
  <si>
    <t>Highlight?</t>
  </si>
  <si>
    <t>Highlight type</t>
  </si>
  <si>
    <t>Highlight options</t>
  </si>
  <si>
    <t>Up</t>
  </si>
  <si>
    <t>Down</t>
  </si>
  <si>
    <t>In</t>
  </si>
  <si>
    <t>Out</t>
  </si>
  <si>
    <t>No change</t>
  </si>
  <si>
    <t>Row #</t>
  </si>
  <si>
    <t>Output list</t>
  </si>
  <si>
    <t>Sort Order options</t>
  </si>
  <si>
    <t>Nothing</t>
  </si>
  <si>
    <t>Top 100 cities of our website visitors - 2014 &amp; 2013</t>
  </si>
  <si>
    <t>Top 100 cities of our website visitors - 2014 &amp; 2013 - Data &amp;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</si>
</sst>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1" formatCode="_(* #,##0_);_(* \(#,##0\);_(* &quot;-&quot;??_);_(@_)"/>
    <numFmt numFmtId="172" formatCode="0%;0%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Segoe UI"/>
      <family val="2"/>
    </font>
    <font>
      <sz val="2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3" fontId="0" fillId="0" borderId="0" xfId="0" applyNumberFormat="1"/>
    <xf numFmtId="1" fontId="0" fillId="0" borderId="0" xfId="0" applyNumberFormat="1"/>
    <xf numFmtId="0" fontId="0" fillId="0" borderId="1" xfId="0" applyBorder="1"/>
    <xf numFmtId="9" fontId="0" fillId="0" borderId="1" xfId="2" applyFont="1" applyBorder="1"/>
    <xf numFmtId="0" fontId="0" fillId="0" borderId="1" xfId="0" applyBorder="1" applyAlignment="1">
      <alignment horizontal="left" indent="1"/>
    </xf>
    <xf numFmtId="1" fontId="0" fillId="0" borderId="1" xfId="0" applyNumberFormat="1" applyBorder="1"/>
    <xf numFmtId="0" fontId="2" fillId="2" borderId="1" xfId="0" applyFont="1" applyFill="1" applyBorder="1"/>
    <xf numFmtId="0" fontId="2" fillId="2" borderId="3" xfId="0" applyFont="1" applyFill="1" applyBorder="1"/>
    <xf numFmtId="0" fontId="0" fillId="0" borderId="0" xfId="0" applyBorder="1"/>
    <xf numFmtId="0" fontId="0" fillId="3" borderId="4" xfId="0" applyFill="1" applyBorder="1"/>
    <xf numFmtId="0" fontId="0" fillId="3" borderId="2" xfId="0" applyFill="1" applyBorder="1"/>
    <xf numFmtId="0" fontId="0" fillId="3" borderId="5" xfId="0" applyFill="1" applyBorder="1"/>
    <xf numFmtId="0" fontId="2" fillId="2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3" borderId="4" xfId="0" applyNumberFormat="1" applyFill="1" applyBorder="1"/>
    <xf numFmtId="171" fontId="0" fillId="0" borderId="1" xfId="1" applyNumberFormat="1" applyFont="1" applyBorder="1"/>
    <xf numFmtId="171" fontId="0" fillId="0" borderId="4" xfId="1" applyNumberFormat="1" applyFont="1" applyBorder="1"/>
    <xf numFmtId="172" fontId="0" fillId="0" borderId="2" xfId="2" applyNumberFormat="1" applyFont="1" applyBorder="1"/>
    <xf numFmtId="0" fontId="3" fillId="4" borderId="1" xfId="0" applyFont="1" applyFill="1" applyBorder="1" applyAlignment="1">
      <alignment horizontal="left" vertical="center" indent="2"/>
    </xf>
    <xf numFmtId="0" fontId="3" fillId="4" borderId="2" xfId="0" applyFont="1" applyFill="1" applyBorder="1" applyAlignment="1">
      <alignment horizontal="left" vertical="center" indent="1"/>
    </xf>
    <xf numFmtId="0" fontId="3" fillId="4" borderId="4" xfId="0" applyFont="1" applyFill="1" applyBorder="1" applyAlignment="1">
      <alignment horizontal="left" vertical="center" indent="2"/>
    </xf>
    <xf numFmtId="0" fontId="5" fillId="5" borderId="0" xfId="0" applyFont="1" applyFill="1" applyAlignment="1">
      <alignment vertic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6">
    <dxf>
      <fill>
        <patternFill>
          <bgColor theme="9" tint="0.59996337778862885"/>
        </patternFill>
      </fill>
    </dxf>
    <dxf>
      <fill>
        <patternFill>
          <bgColor theme="0" tint="-4.9989318521683403E-2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data!$O$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List" dx="22" fmlaLink="data!$O$4" fmlaRange="sort.options" noThreeD="1" sel="2" val="0"/>
</file>

<file path=xl/ctrlProps/ctrlProp6.xml><?xml version="1.0" encoding="utf-8"?>
<formControlPr xmlns="http://schemas.microsoft.com/office/spreadsheetml/2009/9/main" objectType="List" dx="22" fmlaLink="data!$Y$3" fmlaRange="h.options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chandoo.org/wp/category/visualization/" TargetMode="External"/><Relationship Id="rId2" Type="http://schemas.openxmlformats.org/officeDocument/2006/relationships/hyperlink" Target="http://chandoo.org/wp/subscribe/" TargetMode="External"/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3</xdr:row>
      <xdr:rowOff>0</xdr:rowOff>
    </xdr:from>
    <xdr:to>
      <xdr:col>10</xdr:col>
      <xdr:colOff>57150</xdr:colOff>
      <xdr:row>13</xdr:row>
      <xdr:rowOff>1</xdr:rowOff>
    </xdr:to>
    <xdr:sp macro="" textlink="">
      <xdr:nvSpPr>
        <xdr:cNvPr id="2" name="Rounded Rectangle 1"/>
        <xdr:cNvSpPr/>
      </xdr:nvSpPr>
      <xdr:spPr>
        <a:xfrm>
          <a:off x="4895850" y="571500"/>
          <a:ext cx="1447800" cy="1990726"/>
        </a:xfrm>
        <a:prstGeom prst="roundRect">
          <a:avLst>
            <a:gd name="adj" fmla="val 3096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45720" rtlCol="0" anchor="t"/>
        <a:lstStyle/>
        <a:p>
          <a:pPr algn="ctr"/>
          <a:r>
            <a:rPr lang="en-US" sz="1000">
              <a:solidFill>
                <a:schemeClr val="tx1">
                  <a:lumMod val="50000"/>
                  <a:lumOff val="50000"/>
                </a:schemeClr>
              </a:solidFill>
            </a:rPr>
            <a:t>Sort</a:t>
          </a:r>
          <a:r>
            <a:rPr lang="en-US" sz="1000" baseline="0">
              <a:solidFill>
                <a:schemeClr val="tx1">
                  <a:lumMod val="50000"/>
                  <a:lumOff val="50000"/>
                </a:schemeClr>
              </a:solidFill>
            </a:rPr>
            <a:t> order</a:t>
          </a:r>
        </a:p>
        <a:p>
          <a:pPr algn="ctr"/>
          <a:endParaRPr lang="en-US" sz="10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ctr"/>
          <a:endParaRPr lang="en-US" sz="10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ctr"/>
          <a:endParaRPr lang="en-US" sz="10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ctr"/>
          <a:endParaRPr lang="en-US" sz="10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ctr"/>
          <a:r>
            <a:rPr lang="en-US" sz="1000" baseline="0">
              <a:solidFill>
                <a:schemeClr val="tx1">
                  <a:lumMod val="50000"/>
                  <a:lumOff val="50000"/>
                </a:schemeClr>
              </a:solidFill>
            </a:rPr>
            <a:t>Highlight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</xdr:col>
          <xdr:colOff>1152524</xdr:colOff>
          <xdr:row>4</xdr:row>
          <xdr:rowOff>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3</xdr:col>
          <xdr:colOff>0</xdr:colOff>
          <xdr:row>4</xdr:row>
          <xdr:rowOff>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</xdr:colOff>
          <xdr:row>3</xdr:row>
          <xdr:rowOff>0</xdr:rowOff>
        </xdr:from>
        <xdr:to>
          <xdr:col>6</xdr:col>
          <xdr:colOff>0</xdr:colOff>
          <xdr:row>4</xdr:row>
          <xdr:rowOff>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1</xdr:rowOff>
        </xdr:from>
        <xdr:to>
          <xdr:col>10</xdr:col>
          <xdr:colOff>0</xdr:colOff>
          <xdr:row>6</xdr:row>
          <xdr:rowOff>1</xdr:rowOff>
        </xdr:to>
        <xdr:sp macro="" textlink="">
          <xdr:nvSpPr>
            <xdr:cNvPr id="2054" name="List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10</xdr:col>
          <xdr:colOff>0</xdr:colOff>
          <xdr:row>12</xdr:row>
          <xdr:rowOff>114300</xdr:rowOff>
        </xdr:to>
        <xdr:sp macro="" textlink="">
          <xdr:nvSpPr>
            <xdr:cNvPr id="2055" name="List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104775</xdr:colOff>
      <xdr:row>14</xdr:row>
      <xdr:rowOff>0</xdr:rowOff>
    </xdr:from>
    <xdr:to>
      <xdr:col>10</xdr:col>
      <xdr:colOff>57150</xdr:colOff>
      <xdr:row>24</xdr:row>
      <xdr:rowOff>85726</xdr:rowOff>
    </xdr:to>
    <xdr:sp macro="" textlink="">
      <xdr:nvSpPr>
        <xdr:cNvPr id="11" name="Rounded Rectangle 10"/>
        <xdr:cNvSpPr/>
      </xdr:nvSpPr>
      <xdr:spPr>
        <a:xfrm>
          <a:off x="4572000" y="3105150"/>
          <a:ext cx="1447800" cy="1990726"/>
        </a:xfrm>
        <a:prstGeom prst="roundRect">
          <a:avLst>
            <a:gd name="adj" fmla="val 3096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45720" rtlCol="0" anchor="t"/>
        <a:lstStyle/>
        <a:p>
          <a:pPr algn="ctr"/>
          <a:r>
            <a:rPr lang="en-US" sz="1000" baseline="0">
              <a:solidFill>
                <a:schemeClr val="tx1">
                  <a:lumMod val="50000"/>
                  <a:lumOff val="50000"/>
                </a:schemeClr>
              </a:solidFill>
            </a:rPr>
            <a:t>Click on these buttons</a:t>
          </a:r>
        </a:p>
        <a:p>
          <a:pPr algn="ctr"/>
          <a:endParaRPr lang="en-US" sz="10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10</xdr:col>
      <xdr:colOff>0</xdr:colOff>
      <xdr:row>18</xdr:row>
      <xdr:rowOff>0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4629150" y="3486150"/>
          <a:ext cx="1333500" cy="381000"/>
        </a:xfrm>
        <a:prstGeom prst="round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solidFill>
                <a:schemeClr val="tx1"/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13" name="Rounded Rectangle 12">
          <a:hlinkClick xmlns:r="http://schemas.openxmlformats.org/officeDocument/2006/relationships" r:id="rId2"/>
        </xdr:cNvPr>
        <xdr:cNvSpPr/>
      </xdr:nvSpPr>
      <xdr:spPr>
        <a:xfrm>
          <a:off x="4629150" y="4057650"/>
          <a:ext cx="1333500" cy="38100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solidFill>
                <a:schemeClr val="tx1"/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Free</a:t>
          </a:r>
          <a:r>
            <a:rPr lang="en-US" sz="1200" baseline="0">
              <a:solidFill>
                <a:schemeClr val="tx1"/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 Excel Tips</a:t>
          </a:r>
          <a:endParaRPr lang="en-US" sz="1200">
            <a:solidFill>
              <a:schemeClr val="tx1"/>
            </a:solidFill>
            <a:effectLst>
              <a:outerShdw blurRad="50800" dist="381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10</xdr:col>
      <xdr:colOff>0</xdr:colOff>
      <xdr:row>24</xdr:row>
      <xdr:rowOff>0</xdr:rowOff>
    </xdr:to>
    <xdr:sp macro="" textlink="">
      <xdr:nvSpPr>
        <xdr:cNvPr id="14" name="Rounded Rectangle 13">
          <a:hlinkClick xmlns:r="http://schemas.openxmlformats.org/officeDocument/2006/relationships" r:id="rId3"/>
        </xdr:cNvPr>
        <xdr:cNvSpPr/>
      </xdr:nvSpPr>
      <xdr:spPr>
        <a:xfrm>
          <a:off x="4629150" y="4629150"/>
          <a:ext cx="1333500" cy="381000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solidFill>
                <a:schemeClr val="tx1"/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More Charts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cities.2014" displayName="cities.2014" ref="B5:D105" totalsRowShown="0">
  <tableColumns count="3">
    <tableColumn id="1" name="City"/>
    <tableColumn id="2" name="Visits" dataDxfId="5"/>
    <tableColumn id="3" name="d Visits" dataDxfId="3">
      <calculatedColumnFormula>cities.2014[[#This Row],[Visits]]+(0.000001)*ROW()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cities.2013" displayName="cities.2013" ref="F5:H105" totalsRowShown="0">
  <tableColumns count="3">
    <tableColumn id="1" name="City"/>
    <tableColumn id="2" name="Visits" dataDxfId="4"/>
    <tableColumn id="3" name="d Visits" dataDxfId="2">
      <calculatedColumnFormula>cities.2013[[#This Row],[Visits]]+(0.000001)*ROW()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117"/>
  <sheetViews>
    <sheetView showGridLines="0" tabSelected="1" workbookViewId="0">
      <selection activeCell="B6" sqref="B6"/>
    </sheetView>
  </sheetViews>
  <sheetFormatPr defaultRowHeight="15" x14ac:dyDescent="0.25"/>
  <cols>
    <col min="1" max="1" width="4.28515625" customWidth="1"/>
    <col min="2" max="2" width="17.28515625" bestFit="1" customWidth="1"/>
    <col min="3" max="4" width="15.28515625" bestFit="1" customWidth="1"/>
    <col min="5" max="5" width="1.7109375" customWidth="1"/>
    <col min="6" max="6" width="13.140625" bestFit="1" customWidth="1"/>
    <col min="7" max="7" width="10" hidden="1" customWidth="1"/>
    <col min="8" max="8" width="2.42578125" customWidth="1"/>
    <col min="9" max="9" width="10.85546875" customWidth="1"/>
  </cols>
  <sheetData>
    <row r="1" spans="2:7" s="23" customFormat="1" ht="42.75" customHeight="1" x14ac:dyDescent="0.25">
      <c r="B1" s="23" t="s">
        <v>142</v>
      </c>
    </row>
    <row r="4" spans="2:7" ht="21.75" customHeight="1" x14ac:dyDescent="0.25">
      <c r="B4" s="20" t="str">
        <f>data!V5</f>
        <v>City</v>
      </c>
      <c r="C4" s="20" t="str">
        <f>data!W5</f>
        <v>Visits (2014)</v>
      </c>
      <c r="D4" s="20" t="str">
        <f>data!X5</f>
        <v>Visits (2013)</v>
      </c>
      <c r="E4" s="22"/>
      <c r="F4" s="21" t="str">
        <f>data!Y5</f>
        <v>% Change</v>
      </c>
      <c r="G4" t="str">
        <f>data!Z5</f>
        <v>Highlight?</v>
      </c>
    </row>
    <row r="5" spans="2:7" x14ac:dyDescent="0.25">
      <c r="B5" s="3" t="str">
        <f>data!V6</f>
        <v>Quezon City</v>
      </c>
      <c r="C5" s="17">
        <f>data!W6</f>
        <v>3801</v>
      </c>
      <c r="D5" s="17">
        <f>data!X6</f>
        <v>1084</v>
      </c>
      <c r="E5" s="18"/>
      <c r="F5" s="19">
        <f>data!Y6</f>
        <v>2.5064572632300361</v>
      </c>
      <c r="G5" t="b">
        <f>data!Z6</f>
        <v>0</v>
      </c>
    </row>
    <row r="6" spans="2:7" x14ac:dyDescent="0.25">
      <c r="B6" s="3" t="str">
        <f>data!V7</f>
        <v>Moscow</v>
      </c>
      <c r="C6" s="17">
        <f>data!W7</f>
        <v>3264</v>
      </c>
      <c r="D6" s="17">
        <f>data!X7</f>
        <v>1151</v>
      </c>
      <c r="E6" s="18"/>
      <c r="F6" s="19">
        <f>data!Y7</f>
        <v>1.8357947647880857</v>
      </c>
      <c r="G6" t="b">
        <f>data!Z7</f>
        <v>0</v>
      </c>
    </row>
    <row r="7" spans="2:7" x14ac:dyDescent="0.25">
      <c r="B7" s="3" t="str">
        <f>data!V8</f>
        <v>Sandton</v>
      </c>
      <c r="C7" s="17">
        <f>data!W8</f>
        <v>2356</v>
      </c>
      <c r="D7" s="17">
        <f>data!X8</f>
        <v>1067</v>
      </c>
      <c r="E7" s="18"/>
      <c r="F7" s="19">
        <f>data!Y8</f>
        <v>1.2080598157092592</v>
      </c>
      <c r="G7" t="b">
        <f>data!Z8</f>
        <v>0</v>
      </c>
    </row>
    <row r="8" spans="2:7" x14ac:dyDescent="0.25">
      <c r="B8" s="3" t="str">
        <f>data!V9</f>
        <v>Canberra</v>
      </c>
      <c r="C8" s="17">
        <f>data!W9</f>
        <v>1995</v>
      </c>
      <c r="D8" s="17">
        <f>data!X9</f>
        <v>1134</v>
      </c>
      <c r="E8" s="18"/>
      <c r="F8" s="19">
        <f>data!Y9</f>
        <v>0.75925916101640412</v>
      </c>
      <c r="G8" t="b">
        <f>data!Z9</f>
        <v>0</v>
      </c>
    </row>
    <row r="9" spans="2:7" x14ac:dyDescent="0.25">
      <c r="B9" s="3" t="str">
        <f>data!V10</f>
        <v>Petaling Jaya</v>
      </c>
      <c r="C9" s="17">
        <f>data!W10</f>
        <v>1853</v>
      </c>
      <c r="D9" s="17">
        <f>data!X10</f>
        <v>1152</v>
      </c>
      <c r="E9" s="18"/>
      <c r="F9" s="19">
        <f>data!Y10</f>
        <v>0.60850687241090951</v>
      </c>
      <c r="G9" t="b">
        <f>data!Z10</f>
        <v>0</v>
      </c>
    </row>
    <row r="10" spans="2:7" x14ac:dyDescent="0.25">
      <c r="B10" s="3" t="str">
        <f>data!V11</f>
        <v>Pimpri Chinchwad</v>
      </c>
      <c r="C10" s="17">
        <f>data!W11</f>
        <v>5278</v>
      </c>
      <c r="D10" s="17">
        <f>data!X11</f>
        <v>3505</v>
      </c>
      <c r="E10" s="18"/>
      <c r="F10" s="19">
        <f>data!Y11</f>
        <v>0.50584878040476111</v>
      </c>
      <c r="G10" t="b">
        <f>data!Z11</f>
        <v>0</v>
      </c>
    </row>
    <row r="11" spans="2:7" x14ac:dyDescent="0.25">
      <c r="B11" s="3" t="str">
        <f>data!V12</f>
        <v>Stockholm</v>
      </c>
      <c r="C11" s="17">
        <f>data!W12</f>
        <v>2225</v>
      </c>
      <c r="D11" s="17">
        <f>data!X12</f>
        <v>1486</v>
      </c>
      <c r="E11" s="18"/>
      <c r="F11" s="19">
        <f>data!Y12</f>
        <v>0.49730817878893152</v>
      </c>
      <c r="G11" t="b">
        <f>data!Z12</f>
        <v>0</v>
      </c>
    </row>
    <row r="12" spans="2:7" x14ac:dyDescent="0.25">
      <c r="B12" s="3" t="str">
        <f>data!V13</f>
        <v>Lahore</v>
      </c>
      <c r="C12" s="17">
        <f>data!W13</f>
        <v>2005</v>
      </c>
      <c r="D12" s="17">
        <f>data!X13</f>
        <v>1347</v>
      </c>
      <c r="E12" s="18"/>
      <c r="F12" s="19">
        <f>data!Y13</f>
        <v>0.4884929093181325</v>
      </c>
      <c r="G12" t="b">
        <f>data!Z13</f>
        <v>0</v>
      </c>
    </row>
    <row r="13" spans="2:7" x14ac:dyDescent="0.25">
      <c r="B13" s="3" t="str">
        <f>data!V14</f>
        <v>Boston</v>
      </c>
      <c r="C13" s="17">
        <f>data!W14</f>
        <v>4369</v>
      </c>
      <c r="D13" s="17">
        <f>data!X14</f>
        <v>2958</v>
      </c>
      <c r="E13" s="18"/>
      <c r="F13" s="19">
        <f>data!Y14</f>
        <v>0.47701148524360226</v>
      </c>
      <c r="G13" t="b">
        <f>data!Z14</f>
        <v>0</v>
      </c>
    </row>
    <row r="14" spans="2:7" x14ac:dyDescent="0.25">
      <c r="B14" s="3" t="str">
        <f>data!V15</f>
        <v>San Francisco</v>
      </c>
      <c r="C14" s="17">
        <f>data!W15</f>
        <v>4761</v>
      </c>
      <c r="D14" s="17">
        <f>data!X15</f>
        <v>3241</v>
      </c>
      <c r="E14" s="18"/>
      <c r="F14" s="19">
        <f>data!Y15</f>
        <v>0.46899104535399161</v>
      </c>
      <c r="G14" t="b">
        <f>data!Z15</f>
        <v>0</v>
      </c>
    </row>
    <row r="15" spans="2:7" x14ac:dyDescent="0.25">
      <c r="B15" s="3" t="str">
        <f>data!V16</f>
        <v>Paris</v>
      </c>
      <c r="C15" s="17">
        <f>data!W16</f>
        <v>1929</v>
      </c>
      <c r="D15" s="17">
        <f>data!X16</f>
        <v>1344</v>
      </c>
      <c r="E15" s="18"/>
      <c r="F15" s="19">
        <f>data!Y16</f>
        <v>0.43526782392478669</v>
      </c>
      <c r="G15" t="b">
        <f>data!Z16</f>
        <v>0</v>
      </c>
    </row>
    <row r="16" spans="2:7" x14ac:dyDescent="0.25">
      <c r="B16" s="3" t="str">
        <f>data!V17</f>
        <v>Seattle</v>
      </c>
      <c r="C16" s="17">
        <f>data!W17</f>
        <v>3218</v>
      </c>
      <c r="D16" s="17">
        <f>data!X17</f>
        <v>2281</v>
      </c>
      <c r="E16" s="18"/>
      <c r="F16" s="19">
        <f>data!Y17</f>
        <v>0.41078473156208584</v>
      </c>
      <c r="G16" t="b">
        <f>data!Z17</f>
        <v>0</v>
      </c>
    </row>
    <row r="17" spans="2:7" x14ac:dyDescent="0.25">
      <c r="B17" s="3" t="str">
        <f>data!V18</f>
        <v>Istanbul</v>
      </c>
      <c r="C17" s="17">
        <f>data!W18</f>
        <v>2457</v>
      </c>
      <c r="D17" s="17">
        <f>data!X18</f>
        <v>1772</v>
      </c>
      <c r="E17" s="18"/>
      <c r="F17" s="19">
        <f>data!Y18</f>
        <v>0.38656883215519611</v>
      </c>
      <c r="G17" t="b">
        <f>data!Z18</f>
        <v>0</v>
      </c>
    </row>
    <row r="18" spans="2:7" x14ac:dyDescent="0.25">
      <c r="B18" s="3" t="str">
        <f>data!V19</f>
        <v>Lagos</v>
      </c>
      <c r="C18" s="17">
        <f>data!W19</f>
        <v>1790</v>
      </c>
      <c r="D18" s="17">
        <f>data!X19</f>
        <v>1292</v>
      </c>
      <c r="E18" s="18"/>
      <c r="F18" s="19">
        <f>data!Y19</f>
        <v>0.38544888110928155</v>
      </c>
      <c r="G18" t="b">
        <f>data!Z19</f>
        <v>0</v>
      </c>
    </row>
    <row r="19" spans="2:7" x14ac:dyDescent="0.25">
      <c r="B19" s="3" t="str">
        <f>data!V20</f>
        <v>Karachi</v>
      </c>
      <c r="C19" s="17">
        <f>data!W20</f>
        <v>3297</v>
      </c>
      <c r="D19" s="17">
        <f>data!X20</f>
        <v>2408</v>
      </c>
      <c r="E19" s="18"/>
      <c r="F19" s="19">
        <f>data!Y20</f>
        <v>0.36918603530624683</v>
      </c>
      <c r="G19" t="b">
        <f>data!Z20</f>
        <v>0</v>
      </c>
    </row>
    <row r="20" spans="2:7" x14ac:dyDescent="0.25">
      <c r="B20" s="3" t="str">
        <f>data!V21</f>
        <v>Mexico City</v>
      </c>
      <c r="C20" s="17">
        <f>data!W21</f>
        <v>1426</v>
      </c>
      <c r="D20" s="17">
        <f>data!X21</f>
        <v>1064</v>
      </c>
      <c r="E20" s="18"/>
      <c r="F20" s="19">
        <f>data!Y21</f>
        <v>0.34022550871834722</v>
      </c>
      <c r="G20" t="b">
        <f>data!Z21</f>
        <v>0</v>
      </c>
    </row>
    <row r="21" spans="2:7" x14ac:dyDescent="0.25">
      <c r="B21" s="3" t="str">
        <f>data!V22</f>
        <v>Gurgaon</v>
      </c>
      <c r="C21" s="17">
        <f>data!W22</f>
        <v>7386</v>
      </c>
      <c r="D21" s="17">
        <f>data!X22</f>
        <v>5594</v>
      </c>
      <c r="E21" s="18"/>
      <c r="F21" s="19">
        <f>data!Y22</f>
        <v>0.32034322314493968</v>
      </c>
      <c r="G21" t="b">
        <f>data!Z22</f>
        <v>0</v>
      </c>
    </row>
    <row r="22" spans="2:7" x14ac:dyDescent="0.25">
      <c r="B22" s="3" t="str">
        <f>data!V23</f>
        <v>Kolkata</v>
      </c>
      <c r="C22" s="17">
        <f>data!W23</f>
        <v>3816</v>
      </c>
      <c r="D22" s="17">
        <f>data!X23</f>
        <v>2960</v>
      </c>
      <c r="E22" s="18"/>
      <c r="F22" s="19">
        <f>data!Y23</f>
        <v>0.28918918364499646</v>
      </c>
      <c r="G22" t="b">
        <f>data!Z23</f>
        <v>0</v>
      </c>
    </row>
    <row r="23" spans="2:7" x14ac:dyDescent="0.25">
      <c r="B23" s="3" t="str">
        <f>data!V24</f>
        <v>Indianapolis</v>
      </c>
      <c r="C23" s="17">
        <f>data!W24</f>
        <v>1415</v>
      </c>
      <c r="D23" s="17">
        <f>data!X24</f>
        <v>1099</v>
      </c>
      <c r="E23" s="18"/>
      <c r="F23" s="19">
        <f>data!Y24</f>
        <v>0.28753408237864031</v>
      </c>
      <c r="G23" t="b">
        <f>data!Z24</f>
        <v>0</v>
      </c>
    </row>
    <row r="24" spans="2:7" x14ac:dyDescent="0.25">
      <c r="B24" s="3" t="str">
        <f>data!V25</f>
        <v>Sao Paulo</v>
      </c>
      <c r="C24" s="17">
        <f>data!W25</f>
        <v>3114</v>
      </c>
      <c r="D24" s="17">
        <f>data!X25</f>
        <v>2427</v>
      </c>
      <c r="E24" s="18"/>
      <c r="F24" s="19">
        <f>data!Y25</f>
        <v>0.28306550567039657</v>
      </c>
      <c r="G24" t="b">
        <f>data!Z25</f>
        <v>0</v>
      </c>
    </row>
    <row r="25" spans="2:7" x14ac:dyDescent="0.25">
      <c r="B25" s="3" t="str">
        <f>data!V26</f>
        <v>Fort Worth</v>
      </c>
      <c r="C25" s="17">
        <f>data!W26</f>
        <v>1558</v>
      </c>
      <c r="D25" s="17">
        <f>data!X26</f>
        <v>1230</v>
      </c>
      <c r="E25" s="18"/>
      <c r="F25" s="19">
        <f>data!Y26</f>
        <v>0.26666663989160089</v>
      </c>
      <c r="G25" t="b">
        <f>data!Z26</f>
        <v>0</v>
      </c>
    </row>
    <row r="26" spans="2:7" x14ac:dyDescent="0.25">
      <c r="B26" s="3" t="str">
        <f>data!V27</f>
        <v>Dublin</v>
      </c>
      <c r="C26" s="17">
        <f>data!W27</f>
        <v>3264</v>
      </c>
      <c r="D26" s="17">
        <f>data!X27</f>
        <v>2587</v>
      </c>
      <c r="E26" s="18"/>
      <c r="F26" s="19">
        <f>data!Y27</f>
        <v>0.26169307509493001</v>
      </c>
      <c r="G26" t="b">
        <f>data!Z27</f>
        <v>0</v>
      </c>
    </row>
    <row r="27" spans="2:7" x14ac:dyDescent="0.25">
      <c r="B27" s="3" t="str">
        <f>data!V28</f>
        <v>New York</v>
      </c>
      <c r="C27" s="17">
        <f>data!W28</f>
        <v>21839</v>
      </c>
      <c r="D27" s="17">
        <f>data!X28</f>
        <v>17407</v>
      </c>
      <c r="E27" s="18"/>
      <c r="F27" s="19">
        <f>data!Y28</f>
        <v>0.25461021416459584</v>
      </c>
      <c r="G27" t="b">
        <f>data!Z28</f>
        <v>0</v>
      </c>
    </row>
    <row r="28" spans="2:7" x14ac:dyDescent="0.25">
      <c r="B28" s="3" t="str">
        <f>data!V29</f>
        <v>Bangkok</v>
      </c>
      <c r="C28" s="17">
        <f>data!W29</f>
        <v>3411</v>
      </c>
      <c r="D28" s="17">
        <f>data!X29</f>
        <v>2729</v>
      </c>
      <c r="E28" s="18"/>
      <c r="F28" s="19">
        <f>data!Y29</f>
        <v>0.2499083859485427</v>
      </c>
      <c r="G28" t="b">
        <f>data!Z29</f>
        <v>0</v>
      </c>
    </row>
    <row r="29" spans="2:7" x14ac:dyDescent="0.25">
      <c r="B29" s="3" t="str">
        <f>data!V30</f>
        <v>Dallas</v>
      </c>
      <c r="C29" s="17">
        <f>data!W30</f>
        <v>3527</v>
      </c>
      <c r="D29" s="17">
        <f>data!X30</f>
        <v>2874</v>
      </c>
      <c r="E29" s="18"/>
      <c r="F29" s="19">
        <f>data!Y30</f>
        <v>0.22720945906960344</v>
      </c>
      <c r="G29" t="b">
        <f>data!Z30</f>
        <v>0</v>
      </c>
    </row>
    <row r="30" spans="2:7" x14ac:dyDescent="0.25">
      <c r="B30" s="3" t="str">
        <f>data!V31</f>
        <v>Minneapolis</v>
      </c>
      <c r="C30" s="17">
        <f>data!W31</f>
        <v>1612</v>
      </c>
      <c r="D30" s="17">
        <f>data!X31</f>
        <v>1319</v>
      </c>
      <c r="E30" s="18"/>
      <c r="F30" s="19">
        <f>data!Y31</f>
        <v>0.22213796715181089</v>
      </c>
      <c r="G30" t="b">
        <f>data!Z31</f>
        <v>0</v>
      </c>
    </row>
    <row r="31" spans="2:7" x14ac:dyDescent="0.25">
      <c r="B31" s="3" t="str">
        <f>data!V32</f>
        <v>Charlotte</v>
      </c>
      <c r="C31" s="17">
        <f>data!W32</f>
        <v>2684</v>
      </c>
      <c r="D31" s="17">
        <f>data!X32</f>
        <v>2201</v>
      </c>
      <c r="E31" s="18"/>
      <c r="F31" s="19">
        <f>data!Y32</f>
        <v>0.21944570216565507</v>
      </c>
      <c r="G31" t="b">
        <f>data!Z32</f>
        <v>0</v>
      </c>
    </row>
    <row r="32" spans="2:7" x14ac:dyDescent="0.25">
      <c r="B32" s="3" t="str">
        <f>data!V33</f>
        <v>Houston</v>
      </c>
      <c r="C32" s="17">
        <f>data!W33</f>
        <v>7899</v>
      </c>
      <c r="D32" s="17">
        <f>data!X33</f>
        <v>6548</v>
      </c>
      <c r="E32" s="18"/>
      <c r="F32" s="19">
        <f>data!Y33</f>
        <v>0.20632254069830736</v>
      </c>
      <c r="G32" t="b">
        <f>data!Z33</f>
        <v>0</v>
      </c>
    </row>
    <row r="33" spans="2:7" x14ac:dyDescent="0.25">
      <c r="B33" s="3" t="str">
        <f>data!V34</f>
        <v>Zurich</v>
      </c>
      <c r="C33" s="17">
        <f>data!W34</f>
        <v>1450</v>
      </c>
      <c r="D33" s="17">
        <f>data!X34</f>
        <v>1204</v>
      </c>
      <c r="E33" s="18"/>
      <c r="F33" s="19">
        <f>data!Y34</f>
        <v>0.20431891612951425</v>
      </c>
      <c r="G33" t="b">
        <f>data!Z34</f>
        <v>0</v>
      </c>
    </row>
    <row r="34" spans="2:7" x14ac:dyDescent="0.25">
      <c r="B34" s="3" t="str">
        <f>data!V35</f>
        <v>Copenhagen</v>
      </c>
      <c r="C34" s="17">
        <f>data!W35</f>
        <v>1776</v>
      </c>
      <c r="D34" s="17">
        <f>data!X35</f>
        <v>1475</v>
      </c>
      <c r="E34" s="18"/>
      <c r="F34" s="19">
        <f>data!Y35</f>
        <v>0.20406778624763033</v>
      </c>
      <c r="G34" t="b">
        <f>data!Z35</f>
        <v>0</v>
      </c>
    </row>
    <row r="35" spans="2:7" x14ac:dyDescent="0.25">
      <c r="B35" s="3" t="str">
        <f>data!V36</f>
        <v>Atlanta</v>
      </c>
      <c r="C35" s="17">
        <f>data!W36</f>
        <v>2448</v>
      </c>
      <c r="D35" s="17">
        <f>data!X36</f>
        <v>2051</v>
      </c>
      <c r="E35" s="18"/>
      <c r="F35" s="19">
        <f>data!Y36</f>
        <v>0.19356411074023905</v>
      </c>
      <c r="G35" t="b">
        <f>data!Z36</f>
        <v>0</v>
      </c>
    </row>
    <row r="36" spans="2:7" x14ac:dyDescent="0.25">
      <c r="B36" s="3" t="str">
        <f>data!V37</f>
        <v>Manchester</v>
      </c>
      <c r="C36" s="17">
        <f>data!W37</f>
        <v>1378</v>
      </c>
      <c r="D36" s="17">
        <f>data!X37</f>
        <v>1165</v>
      </c>
      <c r="E36" s="18"/>
      <c r="F36" s="19">
        <f>data!Y37</f>
        <v>0.18283260132623669</v>
      </c>
      <c r="G36" t="b">
        <f>data!Z37</f>
        <v>0</v>
      </c>
    </row>
    <row r="37" spans="2:7" x14ac:dyDescent="0.25">
      <c r="B37" s="3" t="str">
        <f>data!V38</f>
        <v>Austin</v>
      </c>
      <c r="C37" s="17">
        <f>data!W38</f>
        <v>2949</v>
      </c>
      <c r="D37" s="17">
        <f>data!X38</f>
        <v>2504</v>
      </c>
      <c r="E37" s="18"/>
      <c r="F37" s="19">
        <f>data!Y38</f>
        <v>0.17771565237058407</v>
      </c>
      <c r="G37" t="b">
        <f>data!Z38</f>
        <v>0</v>
      </c>
    </row>
    <row r="38" spans="2:7" x14ac:dyDescent="0.25">
      <c r="B38" s="3" t="str">
        <f>data!V39</f>
        <v>Ho Chi Minh City</v>
      </c>
      <c r="C38" s="17">
        <f>data!W39</f>
        <v>1745</v>
      </c>
      <c r="D38" s="17">
        <f>data!X39</f>
        <v>1500</v>
      </c>
      <c r="E38" s="18"/>
      <c r="F38" s="19">
        <f>data!Y39</f>
        <v>0.16333333014666684</v>
      </c>
      <c r="G38" t="b">
        <f>data!Z39</f>
        <v>0</v>
      </c>
    </row>
    <row r="39" spans="2:7" x14ac:dyDescent="0.25">
      <c r="B39" s="3" t="str">
        <f>data!V40</f>
        <v>Philadelphia</v>
      </c>
      <c r="C39" s="17">
        <f>data!W40</f>
        <v>2104</v>
      </c>
      <c r="D39" s="17">
        <f>data!X40</f>
        <v>1825</v>
      </c>
      <c r="E39" s="18"/>
      <c r="F39" s="19">
        <f>data!Y40</f>
        <v>0.15287670700604261</v>
      </c>
      <c r="G39" t="b">
        <f>data!Z40</f>
        <v>0</v>
      </c>
    </row>
    <row r="40" spans="2:7" x14ac:dyDescent="0.25">
      <c r="B40" s="3" t="str">
        <f>data!V41</f>
        <v>Mumbai</v>
      </c>
      <c r="C40" s="17">
        <f>data!W41</f>
        <v>14290</v>
      </c>
      <c r="D40" s="17">
        <f>data!X41</f>
        <v>12398</v>
      </c>
      <c r="E40" s="18"/>
      <c r="F40" s="19">
        <f>data!Y41</f>
        <v>0.1526052588019482</v>
      </c>
      <c r="G40" t="b">
        <f>data!Z41</f>
        <v>0</v>
      </c>
    </row>
    <row r="41" spans="2:7" x14ac:dyDescent="0.25">
      <c r="B41" s="3" t="str">
        <f>data!V42</f>
        <v>San Diego</v>
      </c>
      <c r="C41" s="17">
        <f>data!W42</f>
        <v>2778</v>
      </c>
      <c r="D41" s="17">
        <f>data!X42</f>
        <v>2430</v>
      </c>
      <c r="E41" s="18"/>
      <c r="F41" s="19">
        <f>data!Y42</f>
        <v>0.14320987518467732</v>
      </c>
      <c r="G41" t="b">
        <f>data!Z42</f>
        <v>0</v>
      </c>
    </row>
    <row r="42" spans="2:7" x14ac:dyDescent="0.25">
      <c r="B42" s="3" t="str">
        <f>data!V43</f>
        <v>Amsterdam</v>
      </c>
      <c r="C42" s="17">
        <f>data!W43</f>
        <v>1525</v>
      </c>
      <c r="D42" s="17">
        <f>data!X43</f>
        <v>1334</v>
      </c>
      <c r="E42" s="18"/>
      <c r="F42" s="19">
        <f>data!Y43</f>
        <v>0.14317840338713728</v>
      </c>
      <c r="G42" t="b">
        <f>data!Z43</f>
        <v>0</v>
      </c>
    </row>
    <row r="43" spans="2:7" x14ac:dyDescent="0.25">
      <c r="B43" s="3" t="str">
        <f>data!V44</f>
        <v>Pittsburgh</v>
      </c>
      <c r="C43" s="17">
        <f>data!W44</f>
        <v>1494</v>
      </c>
      <c r="D43" s="17">
        <f>data!X44</f>
        <v>1321</v>
      </c>
      <c r="E43" s="18"/>
      <c r="F43" s="19">
        <f>data!Y44</f>
        <v>0.13096138676455205</v>
      </c>
      <c r="G43" t="b">
        <f>data!Z44</f>
        <v>0</v>
      </c>
    </row>
    <row r="44" spans="2:7" x14ac:dyDescent="0.25">
      <c r="B44" s="3" t="str">
        <f>data!V45</f>
        <v>London</v>
      </c>
      <c r="C44" s="17">
        <f>data!W45</f>
        <v>33177</v>
      </c>
      <c r="D44" s="17">
        <f>data!X45</f>
        <v>29343</v>
      </c>
      <c r="E44" s="18"/>
      <c r="F44" s="19">
        <f>data!Y45</f>
        <v>0.13066148652884957</v>
      </c>
      <c r="G44" t="b">
        <f>data!Z45</f>
        <v>0</v>
      </c>
    </row>
    <row r="45" spans="2:7" x14ac:dyDescent="0.25">
      <c r="B45" s="3" t="str">
        <f>data!V46</f>
        <v>Riyadh</v>
      </c>
      <c r="C45" s="17">
        <f>data!W46</f>
        <v>2777</v>
      </c>
      <c r="D45" s="17">
        <f>data!X46</f>
        <v>2459</v>
      </c>
      <c r="E45" s="18"/>
      <c r="F45" s="19">
        <f>data!Y46</f>
        <v>0.12932086191102199</v>
      </c>
      <c r="G45" t="b">
        <f>data!Z46</f>
        <v>0</v>
      </c>
    </row>
    <row r="46" spans="2:7" x14ac:dyDescent="0.25">
      <c r="B46" s="3" t="str">
        <f>data!V47</f>
        <v>Mississauga</v>
      </c>
      <c r="C46" s="17">
        <f>data!W47</f>
        <v>1747</v>
      </c>
      <c r="D46" s="17">
        <f>data!X47</f>
        <v>1550</v>
      </c>
      <c r="E46" s="18"/>
      <c r="F46" s="19">
        <f>data!Y47</f>
        <v>0.12709677346181047</v>
      </c>
      <c r="G46" t="b">
        <f>data!Z47</f>
        <v>0</v>
      </c>
    </row>
    <row r="47" spans="2:7" x14ac:dyDescent="0.25">
      <c r="B47" s="3" t="str">
        <f>data!V48</f>
        <v>Hyderabad</v>
      </c>
      <c r="C47" s="17">
        <f>data!W48</f>
        <v>9065</v>
      </c>
      <c r="D47" s="17">
        <f>data!X48</f>
        <v>8059</v>
      </c>
      <c r="E47" s="18"/>
      <c r="F47" s="19">
        <f>data!Y48</f>
        <v>0.12482938292626011</v>
      </c>
      <c r="G47" t="b">
        <f>data!Z48</f>
        <v>0</v>
      </c>
    </row>
    <row r="48" spans="2:7" x14ac:dyDescent="0.25">
      <c r="B48" s="3" t="str">
        <f>data!V49</f>
        <v>Perth</v>
      </c>
      <c r="C48" s="17">
        <f>data!W49</f>
        <v>4414</v>
      </c>
      <c r="D48" s="17">
        <f>data!X49</f>
        <v>3926</v>
      </c>
      <c r="E48" s="18"/>
      <c r="F48" s="19">
        <f>data!Y49</f>
        <v>0.12429954037687541</v>
      </c>
      <c r="G48" t="b">
        <f>data!Z49</f>
        <v>0</v>
      </c>
    </row>
    <row r="49" spans="2:7" x14ac:dyDescent="0.25">
      <c r="B49" s="3" t="str">
        <f>data!V50</f>
        <v>Irvine</v>
      </c>
      <c r="C49" s="17">
        <f>data!W50</f>
        <v>1355</v>
      </c>
      <c r="D49" s="17">
        <f>data!X50</f>
        <v>1208</v>
      </c>
      <c r="E49" s="18"/>
      <c r="F49" s="19">
        <f>data!Y50</f>
        <v>0.12168873378566247</v>
      </c>
      <c r="G49" t="b">
        <f>data!Z50</f>
        <v>0</v>
      </c>
    </row>
    <row r="50" spans="2:7" x14ac:dyDescent="0.25">
      <c r="B50" s="3" t="str">
        <f>data!V51</f>
        <v>Lisbon</v>
      </c>
      <c r="C50" s="17">
        <f>data!W51</f>
        <v>1278</v>
      </c>
      <c r="D50" s="17">
        <f>data!X51</f>
        <v>1144</v>
      </c>
      <c r="E50" s="18"/>
      <c r="F50" s="19">
        <f>data!Y51</f>
        <v>0.11713285925656569</v>
      </c>
      <c r="G50" t="b">
        <f>data!Z51</f>
        <v>0</v>
      </c>
    </row>
    <row r="51" spans="2:7" x14ac:dyDescent="0.25">
      <c r="B51" s="3" t="str">
        <f>data!V52</f>
        <v>Abu Dhabi</v>
      </c>
      <c r="C51" s="17">
        <f>data!W52</f>
        <v>1900</v>
      </c>
      <c r="D51" s="17">
        <f>data!X52</f>
        <v>1702</v>
      </c>
      <c r="E51" s="18"/>
      <c r="F51" s="19">
        <f>data!Y52</f>
        <v>0.11633372327848224</v>
      </c>
      <c r="G51" t="b">
        <f>data!Z52</f>
        <v>0</v>
      </c>
    </row>
    <row r="52" spans="2:7" x14ac:dyDescent="0.25">
      <c r="B52" s="3" t="str">
        <f>data!V53</f>
        <v>New Delhi</v>
      </c>
      <c r="C52" s="17">
        <f>data!W53</f>
        <v>12832</v>
      </c>
      <c r="D52" s="17">
        <f>data!X53</f>
        <v>11527</v>
      </c>
      <c r="E52" s="18"/>
      <c r="F52" s="19">
        <f>data!Y53</f>
        <v>0.11321245751320053</v>
      </c>
      <c r="G52" t="b">
        <f>data!Z53</f>
        <v>0</v>
      </c>
    </row>
    <row r="53" spans="2:7" x14ac:dyDescent="0.25">
      <c r="B53" s="3" t="str">
        <f>data!V54</f>
        <v>Chicago</v>
      </c>
      <c r="C53" s="17">
        <f>data!W54</f>
        <v>6549</v>
      </c>
      <c r="D53" s="17">
        <f>data!X54</f>
        <v>5916</v>
      </c>
      <c r="E53" s="18"/>
      <c r="F53" s="19">
        <f>data!Y54</f>
        <v>0.10699797142782952</v>
      </c>
      <c r="G53" t="b">
        <f>data!Z54</f>
        <v>0</v>
      </c>
    </row>
    <row r="54" spans="2:7" x14ac:dyDescent="0.25">
      <c r="B54" s="3" t="str">
        <f>data!V55</f>
        <v>Navi Mumbai</v>
      </c>
      <c r="C54" s="17">
        <f>data!W55</f>
        <v>2049</v>
      </c>
      <c r="D54" s="17">
        <f>data!X55</f>
        <v>1853</v>
      </c>
      <c r="E54" s="18"/>
      <c r="F54" s="19">
        <f>data!Y55</f>
        <v>0.10577441720271596</v>
      </c>
      <c r="G54" t="b">
        <f>data!Z55</f>
        <v>0</v>
      </c>
    </row>
    <row r="55" spans="2:7" x14ac:dyDescent="0.25">
      <c r="B55" s="3" t="str">
        <f>data!V56</f>
        <v>Bucharest</v>
      </c>
      <c r="C55" s="17">
        <f>data!W56</f>
        <v>1609</v>
      </c>
      <c r="D55" s="17">
        <f>data!X56</f>
        <v>1461</v>
      </c>
      <c r="E55" s="18"/>
      <c r="F55" s="19">
        <f>data!Y56</f>
        <v>0.10130047618505511</v>
      </c>
      <c r="G55" t="b">
        <f>data!Z56</f>
        <v>0</v>
      </c>
    </row>
    <row r="56" spans="2:7" x14ac:dyDescent="0.25">
      <c r="B56" s="3" t="str">
        <f>data!V57</f>
        <v>Hong Kong</v>
      </c>
      <c r="C56" s="17">
        <f>data!W57</f>
        <v>6894</v>
      </c>
      <c r="D56" s="17">
        <f>data!X57</f>
        <v>6263</v>
      </c>
      <c r="E56" s="18"/>
      <c r="F56" s="19">
        <f>data!Y57</f>
        <v>0.10075043895680857</v>
      </c>
      <c r="G56" t="b">
        <f>data!Z57</f>
        <v>0</v>
      </c>
    </row>
    <row r="57" spans="2:7" x14ac:dyDescent="0.25">
      <c r="B57" s="3" t="str">
        <f>data!V58</f>
        <v>Cape Town</v>
      </c>
      <c r="C57" s="17">
        <f>data!W58</f>
        <v>2184</v>
      </c>
      <c r="D57" s="17">
        <f>data!X58</f>
        <v>2006</v>
      </c>
      <c r="E57" s="18"/>
      <c r="F57" s="19">
        <f>data!Y58</f>
        <v>8.8733797256784097E-2</v>
      </c>
      <c r="G57" t="b">
        <f>data!Z58</f>
        <v>0</v>
      </c>
    </row>
    <row r="58" spans="2:7" x14ac:dyDescent="0.25">
      <c r="B58" s="3" t="str">
        <f>data!V59</f>
        <v>Portland</v>
      </c>
      <c r="C58" s="17">
        <f>data!W59</f>
        <v>1347</v>
      </c>
      <c r="D58" s="17">
        <f>data!X59</f>
        <v>1238</v>
      </c>
      <c r="E58" s="18"/>
      <c r="F58" s="19">
        <f>data!Y59</f>
        <v>8.8045232242451865E-2</v>
      </c>
      <c r="G58" t="b">
        <f>data!Z59</f>
        <v>0</v>
      </c>
    </row>
    <row r="59" spans="2:7" x14ac:dyDescent="0.25">
      <c r="B59" s="3" t="str">
        <f>data!V60</f>
        <v>Sydney</v>
      </c>
      <c r="C59" s="17">
        <f>data!W60</f>
        <v>12659</v>
      </c>
      <c r="D59" s="17">
        <f>data!X60</f>
        <v>11739</v>
      </c>
      <c r="E59" s="18"/>
      <c r="F59" s="19">
        <f>data!Y60</f>
        <v>7.8371241180363649E-2</v>
      </c>
      <c r="G59" t="b">
        <f>data!Z60</f>
        <v>0</v>
      </c>
    </row>
    <row r="60" spans="2:7" x14ac:dyDescent="0.25">
      <c r="B60" s="3" t="str">
        <f>data!V61</f>
        <v>Auckland</v>
      </c>
      <c r="C60" s="17">
        <f>data!W61</f>
        <v>3363</v>
      </c>
      <c r="D60" s="17">
        <f>data!X61</f>
        <v>3126</v>
      </c>
      <c r="E60" s="18"/>
      <c r="F60" s="19">
        <f>data!Y61</f>
        <v>7.5815738458817838E-2</v>
      </c>
      <c r="G60" t="b">
        <f>data!Z61</f>
        <v>0</v>
      </c>
    </row>
    <row r="61" spans="2:7" x14ac:dyDescent="0.25">
      <c r="B61" s="3" t="str">
        <f>data!V62</f>
        <v>Montreal</v>
      </c>
      <c r="C61" s="17">
        <f>data!W62</f>
        <v>2862</v>
      </c>
      <c r="D61" s="17">
        <f>data!X62</f>
        <v>2667</v>
      </c>
      <c r="E61" s="18"/>
      <c r="F61" s="19">
        <f>data!Y62</f>
        <v>7.3115861295599993E-2</v>
      </c>
      <c r="G61" t="b">
        <f>data!Z62</f>
        <v>0</v>
      </c>
    </row>
    <row r="62" spans="2:7" x14ac:dyDescent="0.25">
      <c r="B62" s="3" t="str">
        <f>data!V63</f>
        <v>Edmonton</v>
      </c>
      <c r="C62" s="17">
        <f>data!W63</f>
        <v>1391</v>
      </c>
      <c r="D62" s="17">
        <f>data!X63</f>
        <v>1299</v>
      </c>
      <c r="E62" s="18"/>
      <c r="F62" s="19">
        <f>data!Y63</f>
        <v>7.0823710803774587E-2</v>
      </c>
      <c r="G62" t="b">
        <f>data!Z63</f>
        <v>0</v>
      </c>
    </row>
    <row r="63" spans="2:7" x14ac:dyDescent="0.25">
      <c r="B63" s="3" t="str">
        <f>data!V64</f>
        <v>Chennai</v>
      </c>
      <c r="C63" s="17">
        <f>data!W64</f>
        <v>10773</v>
      </c>
      <c r="D63" s="17">
        <f>data!X64</f>
        <v>10129</v>
      </c>
      <c r="E63" s="18"/>
      <c r="F63" s="19">
        <f>data!Y64</f>
        <v>6.3579820131294706E-2</v>
      </c>
      <c r="G63" t="b">
        <f>data!Z64</f>
        <v>0</v>
      </c>
    </row>
    <row r="64" spans="2:7" x14ac:dyDescent="0.25">
      <c r="B64" s="3" t="str">
        <f>data!V65</f>
        <v>Melbourne</v>
      </c>
      <c r="C64" s="17">
        <f>data!W65</f>
        <v>10848</v>
      </c>
      <c r="D64" s="17">
        <f>data!X65</f>
        <v>10205</v>
      </c>
      <c r="E64" s="18"/>
      <c r="F64" s="19">
        <f>data!Y65</f>
        <v>6.3008329072110847E-2</v>
      </c>
      <c r="G64" t="b">
        <f>data!Z65</f>
        <v>0</v>
      </c>
    </row>
    <row r="65" spans="2:7" x14ac:dyDescent="0.25">
      <c r="B65" s="3" t="str">
        <f>data!V66</f>
        <v>Adelaide</v>
      </c>
      <c r="C65" s="17">
        <f>data!W66</f>
        <v>1521</v>
      </c>
      <c r="D65" s="17">
        <f>data!X66</f>
        <v>1441</v>
      </c>
      <c r="E65" s="18"/>
      <c r="F65" s="19">
        <f>data!Y66</f>
        <v>5.5517002739249754E-2</v>
      </c>
      <c r="G65" t="b">
        <f>data!Z66</f>
        <v>0</v>
      </c>
    </row>
    <row r="66" spans="2:7" x14ac:dyDescent="0.25">
      <c r="B66" s="3" t="str">
        <f>data!V67</f>
        <v>Vancouver</v>
      </c>
      <c r="C66" s="17">
        <f>data!W67</f>
        <v>1734</v>
      </c>
      <c r="D66" s="17">
        <f>data!X67</f>
        <v>1652</v>
      </c>
      <c r="E66" s="18"/>
      <c r="F66" s="19">
        <f>data!Y67</f>
        <v>4.9636809305178442E-2</v>
      </c>
      <c r="G66" t="b">
        <f>data!Z67</f>
        <v>0</v>
      </c>
    </row>
    <row r="67" spans="2:7" x14ac:dyDescent="0.25">
      <c r="B67" s="3" t="str">
        <f>data!V68</f>
        <v>Dubai</v>
      </c>
      <c r="C67" s="17">
        <f>data!W68</f>
        <v>6088</v>
      </c>
      <c r="D67" s="17">
        <f>data!X68</f>
        <v>5805</v>
      </c>
      <c r="E67" s="18"/>
      <c r="F67" s="19">
        <f>data!Y68</f>
        <v>4.875107666235623E-2</v>
      </c>
      <c r="G67" t="b">
        <f>data!Z68</f>
        <v>0</v>
      </c>
    </row>
    <row r="68" spans="2:7" x14ac:dyDescent="0.25">
      <c r="B68" s="3" t="str">
        <f>data!V69</f>
        <v>Ottawa</v>
      </c>
      <c r="C68" s="17">
        <f>data!W69</f>
        <v>2002</v>
      </c>
      <c r="D68" s="17">
        <f>data!X69</f>
        <v>1919</v>
      </c>
      <c r="E68" s="18"/>
      <c r="F68" s="19">
        <f>data!Y69</f>
        <v>4.3251695499952225E-2</v>
      </c>
      <c r="G68" t="b">
        <f>data!Z69</f>
        <v>0</v>
      </c>
    </row>
    <row r="69" spans="2:7" x14ac:dyDescent="0.25">
      <c r="B69" s="3" t="str">
        <f>data!V70</f>
        <v>Noida</v>
      </c>
      <c r="C69" s="17">
        <f>data!W70</f>
        <v>4600</v>
      </c>
      <c r="D69" s="17">
        <f>data!X70</f>
        <v>4419</v>
      </c>
      <c r="E69" s="18"/>
      <c r="F69" s="19">
        <f>data!Y70</f>
        <v>4.0959492856993185E-2</v>
      </c>
      <c r="G69" t="b">
        <f>data!Z70</f>
        <v>0</v>
      </c>
    </row>
    <row r="70" spans="2:7" x14ac:dyDescent="0.25">
      <c r="B70" s="3" t="str">
        <f>data!V71</f>
        <v>Wellington</v>
      </c>
      <c r="C70" s="17">
        <f>data!W71</f>
        <v>1233</v>
      </c>
      <c r="D70" s="17">
        <f>data!X71</f>
        <v>1186</v>
      </c>
      <c r="E70" s="18"/>
      <c r="F70" s="19">
        <f>data!Y71</f>
        <v>3.9629010516878838E-2</v>
      </c>
      <c r="G70" t="b">
        <f>data!Z71</f>
        <v>0</v>
      </c>
    </row>
    <row r="71" spans="2:7" x14ac:dyDescent="0.25">
      <c r="B71" s="3" t="str">
        <f>data!V72</f>
        <v>Munich</v>
      </c>
      <c r="C71" s="17">
        <f>data!W72</f>
        <v>1200</v>
      </c>
      <c r="D71" s="17">
        <f>data!X72</f>
        <v>1161</v>
      </c>
      <c r="E71" s="18"/>
      <c r="F71" s="19">
        <f>data!Y72</f>
        <v>3.3591736385143678E-2</v>
      </c>
      <c r="G71" t="b">
        <f>data!Z72</f>
        <v>0</v>
      </c>
    </row>
    <row r="72" spans="2:7" x14ac:dyDescent="0.25">
      <c r="B72" s="3" t="str">
        <f>data!V73</f>
        <v>Calgary</v>
      </c>
      <c r="C72" s="17">
        <f>data!W73</f>
        <v>3109</v>
      </c>
      <c r="D72" s="17">
        <f>data!X73</f>
        <v>3010</v>
      </c>
      <c r="E72" s="18"/>
      <c r="F72" s="19">
        <f>data!Y73</f>
        <v>3.2890367059414283E-2</v>
      </c>
      <c r="G72" t="b">
        <f>data!Z73</f>
        <v>0</v>
      </c>
    </row>
    <row r="73" spans="2:7" x14ac:dyDescent="0.25">
      <c r="B73" s="3" t="str">
        <f>data!V74</f>
        <v>Brisbane</v>
      </c>
      <c r="C73" s="17">
        <f>data!W74</f>
        <v>5004</v>
      </c>
      <c r="D73" s="17">
        <f>data!X74</f>
        <v>4874</v>
      </c>
      <c r="E73" s="18"/>
      <c r="F73" s="19">
        <f>data!Y74</f>
        <v>2.6672137537929519E-2</v>
      </c>
      <c r="G73" t="b">
        <f>data!Z74</f>
        <v>0</v>
      </c>
    </row>
    <row r="74" spans="2:7" x14ac:dyDescent="0.25">
      <c r="B74" s="3" t="str">
        <f>data!V75</f>
        <v>Toronto</v>
      </c>
      <c r="C74" s="17">
        <f>data!W75</f>
        <v>8747</v>
      </c>
      <c r="D74" s="17">
        <f>data!X75</f>
        <v>8587</v>
      </c>
      <c r="E74" s="18"/>
      <c r="F74" s="19">
        <f>data!Y75</f>
        <v>1.8632817132934409E-2</v>
      </c>
      <c r="G74" t="b">
        <f>data!Z75</f>
        <v>0</v>
      </c>
    </row>
    <row r="75" spans="2:7" x14ac:dyDescent="0.25">
      <c r="B75" s="3" t="str">
        <f>data!V76</f>
        <v>Jeddah</v>
      </c>
      <c r="C75" s="17">
        <f>data!W76</f>
        <v>1303</v>
      </c>
      <c r="D75" s="17">
        <f>data!X76</f>
        <v>1293</v>
      </c>
      <c r="E75" s="18"/>
      <c r="F75" s="19">
        <f>data!Y76</f>
        <v>7.7339616191409721E-3</v>
      </c>
      <c r="G75" t="b">
        <f>data!Z76</f>
        <v>0</v>
      </c>
    </row>
    <row r="76" spans="2:7" x14ac:dyDescent="0.25">
      <c r="B76" s="3" t="str">
        <f>data!V77</f>
        <v>Bangalore</v>
      </c>
      <c r="C76" s="17">
        <f>data!W77</f>
        <v>23393</v>
      </c>
      <c r="D76" s="17">
        <f>data!X77</f>
        <v>23230</v>
      </c>
      <c r="E76" s="18"/>
      <c r="F76" s="19">
        <f>data!Y77</f>
        <v>7.0167886332708207E-3</v>
      </c>
      <c r="G76" t="b">
        <f>data!Z77</f>
        <v>0</v>
      </c>
    </row>
    <row r="77" spans="2:7" x14ac:dyDescent="0.25">
      <c r="B77" s="3" t="str">
        <f>data!V78</f>
        <v>Ahmedabad</v>
      </c>
      <c r="C77" s="17">
        <f>data!W78</f>
        <v>2036</v>
      </c>
      <c r="D77" s="17">
        <f>data!X78</f>
        <v>2072</v>
      </c>
      <c r="E77" s="18"/>
      <c r="F77" s="19">
        <f>data!Y78</f>
        <v>-1.7374513094244426E-2</v>
      </c>
      <c r="G77" t="b">
        <f>data!Z78</f>
        <v>0</v>
      </c>
    </row>
    <row r="78" spans="2:7" x14ac:dyDescent="0.25">
      <c r="B78" s="3" t="str">
        <f>data!V79</f>
        <v>Washington</v>
      </c>
      <c r="C78" s="17">
        <f>data!W79</f>
        <v>4142</v>
      </c>
      <c r="D78" s="17">
        <f>data!X79</f>
        <v>4271</v>
      </c>
      <c r="E78" s="18"/>
      <c r="F78" s="19">
        <f>data!Y79</f>
        <v>-3.0203698708616389E-2</v>
      </c>
      <c r="G78" t="b">
        <f>data!Z79</f>
        <v>0</v>
      </c>
    </row>
    <row r="79" spans="2:7" x14ac:dyDescent="0.25">
      <c r="B79" s="3" t="str">
        <f>data!V80</f>
        <v>Denver</v>
      </c>
      <c r="C79" s="17">
        <f>data!W80</f>
        <v>1820</v>
      </c>
      <c r="D79" s="17">
        <f>data!X80</f>
        <v>1883</v>
      </c>
      <c r="E79" s="18"/>
      <c r="F79" s="19">
        <f>data!Y80</f>
        <v>-3.3457242251647146E-2</v>
      </c>
      <c r="G79" t="b">
        <f>data!Z80</f>
        <v>0</v>
      </c>
    </row>
    <row r="80" spans="2:7" x14ac:dyDescent="0.25">
      <c r="B80" s="3" t="str">
        <f>data!V81</f>
        <v>Oslo</v>
      </c>
      <c r="C80" s="17">
        <f>data!W81</f>
        <v>1270</v>
      </c>
      <c r="D80" s="17">
        <f>data!X81</f>
        <v>1314</v>
      </c>
      <c r="E80" s="18"/>
      <c r="F80" s="19">
        <f>data!Y81</f>
        <v>-3.3485524623016238E-2</v>
      </c>
      <c r="G80" t="b">
        <f>data!Z81</f>
        <v>0</v>
      </c>
    </row>
    <row r="81" spans="2:7" x14ac:dyDescent="0.25">
      <c r="B81" s="3" t="str">
        <f>data!V82</f>
        <v>Singapore</v>
      </c>
      <c r="C81" s="17">
        <f>data!W82</f>
        <v>10390</v>
      </c>
      <c r="D81" s="17">
        <f>data!X82</f>
        <v>10810</v>
      </c>
      <c r="E81" s="18"/>
      <c r="F81" s="19">
        <f>data!Y82</f>
        <v>-3.8852913740403894E-2</v>
      </c>
      <c r="G81" t="b">
        <f>data!Z82</f>
        <v>0</v>
      </c>
    </row>
    <row r="82" spans="2:7" x14ac:dyDescent="0.25">
      <c r="B82" s="3" t="str">
        <f>data!V83</f>
        <v>Kuala Lumpur</v>
      </c>
      <c r="C82" s="17">
        <f>data!W83</f>
        <v>3448</v>
      </c>
      <c r="D82" s="17">
        <f>data!X83</f>
        <v>3610</v>
      </c>
      <c r="E82" s="18"/>
      <c r="F82" s="19">
        <f>data!Y83</f>
        <v>-4.4875345056437643E-2</v>
      </c>
      <c r="G82" t="b">
        <f>data!Z83</f>
        <v>0</v>
      </c>
    </row>
    <row r="83" spans="2:7" x14ac:dyDescent="0.25">
      <c r="B83" s="3" t="str">
        <f>data!V84</f>
        <v>San Antonio</v>
      </c>
      <c r="C83" s="17">
        <f>data!W84</f>
        <v>1489</v>
      </c>
      <c r="D83" s="17">
        <f>data!X84</f>
        <v>1627</v>
      </c>
      <c r="E83" s="18"/>
      <c r="F83" s="19">
        <f>data!Y84</f>
        <v>-8.4818670400271912E-2</v>
      </c>
      <c r="G83" t="b">
        <f>data!Z84</f>
        <v>0</v>
      </c>
    </row>
    <row r="84" spans="2:7" x14ac:dyDescent="0.25">
      <c r="B84" s="3" t="str">
        <f>data!V85</f>
        <v>Los Angeles</v>
      </c>
      <c r="C84" s="17">
        <f>data!W85</f>
        <v>4982</v>
      </c>
      <c r="D84" s="17">
        <f>data!X85</f>
        <v>5463</v>
      </c>
      <c r="E84" s="18"/>
      <c r="F84" s="19">
        <f>data!Y85</f>
        <v>-8.804685997857753E-2</v>
      </c>
      <c r="G84" t="b">
        <f>data!Z85</f>
        <v>0</v>
      </c>
    </row>
    <row r="85" spans="2:7" x14ac:dyDescent="0.25">
      <c r="B85" s="3" t="str">
        <f>data!V86</f>
        <v>San Jose</v>
      </c>
      <c r="C85" s="17">
        <f>data!W86</f>
        <v>1765</v>
      </c>
      <c r="D85" s="17">
        <f>data!X86</f>
        <v>2030</v>
      </c>
      <c r="E85" s="18"/>
      <c r="F85" s="19">
        <f>data!Y86</f>
        <v>-0.13054185971025778</v>
      </c>
      <c r="G85" t="b">
        <f>data!Z86</f>
        <v>0</v>
      </c>
    </row>
    <row r="86" spans="2:7" x14ac:dyDescent="0.25">
      <c r="B86" s="3" t="str">
        <f>data!V87</f>
        <v>Columbus</v>
      </c>
      <c r="C86" s="17">
        <f>data!W87</f>
        <v>1353</v>
      </c>
      <c r="D86" s="17">
        <f>data!X87</f>
        <v>1568</v>
      </c>
      <c r="E86" s="18"/>
      <c r="F86" s="19">
        <f>data!Y87</f>
        <v>-0.13711732484796468</v>
      </c>
      <c r="G86" t="b">
        <f>data!Z87</f>
        <v>0</v>
      </c>
    </row>
    <row r="87" spans="2:7" x14ac:dyDescent="0.25">
      <c r="B87" s="3" t="str">
        <f>data!V88</f>
        <v>Phoenix</v>
      </c>
      <c r="C87" s="17">
        <f>data!W88</f>
        <v>1796</v>
      </c>
      <c r="D87" s="17">
        <f>data!X88</f>
        <v>2143</v>
      </c>
      <c r="E87" s="18"/>
      <c r="F87" s="19">
        <f>data!Y88</f>
        <v>-0.161922526395612</v>
      </c>
      <c r="G87" t="b">
        <f>data!Z88</f>
        <v>0</v>
      </c>
    </row>
    <row r="88" spans="2:7" x14ac:dyDescent="0.25">
      <c r="B88" s="3" t="str">
        <f>data!V89</f>
        <v>Jakarta</v>
      </c>
      <c r="C88" s="17">
        <f>data!W89</f>
        <v>2845</v>
      </c>
      <c r="D88" s="17">
        <f>data!X89</f>
        <v>3723</v>
      </c>
      <c r="E88" s="18"/>
      <c r="F88" s="19">
        <f>data!Y89</f>
        <v>-0.23583131242570288</v>
      </c>
      <c r="G88" t="b">
        <f>data!Z89</f>
        <v>0</v>
      </c>
    </row>
    <row r="89" spans="2:7" x14ac:dyDescent="0.25">
      <c r="B89" s="3" t="str">
        <f>data!V90</f>
        <v>Makati</v>
      </c>
      <c r="C89" s="17">
        <f>data!W90</f>
        <v>2941</v>
      </c>
      <c r="D89" s="17">
        <f>data!X90</f>
        <v>4650</v>
      </c>
      <c r="E89" s="18"/>
      <c r="F89" s="19">
        <f>data!Y90</f>
        <v>-0.36752687565845776</v>
      </c>
      <c r="G89" t="b">
        <f>data!Z90</f>
        <v>0</v>
      </c>
    </row>
    <row r="90" spans="2:7" x14ac:dyDescent="0.25">
      <c r="B90" s="3" t="str">
        <f>data!V91</f>
        <v>Pune</v>
      </c>
      <c r="C90" s="17">
        <f>data!W91</f>
        <v>2987</v>
      </c>
      <c r="D90" s="17">
        <f>data!X91</f>
        <v>5216</v>
      </c>
      <c r="E90" s="18"/>
      <c r="F90" s="19">
        <f>data!Y91</f>
        <v>-0.42733895152822154</v>
      </c>
      <c r="G90" t="b">
        <f>data!Z91</f>
        <v>0</v>
      </c>
    </row>
    <row r="91" spans="2:7" x14ac:dyDescent="0.25">
      <c r="B91" s="3" t="str">
        <f>data!V92</f>
        <v>Manila</v>
      </c>
      <c r="C91" s="17">
        <f>data!W92</f>
        <v>1247</v>
      </c>
      <c r="D91" s="17">
        <f>data!X92</f>
        <v>3240</v>
      </c>
      <c r="E91" s="18"/>
      <c r="F91" s="19">
        <f>data!Y92</f>
        <v>-0.61512343046324891</v>
      </c>
      <c r="G91" t="b">
        <f>data!Z92</f>
        <v>0</v>
      </c>
    </row>
    <row r="92" spans="2:7" x14ac:dyDescent="0.25">
      <c r="B92" s="3" t="str">
        <f>data!V93</f>
        <v>Granada</v>
      </c>
      <c r="C92" s="17">
        <f>data!W93</f>
        <v>2483</v>
      </c>
      <c r="D92" s="17">
        <f>data!X93</f>
        <v>0</v>
      </c>
      <c r="E92" s="18"/>
      <c r="F92" s="19" t="str">
        <f>data!Y93</f>
        <v/>
      </c>
      <c r="G92" t="b">
        <f>data!Z93</f>
        <v>0</v>
      </c>
    </row>
    <row r="93" spans="2:7" x14ac:dyDescent="0.25">
      <c r="B93" s="3" t="str">
        <f>data!V94</f>
        <v>Tel Aviv</v>
      </c>
      <c r="C93" s="17">
        <f>data!W94</f>
        <v>1977</v>
      </c>
      <c r="D93" s="17">
        <f>data!X94</f>
        <v>0</v>
      </c>
      <c r="E93" s="18"/>
      <c r="F93" s="19" t="str">
        <f>data!Y94</f>
        <v/>
      </c>
      <c r="G93" t="b">
        <f>data!Z94</f>
        <v>0</v>
      </c>
    </row>
    <row r="94" spans="2:7" x14ac:dyDescent="0.25">
      <c r="B94" s="3" t="str">
        <f>data!V95</f>
        <v>Warsaw</v>
      </c>
      <c r="C94" s="17">
        <f>data!W95</f>
        <v>1421</v>
      </c>
      <c r="D94" s="17">
        <f>data!X95</f>
        <v>0</v>
      </c>
      <c r="E94" s="18"/>
      <c r="F94" s="19" t="str">
        <f>data!Y95</f>
        <v/>
      </c>
      <c r="G94" t="b">
        <f>data!Z95</f>
        <v>0</v>
      </c>
    </row>
    <row r="95" spans="2:7" x14ac:dyDescent="0.25">
      <c r="B95" s="3" t="str">
        <f>data!V96</f>
        <v>Brussels</v>
      </c>
      <c r="C95" s="17">
        <f>data!W96</f>
        <v>1398</v>
      </c>
      <c r="D95" s="17">
        <f>data!X96</f>
        <v>0</v>
      </c>
      <c r="E95" s="18"/>
      <c r="F95" s="19" t="str">
        <f>data!Y96</f>
        <v/>
      </c>
      <c r="G95" t="b">
        <f>data!Z96</f>
        <v>0</v>
      </c>
    </row>
    <row r="96" spans="2:7" x14ac:dyDescent="0.25">
      <c r="B96" s="3" t="str">
        <f>data!V97</f>
        <v>Hertfordshire</v>
      </c>
      <c r="C96" s="17">
        <f>data!W97</f>
        <v>1336</v>
      </c>
      <c r="D96" s="17">
        <f>data!X97</f>
        <v>0</v>
      </c>
      <c r="E96" s="18"/>
      <c r="F96" s="19" t="str">
        <f>data!Y97</f>
        <v/>
      </c>
      <c r="G96" t="b">
        <f>data!Z97</f>
        <v>0</v>
      </c>
    </row>
    <row r="97" spans="2:7" x14ac:dyDescent="0.25">
      <c r="B97" s="3" t="str">
        <f>data!V98</f>
        <v>Greece</v>
      </c>
      <c r="C97" s="17">
        <f>data!W98</f>
        <v>1315</v>
      </c>
      <c r="D97" s="17">
        <f>data!X98</f>
        <v>0</v>
      </c>
      <c r="E97" s="18"/>
      <c r="F97" s="19" t="str">
        <f>data!Y98</f>
        <v/>
      </c>
      <c r="G97" t="b">
        <f>data!Z98</f>
        <v>0</v>
      </c>
    </row>
    <row r="98" spans="2:7" x14ac:dyDescent="0.25">
      <c r="B98" s="3" t="str">
        <f>data!V99</f>
        <v>Madrid</v>
      </c>
      <c r="C98" s="17">
        <f>data!W99</f>
        <v>1313</v>
      </c>
      <c r="D98" s="17">
        <f>data!X99</f>
        <v>0</v>
      </c>
      <c r="E98" s="18"/>
      <c r="F98" s="19" t="str">
        <f>data!Y99</f>
        <v/>
      </c>
      <c r="G98" t="b">
        <f>data!Z99</f>
        <v>0</v>
      </c>
    </row>
    <row r="99" spans="2:7" x14ac:dyDescent="0.25">
      <c r="B99" s="3" t="str">
        <f>data!V100</f>
        <v>Nashville</v>
      </c>
      <c r="C99" s="17">
        <f>data!W100</f>
        <v>1296</v>
      </c>
      <c r="D99" s="17">
        <f>data!X100</f>
        <v>0</v>
      </c>
      <c r="E99" s="18"/>
      <c r="F99" s="19" t="str">
        <f>data!Y100</f>
        <v/>
      </c>
      <c r="G99" t="b">
        <f>data!Z100</f>
        <v>0</v>
      </c>
    </row>
    <row r="100" spans="2:7" x14ac:dyDescent="0.25">
      <c r="B100" s="3" t="str">
        <f>data!V101</f>
        <v>Frankfurt</v>
      </c>
      <c r="C100" s="17">
        <f>data!W101</f>
        <v>1177</v>
      </c>
      <c r="D100" s="17">
        <f>data!X101</f>
        <v>0</v>
      </c>
      <c r="E100" s="18"/>
      <c r="F100" s="19" t="str">
        <f>data!Y101</f>
        <v/>
      </c>
      <c r="G100" t="b">
        <f>data!Z101</f>
        <v>0</v>
      </c>
    </row>
    <row r="101" spans="2:7" x14ac:dyDescent="0.25">
      <c r="B101" s="3" t="str">
        <f>data!V102</f>
        <v>Cincinnati</v>
      </c>
      <c r="C101" s="17">
        <f>data!W102</f>
        <v>1176</v>
      </c>
      <c r="D101" s="17">
        <f>data!X102</f>
        <v>0</v>
      </c>
      <c r="E101" s="18"/>
      <c r="F101" s="19" t="str">
        <f>data!Y102</f>
        <v/>
      </c>
      <c r="G101" t="b">
        <f>data!Z102</f>
        <v>0</v>
      </c>
    </row>
    <row r="102" spans="2:7" x14ac:dyDescent="0.25">
      <c r="B102" s="3" t="str">
        <f>data!V103</f>
        <v>Berlin</v>
      </c>
      <c r="C102" s="17">
        <f>data!W103</f>
        <v>1159</v>
      </c>
      <c r="D102" s="17">
        <f>data!X103</f>
        <v>0</v>
      </c>
      <c r="E102" s="18"/>
      <c r="F102" s="19" t="str">
        <f>data!Y103</f>
        <v/>
      </c>
      <c r="G102" t="b">
        <f>data!Z103</f>
        <v>0</v>
      </c>
    </row>
    <row r="103" spans="2:7" x14ac:dyDescent="0.25">
      <c r="B103" s="3" t="str">
        <f>data!V104</f>
        <v>Boardman</v>
      </c>
      <c r="C103" s="17">
        <f>data!W104</f>
        <v>1159</v>
      </c>
      <c r="D103" s="17">
        <f>data!X104</f>
        <v>0</v>
      </c>
      <c r="E103" s="18"/>
      <c r="F103" s="19" t="str">
        <f>data!Y104</f>
        <v/>
      </c>
      <c r="G103" t="b">
        <f>data!Z104</f>
        <v>0</v>
      </c>
    </row>
    <row r="104" spans="2:7" x14ac:dyDescent="0.25">
      <c r="B104" s="3" t="str">
        <f>data!V105</f>
        <v>Arlington</v>
      </c>
      <c r="C104" s="17">
        <f>data!W105</f>
        <v>1158</v>
      </c>
      <c r="D104" s="17">
        <f>data!X105</f>
        <v>0</v>
      </c>
      <c r="E104" s="18"/>
      <c r="F104" s="19" t="str">
        <f>data!Y105</f>
        <v/>
      </c>
      <c r="G104" t="b">
        <f>data!Z105</f>
        <v>0</v>
      </c>
    </row>
    <row r="105" spans="2:7" x14ac:dyDescent="0.25">
      <c r="B105" s="3" t="str">
        <f>data!V106</f>
        <v>Johannesburg</v>
      </c>
      <c r="C105" s="17">
        <f>data!W106</f>
        <v>0</v>
      </c>
      <c r="D105" s="17">
        <f>data!X106</f>
        <v>1753</v>
      </c>
      <c r="E105" s="18"/>
      <c r="F105" s="19" t="str">
        <f>data!Y106</f>
        <v/>
      </c>
      <c r="G105" t="b">
        <f>data!Z106</f>
        <v>0</v>
      </c>
    </row>
    <row r="106" spans="2:7" x14ac:dyDescent="0.25">
      <c r="B106" s="3" t="str">
        <f>data!V107</f>
        <v>Athens</v>
      </c>
      <c r="C106" s="17">
        <f>data!W107</f>
        <v>0</v>
      </c>
      <c r="D106" s="17">
        <f>data!X107</f>
        <v>1513</v>
      </c>
      <c r="E106" s="18"/>
      <c r="F106" s="19" t="str">
        <f>data!Y107</f>
        <v/>
      </c>
      <c r="G106" t="b">
        <f>data!Z107</f>
        <v>0</v>
      </c>
    </row>
    <row r="107" spans="2:7" x14ac:dyDescent="0.25">
      <c r="B107" s="3" t="str">
        <f>data!V108</f>
        <v>Doha</v>
      </c>
      <c r="C107" s="17">
        <f>data!W108</f>
        <v>0</v>
      </c>
      <c r="D107" s="17">
        <f>data!X108</f>
        <v>1481</v>
      </c>
      <c r="E107" s="18"/>
      <c r="F107" s="19" t="str">
        <f>data!Y108</f>
        <v/>
      </c>
      <c r="G107" t="b">
        <f>data!Z108</f>
        <v>0</v>
      </c>
    </row>
    <row r="108" spans="2:7" x14ac:dyDescent="0.25">
      <c r="B108" s="3" t="str">
        <f>data!V109</f>
        <v>Colombo</v>
      </c>
      <c r="C108" s="17">
        <f>data!W109</f>
        <v>0</v>
      </c>
      <c r="D108" s="17">
        <f>data!X109</f>
        <v>1476</v>
      </c>
      <c r="E108" s="18"/>
      <c r="F108" s="19" t="str">
        <f>data!Y109</f>
        <v/>
      </c>
      <c r="G108" t="b">
        <f>data!Z109</f>
        <v>0</v>
      </c>
    </row>
    <row r="109" spans="2:7" x14ac:dyDescent="0.25">
      <c r="B109" s="3" t="str">
        <f>data!V110</f>
        <v>Mandaluyong</v>
      </c>
      <c r="C109" s="17">
        <f>data!W110</f>
        <v>0</v>
      </c>
      <c r="D109" s="17">
        <f>data!X110</f>
        <v>1468</v>
      </c>
      <c r="E109" s="18"/>
      <c r="F109" s="19" t="str">
        <f>data!Y110</f>
        <v/>
      </c>
      <c r="G109" t="b">
        <f>data!Z110</f>
        <v>0</v>
      </c>
    </row>
    <row r="110" spans="2:7" x14ac:dyDescent="0.25">
      <c r="B110" s="3" t="str">
        <f>data!V111</f>
        <v>Glasgow</v>
      </c>
      <c r="C110" s="17">
        <f>data!W111</f>
        <v>0</v>
      </c>
      <c r="D110" s="17">
        <f>data!X111</f>
        <v>1274</v>
      </c>
      <c r="E110" s="18"/>
      <c r="F110" s="19" t="str">
        <f>data!Y111</f>
        <v/>
      </c>
      <c r="G110" t="b">
        <f>data!Z111</f>
        <v>0</v>
      </c>
    </row>
    <row r="111" spans="2:7" x14ac:dyDescent="0.25">
      <c r="B111" s="3" t="str">
        <f>data!V112</f>
        <v>Islamabad</v>
      </c>
      <c r="C111" s="17">
        <f>data!W112</f>
        <v>0</v>
      </c>
      <c r="D111" s="17">
        <f>data!X112</f>
        <v>1265</v>
      </c>
      <c r="E111" s="18"/>
      <c r="F111" s="19" t="str">
        <f>data!Y112</f>
        <v/>
      </c>
      <c r="G111" t="b">
        <f>data!Z112</f>
        <v>0</v>
      </c>
    </row>
    <row r="112" spans="2:7" x14ac:dyDescent="0.25">
      <c r="B112" s="3" t="str">
        <f>data!V113</f>
        <v>Sandy Springs</v>
      </c>
      <c r="C112" s="17">
        <f>data!W113</f>
        <v>0</v>
      </c>
      <c r="D112" s="17">
        <f>data!X113</f>
        <v>1139</v>
      </c>
      <c r="E112" s="18"/>
      <c r="F112" s="19" t="str">
        <f>data!Y113</f>
        <v/>
      </c>
      <c r="G112" t="b">
        <f>data!Z113</f>
        <v>0</v>
      </c>
    </row>
    <row r="113" spans="2:7" x14ac:dyDescent="0.25">
      <c r="B113" s="3" t="str">
        <f>data!V114</f>
        <v>Bristol</v>
      </c>
      <c r="C113" s="17">
        <f>data!W114</f>
        <v>0</v>
      </c>
      <c r="D113" s="17">
        <f>data!X114</f>
        <v>1137</v>
      </c>
      <c r="E113" s="18"/>
      <c r="F113" s="19" t="str">
        <f>data!Y114</f>
        <v/>
      </c>
      <c r="G113" t="b">
        <f>data!Z114</f>
        <v>0</v>
      </c>
    </row>
    <row r="114" spans="2:7" x14ac:dyDescent="0.25">
      <c r="B114" s="3" t="str">
        <f>data!V115</f>
        <v>Birmingham</v>
      </c>
      <c r="C114" s="17">
        <f>data!W115</f>
        <v>0</v>
      </c>
      <c r="D114" s="17">
        <f>data!X115</f>
        <v>1136</v>
      </c>
      <c r="E114" s="18"/>
      <c r="F114" s="19" t="str">
        <f>data!Y115</f>
        <v/>
      </c>
      <c r="G114" t="b">
        <f>data!Z115</f>
        <v>0</v>
      </c>
    </row>
    <row r="115" spans="2:7" x14ac:dyDescent="0.25">
      <c r="B115" s="3" t="str">
        <f>data!V116</f>
        <v>Cairo</v>
      </c>
      <c r="C115" s="17">
        <f>data!W116</f>
        <v>0</v>
      </c>
      <c r="D115" s="17">
        <f>data!X116</f>
        <v>1098</v>
      </c>
      <c r="E115" s="18"/>
      <c r="F115" s="19" t="str">
        <f>data!Y116</f>
        <v/>
      </c>
      <c r="G115" t="b">
        <f>data!Z116</f>
        <v>0</v>
      </c>
    </row>
    <row r="116" spans="2:7" x14ac:dyDescent="0.25">
      <c r="B116" s="3" t="str">
        <f>data!V117</f>
        <v>Nairobi</v>
      </c>
      <c r="C116" s="17">
        <f>data!W117</f>
        <v>0</v>
      </c>
      <c r="D116" s="17">
        <f>data!X117</f>
        <v>1084</v>
      </c>
      <c r="E116" s="18"/>
      <c r="F116" s="19" t="str">
        <f>data!Y117</f>
        <v/>
      </c>
      <c r="G116" t="b">
        <f>data!Z117</f>
        <v>0</v>
      </c>
    </row>
    <row r="117" spans="2:7" x14ac:dyDescent="0.25">
      <c r="B117" s="3" t="str">
        <f>data!V118</f>
        <v>Edinburgh</v>
      </c>
      <c r="C117" s="17">
        <f>data!W118</f>
        <v>0</v>
      </c>
      <c r="D117" s="17">
        <f>data!X118</f>
        <v>1076</v>
      </c>
      <c r="E117" s="18"/>
      <c r="F117" s="19" t="str">
        <f>data!Y118</f>
        <v/>
      </c>
      <c r="G117" t="b">
        <f>data!Z118</f>
        <v>0</v>
      </c>
    </row>
  </sheetData>
  <conditionalFormatting sqref="B5:F117">
    <cfRule type="expression" dxfId="1" priority="1">
      <formula>AND(highlight.option="Nothing",MOD(ROW()-ROW($B$5),2)=0)</formula>
    </cfRule>
    <cfRule type="expression" dxfId="0" priority="2">
      <formula>$G5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Option Button 2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4" name="Option Button 3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3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Option Button 4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Option Button 5">
              <controlPr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List Box 6">
              <controlPr defaultSize="0" autoLine="0" autoPict="0">
                <anchor moveWithCells="1">
                  <from>
                    <xdr:col>8</xdr:col>
                    <xdr:colOff>0</xdr:colOff>
                    <xdr:row>4</xdr:row>
                    <xdr:rowOff>0</xdr:rowOff>
                  </from>
                  <to>
                    <xdr:col>10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List Box 7">
              <controlPr defaultSize="0" autoLine="0" autoPict="0">
                <anchor mov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10</xdr:col>
                    <xdr:colOff>0</xdr:colOff>
                    <xdr:row>12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C667DDFC-1381-4522-BCFD-2C99AED1649E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F5:F117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18"/>
  <sheetViews>
    <sheetView showGridLines="0" workbookViewId="0">
      <selection activeCell="G8" sqref="G8"/>
    </sheetView>
  </sheetViews>
  <sheetFormatPr defaultRowHeight="15" x14ac:dyDescent="0.25"/>
  <cols>
    <col min="1" max="1" width="2.42578125" customWidth="1"/>
    <col min="2" max="2" width="17.28515625" bestFit="1" customWidth="1"/>
    <col min="3" max="3" width="6.5703125" customWidth="1"/>
    <col min="4" max="4" width="8.5703125" customWidth="1"/>
    <col min="5" max="5" width="2.7109375" customWidth="1"/>
    <col min="6" max="6" width="17.28515625" bestFit="1" customWidth="1"/>
    <col min="7" max="7" width="6.5703125" customWidth="1"/>
    <col min="8" max="8" width="8.5703125" customWidth="1"/>
    <col min="9" max="9" width="2.7109375" customWidth="1"/>
    <col min="10" max="10" width="17.28515625" bestFit="1" customWidth="1"/>
    <col min="11" max="12" width="11.7109375" bestFit="1" customWidth="1"/>
    <col min="15" max="15" width="11.28515625" bestFit="1" customWidth="1"/>
    <col min="16" max="16" width="11.28515625" customWidth="1"/>
    <col min="18" max="18" width="10.5703125" bestFit="1" customWidth="1"/>
    <col min="19" max="19" width="2.140625" customWidth="1"/>
    <col min="20" max="20" width="4" bestFit="1" customWidth="1"/>
    <col min="21" max="21" width="6.28515625" bestFit="1" customWidth="1"/>
    <col min="22" max="22" width="17.28515625" bestFit="1" customWidth="1"/>
    <col min="23" max="23" width="11.7109375" bestFit="1" customWidth="1"/>
    <col min="24" max="24" width="13.5703125" bestFit="1" customWidth="1"/>
    <col min="25" max="25" width="12.7109375" bestFit="1" customWidth="1"/>
    <col min="26" max="26" width="10" bestFit="1" customWidth="1"/>
    <col min="28" max="28" width="17.5703125" bestFit="1" customWidth="1"/>
  </cols>
  <sheetData>
    <row r="1" spans="2:28" s="23" customFormat="1" ht="42.75" customHeight="1" x14ac:dyDescent="0.25">
      <c r="B1" s="23" t="s">
        <v>143</v>
      </c>
    </row>
    <row r="3" spans="2:28" x14ac:dyDescent="0.25">
      <c r="J3" s="9"/>
      <c r="K3" s="9"/>
      <c r="L3" s="9"/>
      <c r="M3" s="9"/>
      <c r="N3" s="3" t="s">
        <v>123</v>
      </c>
      <c r="O3" s="3">
        <v>4</v>
      </c>
      <c r="R3" s="2"/>
      <c r="T3" s="2"/>
      <c r="X3" s="3" t="s">
        <v>131</v>
      </c>
      <c r="Y3" s="15">
        <v>1</v>
      </c>
    </row>
    <row r="4" spans="2:28" x14ac:dyDescent="0.25">
      <c r="B4" s="24" t="s">
        <v>113</v>
      </c>
      <c r="C4" s="25"/>
      <c r="D4" s="26"/>
      <c r="F4" s="24" t="s">
        <v>114</v>
      </c>
      <c r="G4" s="25"/>
      <c r="H4" s="26"/>
      <c r="J4" s="10" t="s">
        <v>127</v>
      </c>
      <c r="K4" s="12"/>
      <c r="L4" s="12"/>
      <c r="M4" s="12"/>
      <c r="N4" s="3" t="s">
        <v>124</v>
      </c>
      <c r="O4" s="3">
        <v>2</v>
      </c>
      <c r="P4" s="3">
        <f>IF(O4=1,1,0)</f>
        <v>0</v>
      </c>
      <c r="R4" s="2"/>
      <c r="T4" s="16" t="s">
        <v>139</v>
      </c>
      <c r="U4" s="12"/>
      <c r="V4" s="12"/>
      <c r="W4" s="11"/>
      <c r="X4" s="3"/>
      <c r="Y4" s="15" t="str">
        <f>INDEX(h.options,Y3)</f>
        <v>Nothing</v>
      </c>
    </row>
    <row r="5" spans="2:28" x14ac:dyDescent="0.25">
      <c r="B5" t="s">
        <v>0</v>
      </c>
      <c r="C5" s="27" t="s">
        <v>116</v>
      </c>
      <c r="D5" s="27" t="s">
        <v>129</v>
      </c>
      <c r="F5" t="s">
        <v>0</v>
      </c>
      <c r="G5" s="27" t="s">
        <v>116</v>
      </c>
      <c r="H5" s="27" t="s">
        <v>129</v>
      </c>
      <c r="J5" s="8" t="s">
        <v>0</v>
      </c>
      <c r="K5" s="8" t="s">
        <v>117</v>
      </c>
      <c r="L5" s="8" t="s">
        <v>118</v>
      </c>
      <c r="M5" s="8" t="s">
        <v>120</v>
      </c>
      <c r="N5" s="7" t="s">
        <v>119</v>
      </c>
      <c r="O5" s="7" t="s">
        <v>121</v>
      </c>
      <c r="P5" s="7" t="s">
        <v>126</v>
      </c>
      <c r="Q5" s="7" t="s">
        <v>122</v>
      </c>
      <c r="R5" s="7" t="s">
        <v>125</v>
      </c>
      <c r="T5" s="13" t="s">
        <v>128</v>
      </c>
      <c r="U5" s="7" t="s">
        <v>138</v>
      </c>
      <c r="V5" s="7" t="str">
        <f>J5</f>
        <v>City</v>
      </c>
      <c r="W5" s="7" t="str">
        <f>K5</f>
        <v>Visits (2014)</v>
      </c>
      <c r="X5" s="7" t="str">
        <f>L5</f>
        <v>Visits (2013)</v>
      </c>
      <c r="Y5" s="7" t="str">
        <f>M5</f>
        <v>% Change</v>
      </c>
      <c r="Z5" s="7" t="s">
        <v>130</v>
      </c>
      <c r="AB5" s="7" t="s">
        <v>132</v>
      </c>
    </row>
    <row r="6" spans="2:28" x14ac:dyDescent="0.25">
      <c r="B6" t="s">
        <v>1</v>
      </c>
      <c r="C6" s="1">
        <v>33177</v>
      </c>
      <c r="D6" s="1">
        <f>cities.2014[[#This Row],[Visits]]+(0.000001)*ROW()</f>
        <v>33177.000006000002</v>
      </c>
      <c r="F6" t="s">
        <v>1</v>
      </c>
      <c r="G6" s="1">
        <v>29343</v>
      </c>
      <c r="H6" s="1">
        <f>cities.2013[[#This Row],[Visits]]+(0.000001)*ROW()</f>
        <v>29343.000005999998</v>
      </c>
      <c r="J6" s="3" t="s">
        <v>1</v>
      </c>
      <c r="K6" s="3">
        <f>SUMIFS(cities.2014[d Visits],cities.2014[City],J6)</f>
        <v>33177.000006000002</v>
      </c>
      <c r="L6" s="3">
        <f>SUMIFS(cities.2013[d Visits],cities.2013[City],J6)</f>
        <v>29343.000005999998</v>
      </c>
      <c r="M6" s="4">
        <f>IF(K6*L6=0,"",K6/L6-1)</f>
        <v>0.13066148652884957</v>
      </c>
      <c r="N6" s="5" t="str">
        <f>IF(K6=0,"Out",IF(L6=0,"In",IF(K6&gt;L6,"Up",IF(L6&gt;K6,"Down","No change"))))</f>
        <v>Up</v>
      </c>
      <c r="O6" s="3">
        <f>INDEX(J6:M6,$O$3)</f>
        <v>0.13066148652884957</v>
      </c>
      <c r="P6" s="3">
        <f>IF(AND(O6=0,$O$3&lt;&gt;4),"",O6)</f>
        <v>0.13066148652884957</v>
      </c>
      <c r="Q6" s="3">
        <f>IF(OR(P6=0,P6=""),0,IFERROR(RANK(P6,$P$6:$P$118,$P$4),COUNTIF($P$6:$P$118,IF($P$4=1,"&lt;","&gt;")&amp;P6)))</f>
        <v>40</v>
      </c>
      <c r="R6" s="6">
        <f>Q6+(Q6=0)*(MAX($Q$6:$Q$118)+COUNTIF($Q$6:Q6,0))</f>
        <v>40</v>
      </c>
      <c r="T6" s="14">
        <v>1</v>
      </c>
      <c r="U6" s="15">
        <f>MATCH($T6,$R$6:$R$118,0)</f>
        <v>26</v>
      </c>
      <c r="V6" s="3" t="str">
        <f>INDEX(J$6:J$118,$U6)</f>
        <v>Quezon City</v>
      </c>
      <c r="W6" s="3">
        <f>INT(INDEX(K$6:K$118,$U6))</f>
        <v>3801</v>
      </c>
      <c r="X6" s="3">
        <f>INT(INDEX(L$6:L$118,$U6))</f>
        <v>1084</v>
      </c>
      <c r="Y6" s="3">
        <f>INDEX(M$6:M$118,$U6)</f>
        <v>2.5064572632300361</v>
      </c>
      <c r="Z6" s="3" t="b">
        <f>INDEX(N$6:N$118,$U6)=$Y$4</f>
        <v>0</v>
      </c>
      <c r="AB6" s="3" t="s">
        <v>141</v>
      </c>
    </row>
    <row r="7" spans="2:28" x14ac:dyDescent="0.25">
      <c r="B7" t="s">
        <v>2</v>
      </c>
      <c r="C7" s="1">
        <v>23393</v>
      </c>
      <c r="D7" s="1">
        <f>cities.2014[[#This Row],[Visits]]+(0.000001)*ROW()</f>
        <v>23393.000006999999</v>
      </c>
      <c r="F7" t="s">
        <v>2</v>
      </c>
      <c r="G7" s="1">
        <v>23230</v>
      </c>
      <c r="H7" s="1">
        <f>cities.2013[[#This Row],[Visits]]+(0.000001)*ROW()</f>
        <v>23230.000006999999</v>
      </c>
      <c r="J7" s="3" t="s">
        <v>2</v>
      </c>
      <c r="K7" s="3">
        <f>SUMIFS(cities.2014[d Visits],cities.2014[City],J7)</f>
        <v>23393.000006999999</v>
      </c>
      <c r="L7" s="3">
        <f>SUMIFS(cities.2013[d Visits],cities.2013[City],J7)</f>
        <v>23230.000006999999</v>
      </c>
      <c r="M7" s="4">
        <f>IF(K7*L7=0,"",K7/L7-1)</f>
        <v>7.0167886332708207E-3</v>
      </c>
      <c r="N7" s="5" t="str">
        <f>IF(K7=0,"Out",IF(L7=0,"In",IF(K7&gt;L7,"Up",IF(L7&gt;K7,"Down","No change"))))</f>
        <v>Up</v>
      </c>
      <c r="O7" s="3">
        <f t="shared" ref="O7:O70" si="0">INDEX(J7:M7,$O$3)</f>
        <v>7.0167886332708207E-3</v>
      </c>
      <c r="P7" s="3">
        <f t="shared" ref="P7:P70" si="1">IF(AND(O7=0,$O$3&lt;&gt;4),"",O7)</f>
        <v>7.0167886332708207E-3</v>
      </c>
      <c r="Q7" s="3">
        <f t="shared" ref="Q7:Q70" si="2">IF(OR(P7=0,P7=""),0,IFERROR(RANK(P7,$P$6:$P$118,$P$4),COUNTIF($P$6:$P$118,IF($P$4=1,"&lt;","&gt;")&amp;P7)))</f>
        <v>72</v>
      </c>
      <c r="R7" s="6">
        <f>Q7+(Q7=0)*(MAX($Q$6:$Q$118)+COUNTIF($Q$6:Q7,0))</f>
        <v>72</v>
      </c>
      <c r="T7" s="14">
        <v>2</v>
      </c>
      <c r="U7" s="15">
        <f t="shared" ref="U7:U70" si="3">MATCH($T7,$R$6:$R$118,0)</f>
        <v>33</v>
      </c>
      <c r="V7" s="3" t="str">
        <f t="shared" ref="V7:V70" si="4">INDEX(J$6:J$118,$U7)</f>
        <v>Moscow</v>
      </c>
      <c r="W7" s="3">
        <f t="shared" ref="W7:W70" si="5">INT(INDEX(K$6:K$118,$U7))</f>
        <v>3264</v>
      </c>
      <c r="X7" s="3">
        <f t="shared" ref="X7:X70" si="6">INT(INDEX(L$6:L$118,$U7))</f>
        <v>1151</v>
      </c>
      <c r="Y7" s="3">
        <f t="shared" ref="Y7:Y70" si="7">INDEX(M$6:M$118,$U7)</f>
        <v>1.8357947647880857</v>
      </c>
      <c r="Z7" s="3" t="b">
        <f t="shared" ref="Z7:Z70" si="8">INDEX(N$6:N$118,$U7)=$Y$4</f>
        <v>0</v>
      </c>
      <c r="AB7" s="3" t="s">
        <v>133</v>
      </c>
    </row>
    <row r="8" spans="2:28" x14ac:dyDescent="0.25">
      <c r="B8" t="s">
        <v>3</v>
      </c>
      <c r="C8" s="1">
        <v>21839</v>
      </c>
      <c r="D8" s="1">
        <f>cities.2014[[#This Row],[Visits]]+(0.000001)*ROW()</f>
        <v>21839.000007999999</v>
      </c>
      <c r="F8" t="s">
        <v>3</v>
      </c>
      <c r="G8" s="1">
        <v>17407</v>
      </c>
      <c r="H8" s="1">
        <f>cities.2013[[#This Row],[Visits]]+(0.000001)*ROW()</f>
        <v>17407.000007999999</v>
      </c>
      <c r="J8" s="3" t="s">
        <v>3</v>
      </c>
      <c r="K8" s="3">
        <f>SUMIFS(cities.2014[d Visits],cities.2014[City],J8)</f>
        <v>21839.000007999999</v>
      </c>
      <c r="L8" s="3">
        <f>SUMIFS(cities.2013[d Visits],cities.2013[City],J8)</f>
        <v>17407.000007999999</v>
      </c>
      <c r="M8" s="4">
        <f>IF(K8*L8=0,"",K8/L8-1)</f>
        <v>0.25461021416459584</v>
      </c>
      <c r="N8" s="5" t="str">
        <f>IF(K8=0,"Out",IF(L8=0,"In",IF(K8&gt;L8,"Up",IF(L8&gt;K8,"Down","No change"))))</f>
        <v>Up</v>
      </c>
      <c r="O8" s="3">
        <f t="shared" si="0"/>
        <v>0.25461021416459584</v>
      </c>
      <c r="P8" s="3">
        <f t="shared" si="1"/>
        <v>0.25461021416459584</v>
      </c>
      <c r="Q8" s="3">
        <f t="shared" si="2"/>
        <v>23</v>
      </c>
      <c r="R8" s="6">
        <f>Q8+(Q8=0)*(MAX($Q$6:$Q$118)+COUNTIF($Q$6:Q8,0))</f>
        <v>23</v>
      </c>
      <c r="T8" s="14">
        <v>3</v>
      </c>
      <c r="U8" s="15">
        <f t="shared" si="3"/>
        <v>48</v>
      </c>
      <c r="V8" s="3" t="str">
        <f t="shared" si="4"/>
        <v>Sandton</v>
      </c>
      <c r="W8" s="3">
        <f t="shared" si="5"/>
        <v>2356</v>
      </c>
      <c r="X8" s="3">
        <f t="shared" si="6"/>
        <v>1067</v>
      </c>
      <c r="Y8" s="3">
        <f t="shared" si="7"/>
        <v>1.2080598157092592</v>
      </c>
      <c r="Z8" s="3" t="b">
        <f t="shared" si="8"/>
        <v>0</v>
      </c>
      <c r="AB8" s="3" t="s">
        <v>134</v>
      </c>
    </row>
    <row r="9" spans="2:28" x14ac:dyDescent="0.25">
      <c r="B9" t="s">
        <v>4</v>
      </c>
      <c r="C9" s="1">
        <v>14290</v>
      </c>
      <c r="D9" s="1">
        <f>cities.2014[[#This Row],[Visits]]+(0.000001)*ROW()</f>
        <v>14290.000008999999</v>
      </c>
      <c r="F9" t="s">
        <v>4</v>
      </c>
      <c r="G9" s="1">
        <v>12398</v>
      </c>
      <c r="H9" s="1">
        <f>cities.2013[[#This Row],[Visits]]+(0.000001)*ROW()</f>
        <v>12398.000008999999</v>
      </c>
      <c r="J9" s="3" t="s">
        <v>4</v>
      </c>
      <c r="K9" s="3">
        <f>SUMIFS(cities.2014[d Visits],cities.2014[City],J9)</f>
        <v>14290.000008999999</v>
      </c>
      <c r="L9" s="3">
        <f>SUMIFS(cities.2013[d Visits],cities.2013[City],J9)</f>
        <v>12398.000008999999</v>
      </c>
      <c r="M9" s="4">
        <f>IF(K9*L9=0,"",K9/L9-1)</f>
        <v>0.1526052588019482</v>
      </c>
      <c r="N9" s="5" t="str">
        <f>IF(K9=0,"Out",IF(L9=0,"In",IF(K9&gt;L9,"Up",IF(L9&gt;K9,"Down","No change"))))</f>
        <v>Up</v>
      </c>
      <c r="O9" s="3">
        <f t="shared" si="0"/>
        <v>0.1526052588019482</v>
      </c>
      <c r="P9" s="3">
        <f t="shared" si="1"/>
        <v>0.1526052588019482</v>
      </c>
      <c r="Q9" s="3">
        <f t="shared" si="2"/>
        <v>36</v>
      </c>
      <c r="R9" s="6">
        <f>Q9+(Q9=0)*(MAX($Q$6:$Q$118)+COUNTIF($Q$6:Q9,0))</f>
        <v>36</v>
      </c>
      <c r="T9" s="14">
        <v>4</v>
      </c>
      <c r="U9" s="15">
        <f t="shared" si="3"/>
        <v>56</v>
      </c>
      <c r="V9" s="3" t="str">
        <f t="shared" si="4"/>
        <v>Canberra</v>
      </c>
      <c r="W9" s="3">
        <f t="shared" si="5"/>
        <v>1995</v>
      </c>
      <c r="X9" s="3">
        <f t="shared" si="6"/>
        <v>1134</v>
      </c>
      <c r="Y9" s="3">
        <f t="shared" si="7"/>
        <v>0.75925916101640412</v>
      </c>
      <c r="Z9" s="3" t="b">
        <f t="shared" si="8"/>
        <v>0</v>
      </c>
      <c r="AB9" s="3" t="s">
        <v>137</v>
      </c>
    </row>
    <row r="10" spans="2:28" x14ac:dyDescent="0.25">
      <c r="B10" t="s">
        <v>5</v>
      </c>
      <c r="C10" s="1">
        <v>12832</v>
      </c>
      <c r="D10" s="1">
        <f>cities.2014[[#This Row],[Visits]]+(0.000001)*ROW()</f>
        <v>12832.00001</v>
      </c>
      <c r="F10" t="s">
        <v>6</v>
      </c>
      <c r="G10" s="1">
        <v>11739</v>
      </c>
      <c r="H10" s="1">
        <f>cities.2013[[#This Row],[Visits]]+(0.000001)*ROW()</f>
        <v>11739.00001</v>
      </c>
      <c r="J10" s="3" t="s">
        <v>5</v>
      </c>
      <c r="K10" s="3">
        <f>SUMIFS(cities.2014[d Visits],cities.2014[City],J10)</f>
        <v>12832.00001</v>
      </c>
      <c r="L10" s="3">
        <f>SUMIFS(cities.2013[d Visits],cities.2013[City],J10)</f>
        <v>11527.000011</v>
      </c>
      <c r="M10" s="4">
        <f>IF(K10*L10=0,"",K10/L10-1)</f>
        <v>0.11321245751320053</v>
      </c>
      <c r="N10" s="5" t="str">
        <f>IF(K10=0,"Out",IF(L10=0,"In",IF(K10&gt;L10,"Up",IF(L10&gt;K10,"Down","No change"))))</f>
        <v>Up</v>
      </c>
      <c r="O10" s="3">
        <f t="shared" si="0"/>
        <v>0.11321245751320053</v>
      </c>
      <c r="P10" s="3">
        <f t="shared" si="1"/>
        <v>0.11321245751320053</v>
      </c>
      <c r="Q10" s="3">
        <f t="shared" si="2"/>
        <v>48</v>
      </c>
      <c r="R10" s="6">
        <f>Q10+(Q10=0)*(MAX($Q$6:$Q$118)+COUNTIF($Q$6:Q10,0))</f>
        <v>48</v>
      </c>
      <c r="T10" s="14">
        <v>5</v>
      </c>
      <c r="U10" s="15">
        <f t="shared" si="3"/>
        <v>60</v>
      </c>
      <c r="V10" s="3" t="str">
        <f t="shared" si="4"/>
        <v>Petaling Jaya</v>
      </c>
      <c r="W10" s="3">
        <f t="shared" si="5"/>
        <v>1853</v>
      </c>
      <c r="X10" s="3">
        <f t="shared" si="6"/>
        <v>1152</v>
      </c>
      <c r="Y10" s="3">
        <f t="shared" si="7"/>
        <v>0.60850687241090951</v>
      </c>
      <c r="Z10" s="3" t="b">
        <f t="shared" si="8"/>
        <v>0</v>
      </c>
      <c r="AB10" s="3" t="s">
        <v>135</v>
      </c>
    </row>
    <row r="11" spans="2:28" x14ac:dyDescent="0.25">
      <c r="B11" t="s">
        <v>6</v>
      </c>
      <c r="C11" s="1">
        <v>12659</v>
      </c>
      <c r="D11" s="1">
        <f>cities.2014[[#This Row],[Visits]]+(0.000001)*ROW()</f>
        <v>12659.000011</v>
      </c>
      <c r="F11" t="s">
        <v>5</v>
      </c>
      <c r="G11" s="1">
        <v>11527</v>
      </c>
      <c r="H11" s="1">
        <f>cities.2013[[#This Row],[Visits]]+(0.000001)*ROW()</f>
        <v>11527.000011</v>
      </c>
      <c r="J11" s="3" t="s">
        <v>6</v>
      </c>
      <c r="K11" s="3">
        <f>SUMIFS(cities.2014[d Visits],cities.2014[City],J11)</f>
        <v>12659.000011</v>
      </c>
      <c r="L11" s="3">
        <f>SUMIFS(cities.2013[d Visits],cities.2013[City],J11)</f>
        <v>11739.00001</v>
      </c>
      <c r="M11" s="4">
        <f>IF(K11*L11=0,"",K11/L11-1)</f>
        <v>7.8371241180363649E-2</v>
      </c>
      <c r="N11" s="5" t="str">
        <f>IF(K11=0,"Out",IF(L11=0,"In",IF(K11&gt;L11,"Up",IF(L11&gt;K11,"Down","No change"))))</f>
        <v>Up</v>
      </c>
      <c r="O11" s="3">
        <f t="shared" si="0"/>
        <v>7.8371241180363649E-2</v>
      </c>
      <c r="P11" s="3">
        <f t="shared" si="1"/>
        <v>7.8371241180363649E-2</v>
      </c>
      <c r="Q11" s="3">
        <f t="shared" si="2"/>
        <v>55</v>
      </c>
      <c r="R11" s="6">
        <f>Q11+(Q11=0)*(MAX($Q$6:$Q$118)+COUNTIF($Q$6:Q11,0))</f>
        <v>55</v>
      </c>
      <c r="T11" s="14">
        <v>6</v>
      </c>
      <c r="U11" s="15">
        <f t="shared" si="3"/>
        <v>17</v>
      </c>
      <c r="V11" s="3" t="str">
        <f t="shared" si="4"/>
        <v>Pimpri Chinchwad</v>
      </c>
      <c r="W11" s="3">
        <f t="shared" si="5"/>
        <v>5278</v>
      </c>
      <c r="X11" s="3">
        <f t="shared" si="6"/>
        <v>3505</v>
      </c>
      <c r="Y11" s="3">
        <f t="shared" si="7"/>
        <v>0.50584878040476111</v>
      </c>
      <c r="Z11" s="3" t="b">
        <f t="shared" si="8"/>
        <v>0</v>
      </c>
      <c r="AB11" s="3" t="s">
        <v>136</v>
      </c>
    </row>
    <row r="12" spans="2:28" x14ac:dyDescent="0.25">
      <c r="B12" t="s">
        <v>7</v>
      </c>
      <c r="C12" s="1">
        <v>10848</v>
      </c>
      <c r="D12" s="1">
        <f>cities.2014[[#This Row],[Visits]]+(0.000001)*ROW()</f>
        <v>10848.000012</v>
      </c>
      <c r="F12" t="s">
        <v>9</v>
      </c>
      <c r="G12" s="1">
        <v>10810</v>
      </c>
      <c r="H12" s="1">
        <f>cities.2013[[#This Row],[Visits]]+(0.000001)*ROW()</f>
        <v>10810.000012</v>
      </c>
      <c r="J12" s="3" t="s">
        <v>7</v>
      </c>
      <c r="K12" s="3">
        <f>SUMIFS(cities.2014[d Visits],cities.2014[City],J12)</f>
        <v>10848.000012</v>
      </c>
      <c r="L12" s="3">
        <f>SUMIFS(cities.2013[d Visits],cities.2013[City],J12)</f>
        <v>10205.000013000001</v>
      </c>
      <c r="M12" s="4">
        <f>IF(K12*L12=0,"",K12/L12-1)</f>
        <v>6.3008329072110847E-2</v>
      </c>
      <c r="N12" s="5" t="str">
        <f>IF(K12=0,"Out",IF(L12=0,"In",IF(K12&gt;L12,"Up",IF(L12&gt;K12,"Down","No change"))))</f>
        <v>Up</v>
      </c>
      <c r="O12" s="3">
        <f t="shared" si="0"/>
        <v>6.3008329072110847E-2</v>
      </c>
      <c r="P12" s="3">
        <f t="shared" si="1"/>
        <v>6.3008329072110847E-2</v>
      </c>
      <c r="Q12" s="3">
        <f t="shared" si="2"/>
        <v>60</v>
      </c>
      <c r="R12" s="6">
        <f>Q12+(Q12=0)*(MAX($Q$6:$Q$118)+COUNTIF($Q$6:Q12,0))</f>
        <v>60</v>
      </c>
      <c r="T12" s="14">
        <v>7</v>
      </c>
      <c r="U12" s="15">
        <f t="shared" si="3"/>
        <v>49</v>
      </c>
      <c r="V12" s="3" t="str">
        <f t="shared" si="4"/>
        <v>Stockholm</v>
      </c>
      <c r="W12" s="3">
        <f t="shared" si="5"/>
        <v>2225</v>
      </c>
      <c r="X12" s="3">
        <f t="shared" si="6"/>
        <v>1486</v>
      </c>
      <c r="Y12" s="3">
        <f t="shared" si="7"/>
        <v>0.49730817878893152</v>
      </c>
      <c r="Z12" s="3" t="b">
        <f t="shared" si="8"/>
        <v>0</v>
      </c>
    </row>
    <row r="13" spans="2:28" x14ac:dyDescent="0.25">
      <c r="B13" t="s">
        <v>8</v>
      </c>
      <c r="C13" s="1">
        <v>10773</v>
      </c>
      <c r="D13" s="1">
        <f>cities.2014[[#This Row],[Visits]]+(0.000001)*ROW()</f>
        <v>10773.000013000001</v>
      </c>
      <c r="F13" t="s">
        <v>7</v>
      </c>
      <c r="G13" s="1">
        <v>10205</v>
      </c>
      <c r="H13" s="1">
        <f>cities.2013[[#This Row],[Visits]]+(0.000001)*ROW()</f>
        <v>10205.000013000001</v>
      </c>
      <c r="J13" s="3" t="s">
        <v>8</v>
      </c>
      <c r="K13" s="3">
        <f>SUMIFS(cities.2014[d Visits],cities.2014[City],J13)</f>
        <v>10773.000013000001</v>
      </c>
      <c r="L13" s="3">
        <f>SUMIFS(cities.2013[d Visits],cities.2013[City],J13)</f>
        <v>10129.000013999999</v>
      </c>
      <c r="M13" s="4">
        <f>IF(K13*L13=0,"",K13/L13-1)</f>
        <v>6.3579820131294706E-2</v>
      </c>
      <c r="N13" s="5" t="str">
        <f>IF(K13=0,"Out",IF(L13=0,"In",IF(K13&gt;L13,"Up",IF(L13&gt;K13,"Down","No change"))))</f>
        <v>Up</v>
      </c>
      <c r="O13" s="3">
        <f t="shared" si="0"/>
        <v>6.3579820131294706E-2</v>
      </c>
      <c r="P13" s="3">
        <f t="shared" si="1"/>
        <v>6.3579820131294706E-2</v>
      </c>
      <c r="Q13" s="3">
        <f t="shared" si="2"/>
        <v>59</v>
      </c>
      <c r="R13" s="6">
        <f>Q13+(Q13=0)*(MAX($Q$6:$Q$118)+COUNTIF($Q$6:Q13,0))</f>
        <v>59</v>
      </c>
      <c r="T13" s="14">
        <v>8</v>
      </c>
      <c r="U13" s="15">
        <f t="shared" si="3"/>
        <v>54</v>
      </c>
      <c r="V13" s="3" t="str">
        <f t="shared" si="4"/>
        <v>Lahore</v>
      </c>
      <c r="W13" s="3">
        <f t="shared" si="5"/>
        <v>2005</v>
      </c>
      <c r="X13" s="3">
        <f t="shared" si="6"/>
        <v>1347</v>
      </c>
      <c r="Y13" s="3">
        <f t="shared" si="7"/>
        <v>0.4884929093181325</v>
      </c>
      <c r="Z13" s="3" t="b">
        <f t="shared" si="8"/>
        <v>0</v>
      </c>
      <c r="AB13" s="7" t="s">
        <v>140</v>
      </c>
    </row>
    <row r="14" spans="2:28" x14ac:dyDescent="0.25">
      <c r="B14" t="s">
        <v>9</v>
      </c>
      <c r="C14" s="1">
        <v>10390</v>
      </c>
      <c r="D14" s="1">
        <f>cities.2014[[#This Row],[Visits]]+(0.000001)*ROW()</f>
        <v>10390.000013999999</v>
      </c>
      <c r="F14" t="s">
        <v>8</v>
      </c>
      <c r="G14" s="1">
        <v>10129</v>
      </c>
      <c r="H14" s="1">
        <f>cities.2013[[#This Row],[Visits]]+(0.000001)*ROW()</f>
        <v>10129.000013999999</v>
      </c>
      <c r="J14" s="3" t="s">
        <v>9</v>
      </c>
      <c r="K14" s="3">
        <f>SUMIFS(cities.2014[d Visits],cities.2014[City],J14)</f>
        <v>10390.000013999999</v>
      </c>
      <c r="L14" s="3">
        <f>SUMIFS(cities.2013[d Visits],cities.2013[City],J14)</f>
        <v>10810.000012</v>
      </c>
      <c r="M14" s="4">
        <f>IF(K14*L14=0,"",K14/L14-1)</f>
        <v>-3.8852913740403894E-2</v>
      </c>
      <c r="N14" s="5" t="str">
        <f>IF(K14=0,"Out",IF(L14=0,"In",IF(K14&gt;L14,"Up",IF(L14&gt;K14,"Down","No change"))))</f>
        <v>Down</v>
      </c>
      <c r="O14" s="3">
        <f t="shared" si="0"/>
        <v>-3.8852913740403894E-2</v>
      </c>
      <c r="P14" s="3">
        <f t="shared" si="1"/>
        <v>-3.8852913740403894E-2</v>
      </c>
      <c r="Q14" s="3">
        <f t="shared" si="2"/>
        <v>77</v>
      </c>
      <c r="R14" s="6">
        <f>Q14+(Q14=0)*(MAX($Q$6:$Q$118)+COUNTIF($Q$6:Q14,0))</f>
        <v>77</v>
      </c>
      <c r="T14" s="14">
        <v>9</v>
      </c>
      <c r="U14" s="15">
        <f t="shared" si="3"/>
        <v>23</v>
      </c>
      <c r="V14" s="3" t="str">
        <f t="shared" si="4"/>
        <v>Boston</v>
      </c>
      <c r="W14" s="3">
        <f t="shared" si="5"/>
        <v>4369</v>
      </c>
      <c r="X14" s="3">
        <f t="shared" si="6"/>
        <v>2958</v>
      </c>
      <c r="Y14" s="3">
        <f t="shared" si="7"/>
        <v>0.47701148524360226</v>
      </c>
      <c r="Z14" s="3" t="b">
        <f t="shared" si="8"/>
        <v>0</v>
      </c>
      <c r="AB14" s="3" t="str">
        <f>IF($O$3=1,"A-Z","Smallest -&gt; Largest")</f>
        <v>Smallest -&gt; Largest</v>
      </c>
    </row>
    <row r="15" spans="2:28" x14ac:dyDescent="0.25">
      <c r="B15" t="s">
        <v>10</v>
      </c>
      <c r="C15" s="1">
        <v>9065</v>
      </c>
      <c r="D15" s="1">
        <f>cities.2014[[#This Row],[Visits]]+(0.000001)*ROW()</f>
        <v>9065.0000149999996</v>
      </c>
      <c r="F15" t="s">
        <v>11</v>
      </c>
      <c r="G15" s="1">
        <v>8587</v>
      </c>
      <c r="H15" s="1">
        <f>cities.2013[[#This Row],[Visits]]+(0.000001)*ROW()</f>
        <v>8587.0000149999996</v>
      </c>
      <c r="J15" s="3" t="s">
        <v>10</v>
      </c>
      <c r="K15" s="3">
        <f>SUMIFS(cities.2014[d Visits],cities.2014[City],J15)</f>
        <v>9065.0000149999996</v>
      </c>
      <c r="L15" s="3">
        <f>SUMIFS(cities.2013[d Visits],cities.2013[City],J15)</f>
        <v>8059.000016</v>
      </c>
      <c r="M15" s="4">
        <f>IF(K15*L15=0,"",K15/L15-1)</f>
        <v>0.12482938292626011</v>
      </c>
      <c r="N15" s="5" t="str">
        <f>IF(K15=0,"Out",IF(L15=0,"In",IF(K15&gt;L15,"Up",IF(L15&gt;K15,"Down","No change"))))</f>
        <v>Up</v>
      </c>
      <c r="O15" s="3">
        <f t="shared" si="0"/>
        <v>0.12482938292626011</v>
      </c>
      <c r="P15" s="3">
        <f t="shared" si="1"/>
        <v>0.12482938292626011</v>
      </c>
      <c r="Q15" s="3">
        <f t="shared" si="2"/>
        <v>43</v>
      </c>
      <c r="R15" s="6">
        <f>Q15+(Q15=0)*(MAX($Q$6:$Q$118)+COUNTIF($Q$6:Q15,0))</f>
        <v>43</v>
      </c>
      <c r="T15" s="14">
        <v>10</v>
      </c>
      <c r="U15" s="15">
        <f t="shared" si="3"/>
        <v>20</v>
      </c>
      <c r="V15" s="3" t="str">
        <f t="shared" si="4"/>
        <v>San Francisco</v>
      </c>
      <c r="W15" s="3">
        <f t="shared" si="5"/>
        <v>4761</v>
      </c>
      <c r="X15" s="3">
        <f t="shared" si="6"/>
        <v>3241</v>
      </c>
      <c r="Y15" s="3">
        <f t="shared" si="7"/>
        <v>0.46899104535399161</v>
      </c>
      <c r="Z15" s="3" t="b">
        <f t="shared" si="8"/>
        <v>0</v>
      </c>
      <c r="AB15" s="3" t="str">
        <f>IF($O$3=1,"Z-A","Largest -&gt; Smallest")</f>
        <v>Largest -&gt; Smallest</v>
      </c>
    </row>
    <row r="16" spans="2:28" x14ac:dyDescent="0.25">
      <c r="B16" t="s">
        <v>11</v>
      </c>
      <c r="C16" s="1">
        <v>8747</v>
      </c>
      <c r="D16" s="1">
        <f>cities.2014[[#This Row],[Visits]]+(0.000001)*ROW()</f>
        <v>8747.000016</v>
      </c>
      <c r="F16" t="s">
        <v>10</v>
      </c>
      <c r="G16" s="1">
        <v>8059</v>
      </c>
      <c r="H16" s="1">
        <f>cities.2013[[#This Row],[Visits]]+(0.000001)*ROW()</f>
        <v>8059.000016</v>
      </c>
      <c r="J16" s="3" t="s">
        <v>11</v>
      </c>
      <c r="K16" s="3">
        <f>SUMIFS(cities.2014[d Visits],cities.2014[City],J16)</f>
        <v>8747.000016</v>
      </c>
      <c r="L16" s="3">
        <f>SUMIFS(cities.2013[d Visits],cities.2013[City],J16)</f>
        <v>8587.0000149999996</v>
      </c>
      <c r="M16" s="4">
        <f>IF(K16*L16=0,"",K16/L16-1)</f>
        <v>1.8632817132934409E-2</v>
      </c>
      <c r="N16" s="5" t="str">
        <f>IF(K16=0,"Out",IF(L16=0,"In",IF(K16&gt;L16,"Up",IF(L16&gt;K16,"Down","No change"))))</f>
        <v>Up</v>
      </c>
      <c r="O16" s="3">
        <f t="shared" si="0"/>
        <v>1.8632817132934409E-2</v>
      </c>
      <c r="P16" s="3">
        <f t="shared" si="1"/>
        <v>1.8632817132934409E-2</v>
      </c>
      <c r="Q16" s="3">
        <f t="shared" si="2"/>
        <v>70</v>
      </c>
      <c r="R16" s="6">
        <f>Q16+(Q16=0)*(MAX($Q$6:$Q$118)+COUNTIF($Q$6:Q16,0))</f>
        <v>70</v>
      </c>
      <c r="T16" s="14">
        <v>11</v>
      </c>
      <c r="U16" s="15">
        <f t="shared" si="3"/>
        <v>58</v>
      </c>
      <c r="V16" s="3" t="str">
        <f t="shared" si="4"/>
        <v>Paris</v>
      </c>
      <c r="W16" s="3">
        <f t="shared" si="5"/>
        <v>1929</v>
      </c>
      <c r="X16" s="3">
        <f t="shared" si="6"/>
        <v>1344</v>
      </c>
      <c r="Y16" s="3">
        <f t="shared" si="7"/>
        <v>0.43526782392478669</v>
      </c>
      <c r="Z16" s="3" t="b">
        <f t="shared" si="8"/>
        <v>0</v>
      </c>
    </row>
    <row r="17" spans="2:26" x14ac:dyDescent="0.25">
      <c r="B17" t="s">
        <v>12</v>
      </c>
      <c r="C17" s="1">
        <v>7899</v>
      </c>
      <c r="D17" s="1">
        <f>cities.2014[[#This Row],[Visits]]+(0.000001)*ROW()</f>
        <v>7899.0000170000003</v>
      </c>
      <c r="F17" t="s">
        <v>12</v>
      </c>
      <c r="G17" s="1">
        <v>6548</v>
      </c>
      <c r="H17" s="1">
        <f>cities.2013[[#This Row],[Visits]]+(0.000001)*ROW()</f>
        <v>6548.0000170000003</v>
      </c>
      <c r="J17" s="3" t="s">
        <v>12</v>
      </c>
      <c r="K17" s="3">
        <f>SUMIFS(cities.2014[d Visits],cities.2014[City],J17)</f>
        <v>7899.0000170000003</v>
      </c>
      <c r="L17" s="3">
        <f>SUMIFS(cities.2013[d Visits],cities.2013[City],J17)</f>
        <v>6548.0000170000003</v>
      </c>
      <c r="M17" s="4">
        <f>IF(K17*L17=0,"",K17/L17-1)</f>
        <v>0.20632254069830736</v>
      </c>
      <c r="N17" s="5" t="str">
        <f>IF(K17=0,"Out",IF(L17=0,"In",IF(K17&gt;L17,"Up",IF(L17&gt;K17,"Down","No change"))))</f>
        <v>Up</v>
      </c>
      <c r="O17" s="3">
        <f t="shared" si="0"/>
        <v>0.20632254069830736</v>
      </c>
      <c r="P17" s="3">
        <f t="shared" si="1"/>
        <v>0.20632254069830736</v>
      </c>
      <c r="Q17" s="3">
        <f t="shared" si="2"/>
        <v>28</v>
      </c>
      <c r="R17" s="6">
        <f>Q17+(Q17=0)*(MAX($Q$6:$Q$118)+COUNTIF($Q$6:Q17,0))</f>
        <v>28</v>
      </c>
      <c r="T17" s="14">
        <v>12</v>
      </c>
      <c r="U17" s="15">
        <f t="shared" si="3"/>
        <v>34</v>
      </c>
      <c r="V17" s="3" t="str">
        <f t="shared" si="4"/>
        <v>Seattle</v>
      </c>
      <c r="W17" s="3">
        <f t="shared" si="5"/>
        <v>3218</v>
      </c>
      <c r="X17" s="3">
        <f t="shared" si="6"/>
        <v>2281</v>
      </c>
      <c r="Y17" s="3">
        <f t="shared" si="7"/>
        <v>0.41078473156208584</v>
      </c>
      <c r="Z17" s="3" t="b">
        <f t="shared" si="8"/>
        <v>0</v>
      </c>
    </row>
    <row r="18" spans="2:26" x14ac:dyDescent="0.25">
      <c r="B18" t="s">
        <v>13</v>
      </c>
      <c r="C18" s="1">
        <v>7386</v>
      </c>
      <c r="D18" s="1">
        <f>cities.2014[[#This Row],[Visits]]+(0.000001)*ROW()</f>
        <v>7386.0000179999997</v>
      </c>
      <c r="F18" t="s">
        <v>14</v>
      </c>
      <c r="G18" s="1">
        <v>6263</v>
      </c>
      <c r="H18" s="1">
        <f>cities.2013[[#This Row],[Visits]]+(0.000001)*ROW()</f>
        <v>6263.0000179999997</v>
      </c>
      <c r="J18" s="3" t="s">
        <v>13</v>
      </c>
      <c r="K18" s="3">
        <f>SUMIFS(cities.2014[d Visits],cities.2014[City],J18)</f>
        <v>7386.0000179999997</v>
      </c>
      <c r="L18" s="3">
        <f>SUMIFS(cities.2013[d Visits],cities.2013[City],J18)</f>
        <v>5594.0000209999998</v>
      </c>
      <c r="M18" s="4">
        <f>IF(K18*L18=0,"",K18/L18-1)</f>
        <v>0.32034322314493968</v>
      </c>
      <c r="N18" s="5" t="str">
        <f>IF(K18=0,"Out",IF(L18=0,"In",IF(K18&gt;L18,"Up",IF(L18&gt;K18,"Down","No change"))))</f>
        <v>Up</v>
      </c>
      <c r="O18" s="3">
        <f t="shared" si="0"/>
        <v>0.32034322314493968</v>
      </c>
      <c r="P18" s="3">
        <f t="shared" si="1"/>
        <v>0.32034322314493968</v>
      </c>
      <c r="Q18" s="3">
        <f t="shared" si="2"/>
        <v>17</v>
      </c>
      <c r="R18" s="6">
        <f>Q18+(Q18=0)*(MAX($Q$6:$Q$118)+COUNTIF($Q$6:Q18,0))</f>
        <v>17</v>
      </c>
      <c r="T18" s="14">
        <v>13</v>
      </c>
      <c r="U18" s="15">
        <f t="shared" si="3"/>
        <v>46</v>
      </c>
      <c r="V18" s="3" t="str">
        <f t="shared" si="4"/>
        <v>Istanbul</v>
      </c>
      <c r="W18" s="3">
        <f t="shared" si="5"/>
        <v>2457</v>
      </c>
      <c r="X18" s="3">
        <f t="shared" si="6"/>
        <v>1772</v>
      </c>
      <c r="Y18" s="3">
        <f t="shared" si="7"/>
        <v>0.38656883215519611</v>
      </c>
      <c r="Z18" s="3" t="b">
        <f t="shared" si="8"/>
        <v>0</v>
      </c>
    </row>
    <row r="19" spans="2:26" x14ac:dyDescent="0.25">
      <c r="B19" t="s">
        <v>14</v>
      </c>
      <c r="C19" s="1">
        <v>6894</v>
      </c>
      <c r="D19" s="1">
        <f>cities.2014[[#This Row],[Visits]]+(0.000001)*ROW()</f>
        <v>6894.0000190000001</v>
      </c>
      <c r="F19" t="s">
        <v>15</v>
      </c>
      <c r="G19" s="1">
        <v>5916</v>
      </c>
      <c r="H19" s="1">
        <f>cities.2013[[#This Row],[Visits]]+(0.000001)*ROW()</f>
        <v>5916.0000190000001</v>
      </c>
      <c r="J19" s="3" t="s">
        <v>14</v>
      </c>
      <c r="K19" s="3">
        <f>SUMIFS(cities.2014[d Visits],cities.2014[City],J19)</f>
        <v>6894.0000190000001</v>
      </c>
      <c r="L19" s="3">
        <f>SUMIFS(cities.2013[d Visits],cities.2013[City],J19)</f>
        <v>6263.0000179999997</v>
      </c>
      <c r="M19" s="4">
        <f>IF(K19*L19=0,"",K19/L19-1)</f>
        <v>0.10075043895680857</v>
      </c>
      <c r="N19" s="5" t="str">
        <f>IF(K19=0,"Out",IF(L19=0,"In",IF(K19&gt;L19,"Up",IF(L19&gt;K19,"Down","No change"))))</f>
        <v>Up</v>
      </c>
      <c r="O19" s="3">
        <f t="shared" si="0"/>
        <v>0.10075043895680857</v>
      </c>
      <c r="P19" s="3">
        <f t="shared" si="1"/>
        <v>0.10075043895680857</v>
      </c>
      <c r="Q19" s="3">
        <f t="shared" si="2"/>
        <v>52</v>
      </c>
      <c r="R19" s="6">
        <f>Q19+(Q19=0)*(MAX($Q$6:$Q$118)+COUNTIF($Q$6:Q19,0))</f>
        <v>52</v>
      </c>
      <c r="T19" s="14">
        <v>14</v>
      </c>
      <c r="U19" s="15">
        <f t="shared" si="3"/>
        <v>63</v>
      </c>
      <c r="V19" s="3" t="str">
        <f t="shared" si="4"/>
        <v>Lagos</v>
      </c>
      <c r="W19" s="3">
        <f t="shared" si="5"/>
        <v>1790</v>
      </c>
      <c r="X19" s="3">
        <f t="shared" si="6"/>
        <v>1292</v>
      </c>
      <c r="Y19" s="3">
        <f t="shared" si="7"/>
        <v>0.38544888110928155</v>
      </c>
      <c r="Z19" s="3" t="b">
        <f t="shared" si="8"/>
        <v>0</v>
      </c>
    </row>
    <row r="20" spans="2:26" x14ac:dyDescent="0.25">
      <c r="B20" t="s">
        <v>15</v>
      </c>
      <c r="C20" s="1">
        <v>6549</v>
      </c>
      <c r="D20" s="1">
        <f>cities.2014[[#This Row],[Visits]]+(0.000001)*ROW()</f>
        <v>6549.0000200000004</v>
      </c>
      <c r="F20" t="s">
        <v>16</v>
      </c>
      <c r="G20" s="1">
        <v>5805</v>
      </c>
      <c r="H20" s="1">
        <f>cities.2013[[#This Row],[Visits]]+(0.000001)*ROW()</f>
        <v>5805.0000200000004</v>
      </c>
      <c r="J20" s="3" t="s">
        <v>15</v>
      </c>
      <c r="K20" s="3">
        <f>SUMIFS(cities.2014[d Visits],cities.2014[City],J20)</f>
        <v>6549.0000200000004</v>
      </c>
      <c r="L20" s="3">
        <f>SUMIFS(cities.2013[d Visits],cities.2013[City],J20)</f>
        <v>5916.0000190000001</v>
      </c>
      <c r="M20" s="4">
        <f>IF(K20*L20=0,"",K20/L20-1)</f>
        <v>0.10699797142782952</v>
      </c>
      <c r="N20" s="5" t="str">
        <f>IF(K20=0,"Out",IF(L20=0,"In",IF(K20&gt;L20,"Up",IF(L20&gt;K20,"Down","No change"))))</f>
        <v>Up</v>
      </c>
      <c r="O20" s="3">
        <f t="shared" si="0"/>
        <v>0.10699797142782952</v>
      </c>
      <c r="P20" s="3">
        <f t="shared" si="1"/>
        <v>0.10699797142782952</v>
      </c>
      <c r="Q20" s="3">
        <f t="shared" si="2"/>
        <v>49</v>
      </c>
      <c r="R20" s="6">
        <f>Q20+(Q20=0)*(MAX($Q$6:$Q$118)+COUNTIF($Q$6:Q20,0))</f>
        <v>49</v>
      </c>
      <c r="T20" s="14">
        <v>15</v>
      </c>
      <c r="U20" s="15">
        <f t="shared" si="3"/>
        <v>31</v>
      </c>
      <c r="V20" s="3" t="str">
        <f t="shared" si="4"/>
        <v>Karachi</v>
      </c>
      <c r="W20" s="3">
        <f t="shared" si="5"/>
        <v>3297</v>
      </c>
      <c r="X20" s="3">
        <f t="shared" si="6"/>
        <v>2408</v>
      </c>
      <c r="Y20" s="3">
        <f t="shared" si="7"/>
        <v>0.36918603530624683</v>
      </c>
      <c r="Z20" s="3" t="b">
        <f t="shared" si="8"/>
        <v>0</v>
      </c>
    </row>
    <row r="21" spans="2:26" x14ac:dyDescent="0.25">
      <c r="B21" t="s">
        <v>16</v>
      </c>
      <c r="C21" s="1">
        <v>6088</v>
      </c>
      <c r="D21" s="1">
        <f>cities.2014[[#This Row],[Visits]]+(0.000001)*ROW()</f>
        <v>6088.0000209999998</v>
      </c>
      <c r="F21" t="s">
        <v>13</v>
      </c>
      <c r="G21" s="1">
        <v>5594</v>
      </c>
      <c r="H21" s="1">
        <f>cities.2013[[#This Row],[Visits]]+(0.000001)*ROW()</f>
        <v>5594.0000209999998</v>
      </c>
      <c r="J21" s="3" t="s">
        <v>16</v>
      </c>
      <c r="K21" s="3">
        <f>SUMIFS(cities.2014[d Visits],cities.2014[City],J21)</f>
        <v>6088.0000209999998</v>
      </c>
      <c r="L21" s="3">
        <f>SUMIFS(cities.2013[d Visits],cities.2013[City],J21)</f>
        <v>5805.0000200000004</v>
      </c>
      <c r="M21" s="4">
        <f>IF(K21*L21=0,"",K21/L21-1)</f>
        <v>4.875107666235623E-2</v>
      </c>
      <c r="N21" s="5" t="str">
        <f>IF(K21=0,"Out",IF(L21=0,"In",IF(K21&gt;L21,"Up",IF(L21&gt;K21,"Down","No change"))))</f>
        <v>Up</v>
      </c>
      <c r="O21" s="3">
        <f t="shared" si="0"/>
        <v>4.875107666235623E-2</v>
      </c>
      <c r="P21" s="3">
        <f t="shared" si="1"/>
        <v>4.875107666235623E-2</v>
      </c>
      <c r="Q21" s="3">
        <f t="shared" si="2"/>
        <v>63</v>
      </c>
      <c r="R21" s="6">
        <f>Q21+(Q21=0)*(MAX($Q$6:$Q$118)+COUNTIF($Q$6:Q21,0))</f>
        <v>63</v>
      </c>
      <c r="T21" s="14">
        <v>16</v>
      </c>
      <c r="U21" s="15">
        <f t="shared" si="3"/>
        <v>77</v>
      </c>
      <c r="V21" s="3" t="str">
        <f t="shared" si="4"/>
        <v>Mexico City</v>
      </c>
      <c r="W21" s="3">
        <f t="shared" si="5"/>
        <v>1426</v>
      </c>
      <c r="X21" s="3">
        <f t="shared" si="6"/>
        <v>1064</v>
      </c>
      <c r="Y21" s="3">
        <f t="shared" si="7"/>
        <v>0.34022550871834722</v>
      </c>
      <c r="Z21" s="3" t="b">
        <f t="shared" si="8"/>
        <v>0</v>
      </c>
    </row>
    <row r="22" spans="2:26" x14ac:dyDescent="0.25">
      <c r="B22" t="s">
        <v>17</v>
      </c>
      <c r="C22" s="1">
        <v>5278</v>
      </c>
      <c r="D22" s="1">
        <f>cities.2014[[#This Row],[Visits]]+(0.000001)*ROW()</f>
        <v>5278.0000220000002</v>
      </c>
      <c r="F22" t="s">
        <v>19</v>
      </c>
      <c r="G22" s="1">
        <v>5463</v>
      </c>
      <c r="H22" s="1">
        <f>cities.2013[[#This Row],[Visits]]+(0.000001)*ROW()</f>
        <v>5463.0000220000002</v>
      </c>
      <c r="J22" s="3" t="s">
        <v>17</v>
      </c>
      <c r="K22" s="3">
        <f>SUMIFS(cities.2014[d Visits],cities.2014[City],J22)</f>
        <v>5278.0000220000002</v>
      </c>
      <c r="L22" s="3">
        <f>SUMIFS(cities.2013[d Visits],cities.2013[City],J22)</f>
        <v>3505.000031</v>
      </c>
      <c r="M22" s="4">
        <f>IF(K22*L22=0,"",K22/L22-1)</f>
        <v>0.50584878040476111</v>
      </c>
      <c r="N22" s="5" t="str">
        <f>IF(K22=0,"Out",IF(L22=0,"In",IF(K22&gt;L22,"Up",IF(L22&gt;K22,"Down","No change"))))</f>
        <v>Up</v>
      </c>
      <c r="O22" s="3">
        <f t="shared" si="0"/>
        <v>0.50584878040476111</v>
      </c>
      <c r="P22" s="3">
        <f t="shared" si="1"/>
        <v>0.50584878040476111</v>
      </c>
      <c r="Q22" s="3">
        <f t="shared" si="2"/>
        <v>6</v>
      </c>
      <c r="R22" s="6">
        <f>Q22+(Q22=0)*(MAX($Q$6:$Q$118)+COUNTIF($Q$6:Q22,0))</f>
        <v>6</v>
      </c>
      <c r="T22" s="14">
        <v>17</v>
      </c>
      <c r="U22" s="15">
        <f t="shared" si="3"/>
        <v>13</v>
      </c>
      <c r="V22" s="3" t="str">
        <f t="shared" si="4"/>
        <v>Gurgaon</v>
      </c>
      <c r="W22" s="3">
        <f t="shared" si="5"/>
        <v>7386</v>
      </c>
      <c r="X22" s="3">
        <f t="shared" si="6"/>
        <v>5594</v>
      </c>
      <c r="Y22" s="3">
        <f t="shared" si="7"/>
        <v>0.32034322314493968</v>
      </c>
      <c r="Z22" s="3" t="b">
        <f t="shared" si="8"/>
        <v>0</v>
      </c>
    </row>
    <row r="23" spans="2:26" x14ac:dyDescent="0.25">
      <c r="B23" t="s">
        <v>18</v>
      </c>
      <c r="C23" s="1">
        <v>5004</v>
      </c>
      <c r="D23" s="1">
        <f>cities.2014[[#This Row],[Visits]]+(0.000001)*ROW()</f>
        <v>5004.0000229999996</v>
      </c>
      <c r="F23" t="s">
        <v>37</v>
      </c>
      <c r="G23" s="1">
        <v>5216</v>
      </c>
      <c r="H23" s="1">
        <f>cities.2013[[#This Row],[Visits]]+(0.000001)*ROW()</f>
        <v>5216.0000229999996</v>
      </c>
      <c r="J23" s="3" t="s">
        <v>18</v>
      </c>
      <c r="K23" s="3">
        <f>SUMIFS(cities.2014[d Visits],cities.2014[City],J23)</f>
        <v>5004.0000229999996</v>
      </c>
      <c r="L23" s="3">
        <f>SUMIFS(cities.2013[d Visits],cities.2013[City],J23)</f>
        <v>4874.0000239999999</v>
      </c>
      <c r="M23" s="4">
        <f>IF(K23*L23=0,"",K23/L23-1)</f>
        <v>2.6672137537929519E-2</v>
      </c>
      <c r="N23" s="5" t="str">
        <f>IF(K23=0,"Out",IF(L23=0,"In",IF(K23&gt;L23,"Up",IF(L23&gt;K23,"Down","No change"))))</f>
        <v>Up</v>
      </c>
      <c r="O23" s="3">
        <f t="shared" si="0"/>
        <v>2.6672137537929519E-2</v>
      </c>
      <c r="P23" s="3">
        <f t="shared" si="1"/>
        <v>2.6672137537929519E-2</v>
      </c>
      <c r="Q23" s="3">
        <f t="shared" si="2"/>
        <v>69</v>
      </c>
      <c r="R23" s="6">
        <f>Q23+(Q23=0)*(MAX($Q$6:$Q$118)+COUNTIF($Q$6:Q23,0))</f>
        <v>69</v>
      </c>
      <c r="T23" s="14">
        <v>18</v>
      </c>
      <c r="U23" s="15">
        <f t="shared" si="3"/>
        <v>25</v>
      </c>
      <c r="V23" s="3" t="str">
        <f t="shared" si="4"/>
        <v>Kolkata</v>
      </c>
      <c r="W23" s="3">
        <f t="shared" si="5"/>
        <v>3816</v>
      </c>
      <c r="X23" s="3">
        <f t="shared" si="6"/>
        <v>2960</v>
      </c>
      <c r="Y23" s="3">
        <f t="shared" si="7"/>
        <v>0.28918918364499646</v>
      </c>
      <c r="Z23" s="3" t="b">
        <f t="shared" si="8"/>
        <v>0</v>
      </c>
    </row>
    <row r="24" spans="2:26" x14ac:dyDescent="0.25">
      <c r="B24" t="s">
        <v>19</v>
      </c>
      <c r="C24" s="1">
        <v>4982</v>
      </c>
      <c r="D24" s="1">
        <f>cities.2014[[#This Row],[Visits]]+(0.000001)*ROW()</f>
        <v>4982.0000239999999</v>
      </c>
      <c r="F24" t="s">
        <v>18</v>
      </c>
      <c r="G24" s="1">
        <v>4874</v>
      </c>
      <c r="H24" s="1">
        <f>cities.2013[[#This Row],[Visits]]+(0.000001)*ROW()</f>
        <v>4874.0000239999999</v>
      </c>
      <c r="J24" s="3" t="s">
        <v>19</v>
      </c>
      <c r="K24" s="3">
        <f>SUMIFS(cities.2014[d Visits],cities.2014[City],J24)</f>
        <v>4982.0000239999999</v>
      </c>
      <c r="L24" s="3">
        <f>SUMIFS(cities.2013[d Visits],cities.2013[City],J24)</f>
        <v>5463.0000220000002</v>
      </c>
      <c r="M24" s="4">
        <f>IF(K24*L24=0,"",K24/L24-1)</f>
        <v>-8.804685997857753E-2</v>
      </c>
      <c r="N24" s="5" t="str">
        <f>IF(K24=0,"Out",IF(L24=0,"In",IF(K24&gt;L24,"Up",IF(L24&gt;K24,"Down","No change"))))</f>
        <v>Down</v>
      </c>
      <c r="O24" s="3">
        <f t="shared" si="0"/>
        <v>-8.804685997857753E-2</v>
      </c>
      <c r="P24" s="3">
        <f t="shared" si="1"/>
        <v>-8.804685997857753E-2</v>
      </c>
      <c r="Q24" s="3">
        <f t="shared" si="2"/>
        <v>80</v>
      </c>
      <c r="R24" s="6">
        <f>Q24+(Q24=0)*(MAX($Q$6:$Q$118)+COUNTIF($Q$6:Q24,0))</f>
        <v>80</v>
      </c>
      <c r="T24" s="14">
        <v>19</v>
      </c>
      <c r="U24" s="15">
        <f t="shared" si="3"/>
        <v>79</v>
      </c>
      <c r="V24" s="3" t="str">
        <f t="shared" si="4"/>
        <v>Indianapolis</v>
      </c>
      <c r="W24" s="3">
        <f t="shared" si="5"/>
        <v>1415</v>
      </c>
      <c r="X24" s="3">
        <f t="shared" si="6"/>
        <v>1099</v>
      </c>
      <c r="Y24" s="3">
        <f t="shared" si="7"/>
        <v>0.28753408237864031</v>
      </c>
      <c r="Z24" s="3" t="b">
        <f t="shared" si="8"/>
        <v>0</v>
      </c>
    </row>
    <row r="25" spans="2:26" x14ac:dyDescent="0.25">
      <c r="B25" t="s">
        <v>20</v>
      </c>
      <c r="C25" s="1">
        <v>4761</v>
      </c>
      <c r="D25" s="1">
        <f>cities.2014[[#This Row],[Visits]]+(0.000001)*ROW()</f>
        <v>4761.0000250000003</v>
      </c>
      <c r="F25" t="s">
        <v>39</v>
      </c>
      <c r="G25" s="1">
        <v>4650</v>
      </c>
      <c r="H25" s="1">
        <f>cities.2013[[#This Row],[Visits]]+(0.000001)*ROW()</f>
        <v>4650.0000250000003</v>
      </c>
      <c r="J25" s="3" t="s">
        <v>20</v>
      </c>
      <c r="K25" s="3">
        <f>SUMIFS(cities.2014[d Visits],cities.2014[City],J25)</f>
        <v>4761.0000250000003</v>
      </c>
      <c r="L25" s="3">
        <f>SUMIFS(cities.2013[d Visits],cities.2013[City],J25)</f>
        <v>3241.0000319999999</v>
      </c>
      <c r="M25" s="4">
        <f>IF(K25*L25=0,"",K25/L25-1)</f>
        <v>0.46899104535399161</v>
      </c>
      <c r="N25" s="5" t="str">
        <f>IF(K25=0,"Out",IF(L25=0,"In",IF(K25&gt;L25,"Up",IF(L25&gt;K25,"Down","No change"))))</f>
        <v>Up</v>
      </c>
      <c r="O25" s="3">
        <f t="shared" si="0"/>
        <v>0.46899104535399161</v>
      </c>
      <c r="P25" s="3">
        <f t="shared" si="1"/>
        <v>0.46899104535399161</v>
      </c>
      <c r="Q25" s="3">
        <f t="shared" si="2"/>
        <v>10</v>
      </c>
      <c r="R25" s="6">
        <f>Q25+(Q25=0)*(MAX($Q$6:$Q$118)+COUNTIF($Q$6:Q25,0))</f>
        <v>10</v>
      </c>
      <c r="T25" s="14">
        <v>20</v>
      </c>
      <c r="U25" s="15">
        <f t="shared" si="3"/>
        <v>35</v>
      </c>
      <c r="V25" s="3" t="str">
        <f t="shared" si="4"/>
        <v>Sao Paulo</v>
      </c>
      <c r="W25" s="3">
        <f t="shared" si="5"/>
        <v>3114</v>
      </c>
      <c r="X25" s="3">
        <f t="shared" si="6"/>
        <v>2427</v>
      </c>
      <c r="Y25" s="3">
        <f t="shared" si="7"/>
        <v>0.28306550567039657</v>
      </c>
      <c r="Z25" s="3" t="b">
        <f t="shared" si="8"/>
        <v>0</v>
      </c>
    </row>
    <row r="26" spans="2:26" x14ac:dyDescent="0.25">
      <c r="B26" t="s">
        <v>21</v>
      </c>
      <c r="C26" s="1">
        <v>4600</v>
      </c>
      <c r="D26" s="1">
        <f>cities.2014[[#This Row],[Visits]]+(0.000001)*ROW()</f>
        <v>4600.0000259999997</v>
      </c>
      <c r="F26" t="s">
        <v>21</v>
      </c>
      <c r="G26" s="1">
        <v>4419</v>
      </c>
      <c r="H26" s="1">
        <f>cities.2013[[#This Row],[Visits]]+(0.000001)*ROW()</f>
        <v>4419.0000259999997</v>
      </c>
      <c r="J26" s="3" t="s">
        <v>21</v>
      </c>
      <c r="K26" s="3">
        <f>SUMIFS(cities.2014[d Visits],cities.2014[City],J26)</f>
        <v>4600.0000259999997</v>
      </c>
      <c r="L26" s="3">
        <f>SUMIFS(cities.2013[d Visits],cities.2013[City],J26)</f>
        <v>4419.0000259999997</v>
      </c>
      <c r="M26" s="4">
        <f>IF(K26*L26=0,"",K26/L26-1)</f>
        <v>4.0959492856993185E-2</v>
      </c>
      <c r="N26" s="5" t="str">
        <f>IF(K26=0,"Out",IF(L26=0,"In",IF(K26&gt;L26,"Up",IF(L26&gt;K26,"Down","No change"))))</f>
        <v>Up</v>
      </c>
      <c r="O26" s="3">
        <f t="shared" si="0"/>
        <v>4.0959492856993185E-2</v>
      </c>
      <c r="P26" s="3">
        <f t="shared" si="1"/>
        <v>4.0959492856993185E-2</v>
      </c>
      <c r="Q26" s="3">
        <f t="shared" si="2"/>
        <v>65</v>
      </c>
      <c r="R26" s="6">
        <f>Q26+(Q26=0)*(MAX($Q$6:$Q$118)+COUNTIF($Q$6:Q26,0))</f>
        <v>65</v>
      </c>
      <c r="T26" s="14">
        <v>21</v>
      </c>
      <c r="U26" s="15">
        <f t="shared" si="3"/>
        <v>71</v>
      </c>
      <c r="V26" s="3" t="str">
        <f t="shared" si="4"/>
        <v>Fort Worth</v>
      </c>
      <c r="W26" s="3">
        <f t="shared" si="5"/>
        <v>1558</v>
      </c>
      <c r="X26" s="3">
        <f t="shared" si="6"/>
        <v>1230</v>
      </c>
      <c r="Y26" s="3">
        <f t="shared" si="7"/>
        <v>0.26666663989160089</v>
      </c>
      <c r="Z26" s="3" t="b">
        <f t="shared" si="8"/>
        <v>0</v>
      </c>
    </row>
    <row r="27" spans="2:26" x14ac:dyDescent="0.25">
      <c r="B27" t="s">
        <v>22</v>
      </c>
      <c r="C27" s="1">
        <v>4414</v>
      </c>
      <c r="D27" s="1">
        <f>cities.2014[[#This Row],[Visits]]+(0.000001)*ROW()</f>
        <v>4414.000027</v>
      </c>
      <c r="F27" t="s">
        <v>24</v>
      </c>
      <c r="G27" s="1">
        <v>4271</v>
      </c>
      <c r="H27" s="1">
        <f>cities.2013[[#This Row],[Visits]]+(0.000001)*ROW()</f>
        <v>4271.000027</v>
      </c>
      <c r="J27" s="3" t="s">
        <v>22</v>
      </c>
      <c r="K27" s="3">
        <f>SUMIFS(cities.2014[d Visits],cities.2014[City],J27)</f>
        <v>4414.000027</v>
      </c>
      <c r="L27" s="3">
        <f>SUMIFS(cities.2013[d Visits],cities.2013[City],J27)</f>
        <v>3926.0000279999999</v>
      </c>
      <c r="M27" s="4">
        <f>IF(K27*L27=0,"",K27/L27-1)</f>
        <v>0.12429954037687541</v>
      </c>
      <c r="N27" s="5" t="str">
        <f>IF(K27=0,"Out",IF(L27=0,"In",IF(K27&gt;L27,"Up",IF(L27&gt;K27,"Down","No change"))))</f>
        <v>Up</v>
      </c>
      <c r="O27" s="3">
        <f t="shared" si="0"/>
        <v>0.12429954037687541</v>
      </c>
      <c r="P27" s="3">
        <f t="shared" si="1"/>
        <v>0.12429954037687541</v>
      </c>
      <c r="Q27" s="3">
        <f t="shared" si="2"/>
        <v>44</v>
      </c>
      <c r="R27" s="6">
        <f>Q27+(Q27=0)*(MAX($Q$6:$Q$118)+COUNTIF($Q$6:Q27,0))</f>
        <v>44</v>
      </c>
      <c r="T27" s="14">
        <v>22</v>
      </c>
      <c r="U27" s="15">
        <f t="shared" si="3"/>
        <v>32</v>
      </c>
      <c r="V27" s="3" t="str">
        <f t="shared" si="4"/>
        <v>Dublin</v>
      </c>
      <c r="W27" s="3">
        <f t="shared" si="5"/>
        <v>3264</v>
      </c>
      <c r="X27" s="3">
        <f t="shared" si="6"/>
        <v>2587</v>
      </c>
      <c r="Y27" s="3">
        <f t="shared" si="7"/>
        <v>0.26169307509493001</v>
      </c>
      <c r="Z27" s="3" t="b">
        <f t="shared" si="8"/>
        <v>0</v>
      </c>
    </row>
    <row r="28" spans="2:26" x14ac:dyDescent="0.25">
      <c r="B28" t="s">
        <v>23</v>
      </c>
      <c r="C28" s="1">
        <v>4369</v>
      </c>
      <c r="D28" s="1">
        <f>cities.2014[[#This Row],[Visits]]+(0.000001)*ROW()</f>
        <v>4369.0000280000004</v>
      </c>
      <c r="F28" t="s">
        <v>22</v>
      </c>
      <c r="G28" s="1">
        <v>3926</v>
      </c>
      <c r="H28" s="1">
        <f>cities.2013[[#This Row],[Visits]]+(0.000001)*ROW()</f>
        <v>3926.0000279999999</v>
      </c>
      <c r="J28" s="3" t="s">
        <v>23</v>
      </c>
      <c r="K28" s="3">
        <f>SUMIFS(cities.2014[d Visits],cities.2014[City],J28)</f>
        <v>4369.0000280000004</v>
      </c>
      <c r="L28" s="3">
        <f>SUMIFS(cities.2013[d Visits],cities.2013[City],J28)</f>
        <v>2958.0000369999998</v>
      </c>
      <c r="M28" s="4">
        <f>IF(K28*L28=0,"",K28/L28-1)</f>
        <v>0.47701148524360226</v>
      </c>
      <c r="N28" s="5" t="str">
        <f>IF(K28=0,"Out",IF(L28=0,"In",IF(K28&gt;L28,"Up",IF(L28&gt;K28,"Down","No change"))))</f>
        <v>Up</v>
      </c>
      <c r="O28" s="3">
        <f t="shared" si="0"/>
        <v>0.47701148524360226</v>
      </c>
      <c r="P28" s="3">
        <f t="shared" si="1"/>
        <v>0.47701148524360226</v>
      </c>
      <c r="Q28" s="3">
        <f t="shared" si="2"/>
        <v>9</v>
      </c>
      <c r="R28" s="6">
        <f>Q28+(Q28=0)*(MAX($Q$6:$Q$118)+COUNTIF($Q$6:Q28,0))</f>
        <v>9</v>
      </c>
      <c r="T28" s="14">
        <v>23</v>
      </c>
      <c r="U28" s="15">
        <f t="shared" si="3"/>
        <v>3</v>
      </c>
      <c r="V28" s="3" t="str">
        <f t="shared" si="4"/>
        <v>New York</v>
      </c>
      <c r="W28" s="3">
        <f t="shared" si="5"/>
        <v>21839</v>
      </c>
      <c r="X28" s="3">
        <f t="shared" si="6"/>
        <v>17407</v>
      </c>
      <c r="Y28" s="3">
        <f t="shared" si="7"/>
        <v>0.25461021416459584</v>
      </c>
      <c r="Z28" s="3" t="b">
        <f t="shared" si="8"/>
        <v>0</v>
      </c>
    </row>
    <row r="29" spans="2:26" x14ac:dyDescent="0.25">
      <c r="B29" t="s">
        <v>24</v>
      </c>
      <c r="C29" s="1">
        <v>4142</v>
      </c>
      <c r="D29" s="1">
        <f>cities.2014[[#This Row],[Visits]]+(0.000001)*ROW()</f>
        <v>4142.0000289999998</v>
      </c>
      <c r="F29" t="s">
        <v>41</v>
      </c>
      <c r="G29" s="1">
        <v>3723</v>
      </c>
      <c r="H29" s="1">
        <f>cities.2013[[#This Row],[Visits]]+(0.000001)*ROW()</f>
        <v>3723.0000289999998</v>
      </c>
      <c r="J29" s="3" t="s">
        <v>24</v>
      </c>
      <c r="K29" s="3">
        <f>SUMIFS(cities.2014[d Visits],cities.2014[City],J29)</f>
        <v>4142.0000289999998</v>
      </c>
      <c r="L29" s="3">
        <f>SUMIFS(cities.2013[d Visits],cities.2013[City],J29)</f>
        <v>4271.000027</v>
      </c>
      <c r="M29" s="4">
        <f>IF(K29*L29=0,"",K29/L29-1)</f>
        <v>-3.0203698708616389E-2</v>
      </c>
      <c r="N29" s="5" t="str">
        <f>IF(K29=0,"Out",IF(L29=0,"In",IF(K29&gt;L29,"Up",IF(L29&gt;K29,"Down","No change"))))</f>
        <v>Down</v>
      </c>
      <c r="O29" s="3">
        <f t="shared" si="0"/>
        <v>-3.0203698708616389E-2</v>
      </c>
      <c r="P29" s="3">
        <f t="shared" si="1"/>
        <v>-3.0203698708616389E-2</v>
      </c>
      <c r="Q29" s="3">
        <f t="shared" si="2"/>
        <v>74</v>
      </c>
      <c r="R29" s="6">
        <f>Q29+(Q29=0)*(MAX($Q$6:$Q$118)+COUNTIF($Q$6:Q29,0))</f>
        <v>74</v>
      </c>
      <c r="T29" s="14">
        <v>24</v>
      </c>
      <c r="U29" s="15">
        <f t="shared" si="3"/>
        <v>29</v>
      </c>
      <c r="V29" s="3" t="str">
        <f t="shared" si="4"/>
        <v>Bangkok</v>
      </c>
      <c r="W29" s="3">
        <f t="shared" si="5"/>
        <v>3411</v>
      </c>
      <c r="X29" s="3">
        <f t="shared" si="6"/>
        <v>2729</v>
      </c>
      <c r="Y29" s="3">
        <f t="shared" si="7"/>
        <v>0.2499083859485427</v>
      </c>
      <c r="Z29" s="3" t="b">
        <f t="shared" si="8"/>
        <v>0</v>
      </c>
    </row>
    <row r="30" spans="2:26" x14ac:dyDescent="0.25">
      <c r="B30" t="s">
        <v>25</v>
      </c>
      <c r="C30" s="1">
        <v>3816</v>
      </c>
      <c r="D30" s="1">
        <f>cities.2014[[#This Row],[Visits]]+(0.000001)*ROW()</f>
        <v>3816.0000300000002</v>
      </c>
      <c r="F30" t="s">
        <v>28</v>
      </c>
      <c r="G30" s="1">
        <v>3610</v>
      </c>
      <c r="H30" s="1">
        <f>cities.2013[[#This Row],[Visits]]+(0.000001)*ROW()</f>
        <v>3610.0000300000002</v>
      </c>
      <c r="J30" s="3" t="s">
        <v>25</v>
      </c>
      <c r="K30" s="3">
        <f>SUMIFS(cities.2014[d Visits],cities.2014[City],J30)</f>
        <v>3816.0000300000002</v>
      </c>
      <c r="L30" s="3">
        <f>SUMIFS(cities.2013[d Visits],cities.2013[City],J30)</f>
        <v>2960.0000359999999</v>
      </c>
      <c r="M30" s="4">
        <f>IF(K30*L30=0,"",K30/L30-1)</f>
        <v>0.28918918364499646</v>
      </c>
      <c r="N30" s="5" t="str">
        <f>IF(K30=0,"Out",IF(L30=0,"In",IF(K30&gt;L30,"Up",IF(L30&gt;K30,"Down","No change"))))</f>
        <v>Up</v>
      </c>
      <c r="O30" s="3">
        <f t="shared" si="0"/>
        <v>0.28918918364499646</v>
      </c>
      <c r="P30" s="3">
        <f t="shared" si="1"/>
        <v>0.28918918364499646</v>
      </c>
      <c r="Q30" s="3">
        <f t="shared" si="2"/>
        <v>18</v>
      </c>
      <c r="R30" s="6">
        <f>Q30+(Q30=0)*(MAX($Q$6:$Q$118)+COUNTIF($Q$6:Q30,0))</f>
        <v>18</v>
      </c>
      <c r="T30" s="14">
        <v>25</v>
      </c>
      <c r="U30" s="15">
        <f t="shared" si="3"/>
        <v>27</v>
      </c>
      <c r="V30" s="3" t="str">
        <f t="shared" si="4"/>
        <v>Dallas</v>
      </c>
      <c r="W30" s="3">
        <f t="shared" si="5"/>
        <v>3527</v>
      </c>
      <c r="X30" s="3">
        <f t="shared" si="6"/>
        <v>2874</v>
      </c>
      <c r="Y30" s="3">
        <f t="shared" si="7"/>
        <v>0.22720945906960344</v>
      </c>
      <c r="Z30" s="3" t="b">
        <f t="shared" si="8"/>
        <v>0</v>
      </c>
    </row>
    <row r="31" spans="2:26" x14ac:dyDescent="0.25">
      <c r="B31" t="s">
        <v>26</v>
      </c>
      <c r="C31" s="1">
        <v>3801</v>
      </c>
      <c r="D31" s="1">
        <f>cities.2014[[#This Row],[Visits]]+(0.000001)*ROW()</f>
        <v>3801.000031</v>
      </c>
      <c r="F31" t="s">
        <v>17</v>
      </c>
      <c r="G31" s="1">
        <v>3505</v>
      </c>
      <c r="H31" s="1">
        <f>cities.2013[[#This Row],[Visits]]+(0.000001)*ROW()</f>
        <v>3505.000031</v>
      </c>
      <c r="J31" s="3" t="s">
        <v>26</v>
      </c>
      <c r="K31" s="3">
        <f>SUMIFS(cities.2014[d Visits],cities.2014[City],J31)</f>
        <v>3801.000031</v>
      </c>
      <c r="L31" s="3">
        <f>SUMIFS(cities.2013[d Visits],cities.2013[City],J31)</f>
        <v>1084.000102</v>
      </c>
      <c r="M31" s="4">
        <f>IF(K31*L31=0,"",K31/L31-1)</f>
        <v>2.5064572632300361</v>
      </c>
      <c r="N31" s="5" t="str">
        <f>IF(K31=0,"Out",IF(L31=0,"In",IF(K31&gt;L31,"Up",IF(L31&gt;K31,"Down","No change"))))</f>
        <v>Up</v>
      </c>
      <c r="O31" s="3">
        <f t="shared" si="0"/>
        <v>2.5064572632300361</v>
      </c>
      <c r="P31" s="3">
        <f t="shared" si="1"/>
        <v>2.5064572632300361</v>
      </c>
      <c r="Q31" s="3">
        <f t="shared" si="2"/>
        <v>1</v>
      </c>
      <c r="R31" s="6">
        <f>Q31+(Q31=0)*(MAX($Q$6:$Q$118)+COUNTIF($Q$6:Q31,0))</f>
        <v>1</v>
      </c>
      <c r="T31" s="14">
        <v>26</v>
      </c>
      <c r="U31" s="15">
        <f t="shared" si="3"/>
        <v>69</v>
      </c>
      <c r="V31" s="3" t="str">
        <f t="shared" si="4"/>
        <v>Minneapolis</v>
      </c>
      <c r="W31" s="3">
        <f t="shared" si="5"/>
        <v>1612</v>
      </c>
      <c r="X31" s="3">
        <f t="shared" si="6"/>
        <v>1319</v>
      </c>
      <c r="Y31" s="3">
        <f t="shared" si="7"/>
        <v>0.22213796715181089</v>
      </c>
      <c r="Z31" s="3" t="b">
        <f t="shared" si="8"/>
        <v>0</v>
      </c>
    </row>
    <row r="32" spans="2:26" x14ac:dyDescent="0.25">
      <c r="B32" t="s">
        <v>27</v>
      </c>
      <c r="C32" s="1">
        <v>3527</v>
      </c>
      <c r="D32" s="1">
        <f>cities.2014[[#This Row],[Visits]]+(0.000001)*ROW()</f>
        <v>3527.0000319999999</v>
      </c>
      <c r="F32" t="s">
        <v>20</v>
      </c>
      <c r="G32" s="1">
        <v>3241</v>
      </c>
      <c r="H32" s="1">
        <f>cities.2013[[#This Row],[Visits]]+(0.000001)*ROW()</f>
        <v>3241.0000319999999</v>
      </c>
      <c r="J32" s="3" t="s">
        <v>27</v>
      </c>
      <c r="K32" s="3">
        <f>SUMIFS(cities.2014[d Visits],cities.2014[City],J32)</f>
        <v>3527.0000319999999</v>
      </c>
      <c r="L32" s="3">
        <f>SUMIFS(cities.2013[d Visits],cities.2013[City],J32)</f>
        <v>2874.0000380000001</v>
      </c>
      <c r="M32" s="4">
        <f>IF(K32*L32=0,"",K32/L32-1)</f>
        <v>0.22720945906960344</v>
      </c>
      <c r="N32" s="5" t="str">
        <f>IF(K32=0,"Out",IF(L32=0,"In",IF(K32&gt;L32,"Up",IF(L32&gt;K32,"Down","No change"))))</f>
        <v>Up</v>
      </c>
      <c r="O32" s="3">
        <f t="shared" si="0"/>
        <v>0.22720945906960344</v>
      </c>
      <c r="P32" s="3">
        <f t="shared" si="1"/>
        <v>0.22720945906960344</v>
      </c>
      <c r="Q32" s="3">
        <f t="shared" si="2"/>
        <v>25</v>
      </c>
      <c r="R32" s="6">
        <f>Q32+(Q32=0)*(MAX($Q$6:$Q$118)+COUNTIF($Q$6:Q32,0))</f>
        <v>25</v>
      </c>
      <c r="T32" s="14">
        <v>27</v>
      </c>
      <c r="U32" s="15">
        <f t="shared" si="3"/>
        <v>44</v>
      </c>
      <c r="V32" s="3" t="str">
        <f t="shared" si="4"/>
        <v>Charlotte</v>
      </c>
      <c r="W32" s="3">
        <f t="shared" si="5"/>
        <v>2684</v>
      </c>
      <c r="X32" s="3">
        <f t="shared" si="6"/>
        <v>2201</v>
      </c>
      <c r="Y32" s="3">
        <f t="shared" si="7"/>
        <v>0.21944570216565507</v>
      </c>
      <c r="Z32" s="3" t="b">
        <f t="shared" si="8"/>
        <v>0</v>
      </c>
    </row>
    <row r="33" spans="2:26" x14ac:dyDescent="0.25">
      <c r="B33" t="s">
        <v>28</v>
      </c>
      <c r="C33" s="1">
        <v>3448</v>
      </c>
      <c r="D33" s="1">
        <f>cities.2014[[#This Row],[Visits]]+(0.000001)*ROW()</f>
        <v>3448.0000329999998</v>
      </c>
      <c r="F33" t="s">
        <v>93</v>
      </c>
      <c r="G33" s="1">
        <v>3240</v>
      </c>
      <c r="H33" s="1">
        <f>cities.2013[[#This Row],[Visits]]+(0.000001)*ROW()</f>
        <v>3240.0000329999998</v>
      </c>
      <c r="J33" s="3" t="s">
        <v>28</v>
      </c>
      <c r="K33" s="3">
        <f>SUMIFS(cities.2014[d Visits],cities.2014[City],J33)</f>
        <v>3448.0000329999998</v>
      </c>
      <c r="L33" s="3">
        <f>SUMIFS(cities.2013[d Visits],cities.2013[City],J33)</f>
        <v>3610.0000300000002</v>
      </c>
      <c r="M33" s="4">
        <f>IF(K33*L33=0,"",K33/L33-1)</f>
        <v>-4.4875345056437643E-2</v>
      </c>
      <c r="N33" s="5" t="str">
        <f>IF(K33=0,"Out",IF(L33=0,"In",IF(K33&gt;L33,"Up",IF(L33&gt;K33,"Down","No change"))))</f>
        <v>Down</v>
      </c>
      <c r="O33" s="3">
        <f t="shared" si="0"/>
        <v>-4.4875345056437643E-2</v>
      </c>
      <c r="P33" s="3">
        <f t="shared" si="1"/>
        <v>-4.4875345056437643E-2</v>
      </c>
      <c r="Q33" s="3">
        <f t="shared" si="2"/>
        <v>78</v>
      </c>
      <c r="R33" s="6">
        <f>Q33+(Q33=0)*(MAX($Q$6:$Q$118)+COUNTIF($Q$6:Q33,0))</f>
        <v>78</v>
      </c>
      <c r="T33" s="14">
        <v>28</v>
      </c>
      <c r="U33" s="15">
        <f t="shared" si="3"/>
        <v>12</v>
      </c>
      <c r="V33" s="3" t="str">
        <f t="shared" si="4"/>
        <v>Houston</v>
      </c>
      <c r="W33" s="3">
        <f t="shared" si="5"/>
        <v>7899</v>
      </c>
      <c r="X33" s="3">
        <f t="shared" si="6"/>
        <v>6548</v>
      </c>
      <c r="Y33" s="3">
        <f t="shared" si="7"/>
        <v>0.20632254069830736</v>
      </c>
      <c r="Z33" s="3" t="b">
        <f t="shared" si="8"/>
        <v>0</v>
      </c>
    </row>
    <row r="34" spans="2:26" x14ac:dyDescent="0.25">
      <c r="B34" t="s">
        <v>29</v>
      </c>
      <c r="C34" s="1">
        <v>3411</v>
      </c>
      <c r="D34" s="1">
        <f>cities.2014[[#This Row],[Visits]]+(0.000001)*ROW()</f>
        <v>3411.0000340000001</v>
      </c>
      <c r="F34" t="s">
        <v>30</v>
      </c>
      <c r="G34" s="1">
        <v>3126</v>
      </c>
      <c r="H34" s="1">
        <f>cities.2013[[#This Row],[Visits]]+(0.000001)*ROW()</f>
        <v>3126.0000340000001</v>
      </c>
      <c r="J34" s="3" t="s">
        <v>29</v>
      </c>
      <c r="K34" s="3">
        <f>SUMIFS(cities.2014[d Visits],cities.2014[City],J34)</f>
        <v>3411.0000340000001</v>
      </c>
      <c r="L34" s="3">
        <f>SUMIFS(cities.2013[d Visits],cities.2013[City],J34)</f>
        <v>2729.000039</v>
      </c>
      <c r="M34" s="4">
        <f>IF(K34*L34=0,"",K34/L34-1)</f>
        <v>0.2499083859485427</v>
      </c>
      <c r="N34" s="5" t="str">
        <f>IF(K34=0,"Out",IF(L34=0,"In",IF(K34&gt;L34,"Up",IF(L34&gt;K34,"Down","No change"))))</f>
        <v>Up</v>
      </c>
      <c r="O34" s="3">
        <f t="shared" si="0"/>
        <v>0.2499083859485427</v>
      </c>
      <c r="P34" s="3">
        <f t="shared" si="1"/>
        <v>0.2499083859485427</v>
      </c>
      <c r="Q34" s="3">
        <f t="shared" si="2"/>
        <v>24</v>
      </c>
      <c r="R34" s="6">
        <f>Q34+(Q34=0)*(MAX($Q$6:$Q$118)+COUNTIF($Q$6:Q34,0))</f>
        <v>24</v>
      </c>
      <c r="T34" s="14">
        <v>29</v>
      </c>
      <c r="U34" s="15">
        <f t="shared" si="3"/>
        <v>76</v>
      </c>
      <c r="V34" s="3" t="str">
        <f t="shared" si="4"/>
        <v>Zurich</v>
      </c>
      <c r="W34" s="3">
        <f t="shared" si="5"/>
        <v>1450</v>
      </c>
      <c r="X34" s="3">
        <f t="shared" si="6"/>
        <v>1204</v>
      </c>
      <c r="Y34" s="3">
        <f t="shared" si="7"/>
        <v>0.20431891612951425</v>
      </c>
      <c r="Z34" s="3" t="b">
        <f t="shared" si="8"/>
        <v>0</v>
      </c>
    </row>
    <row r="35" spans="2:26" x14ac:dyDescent="0.25">
      <c r="B35" t="s">
        <v>30</v>
      </c>
      <c r="C35" s="1">
        <v>3363</v>
      </c>
      <c r="D35" s="1">
        <f>cities.2014[[#This Row],[Visits]]+(0.000001)*ROW()</f>
        <v>3363.000035</v>
      </c>
      <c r="F35" t="s">
        <v>36</v>
      </c>
      <c r="G35" s="1">
        <v>3010</v>
      </c>
      <c r="H35" s="1">
        <f>cities.2013[[#This Row],[Visits]]+(0.000001)*ROW()</f>
        <v>3010.000035</v>
      </c>
      <c r="J35" s="3" t="s">
        <v>30</v>
      </c>
      <c r="K35" s="3">
        <f>SUMIFS(cities.2014[d Visits],cities.2014[City],J35)</f>
        <v>3363.000035</v>
      </c>
      <c r="L35" s="3">
        <f>SUMIFS(cities.2013[d Visits],cities.2013[City],J35)</f>
        <v>3126.0000340000001</v>
      </c>
      <c r="M35" s="4">
        <f>IF(K35*L35=0,"",K35/L35-1)</f>
        <v>7.5815738458817838E-2</v>
      </c>
      <c r="N35" s="5" t="str">
        <f>IF(K35=0,"Out",IF(L35=0,"In",IF(K35&gt;L35,"Up",IF(L35&gt;K35,"Down","No change"))))</f>
        <v>Up</v>
      </c>
      <c r="O35" s="3">
        <f t="shared" si="0"/>
        <v>7.5815738458817838E-2</v>
      </c>
      <c r="P35" s="3">
        <f t="shared" si="1"/>
        <v>7.5815738458817838E-2</v>
      </c>
      <c r="Q35" s="3">
        <f t="shared" si="2"/>
        <v>56</v>
      </c>
      <c r="R35" s="6">
        <f>Q35+(Q35=0)*(MAX($Q$6:$Q$118)+COUNTIF($Q$6:Q35,0))</f>
        <v>56</v>
      </c>
      <c r="T35" s="14">
        <v>30</v>
      </c>
      <c r="U35" s="15">
        <f t="shared" si="3"/>
        <v>64</v>
      </c>
      <c r="V35" s="3" t="str">
        <f t="shared" si="4"/>
        <v>Copenhagen</v>
      </c>
      <c r="W35" s="3">
        <f t="shared" si="5"/>
        <v>1776</v>
      </c>
      <c r="X35" s="3">
        <f t="shared" si="6"/>
        <v>1475</v>
      </c>
      <c r="Y35" s="3">
        <f t="shared" si="7"/>
        <v>0.20406778624763033</v>
      </c>
      <c r="Z35" s="3" t="b">
        <f t="shared" si="8"/>
        <v>0</v>
      </c>
    </row>
    <row r="36" spans="2:26" x14ac:dyDescent="0.25">
      <c r="B36" t="s">
        <v>31</v>
      </c>
      <c r="C36" s="1">
        <v>3297</v>
      </c>
      <c r="D36" s="1">
        <f>cities.2014[[#This Row],[Visits]]+(0.000001)*ROW()</f>
        <v>3297.0000359999999</v>
      </c>
      <c r="F36" t="s">
        <v>25</v>
      </c>
      <c r="G36" s="1">
        <v>2960</v>
      </c>
      <c r="H36" s="1">
        <f>cities.2013[[#This Row],[Visits]]+(0.000001)*ROW()</f>
        <v>2960.0000359999999</v>
      </c>
      <c r="J36" s="3" t="s">
        <v>31</v>
      </c>
      <c r="K36" s="3">
        <f>SUMIFS(cities.2014[d Visits],cities.2014[City],J36)</f>
        <v>3297.0000359999999</v>
      </c>
      <c r="L36" s="3">
        <f>SUMIFS(cities.2013[d Visits],cities.2013[City],J36)</f>
        <v>2408.0000460000001</v>
      </c>
      <c r="M36" s="4">
        <f>IF(K36*L36=0,"",K36/L36-1)</f>
        <v>0.36918603530624683</v>
      </c>
      <c r="N36" s="5" t="str">
        <f>IF(K36=0,"Out",IF(L36=0,"In",IF(K36&gt;L36,"Up",IF(L36&gt;K36,"Down","No change"))))</f>
        <v>Up</v>
      </c>
      <c r="O36" s="3">
        <f t="shared" si="0"/>
        <v>0.36918603530624683</v>
      </c>
      <c r="P36" s="3">
        <f t="shared" si="1"/>
        <v>0.36918603530624683</v>
      </c>
      <c r="Q36" s="3">
        <f t="shared" si="2"/>
        <v>15</v>
      </c>
      <c r="R36" s="6">
        <f>Q36+(Q36=0)*(MAX($Q$6:$Q$118)+COUNTIF($Q$6:Q36,0))</f>
        <v>15</v>
      </c>
      <c r="T36" s="14">
        <v>31</v>
      </c>
      <c r="U36" s="15">
        <f t="shared" si="3"/>
        <v>47</v>
      </c>
      <c r="V36" s="3" t="str">
        <f t="shared" si="4"/>
        <v>Atlanta</v>
      </c>
      <c r="W36" s="3">
        <f t="shared" si="5"/>
        <v>2448</v>
      </c>
      <c r="X36" s="3">
        <f t="shared" si="6"/>
        <v>2051</v>
      </c>
      <c r="Y36" s="3">
        <f t="shared" si="7"/>
        <v>0.19356411074023905</v>
      </c>
      <c r="Z36" s="3" t="b">
        <f t="shared" si="8"/>
        <v>0</v>
      </c>
    </row>
    <row r="37" spans="2:26" x14ac:dyDescent="0.25">
      <c r="B37" t="s">
        <v>32</v>
      </c>
      <c r="C37" s="1">
        <v>3264</v>
      </c>
      <c r="D37" s="1">
        <f>cities.2014[[#This Row],[Visits]]+(0.000001)*ROW()</f>
        <v>3264.0000369999998</v>
      </c>
      <c r="F37" t="s">
        <v>23</v>
      </c>
      <c r="G37" s="1">
        <v>2958</v>
      </c>
      <c r="H37" s="1">
        <f>cities.2013[[#This Row],[Visits]]+(0.000001)*ROW()</f>
        <v>2958.0000369999998</v>
      </c>
      <c r="J37" s="3" t="s">
        <v>32</v>
      </c>
      <c r="K37" s="3">
        <f>SUMIFS(cities.2014[d Visits],cities.2014[City],J37)</f>
        <v>3264.0000369999998</v>
      </c>
      <c r="L37" s="3">
        <f>SUMIFS(cities.2013[d Visits],cities.2013[City],J37)</f>
        <v>2587.0000409999998</v>
      </c>
      <c r="M37" s="4">
        <f>IF(K37*L37=0,"",K37/L37-1)</f>
        <v>0.26169307509493001</v>
      </c>
      <c r="N37" s="5" t="str">
        <f>IF(K37=0,"Out",IF(L37=0,"In",IF(K37&gt;L37,"Up",IF(L37&gt;K37,"Down","No change"))))</f>
        <v>Up</v>
      </c>
      <c r="O37" s="3">
        <f t="shared" si="0"/>
        <v>0.26169307509493001</v>
      </c>
      <c r="P37" s="3">
        <f t="shared" si="1"/>
        <v>0.26169307509493001</v>
      </c>
      <c r="Q37" s="3">
        <f t="shared" si="2"/>
        <v>22</v>
      </c>
      <c r="R37" s="6">
        <f>Q37+(Q37=0)*(MAX($Q$6:$Q$118)+COUNTIF($Q$6:Q37,0))</f>
        <v>22</v>
      </c>
      <c r="T37" s="14">
        <v>32</v>
      </c>
      <c r="U37" s="15">
        <f t="shared" si="3"/>
        <v>82</v>
      </c>
      <c r="V37" s="3" t="str">
        <f t="shared" si="4"/>
        <v>Manchester</v>
      </c>
      <c r="W37" s="3">
        <f t="shared" si="5"/>
        <v>1378</v>
      </c>
      <c r="X37" s="3">
        <f t="shared" si="6"/>
        <v>1165</v>
      </c>
      <c r="Y37" s="3">
        <f t="shared" si="7"/>
        <v>0.18283260132623669</v>
      </c>
      <c r="Z37" s="3" t="b">
        <f t="shared" si="8"/>
        <v>0</v>
      </c>
    </row>
    <row r="38" spans="2:26" x14ac:dyDescent="0.25">
      <c r="B38" t="s">
        <v>33</v>
      </c>
      <c r="C38" s="1">
        <v>3264</v>
      </c>
      <c r="D38" s="1">
        <f>cities.2014[[#This Row],[Visits]]+(0.000001)*ROW()</f>
        <v>3264.0000380000001</v>
      </c>
      <c r="F38" t="s">
        <v>27</v>
      </c>
      <c r="G38" s="1">
        <v>2874</v>
      </c>
      <c r="H38" s="1">
        <f>cities.2013[[#This Row],[Visits]]+(0.000001)*ROW()</f>
        <v>2874.0000380000001</v>
      </c>
      <c r="J38" s="3" t="s">
        <v>33</v>
      </c>
      <c r="K38" s="3">
        <f>SUMIFS(cities.2014[d Visits],cities.2014[City],J38)</f>
        <v>3264.0000380000001</v>
      </c>
      <c r="L38" s="3">
        <f>SUMIFS(cities.2013[d Visits],cities.2013[City],J38)</f>
        <v>1151.0000930000001</v>
      </c>
      <c r="M38" s="4">
        <f>IF(K38*L38=0,"",K38/L38-1)</f>
        <v>1.8357947647880857</v>
      </c>
      <c r="N38" s="5" t="str">
        <f>IF(K38=0,"Out",IF(L38=0,"In",IF(K38&gt;L38,"Up",IF(L38&gt;K38,"Down","No change"))))</f>
        <v>Up</v>
      </c>
      <c r="O38" s="3">
        <f t="shared" si="0"/>
        <v>1.8357947647880857</v>
      </c>
      <c r="P38" s="3">
        <f t="shared" si="1"/>
        <v>1.8357947647880857</v>
      </c>
      <c r="Q38" s="3">
        <f t="shared" si="2"/>
        <v>2</v>
      </c>
      <c r="R38" s="6">
        <f>Q38+(Q38=0)*(MAX($Q$6:$Q$118)+COUNTIF($Q$6:Q38,0))</f>
        <v>2</v>
      </c>
      <c r="T38" s="14">
        <v>33</v>
      </c>
      <c r="U38" s="15">
        <f t="shared" si="3"/>
        <v>38</v>
      </c>
      <c r="V38" s="3" t="str">
        <f t="shared" si="4"/>
        <v>Austin</v>
      </c>
      <c r="W38" s="3">
        <f t="shared" si="5"/>
        <v>2949</v>
      </c>
      <c r="X38" s="3">
        <f t="shared" si="6"/>
        <v>2504</v>
      </c>
      <c r="Y38" s="3">
        <f t="shared" si="7"/>
        <v>0.17771565237058407</v>
      </c>
      <c r="Z38" s="3" t="b">
        <f t="shared" si="8"/>
        <v>0</v>
      </c>
    </row>
    <row r="39" spans="2:26" x14ac:dyDescent="0.25">
      <c r="B39" t="s">
        <v>34</v>
      </c>
      <c r="C39" s="1">
        <v>3218</v>
      </c>
      <c r="D39" s="1">
        <f>cities.2014[[#This Row],[Visits]]+(0.000001)*ROW()</f>
        <v>3218.000039</v>
      </c>
      <c r="F39" t="s">
        <v>29</v>
      </c>
      <c r="G39" s="1">
        <v>2729</v>
      </c>
      <c r="H39" s="1">
        <f>cities.2013[[#This Row],[Visits]]+(0.000001)*ROW()</f>
        <v>2729.000039</v>
      </c>
      <c r="J39" s="3" t="s">
        <v>34</v>
      </c>
      <c r="K39" s="3">
        <f>SUMIFS(cities.2014[d Visits],cities.2014[City],J39)</f>
        <v>3218.000039</v>
      </c>
      <c r="L39" s="3">
        <f>SUMIFS(cities.2013[d Visits],cities.2013[City],J39)</f>
        <v>2281.000047</v>
      </c>
      <c r="M39" s="4">
        <f>IF(K39*L39=0,"",K39/L39-1)</f>
        <v>0.41078473156208584</v>
      </c>
      <c r="N39" s="5" t="str">
        <f>IF(K39=0,"Out",IF(L39=0,"In",IF(K39&gt;L39,"Up",IF(L39&gt;K39,"Down","No change"))))</f>
        <v>Up</v>
      </c>
      <c r="O39" s="3">
        <f t="shared" si="0"/>
        <v>0.41078473156208584</v>
      </c>
      <c r="P39" s="3">
        <f t="shared" si="1"/>
        <v>0.41078473156208584</v>
      </c>
      <c r="Q39" s="3">
        <f t="shared" si="2"/>
        <v>12</v>
      </c>
      <c r="R39" s="6">
        <f>Q39+(Q39=0)*(MAX($Q$6:$Q$118)+COUNTIF($Q$6:Q39,0))</f>
        <v>12</v>
      </c>
      <c r="T39" s="14">
        <v>34</v>
      </c>
      <c r="U39" s="15">
        <f t="shared" si="3"/>
        <v>67</v>
      </c>
      <c r="V39" s="3" t="str">
        <f t="shared" si="4"/>
        <v>Ho Chi Minh City</v>
      </c>
      <c r="W39" s="3">
        <f t="shared" si="5"/>
        <v>1745</v>
      </c>
      <c r="X39" s="3">
        <f t="shared" si="6"/>
        <v>1500</v>
      </c>
      <c r="Y39" s="3">
        <f t="shared" si="7"/>
        <v>0.16333333014666684</v>
      </c>
      <c r="Z39" s="3" t="b">
        <f t="shared" si="8"/>
        <v>0</v>
      </c>
    </row>
    <row r="40" spans="2:26" x14ac:dyDescent="0.25">
      <c r="B40" t="s">
        <v>35</v>
      </c>
      <c r="C40" s="1">
        <v>3114</v>
      </c>
      <c r="D40" s="1">
        <f>cities.2014[[#This Row],[Visits]]+(0.000001)*ROW()</f>
        <v>3114.0000399999999</v>
      </c>
      <c r="F40" t="s">
        <v>40</v>
      </c>
      <c r="G40" s="1">
        <v>2667</v>
      </c>
      <c r="H40" s="1">
        <f>cities.2013[[#This Row],[Visits]]+(0.000001)*ROW()</f>
        <v>2667.0000399999999</v>
      </c>
      <c r="J40" s="3" t="s">
        <v>35</v>
      </c>
      <c r="K40" s="3">
        <f>SUMIFS(cities.2014[d Visits],cities.2014[City],J40)</f>
        <v>3114.0000399999999</v>
      </c>
      <c r="L40" s="3">
        <f>SUMIFS(cities.2013[d Visits],cities.2013[City],J40)</f>
        <v>2427.0000449999998</v>
      </c>
      <c r="M40" s="4">
        <f>IF(K40*L40=0,"",K40/L40-1)</f>
        <v>0.28306550567039657</v>
      </c>
      <c r="N40" s="5" t="str">
        <f>IF(K40=0,"Out",IF(L40=0,"In",IF(K40&gt;L40,"Up",IF(L40&gt;K40,"Down","No change"))))</f>
        <v>Up</v>
      </c>
      <c r="O40" s="3">
        <f t="shared" si="0"/>
        <v>0.28306550567039657</v>
      </c>
      <c r="P40" s="3">
        <f t="shared" si="1"/>
        <v>0.28306550567039657</v>
      </c>
      <c r="Q40" s="3">
        <f t="shared" si="2"/>
        <v>20</v>
      </c>
      <c r="R40" s="6">
        <f>Q40+(Q40=0)*(MAX($Q$6:$Q$118)+COUNTIF($Q$6:Q40,0))</f>
        <v>20</v>
      </c>
      <c r="T40" s="14">
        <v>35</v>
      </c>
      <c r="U40" s="15">
        <f t="shared" si="3"/>
        <v>51</v>
      </c>
      <c r="V40" s="3" t="str">
        <f t="shared" si="4"/>
        <v>Philadelphia</v>
      </c>
      <c r="W40" s="3">
        <f t="shared" si="5"/>
        <v>2104</v>
      </c>
      <c r="X40" s="3">
        <f t="shared" si="6"/>
        <v>1825</v>
      </c>
      <c r="Y40" s="3">
        <f t="shared" si="7"/>
        <v>0.15287670700604261</v>
      </c>
      <c r="Z40" s="3" t="b">
        <f t="shared" si="8"/>
        <v>0</v>
      </c>
    </row>
    <row r="41" spans="2:26" x14ac:dyDescent="0.25">
      <c r="B41" t="s">
        <v>36</v>
      </c>
      <c r="C41" s="1">
        <v>3109</v>
      </c>
      <c r="D41" s="1">
        <f>cities.2014[[#This Row],[Visits]]+(0.000001)*ROW()</f>
        <v>3109.0000409999998</v>
      </c>
      <c r="F41" t="s">
        <v>32</v>
      </c>
      <c r="G41" s="1">
        <v>2587</v>
      </c>
      <c r="H41" s="1">
        <f>cities.2013[[#This Row],[Visits]]+(0.000001)*ROW()</f>
        <v>2587.0000409999998</v>
      </c>
      <c r="J41" s="3" t="s">
        <v>36</v>
      </c>
      <c r="K41" s="3">
        <f>SUMIFS(cities.2014[d Visits],cities.2014[City],J41)</f>
        <v>3109.0000409999998</v>
      </c>
      <c r="L41" s="3">
        <f>SUMIFS(cities.2013[d Visits],cities.2013[City],J41)</f>
        <v>3010.000035</v>
      </c>
      <c r="M41" s="4">
        <f>IF(K41*L41=0,"",K41/L41-1)</f>
        <v>3.2890367059414283E-2</v>
      </c>
      <c r="N41" s="5" t="str">
        <f>IF(K41=0,"Out",IF(L41=0,"In",IF(K41&gt;L41,"Up",IF(L41&gt;K41,"Down","No change"))))</f>
        <v>Up</v>
      </c>
      <c r="O41" s="3">
        <f t="shared" si="0"/>
        <v>3.2890367059414283E-2</v>
      </c>
      <c r="P41" s="3">
        <f t="shared" si="1"/>
        <v>3.2890367059414283E-2</v>
      </c>
      <c r="Q41" s="3">
        <f t="shared" si="2"/>
        <v>68</v>
      </c>
      <c r="R41" s="6">
        <f>Q41+(Q41=0)*(MAX($Q$6:$Q$118)+COUNTIF($Q$6:Q41,0))</f>
        <v>68</v>
      </c>
      <c r="T41" s="14">
        <v>36</v>
      </c>
      <c r="U41" s="15">
        <f t="shared" si="3"/>
        <v>4</v>
      </c>
      <c r="V41" s="3" t="str">
        <f t="shared" si="4"/>
        <v>Mumbai</v>
      </c>
      <c r="W41" s="3">
        <f t="shared" si="5"/>
        <v>14290</v>
      </c>
      <c r="X41" s="3">
        <f t="shared" si="6"/>
        <v>12398</v>
      </c>
      <c r="Y41" s="3">
        <f t="shared" si="7"/>
        <v>0.1526052588019482</v>
      </c>
      <c r="Z41" s="3" t="b">
        <f t="shared" si="8"/>
        <v>0</v>
      </c>
    </row>
    <row r="42" spans="2:26" x14ac:dyDescent="0.25">
      <c r="B42" t="s">
        <v>37</v>
      </c>
      <c r="C42" s="1">
        <v>2987</v>
      </c>
      <c r="D42" s="1">
        <f>cities.2014[[#This Row],[Visits]]+(0.000001)*ROW()</f>
        <v>2987.0000420000001</v>
      </c>
      <c r="F42" t="s">
        <v>38</v>
      </c>
      <c r="G42" s="1">
        <v>2504</v>
      </c>
      <c r="H42" s="1">
        <f>cities.2013[[#This Row],[Visits]]+(0.000001)*ROW()</f>
        <v>2504.0000420000001</v>
      </c>
      <c r="J42" s="3" t="s">
        <v>37</v>
      </c>
      <c r="K42" s="3">
        <f>SUMIFS(cities.2014[d Visits],cities.2014[City],J42)</f>
        <v>2987.0000420000001</v>
      </c>
      <c r="L42" s="3">
        <f>SUMIFS(cities.2013[d Visits],cities.2013[City],J42)</f>
        <v>5216.0000229999996</v>
      </c>
      <c r="M42" s="4">
        <f>IF(K42*L42=0,"",K42/L42-1)</f>
        <v>-0.42733895152822154</v>
      </c>
      <c r="N42" s="5" t="str">
        <f>IF(K42=0,"Out",IF(L42=0,"In",IF(K42&gt;L42,"Up",IF(L42&gt;K42,"Down","No change"))))</f>
        <v>Down</v>
      </c>
      <c r="O42" s="3">
        <f t="shared" si="0"/>
        <v>-0.42733895152822154</v>
      </c>
      <c r="P42" s="3">
        <f t="shared" si="1"/>
        <v>-0.42733895152822154</v>
      </c>
      <c r="Q42" s="3">
        <f t="shared" si="2"/>
        <v>86</v>
      </c>
      <c r="R42" s="6">
        <f>Q42+(Q42=0)*(MAX($Q$6:$Q$118)+COUNTIF($Q$6:Q42,0))</f>
        <v>86</v>
      </c>
      <c r="T42" s="14">
        <v>37</v>
      </c>
      <c r="U42" s="15">
        <f t="shared" si="3"/>
        <v>42</v>
      </c>
      <c r="V42" s="3" t="str">
        <f t="shared" si="4"/>
        <v>San Diego</v>
      </c>
      <c r="W42" s="3">
        <f t="shared" si="5"/>
        <v>2778</v>
      </c>
      <c r="X42" s="3">
        <f t="shared" si="6"/>
        <v>2430</v>
      </c>
      <c r="Y42" s="3">
        <f t="shared" si="7"/>
        <v>0.14320987518467732</v>
      </c>
      <c r="Z42" s="3" t="b">
        <f t="shared" si="8"/>
        <v>0</v>
      </c>
    </row>
    <row r="43" spans="2:26" x14ac:dyDescent="0.25">
      <c r="B43" t="s">
        <v>38</v>
      </c>
      <c r="C43" s="1">
        <v>2949</v>
      </c>
      <c r="D43" s="1">
        <f>cities.2014[[#This Row],[Visits]]+(0.000001)*ROW()</f>
        <v>2949.000043</v>
      </c>
      <c r="F43" t="s">
        <v>43</v>
      </c>
      <c r="G43" s="1">
        <v>2459</v>
      </c>
      <c r="H43" s="1">
        <f>cities.2013[[#This Row],[Visits]]+(0.000001)*ROW()</f>
        <v>2459.000043</v>
      </c>
      <c r="J43" s="3" t="s">
        <v>38</v>
      </c>
      <c r="K43" s="3">
        <f>SUMIFS(cities.2014[d Visits],cities.2014[City],J43)</f>
        <v>2949.000043</v>
      </c>
      <c r="L43" s="3">
        <f>SUMIFS(cities.2013[d Visits],cities.2013[City],J43)</f>
        <v>2504.0000420000001</v>
      </c>
      <c r="M43" s="4">
        <f>IF(K43*L43=0,"",K43/L43-1)</f>
        <v>0.17771565237058407</v>
      </c>
      <c r="N43" s="5" t="str">
        <f>IF(K43=0,"Out",IF(L43=0,"In",IF(K43&gt;L43,"Up",IF(L43&gt;K43,"Down","No change"))))</f>
        <v>Up</v>
      </c>
      <c r="O43" s="3">
        <f t="shared" si="0"/>
        <v>0.17771565237058407</v>
      </c>
      <c r="P43" s="3">
        <f t="shared" si="1"/>
        <v>0.17771565237058407</v>
      </c>
      <c r="Q43" s="3">
        <f t="shared" si="2"/>
        <v>33</v>
      </c>
      <c r="R43" s="6">
        <f>Q43+(Q43=0)*(MAX($Q$6:$Q$118)+COUNTIF($Q$6:Q43,0))</f>
        <v>33</v>
      </c>
      <c r="T43" s="14">
        <v>38</v>
      </c>
      <c r="U43" s="15">
        <f t="shared" si="3"/>
        <v>72</v>
      </c>
      <c r="V43" s="3" t="str">
        <f t="shared" si="4"/>
        <v>Amsterdam</v>
      </c>
      <c r="W43" s="3">
        <f t="shared" si="5"/>
        <v>1525</v>
      </c>
      <c r="X43" s="3">
        <f t="shared" si="6"/>
        <v>1334</v>
      </c>
      <c r="Y43" s="3">
        <f t="shared" si="7"/>
        <v>0.14317840338713728</v>
      </c>
      <c r="Z43" s="3" t="b">
        <f t="shared" si="8"/>
        <v>0</v>
      </c>
    </row>
    <row r="44" spans="2:26" x14ac:dyDescent="0.25">
      <c r="B44" t="s">
        <v>39</v>
      </c>
      <c r="C44" s="1">
        <v>2941</v>
      </c>
      <c r="D44" s="1">
        <f>cities.2014[[#This Row],[Visits]]+(0.000001)*ROW()</f>
        <v>2941.0000439999999</v>
      </c>
      <c r="F44" t="s">
        <v>42</v>
      </c>
      <c r="G44" s="1">
        <v>2430</v>
      </c>
      <c r="H44" s="1">
        <f>cities.2013[[#This Row],[Visits]]+(0.000001)*ROW()</f>
        <v>2430.0000439999999</v>
      </c>
      <c r="J44" s="3" t="s">
        <v>39</v>
      </c>
      <c r="K44" s="3">
        <f>SUMIFS(cities.2014[d Visits],cities.2014[City],J44)</f>
        <v>2941.0000439999999</v>
      </c>
      <c r="L44" s="3">
        <f>SUMIFS(cities.2013[d Visits],cities.2013[City],J44)</f>
        <v>4650.0000250000003</v>
      </c>
      <c r="M44" s="4">
        <f>IF(K44*L44=0,"",K44/L44-1)</f>
        <v>-0.36752687565845776</v>
      </c>
      <c r="N44" s="5" t="str">
        <f>IF(K44=0,"Out",IF(L44=0,"In",IF(K44&gt;L44,"Up",IF(L44&gt;K44,"Down","No change"))))</f>
        <v>Down</v>
      </c>
      <c r="O44" s="3">
        <f t="shared" si="0"/>
        <v>-0.36752687565845776</v>
      </c>
      <c r="P44" s="3">
        <f t="shared" si="1"/>
        <v>-0.36752687565845776</v>
      </c>
      <c r="Q44" s="3">
        <f t="shared" si="2"/>
        <v>85</v>
      </c>
      <c r="R44" s="6">
        <f>Q44+(Q44=0)*(MAX($Q$6:$Q$118)+COUNTIF($Q$6:Q44,0))</f>
        <v>85</v>
      </c>
      <c r="T44" s="14">
        <v>39</v>
      </c>
      <c r="U44" s="15">
        <f t="shared" si="3"/>
        <v>74</v>
      </c>
      <c r="V44" s="3" t="str">
        <f t="shared" si="4"/>
        <v>Pittsburgh</v>
      </c>
      <c r="W44" s="3">
        <f t="shared" si="5"/>
        <v>1494</v>
      </c>
      <c r="X44" s="3">
        <f t="shared" si="6"/>
        <v>1321</v>
      </c>
      <c r="Y44" s="3">
        <f t="shared" si="7"/>
        <v>0.13096138676455205</v>
      </c>
      <c r="Z44" s="3" t="b">
        <f t="shared" si="8"/>
        <v>0</v>
      </c>
    </row>
    <row r="45" spans="2:26" x14ac:dyDescent="0.25">
      <c r="B45" t="s">
        <v>40</v>
      </c>
      <c r="C45" s="1">
        <v>2862</v>
      </c>
      <c r="D45" s="1">
        <f>cities.2014[[#This Row],[Visits]]+(0.000001)*ROW()</f>
        <v>2862.0000449999998</v>
      </c>
      <c r="F45" t="s">
        <v>35</v>
      </c>
      <c r="G45" s="1">
        <v>2427</v>
      </c>
      <c r="H45" s="1">
        <f>cities.2013[[#This Row],[Visits]]+(0.000001)*ROW()</f>
        <v>2427.0000449999998</v>
      </c>
      <c r="J45" s="3" t="s">
        <v>40</v>
      </c>
      <c r="K45" s="3">
        <f>SUMIFS(cities.2014[d Visits],cities.2014[City],J45)</f>
        <v>2862.0000449999998</v>
      </c>
      <c r="L45" s="3">
        <f>SUMIFS(cities.2013[d Visits],cities.2013[City],J45)</f>
        <v>2667.0000399999999</v>
      </c>
      <c r="M45" s="4">
        <f>IF(K45*L45=0,"",K45/L45-1)</f>
        <v>7.3115861295599993E-2</v>
      </c>
      <c r="N45" s="5" t="str">
        <f>IF(K45=0,"Out",IF(L45=0,"In",IF(K45&gt;L45,"Up",IF(L45&gt;K45,"Down","No change"))))</f>
        <v>Up</v>
      </c>
      <c r="O45" s="3">
        <f t="shared" si="0"/>
        <v>7.3115861295599993E-2</v>
      </c>
      <c r="P45" s="3">
        <f t="shared" si="1"/>
        <v>7.3115861295599993E-2</v>
      </c>
      <c r="Q45" s="3">
        <f t="shared" si="2"/>
        <v>57</v>
      </c>
      <c r="R45" s="6">
        <f>Q45+(Q45=0)*(MAX($Q$6:$Q$118)+COUNTIF($Q$6:Q45,0))</f>
        <v>57</v>
      </c>
      <c r="T45" s="14">
        <v>40</v>
      </c>
      <c r="U45" s="15">
        <f t="shared" si="3"/>
        <v>1</v>
      </c>
      <c r="V45" s="3" t="str">
        <f t="shared" si="4"/>
        <v>London</v>
      </c>
      <c r="W45" s="3">
        <f t="shared" si="5"/>
        <v>33177</v>
      </c>
      <c r="X45" s="3">
        <f t="shared" si="6"/>
        <v>29343</v>
      </c>
      <c r="Y45" s="3">
        <f t="shared" si="7"/>
        <v>0.13066148652884957</v>
      </c>
      <c r="Z45" s="3" t="b">
        <f t="shared" si="8"/>
        <v>0</v>
      </c>
    </row>
    <row r="46" spans="2:26" x14ac:dyDescent="0.25">
      <c r="B46" t="s">
        <v>41</v>
      </c>
      <c r="C46" s="1">
        <v>2845</v>
      </c>
      <c r="D46" s="1">
        <f>cities.2014[[#This Row],[Visits]]+(0.000001)*ROW()</f>
        <v>2845.0000460000001</v>
      </c>
      <c r="F46" t="s">
        <v>31</v>
      </c>
      <c r="G46" s="1">
        <v>2408</v>
      </c>
      <c r="H46" s="1">
        <f>cities.2013[[#This Row],[Visits]]+(0.000001)*ROW()</f>
        <v>2408.0000460000001</v>
      </c>
      <c r="J46" s="3" t="s">
        <v>41</v>
      </c>
      <c r="K46" s="3">
        <f>SUMIFS(cities.2014[d Visits],cities.2014[City],J46)</f>
        <v>2845.0000460000001</v>
      </c>
      <c r="L46" s="3">
        <f>SUMIFS(cities.2013[d Visits],cities.2013[City],J46)</f>
        <v>3723.0000289999998</v>
      </c>
      <c r="M46" s="4">
        <f>IF(K46*L46=0,"",K46/L46-1)</f>
        <v>-0.23583131242570288</v>
      </c>
      <c r="N46" s="5" t="str">
        <f>IF(K46=0,"Out",IF(L46=0,"In",IF(K46&gt;L46,"Up",IF(L46&gt;K46,"Down","No change"))))</f>
        <v>Down</v>
      </c>
      <c r="O46" s="3">
        <f t="shared" si="0"/>
        <v>-0.23583131242570288</v>
      </c>
      <c r="P46" s="3">
        <f t="shared" si="1"/>
        <v>-0.23583131242570288</v>
      </c>
      <c r="Q46" s="3">
        <f t="shared" si="2"/>
        <v>84</v>
      </c>
      <c r="R46" s="6">
        <f>Q46+(Q46=0)*(MAX($Q$6:$Q$118)+COUNTIF($Q$6:Q46,0))</f>
        <v>84</v>
      </c>
      <c r="T46" s="14">
        <v>41</v>
      </c>
      <c r="U46" s="15">
        <f t="shared" si="3"/>
        <v>43</v>
      </c>
      <c r="V46" s="3" t="str">
        <f t="shared" si="4"/>
        <v>Riyadh</v>
      </c>
      <c r="W46" s="3">
        <f t="shared" si="5"/>
        <v>2777</v>
      </c>
      <c r="X46" s="3">
        <f t="shared" si="6"/>
        <v>2459</v>
      </c>
      <c r="Y46" s="3">
        <f t="shared" si="7"/>
        <v>0.12932086191102199</v>
      </c>
      <c r="Z46" s="3" t="b">
        <f t="shared" si="8"/>
        <v>0</v>
      </c>
    </row>
    <row r="47" spans="2:26" x14ac:dyDescent="0.25">
      <c r="B47" t="s">
        <v>42</v>
      </c>
      <c r="C47" s="1">
        <v>2778</v>
      </c>
      <c r="D47" s="1">
        <f>cities.2014[[#This Row],[Visits]]+(0.000001)*ROW()</f>
        <v>2778.000047</v>
      </c>
      <c r="F47" t="s">
        <v>34</v>
      </c>
      <c r="G47" s="1">
        <v>2281</v>
      </c>
      <c r="H47" s="1">
        <f>cities.2013[[#This Row],[Visits]]+(0.000001)*ROW()</f>
        <v>2281.000047</v>
      </c>
      <c r="J47" s="3" t="s">
        <v>42</v>
      </c>
      <c r="K47" s="3">
        <f>SUMIFS(cities.2014[d Visits],cities.2014[City],J47)</f>
        <v>2778.000047</v>
      </c>
      <c r="L47" s="3">
        <f>SUMIFS(cities.2013[d Visits],cities.2013[City],J47)</f>
        <v>2430.0000439999999</v>
      </c>
      <c r="M47" s="4">
        <f>IF(K47*L47=0,"",K47/L47-1)</f>
        <v>0.14320987518467732</v>
      </c>
      <c r="N47" s="5" t="str">
        <f>IF(K47=0,"Out",IF(L47=0,"In",IF(K47&gt;L47,"Up",IF(L47&gt;K47,"Down","No change"))))</f>
        <v>Up</v>
      </c>
      <c r="O47" s="3">
        <f t="shared" si="0"/>
        <v>0.14320987518467732</v>
      </c>
      <c r="P47" s="3">
        <f t="shared" si="1"/>
        <v>0.14320987518467732</v>
      </c>
      <c r="Q47" s="3">
        <f t="shared" si="2"/>
        <v>37</v>
      </c>
      <c r="R47" s="6">
        <f>Q47+(Q47=0)*(MAX($Q$6:$Q$118)+COUNTIF($Q$6:Q47,0))</f>
        <v>37</v>
      </c>
      <c r="T47" s="14">
        <v>42</v>
      </c>
      <c r="U47" s="15">
        <f t="shared" si="3"/>
        <v>66</v>
      </c>
      <c r="V47" s="3" t="str">
        <f t="shared" si="4"/>
        <v>Mississauga</v>
      </c>
      <c r="W47" s="3">
        <f t="shared" si="5"/>
        <v>1747</v>
      </c>
      <c r="X47" s="3">
        <f t="shared" si="6"/>
        <v>1550</v>
      </c>
      <c r="Y47" s="3">
        <f t="shared" si="7"/>
        <v>0.12709677346181047</v>
      </c>
      <c r="Z47" s="3" t="b">
        <f t="shared" si="8"/>
        <v>0</v>
      </c>
    </row>
    <row r="48" spans="2:26" x14ac:dyDescent="0.25">
      <c r="B48" t="s">
        <v>43</v>
      </c>
      <c r="C48" s="1">
        <v>2777</v>
      </c>
      <c r="D48" s="1">
        <f>cities.2014[[#This Row],[Visits]]+(0.000001)*ROW()</f>
        <v>2777.0000479999999</v>
      </c>
      <c r="F48" t="s">
        <v>44</v>
      </c>
      <c r="G48" s="1">
        <v>2201</v>
      </c>
      <c r="H48" s="1">
        <f>cities.2013[[#This Row],[Visits]]+(0.000001)*ROW()</f>
        <v>2201.0000479999999</v>
      </c>
      <c r="J48" s="3" t="s">
        <v>43</v>
      </c>
      <c r="K48" s="3">
        <f>SUMIFS(cities.2014[d Visits],cities.2014[City],J48)</f>
        <v>2777.0000479999999</v>
      </c>
      <c r="L48" s="3">
        <f>SUMIFS(cities.2013[d Visits],cities.2013[City],J48)</f>
        <v>2459.000043</v>
      </c>
      <c r="M48" s="4">
        <f>IF(K48*L48=0,"",K48/L48-1)</f>
        <v>0.12932086191102199</v>
      </c>
      <c r="N48" s="5" t="str">
        <f>IF(K48=0,"Out",IF(L48=0,"In",IF(K48&gt;L48,"Up",IF(L48&gt;K48,"Down","No change"))))</f>
        <v>Up</v>
      </c>
      <c r="O48" s="3">
        <f t="shared" si="0"/>
        <v>0.12932086191102199</v>
      </c>
      <c r="P48" s="3">
        <f t="shared" si="1"/>
        <v>0.12932086191102199</v>
      </c>
      <c r="Q48" s="3">
        <f t="shared" si="2"/>
        <v>41</v>
      </c>
      <c r="R48" s="6">
        <f>Q48+(Q48=0)*(MAX($Q$6:$Q$118)+COUNTIF($Q$6:Q48,0))</f>
        <v>41</v>
      </c>
      <c r="T48" s="14">
        <v>43</v>
      </c>
      <c r="U48" s="15">
        <f t="shared" si="3"/>
        <v>10</v>
      </c>
      <c r="V48" s="3" t="str">
        <f t="shared" si="4"/>
        <v>Hyderabad</v>
      </c>
      <c r="W48" s="3">
        <f t="shared" si="5"/>
        <v>9065</v>
      </c>
      <c r="X48" s="3">
        <f t="shared" si="6"/>
        <v>8059</v>
      </c>
      <c r="Y48" s="3">
        <f t="shared" si="7"/>
        <v>0.12482938292626011</v>
      </c>
      <c r="Z48" s="3" t="b">
        <f t="shared" si="8"/>
        <v>0</v>
      </c>
    </row>
    <row r="49" spans="2:26" x14ac:dyDescent="0.25">
      <c r="B49" t="s">
        <v>44</v>
      </c>
      <c r="C49" s="1">
        <v>2684</v>
      </c>
      <c r="D49" s="1">
        <f>cities.2014[[#This Row],[Visits]]+(0.000001)*ROW()</f>
        <v>2684.0000490000002</v>
      </c>
      <c r="F49" t="s">
        <v>62</v>
      </c>
      <c r="G49" s="1">
        <v>2143</v>
      </c>
      <c r="H49" s="1">
        <f>cities.2013[[#This Row],[Visits]]+(0.000001)*ROW()</f>
        <v>2143.0000490000002</v>
      </c>
      <c r="J49" s="3" t="s">
        <v>44</v>
      </c>
      <c r="K49" s="3">
        <f>SUMIFS(cities.2014[d Visits],cities.2014[City],J49)</f>
        <v>2684.0000490000002</v>
      </c>
      <c r="L49" s="3">
        <f>SUMIFS(cities.2013[d Visits],cities.2013[City],J49)</f>
        <v>2201.0000479999999</v>
      </c>
      <c r="M49" s="4">
        <f>IF(K49*L49=0,"",K49/L49-1)</f>
        <v>0.21944570216565507</v>
      </c>
      <c r="N49" s="5" t="str">
        <f>IF(K49=0,"Out",IF(L49=0,"In",IF(K49&gt;L49,"Up",IF(L49&gt;K49,"Down","No change"))))</f>
        <v>Up</v>
      </c>
      <c r="O49" s="3">
        <f t="shared" si="0"/>
        <v>0.21944570216565507</v>
      </c>
      <c r="P49" s="3">
        <f t="shared" si="1"/>
        <v>0.21944570216565507</v>
      </c>
      <c r="Q49" s="3">
        <f t="shared" si="2"/>
        <v>27</v>
      </c>
      <c r="R49" s="6">
        <f>Q49+(Q49=0)*(MAX($Q$6:$Q$118)+COUNTIF($Q$6:Q49,0))</f>
        <v>27</v>
      </c>
      <c r="T49" s="14">
        <v>44</v>
      </c>
      <c r="U49" s="15">
        <f t="shared" si="3"/>
        <v>22</v>
      </c>
      <c r="V49" s="3" t="str">
        <f t="shared" si="4"/>
        <v>Perth</v>
      </c>
      <c r="W49" s="3">
        <f t="shared" si="5"/>
        <v>4414</v>
      </c>
      <c r="X49" s="3">
        <f t="shared" si="6"/>
        <v>3926</v>
      </c>
      <c r="Y49" s="3">
        <f t="shared" si="7"/>
        <v>0.12429954037687541</v>
      </c>
      <c r="Z49" s="3" t="b">
        <f t="shared" si="8"/>
        <v>0</v>
      </c>
    </row>
    <row r="50" spans="2:26" x14ac:dyDescent="0.25">
      <c r="B50" t="s">
        <v>45</v>
      </c>
      <c r="C50" s="1">
        <v>2483</v>
      </c>
      <c r="D50" s="1">
        <f>cities.2014[[#This Row],[Visits]]+(0.000001)*ROW()</f>
        <v>2483.0000500000001</v>
      </c>
      <c r="F50" t="s">
        <v>53</v>
      </c>
      <c r="G50" s="1">
        <v>2072</v>
      </c>
      <c r="H50" s="1">
        <f>cities.2013[[#This Row],[Visits]]+(0.000001)*ROW()</f>
        <v>2072.0000500000001</v>
      </c>
      <c r="J50" s="3" t="s">
        <v>45</v>
      </c>
      <c r="K50" s="3">
        <f>SUMIFS(cities.2014[d Visits],cities.2014[City],J50)</f>
        <v>2483.0000500000001</v>
      </c>
      <c r="L50" s="3">
        <f>SUMIFS(cities.2013[d Visits],cities.2013[City],J50)</f>
        <v>0</v>
      </c>
      <c r="M50" s="4" t="str">
        <f>IF(K50*L50=0,"",K50/L50-1)</f>
        <v/>
      </c>
      <c r="N50" s="5" t="str">
        <f>IF(K50=0,"Out",IF(L50=0,"In",IF(K50&gt;L50,"Up",IF(L50&gt;K50,"Down","No change"))))</f>
        <v>In</v>
      </c>
      <c r="O50" s="3" t="str">
        <f t="shared" si="0"/>
        <v/>
      </c>
      <c r="P50" s="3" t="str">
        <f t="shared" si="1"/>
        <v/>
      </c>
      <c r="Q50" s="3">
        <f t="shared" si="2"/>
        <v>0</v>
      </c>
      <c r="R50" s="6">
        <f>Q50+(Q50=0)*(MAX($Q$6:$Q$118)+COUNTIF($Q$6:Q50,0))</f>
        <v>88</v>
      </c>
      <c r="T50" s="14">
        <v>45</v>
      </c>
      <c r="U50" s="15">
        <f t="shared" si="3"/>
        <v>83</v>
      </c>
      <c r="V50" s="3" t="str">
        <f t="shared" si="4"/>
        <v>Irvine</v>
      </c>
      <c r="W50" s="3">
        <f t="shared" si="5"/>
        <v>1355</v>
      </c>
      <c r="X50" s="3">
        <f t="shared" si="6"/>
        <v>1208</v>
      </c>
      <c r="Y50" s="3">
        <f t="shared" si="7"/>
        <v>0.12168873378566247</v>
      </c>
      <c r="Z50" s="3" t="b">
        <f t="shared" si="8"/>
        <v>0</v>
      </c>
    </row>
    <row r="51" spans="2:26" x14ac:dyDescent="0.25">
      <c r="B51" t="s">
        <v>46</v>
      </c>
      <c r="C51" s="1">
        <v>2457</v>
      </c>
      <c r="D51" s="1">
        <f>cities.2014[[#This Row],[Visits]]+(0.000001)*ROW()</f>
        <v>2457.000051</v>
      </c>
      <c r="F51" t="s">
        <v>47</v>
      </c>
      <c r="G51" s="1">
        <v>2051</v>
      </c>
      <c r="H51" s="1">
        <f>cities.2013[[#This Row],[Visits]]+(0.000001)*ROW()</f>
        <v>2051.000051</v>
      </c>
      <c r="J51" s="3" t="s">
        <v>46</v>
      </c>
      <c r="K51" s="3">
        <f>SUMIFS(cities.2014[d Visits],cities.2014[City],J51)</f>
        <v>2457.000051</v>
      </c>
      <c r="L51" s="3">
        <f>SUMIFS(cities.2013[d Visits],cities.2013[City],J51)</f>
        <v>1772.0000580000001</v>
      </c>
      <c r="M51" s="4">
        <f>IF(K51*L51=0,"",K51/L51-1)</f>
        <v>0.38656883215519611</v>
      </c>
      <c r="N51" s="5" t="str">
        <f>IF(K51=0,"Out",IF(L51=0,"In",IF(K51&gt;L51,"Up",IF(L51&gt;K51,"Down","No change"))))</f>
        <v>Up</v>
      </c>
      <c r="O51" s="3">
        <f t="shared" si="0"/>
        <v>0.38656883215519611</v>
      </c>
      <c r="P51" s="3">
        <f t="shared" si="1"/>
        <v>0.38656883215519611</v>
      </c>
      <c r="Q51" s="3">
        <f t="shared" si="2"/>
        <v>13</v>
      </c>
      <c r="R51" s="6">
        <f>Q51+(Q51=0)*(MAX($Q$6:$Q$118)+COUNTIF($Q$6:Q51,0))</f>
        <v>13</v>
      </c>
      <c r="T51" s="14">
        <v>46</v>
      </c>
      <c r="U51" s="15">
        <f t="shared" si="3"/>
        <v>91</v>
      </c>
      <c r="V51" s="3" t="str">
        <f t="shared" si="4"/>
        <v>Lisbon</v>
      </c>
      <c r="W51" s="3">
        <f t="shared" si="5"/>
        <v>1278</v>
      </c>
      <c r="X51" s="3">
        <f t="shared" si="6"/>
        <v>1144</v>
      </c>
      <c r="Y51" s="3">
        <f t="shared" si="7"/>
        <v>0.11713285925656569</v>
      </c>
      <c r="Z51" s="3" t="b">
        <f t="shared" si="8"/>
        <v>0</v>
      </c>
    </row>
    <row r="52" spans="2:26" x14ac:dyDescent="0.25">
      <c r="B52" t="s">
        <v>47</v>
      </c>
      <c r="C52" s="1">
        <v>2448</v>
      </c>
      <c r="D52" s="1">
        <f>cities.2014[[#This Row],[Visits]]+(0.000001)*ROW()</f>
        <v>2448.0000519999999</v>
      </c>
      <c r="F52" t="s">
        <v>65</v>
      </c>
      <c r="G52" s="1">
        <v>2030</v>
      </c>
      <c r="H52" s="1">
        <f>cities.2013[[#This Row],[Visits]]+(0.000001)*ROW()</f>
        <v>2030.0000520000001</v>
      </c>
      <c r="J52" s="3" t="s">
        <v>47</v>
      </c>
      <c r="K52" s="3">
        <f>SUMIFS(cities.2014[d Visits],cities.2014[City],J52)</f>
        <v>2448.0000519999999</v>
      </c>
      <c r="L52" s="3">
        <f>SUMIFS(cities.2013[d Visits],cities.2013[City],J52)</f>
        <v>2051.000051</v>
      </c>
      <c r="M52" s="4">
        <f>IF(K52*L52=0,"",K52/L52-1)</f>
        <v>0.19356411074023905</v>
      </c>
      <c r="N52" s="5" t="str">
        <f>IF(K52=0,"Out",IF(L52=0,"In",IF(K52&gt;L52,"Up",IF(L52&gt;K52,"Down","No change"))))</f>
        <v>Up</v>
      </c>
      <c r="O52" s="3">
        <f t="shared" si="0"/>
        <v>0.19356411074023905</v>
      </c>
      <c r="P52" s="3">
        <f t="shared" si="1"/>
        <v>0.19356411074023905</v>
      </c>
      <c r="Q52" s="3">
        <f t="shared" si="2"/>
        <v>31</v>
      </c>
      <c r="R52" s="6">
        <f>Q52+(Q52=0)*(MAX($Q$6:$Q$118)+COUNTIF($Q$6:Q52,0))</f>
        <v>31</v>
      </c>
      <c r="T52" s="14">
        <v>47</v>
      </c>
      <c r="U52" s="15">
        <f t="shared" si="3"/>
        <v>59</v>
      </c>
      <c r="V52" s="3" t="str">
        <f t="shared" si="4"/>
        <v>Abu Dhabi</v>
      </c>
      <c r="W52" s="3">
        <f t="shared" si="5"/>
        <v>1900</v>
      </c>
      <c r="X52" s="3">
        <f t="shared" si="6"/>
        <v>1702</v>
      </c>
      <c r="Y52" s="3">
        <f t="shared" si="7"/>
        <v>0.11633372327848224</v>
      </c>
      <c r="Z52" s="3" t="b">
        <f t="shared" si="8"/>
        <v>0</v>
      </c>
    </row>
    <row r="53" spans="2:26" x14ac:dyDescent="0.25">
      <c r="B53" t="s">
        <v>48</v>
      </c>
      <c r="C53" s="1">
        <v>2356</v>
      </c>
      <c r="D53" s="1">
        <f>cities.2014[[#This Row],[Visits]]+(0.000001)*ROW()</f>
        <v>2356.0000530000002</v>
      </c>
      <c r="F53" t="s">
        <v>50</v>
      </c>
      <c r="G53" s="1">
        <v>2006</v>
      </c>
      <c r="H53" s="1">
        <f>cities.2013[[#This Row],[Visits]]+(0.000001)*ROW()</f>
        <v>2006.000053</v>
      </c>
      <c r="J53" s="3" t="s">
        <v>48</v>
      </c>
      <c r="K53" s="3">
        <f>SUMIFS(cities.2014[d Visits],cities.2014[City],J53)</f>
        <v>2356.0000530000002</v>
      </c>
      <c r="L53" s="3">
        <f>SUMIFS(cities.2013[d Visits],cities.2013[City],J53)</f>
        <v>1067.000104</v>
      </c>
      <c r="M53" s="4">
        <f>IF(K53*L53=0,"",K53/L53-1)</f>
        <v>1.2080598157092592</v>
      </c>
      <c r="N53" s="5" t="str">
        <f>IF(K53=0,"Out",IF(L53=0,"In",IF(K53&gt;L53,"Up",IF(L53&gt;K53,"Down","No change"))))</f>
        <v>Up</v>
      </c>
      <c r="O53" s="3">
        <f t="shared" si="0"/>
        <v>1.2080598157092592</v>
      </c>
      <c r="P53" s="3">
        <f t="shared" si="1"/>
        <v>1.2080598157092592</v>
      </c>
      <c r="Q53" s="3">
        <f t="shared" si="2"/>
        <v>3</v>
      </c>
      <c r="R53" s="6">
        <f>Q53+(Q53=0)*(MAX($Q$6:$Q$118)+COUNTIF($Q$6:Q53,0))</f>
        <v>3</v>
      </c>
      <c r="T53" s="14">
        <v>48</v>
      </c>
      <c r="U53" s="15">
        <f t="shared" si="3"/>
        <v>5</v>
      </c>
      <c r="V53" s="3" t="str">
        <f t="shared" si="4"/>
        <v>New Delhi</v>
      </c>
      <c r="W53" s="3">
        <f t="shared" si="5"/>
        <v>12832</v>
      </c>
      <c r="X53" s="3">
        <f t="shared" si="6"/>
        <v>11527</v>
      </c>
      <c r="Y53" s="3">
        <f t="shared" si="7"/>
        <v>0.11321245751320053</v>
      </c>
      <c r="Z53" s="3" t="b">
        <f t="shared" si="8"/>
        <v>0</v>
      </c>
    </row>
    <row r="54" spans="2:26" x14ac:dyDescent="0.25">
      <c r="B54" t="s">
        <v>49</v>
      </c>
      <c r="C54" s="1">
        <v>2225</v>
      </c>
      <c r="D54" s="1">
        <f>cities.2014[[#This Row],[Visits]]+(0.000001)*ROW()</f>
        <v>2225.0000540000001</v>
      </c>
      <c r="F54" t="s">
        <v>55</v>
      </c>
      <c r="G54" s="1">
        <v>1919</v>
      </c>
      <c r="H54" s="1">
        <f>cities.2013[[#This Row],[Visits]]+(0.000001)*ROW()</f>
        <v>1919.0000540000001</v>
      </c>
      <c r="J54" s="3" t="s">
        <v>49</v>
      </c>
      <c r="K54" s="3">
        <f>SUMIFS(cities.2014[d Visits],cities.2014[City],J54)</f>
        <v>2225.0000540000001</v>
      </c>
      <c r="L54" s="3">
        <f>SUMIFS(cities.2013[d Visits],cities.2013[City],J54)</f>
        <v>1486.0000669999999</v>
      </c>
      <c r="M54" s="4">
        <f>IF(K54*L54=0,"",K54/L54-1)</f>
        <v>0.49730817878893152</v>
      </c>
      <c r="N54" s="5" t="str">
        <f>IF(K54=0,"Out",IF(L54=0,"In",IF(K54&gt;L54,"Up",IF(L54&gt;K54,"Down","No change"))))</f>
        <v>Up</v>
      </c>
      <c r="O54" s="3">
        <f t="shared" si="0"/>
        <v>0.49730817878893152</v>
      </c>
      <c r="P54" s="3">
        <f t="shared" si="1"/>
        <v>0.49730817878893152</v>
      </c>
      <c r="Q54" s="3">
        <f t="shared" si="2"/>
        <v>7</v>
      </c>
      <c r="R54" s="6">
        <f>Q54+(Q54=0)*(MAX($Q$6:$Q$118)+COUNTIF($Q$6:Q54,0))</f>
        <v>7</v>
      </c>
      <c r="T54" s="14">
        <v>49</v>
      </c>
      <c r="U54" s="15">
        <f t="shared" si="3"/>
        <v>15</v>
      </c>
      <c r="V54" s="3" t="str">
        <f t="shared" si="4"/>
        <v>Chicago</v>
      </c>
      <c r="W54" s="3">
        <f t="shared" si="5"/>
        <v>6549</v>
      </c>
      <c r="X54" s="3">
        <f t="shared" si="6"/>
        <v>5916</v>
      </c>
      <c r="Y54" s="3">
        <f t="shared" si="7"/>
        <v>0.10699797142782952</v>
      </c>
      <c r="Z54" s="3" t="b">
        <f t="shared" si="8"/>
        <v>0</v>
      </c>
    </row>
    <row r="55" spans="2:26" x14ac:dyDescent="0.25">
      <c r="B55" t="s">
        <v>50</v>
      </c>
      <c r="C55" s="1">
        <v>2184</v>
      </c>
      <c r="D55" s="1">
        <f>cities.2014[[#This Row],[Visits]]+(0.000001)*ROW()</f>
        <v>2184.000055</v>
      </c>
      <c r="F55" t="s">
        <v>61</v>
      </c>
      <c r="G55" s="1">
        <v>1883</v>
      </c>
      <c r="H55" s="1">
        <f>cities.2013[[#This Row],[Visits]]+(0.000001)*ROW()</f>
        <v>1883.000055</v>
      </c>
      <c r="J55" s="3" t="s">
        <v>50</v>
      </c>
      <c r="K55" s="3">
        <f>SUMIFS(cities.2014[d Visits],cities.2014[City],J55)</f>
        <v>2184.000055</v>
      </c>
      <c r="L55" s="3">
        <f>SUMIFS(cities.2013[d Visits],cities.2013[City],J55)</f>
        <v>2006.000053</v>
      </c>
      <c r="M55" s="4">
        <f>IF(K55*L55=0,"",K55/L55-1)</f>
        <v>8.8733797256784097E-2</v>
      </c>
      <c r="N55" s="5" t="str">
        <f>IF(K55=0,"Out",IF(L55=0,"In",IF(K55&gt;L55,"Up",IF(L55&gt;K55,"Down","No change"))))</f>
        <v>Up</v>
      </c>
      <c r="O55" s="3">
        <f t="shared" si="0"/>
        <v>8.8733797256784097E-2</v>
      </c>
      <c r="P55" s="3">
        <f t="shared" si="1"/>
        <v>8.8733797256784097E-2</v>
      </c>
      <c r="Q55" s="3">
        <f t="shared" si="2"/>
        <v>53</v>
      </c>
      <c r="R55" s="6">
        <f>Q55+(Q55=0)*(MAX($Q$6:$Q$118)+COUNTIF($Q$6:Q55,0))</f>
        <v>53</v>
      </c>
      <c r="T55" s="14">
        <v>50</v>
      </c>
      <c r="U55" s="15">
        <f t="shared" si="3"/>
        <v>52</v>
      </c>
      <c r="V55" s="3" t="str">
        <f t="shared" si="4"/>
        <v>Navi Mumbai</v>
      </c>
      <c r="W55" s="3">
        <f t="shared" si="5"/>
        <v>2049</v>
      </c>
      <c r="X55" s="3">
        <f t="shared" si="6"/>
        <v>1853</v>
      </c>
      <c r="Y55" s="3">
        <f t="shared" si="7"/>
        <v>0.10577441720271596</v>
      </c>
      <c r="Z55" s="3" t="b">
        <f t="shared" si="8"/>
        <v>0</v>
      </c>
    </row>
    <row r="56" spans="2:26" x14ac:dyDescent="0.25">
      <c r="B56" t="s">
        <v>51</v>
      </c>
      <c r="C56" s="1">
        <v>2104</v>
      </c>
      <c r="D56" s="1">
        <f>cities.2014[[#This Row],[Visits]]+(0.000001)*ROW()</f>
        <v>2104.0000559999999</v>
      </c>
      <c r="F56" t="s">
        <v>52</v>
      </c>
      <c r="G56" s="1">
        <v>1853</v>
      </c>
      <c r="H56" s="1">
        <f>cities.2013[[#This Row],[Visits]]+(0.000001)*ROW()</f>
        <v>1853.0000560000001</v>
      </c>
      <c r="J56" s="3" t="s">
        <v>51</v>
      </c>
      <c r="K56" s="3">
        <f>SUMIFS(cities.2014[d Visits],cities.2014[City],J56)</f>
        <v>2104.0000559999999</v>
      </c>
      <c r="L56" s="3">
        <f>SUMIFS(cities.2013[d Visits],cities.2013[City],J56)</f>
        <v>1825.000057</v>
      </c>
      <c r="M56" s="4">
        <f>IF(K56*L56=0,"",K56/L56-1)</f>
        <v>0.15287670700604261</v>
      </c>
      <c r="N56" s="5" t="str">
        <f>IF(K56=0,"Out",IF(L56=0,"In",IF(K56&gt;L56,"Up",IF(L56&gt;K56,"Down","No change"))))</f>
        <v>Up</v>
      </c>
      <c r="O56" s="3">
        <f t="shared" si="0"/>
        <v>0.15287670700604261</v>
      </c>
      <c r="P56" s="3">
        <f t="shared" si="1"/>
        <v>0.15287670700604261</v>
      </c>
      <c r="Q56" s="3">
        <f t="shared" si="2"/>
        <v>35</v>
      </c>
      <c r="R56" s="6">
        <f>Q56+(Q56=0)*(MAX($Q$6:$Q$118)+COUNTIF($Q$6:Q56,0))</f>
        <v>35</v>
      </c>
      <c r="T56" s="14">
        <v>51</v>
      </c>
      <c r="U56" s="15">
        <f t="shared" si="3"/>
        <v>70</v>
      </c>
      <c r="V56" s="3" t="str">
        <f t="shared" si="4"/>
        <v>Bucharest</v>
      </c>
      <c r="W56" s="3">
        <f t="shared" si="5"/>
        <v>1609</v>
      </c>
      <c r="X56" s="3">
        <f t="shared" si="6"/>
        <v>1461</v>
      </c>
      <c r="Y56" s="3">
        <f t="shared" si="7"/>
        <v>0.10130047618505511</v>
      </c>
      <c r="Z56" s="3" t="b">
        <f t="shared" si="8"/>
        <v>0</v>
      </c>
    </row>
    <row r="57" spans="2:26" x14ac:dyDescent="0.25">
      <c r="B57" t="s">
        <v>52</v>
      </c>
      <c r="C57" s="1">
        <v>2049</v>
      </c>
      <c r="D57" s="1">
        <f>cities.2014[[#This Row],[Visits]]+(0.000001)*ROW()</f>
        <v>2049.0000570000002</v>
      </c>
      <c r="F57" t="s">
        <v>51</v>
      </c>
      <c r="G57" s="1">
        <v>1825</v>
      </c>
      <c r="H57" s="1">
        <f>cities.2013[[#This Row],[Visits]]+(0.000001)*ROW()</f>
        <v>1825.000057</v>
      </c>
      <c r="J57" s="3" t="s">
        <v>52</v>
      </c>
      <c r="K57" s="3">
        <f>SUMIFS(cities.2014[d Visits],cities.2014[City],J57)</f>
        <v>2049.0000570000002</v>
      </c>
      <c r="L57" s="3">
        <f>SUMIFS(cities.2013[d Visits],cities.2013[City],J57)</f>
        <v>1853.0000560000001</v>
      </c>
      <c r="M57" s="4">
        <f>IF(K57*L57=0,"",K57/L57-1)</f>
        <v>0.10577441720271596</v>
      </c>
      <c r="N57" s="5" t="str">
        <f>IF(K57=0,"Out",IF(L57=0,"In",IF(K57&gt;L57,"Up",IF(L57&gt;K57,"Down","No change"))))</f>
        <v>Up</v>
      </c>
      <c r="O57" s="3">
        <f t="shared" si="0"/>
        <v>0.10577441720271596</v>
      </c>
      <c r="P57" s="3">
        <f t="shared" si="1"/>
        <v>0.10577441720271596</v>
      </c>
      <c r="Q57" s="3">
        <f t="shared" si="2"/>
        <v>50</v>
      </c>
      <c r="R57" s="6">
        <f>Q57+(Q57=0)*(MAX($Q$6:$Q$118)+COUNTIF($Q$6:Q57,0))</f>
        <v>50</v>
      </c>
      <c r="T57" s="14">
        <v>52</v>
      </c>
      <c r="U57" s="15">
        <f t="shared" si="3"/>
        <v>14</v>
      </c>
      <c r="V57" s="3" t="str">
        <f t="shared" si="4"/>
        <v>Hong Kong</v>
      </c>
      <c r="W57" s="3">
        <f t="shared" si="5"/>
        <v>6894</v>
      </c>
      <c r="X57" s="3">
        <f t="shared" si="6"/>
        <v>6263</v>
      </c>
      <c r="Y57" s="3">
        <f t="shared" si="7"/>
        <v>0.10075043895680857</v>
      </c>
      <c r="Z57" s="3" t="b">
        <f t="shared" si="8"/>
        <v>0</v>
      </c>
    </row>
    <row r="58" spans="2:26" x14ac:dyDescent="0.25">
      <c r="B58" t="s">
        <v>53</v>
      </c>
      <c r="C58" s="1">
        <v>2036</v>
      </c>
      <c r="D58" s="1">
        <f>cities.2014[[#This Row],[Visits]]+(0.000001)*ROW()</f>
        <v>2036.0000580000001</v>
      </c>
      <c r="F58" t="s">
        <v>46</v>
      </c>
      <c r="G58" s="1">
        <v>1772</v>
      </c>
      <c r="H58" s="1">
        <f>cities.2013[[#This Row],[Visits]]+(0.000001)*ROW()</f>
        <v>1772.0000580000001</v>
      </c>
      <c r="J58" s="3" t="s">
        <v>53</v>
      </c>
      <c r="K58" s="3">
        <f>SUMIFS(cities.2014[d Visits],cities.2014[City],J58)</f>
        <v>2036.0000580000001</v>
      </c>
      <c r="L58" s="3">
        <f>SUMIFS(cities.2013[d Visits],cities.2013[City],J58)</f>
        <v>2072.0000500000001</v>
      </c>
      <c r="M58" s="4">
        <f>IF(K58*L58=0,"",K58/L58-1)</f>
        <v>-1.7374513094244426E-2</v>
      </c>
      <c r="N58" s="5" t="str">
        <f>IF(K58=0,"Out",IF(L58=0,"In",IF(K58&gt;L58,"Up",IF(L58&gt;K58,"Down","No change"))))</f>
        <v>Down</v>
      </c>
      <c r="O58" s="3">
        <f t="shared" si="0"/>
        <v>-1.7374513094244426E-2</v>
      </c>
      <c r="P58" s="3">
        <f t="shared" si="1"/>
        <v>-1.7374513094244426E-2</v>
      </c>
      <c r="Q58" s="3">
        <f t="shared" si="2"/>
        <v>73</v>
      </c>
      <c r="R58" s="6">
        <f>Q58+(Q58=0)*(MAX($Q$6:$Q$118)+COUNTIF($Q$6:Q58,0))</f>
        <v>73</v>
      </c>
      <c r="T58" s="14">
        <v>53</v>
      </c>
      <c r="U58" s="15">
        <f t="shared" si="3"/>
        <v>50</v>
      </c>
      <c r="V58" s="3" t="str">
        <f t="shared" si="4"/>
        <v>Cape Town</v>
      </c>
      <c r="W58" s="3">
        <f t="shared" si="5"/>
        <v>2184</v>
      </c>
      <c r="X58" s="3">
        <f t="shared" si="6"/>
        <v>2006</v>
      </c>
      <c r="Y58" s="3">
        <f t="shared" si="7"/>
        <v>8.8733797256784097E-2</v>
      </c>
      <c r="Z58" s="3" t="b">
        <f t="shared" si="8"/>
        <v>0</v>
      </c>
    </row>
    <row r="59" spans="2:26" x14ac:dyDescent="0.25">
      <c r="B59" t="s">
        <v>54</v>
      </c>
      <c r="C59" s="1">
        <v>2005</v>
      </c>
      <c r="D59" s="1">
        <f>cities.2014[[#This Row],[Visits]]+(0.000001)*ROW()</f>
        <v>2005.000059</v>
      </c>
      <c r="F59" t="s">
        <v>100</v>
      </c>
      <c r="G59" s="1">
        <v>1753</v>
      </c>
      <c r="H59" s="1">
        <f>cities.2013[[#This Row],[Visits]]+(0.000001)*ROW()</f>
        <v>1753.000059</v>
      </c>
      <c r="J59" s="3" t="s">
        <v>54</v>
      </c>
      <c r="K59" s="3">
        <f>SUMIFS(cities.2014[d Visits],cities.2014[City],J59)</f>
        <v>2005.000059</v>
      </c>
      <c r="L59" s="3">
        <f>SUMIFS(cities.2013[d Visits],cities.2013[City],J59)</f>
        <v>1347.000074</v>
      </c>
      <c r="M59" s="4">
        <f>IF(K59*L59=0,"",K59/L59-1)</f>
        <v>0.4884929093181325</v>
      </c>
      <c r="N59" s="5" t="str">
        <f>IF(K59=0,"Out",IF(L59=0,"In",IF(K59&gt;L59,"Up",IF(L59&gt;K59,"Down","No change"))))</f>
        <v>Up</v>
      </c>
      <c r="O59" s="3">
        <f t="shared" si="0"/>
        <v>0.4884929093181325</v>
      </c>
      <c r="P59" s="3">
        <f t="shared" si="1"/>
        <v>0.4884929093181325</v>
      </c>
      <c r="Q59" s="3">
        <f t="shared" si="2"/>
        <v>8</v>
      </c>
      <c r="R59" s="6">
        <f>Q59+(Q59=0)*(MAX($Q$6:$Q$118)+COUNTIF($Q$6:Q59,0))</f>
        <v>8</v>
      </c>
      <c r="T59" s="14">
        <v>54</v>
      </c>
      <c r="U59" s="15">
        <f t="shared" si="3"/>
        <v>85</v>
      </c>
      <c r="V59" s="3" t="str">
        <f t="shared" si="4"/>
        <v>Portland</v>
      </c>
      <c r="W59" s="3">
        <f t="shared" si="5"/>
        <v>1347</v>
      </c>
      <c r="X59" s="3">
        <f t="shared" si="6"/>
        <v>1238</v>
      </c>
      <c r="Y59" s="3">
        <f t="shared" si="7"/>
        <v>8.8045232242451865E-2</v>
      </c>
      <c r="Z59" s="3" t="b">
        <f t="shared" si="8"/>
        <v>0</v>
      </c>
    </row>
    <row r="60" spans="2:26" x14ac:dyDescent="0.25">
      <c r="B60" t="s">
        <v>55</v>
      </c>
      <c r="C60" s="1">
        <v>2002</v>
      </c>
      <c r="D60" s="1">
        <f>cities.2014[[#This Row],[Visits]]+(0.000001)*ROW()</f>
        <v>2002.0000600000001</v>
      </c>
      <c r="F60" t="s">
        <v>59</v>
      </c>
      <c r="G60" s="1">
        <v>1702</v>
      </c>
      <c r="H60" s="1">
        <f>cities.2013[[#This Row],[Visits]]+(0.000001)*ROW()</f>
        <v>1702.0000600000001</v>
      </c>
      <c r="J60" s="3" t="s">
        <v>55</v>
      </c>
      <c r="K60" s="3">
        <f>SUMIFS(cities.2014[d Visits],cities.2014[City],J60)</f>
        <v>2002.0000600000001</v>
      </c>
      <c r="L60" s="3">
        <f>SUMIFS(cities.2013[d Visits],cities.2013[City],J60)</f>
        <v>1919.0000540000001</v>
      </c>
      <c r="M60" s="4">
        <f>IF(K60*L60=0,"",K60/L60-1)</f>
        <v>4.3251695499952225E-2</v>
      </c>
      <c r="N60" s="5" t="str">
        <f>IF(K60=0,"Out",IF(L60=0,"In",IF(K60&gt;L60,"Up",IF(L60&gt;K60,"Down","No change"))))</f>
        <v>Up</v>
      </c>
      <c r="O60" s="3">
        <f t="shared" si="0"/>
        <v>4.3251695499952225E-2</v>
      </c>
      <c r="P60" s="3">
        <f t="shared" si="1"/>
        <v>4.3251695499952225E-2</v>
      </c>
      <c r="Q60" s="3">
        <f t="shared" si="2"/>
        <v>64</v>
      </c>
      <c r="R60" s="6">
        <f>Q60+(Q60=0)*(MAX($Q$6:$Q$118)+COUNTIF($Q$6:Q60,0))</f>
        <v>64</v>
      </c>
      <c r="T60" s="14">
        <v>55</v>
      </c>
      <c r="U60" s="15">
        <f t="shared" si="3"/>
        <v>6</v>
      </c>
      <c r="V60" s="3" t="str">
        <f t="shared" si="4"/>
        <v>Sydney</v>
      </c>
      <c r="W60" s="3">
        <f t="shared" si="5"/>
        <v>12659</v>
      </c>
      <c r="X60" s="3">
        <f t="shared" si="6"/>
        <v>11739</v>
      </c>
      <c r="Y60" s="3">
        <f t="shared" si="7"/>
        <v>7.8371241180363649E-2</v>
      </c>
      <c r="Z60" s="3" t="b">
        <f t="shared" si="8"/>
        <v>0</v>
      </c>
    </row>
    <row r="61" spans="2:26" x14ac:dyDescent="0.25">
      <c r="B61" t="s">
        <v>56</v>
      </c>
      <c r="C61" s="1">
        <v>1995</v>
      </c>
      <c r="D61" s="1">
        <f>cities.2014[[#This Row],[Visits]]+(0.000001)*ROW()</f>
        <v>1995.000061</v>
      </c>
      <c r="F61" t="s">
        <v>68</v>
      </c>
      <c r="G61" s="1">
        <v>1652</v>
      </c>
      <c r="H61" s="1">
        <f>cities.2013[[#This Row],[Visits]]+(0.000001)*ROW()</f>
        <v>1652.000061</v>
      </c>
      <c r="J61" s="3" t="s">
        <v>56</v>
      </c>
      <c r="K61" s="3">
        <f>SUMIFS(cities.2014[d Visits],cities.2014[City],J61)</f>
        <v>1995.000061</v>
      </c>
      <c r="L61" s="3">
        <f>SUMIFS(cities.2013[d Visits],cities.2013[City],J61)</f>
        <v>1134.000098</v>
      </c>
      <c r="M61" s="4">
        <f>IF(K61*L61=0,"",K61/L61-1)</f>
        <v>0.75925916101640412</v>
      </c>
      <c r="N61" s="5" t="str">
        <f>IF(K61=0,"Out",IF(L61=0,"In",IF(K61&gt;L61,"Up",IF(L61&gt;K61,"Down","No change"))))</f>
        <v>Up</v>
      </c>
      <c r="O61" s="3">
        <f t="shared" si="0"/>
        <v>0.75925916101640412</v>
      </c>
      <c r="P61" s="3">
        <f t="shared" si="1"/>
        <v>0.75925916101640412</v>
      </c>
      <c r="Q61" s="3">
        <f t="shared" si="2"/>
        <v>4</v>
      </c>
      <c r="R61" s="6">
        <f>Q61+(Q61=0)*(MAX($Q$6:$Q$118)+COUNTIF($Q$6:Q61,0))</f>
        <v>4</v>
      </c>
      <c r="T61" s="14">
        <v>56</v>
      </c>
      <c r="U61" s="15">
        <f t="shared" si="3"/>
        <v>30</v>
      </c>
      <c r="V61" s="3" t="str">
        <f t="shared" si="4"/>
        <v>Auckland</v>
      </c>
      <c r="W61" s="3">
        <f t="shared" si="5"/>
        <v>3363</v>
      </c>
      <c r="X61" s="3">
        <f t="shared" si="6"/>
        <v>3126</v>
      </c>
      <c r="Y61" s="3">
        <f t="shared" si="7"/>
        <v>7.5815738458817838E-2</v>
      </c>
      <c r="Z61" s="3" t="b">
        <f t="shared" si="8"/>
        <v>0</v>
      </c>
    </row>
    <row r="62" spans="2:26" x14ac:dyDescent="0.25">
      <c r="B62" t="s">
        <v>57</v>
      </c>
      <c r="C62" s="1">
        <v>1977</v>
      </c>
      <c r="D62" s="1">
        <f>cities.2014[[#This Row],[Visits]]+(0.000001)*ROW()</f>
        <v>1977.0000620000001</v>
      </c>
      <c r="F62" t="s">
        <v>75</v>
      </c>
      <c r="G62" s="1">
        <v>1627</v>
      </c>
      <c r="H62" s="1">
        <f>cities.2013[[#This Row],[Visits]]+(0.000001)*ROW()</f>
        <v>1627.0000620000001</v>
      </c>
      <c r="J62" s="3" t="s">
        <v>57</v>
      </c>
      <c r="K62" s="3">
        <f>SUMIFS(cities.2014[d Visits],cities.2014[City],J62)</f>
        <v>1977.0000620000001</v>
      </c>
      <c r="L62" s="3">
        <f>SUMIFS(cities.2013[d Visits],cities.2013[City],J62)</f>
        <v>0</v>
      </c>
      <c r="M62" s="4" t="str">
        <f>IF(K62*L62=0,"",K62/L62-1)</f>
        <v/>
      </c>
      <c r="N62" s="5" t="str">
        <f>IF(K62=0,"Out",IF(L62=0,"In",IF(K62&gt;L62,"Up",IF(L62&gt;K62,"Down","No change"))))</f>
        <v>In</v>
      </c>
      <c r="O62" s="3" t="str">
        <f t="shared" si="0"/>
        <v/>
      </c>
      <c r="P62" s="3" t="str">
        <f t="shared" si="1"/>
        <v/>
      </c>
      <c r="Q62" s="3">
        <f t="shared" si="2"/>
        <v>0</v>
      </c>
      <c r="R62" s="6">
        <f>Q62+(Q62=0)*(MAX($Q$6:$Q$118)+COUNTIF($Q$6:Q62,0))</f>
        <v>89</v>
      </c>
      <c r="T62" s="14">
        <v>57</v>
      </c>
      <c r="U62" s="15">
        <f t="shared" si="3"/>
        <v>40</v>
      </c>
      <c r="V62" s="3" t="str">
        <f t="shared" si="4"/>
        <v>Montreal</v>
      </c>
      <c r="W62" s="3">
        <f t="shared" si="5"/>
        <v>2862</v>
      </c>
      <c r="X62" s="3">
        <f t="shared" si="6"/>
        <v>2667</v>
      </c>
      <c r="Y62" s="3">
        <f t="shared" si="7"/>
        <v>7.3115861295599993E-2</v>
      </c>
      <c r="Z62" s="3" t="b">
        <f t="shared" si="8"/>
        <v>0</v>
      </c>
    </row>
    <row r="63" spans="2:26" x14ac:dyDescent="0.25">
      <c r="B63" t="s">
        <v>58</v>
      </c>
      <c r="C63" s="1">
        <v>1929</v>
      </c>
      <c r="D63" s="1">
        <f>cities.2014[[#This Row],[Visits]]+(0.000001)*ROW()</f>
        <v>1929.000063</v>
      </c>
      <c r="F63" t="s">
        <v>84</v>
      </c>
      <c r="G63" s="1">
        <v>1568</v>
      </c>
      <c r="H63" s="1">
        <f>cities.2013[[#This Row],[Visits]]+(0.000001)*ROW()</f>
        <v>1568.000063</v>
      </c>
      <c r="J63" s="3" t="s">
        <v>58</v>
      </c>
      <c r="K63" s="3">
        <f>SUMIFS(cities.2014[d Visits],cities.2014[City],J63)</f>
        <v>1929.000063</v>
      </c>
      <c r="L63" s="3">
        <f>SUMIFS(cities.2013[d Visits],cities.2013[City],J63)</f>
        <v>1344.0000749999999</v>
      </c>
      <c r="M63" s="4">
        <f>IF(K63*L63=0,"",K63/L63-1)</f>
        <v>0.43526782392478669</v>
      </c>
      <c r="N63" s="5" t="str">
        <f>IF(K63=0,"Out",IF(L63=0,"In",IF(K63&gt;L63,"Up",IF(L63&gt;K63,"Down","No change"))))</f>
        <v>Up</v>
      </c>
      <c r="O63" s="3">
        <f t="shared" si="0"/>
        <v>0.43526782392478669</v>
      </c>
      <c r="P63" s="3">
        <f t="shared" si="1"/>
        <v>0.43526782392478669</v>
      </c>
      <c r="Q63" s="3">
        <f t="shared" si="2"/>
        <v>11</v>
      </c>
      <c r="R63" s="6">
        <f>Q63+(Q63=0)*(MAX($Q$6:$Q$118)+COUNTIF($Q$6:Q63,0))</f>
        <v>11</v>
      </c>
      <c r="T63" s="14">
        <v>58</v>
      </c>
      <c r="U63" s="15">
        <f t="shared" si="3"/>
        <v>81</v>
      </c>
      <c r="V63" s="3" t="str">
        <f t="shared" si="4"/>
        <v>Edmonton</v>
      </c>
      <c r="W63" s="3">
        <f t="shared" si="5"/>
        <v>1391</v>
      </c>
      <c r="X63" s="3">
        <f t="shared" si="6"/>
        <v>1299</v>
      </c>
      <c r="Y63" s="3">
        <f t="shared" si="7"/>
        <v>7.0823710803774587E-2</v>
      </c>
      <c r="Z63" s="3" t="b">
        <f t="shared" si="8"/>
        <v>0</v>
      </c>
    </row>
    <row r="64" spans="2:26" x14ac:dyDescent="0.25">
      <c r="B64" t="s">
        <v>59</v>
      </c>
      <c r="C64" s="1">
        <v>1900</v>
      </c>
      <c r="D64" s="1">
        <f>cities.2014[[#This Row],[Visits]]+(0.000001)*ROW()</f>
        <v>1900.0000640000001</v>
      </c>
      <c r="F64" t="s">
        <v>66</v>
      </c>
      <c r="G64" s="1">
        <v>1550</v>
      </c>
      <c r="H64" s="1">
        <f>cities.2013[[#This Row],[Visits]]+(0.000001)*ROW()</f>
        <v>1550.0000640000001</v>
      </c>
      <c r="J64" s="3" t="s">
        <v>59</v>
      </c>
      <c r="K64" s="3">
        <f>SUMIFS(cities.2014[d Visits],cities.2014[City],J64)</f>
        <v>1900.0000640000001</v>
      </c>
      <c r="L64" s="3">
        <f>SUMIFS(cities.2013[d Visits],cities.2013[City],J64)</f>
        <v>1702.0000600000001</v>
      </c>
      <c r="M64" s="4">
        <f>IF(K64*L64=0,"",K64/L64-1)</f>
        <v>0.11633372327848224</v>
      </c>
      <c r="N64" s="5" t="str">
        <f>IF(K64=0,"Out",IF(L64=0,"In",IF(K64&gt;L64,"Up",IF(L64&gt;K64,"Down","No change"))))</f>
        <v>Up</v>
      </c>
      <c r="O64" s="3">
        <f t="shared" si="0"/>
        <v>0.11633372327848224</v>
      </c>
      <c r="P64" s="3">
        <f t="shared" si="1"/>
        <v>0.11633372327848224</v>
      </c>
      <c r="Q64" s="3">
        <f t="shared" si="2"/>
        <v>47</v>
      </c>
      <c r="R64" s="6">
        <f>Q64+(Q64=0)*(MAX($Q$6:$Q$118)+COUNTIF($Q$6:Q64,0))</f>
        <v>47</v>
      </c>
      <c r="T64" s="14">
        <v>59</v>
      </c>
      <c r="U64" s="15">
        <f t="shared" si="3"/>
        <v>8</v>
      </c>
      <c r="V64" s="3" t="str">
        <f t="shared" si="4"/>
        <v>Chennai</v>
      </c>
      <c r="W64" s="3">
        <f t="shared" si="5"/>
        <v>10773</v>
      </c>
      <c r="X64" s="3">
        <f t="shared" si="6"/>
        <v>10129</v>
      </c>
      <c r="Y64" s="3">
        <f t="shared" si="7"/>
        <v>6.3579820131294706E-2</v>
      </c>
      <c r="Z64" s="3" t="b">
        <f t="shared" si="8"/>
        <v>0</v>
      </c>
    </row>
    <row r="65" spans="2:26" x14ac:dyDescent="0.25">
      <c r="B65" t="s">
        <v>60</v>
      </c>
      <c r="C65" s="1">
        <v>1853</v>
      </c>
      <c r="D65" s="1">
        <f>cities.2014[[#This Row],[Visits]]+(0.000001)*ROW()</f>
        <v>1853.0000649999999</v>
      </c>
      <c r="F65" t="s">
        <v>101</v>
      </c>
      <c r="G65" s="1">
        <v>1513</v>
      </c>
      <c r="H65" s="1">
        <f>cities.2013[[#This Row],[Visits]]+(0.000001)*ROW()</f>
        <v>1513.0000649999999</v>
      </c>
      <c r="J65" s="3" t="s">
        <v>60</v>
      </c>
      <c r="K65" s="3">
        <f>SUMIFS(cities.2014[d Visits],cities.2014[City],J65)</f>
        <v>1853.0000649999999</v>
      </c>
      <c r="L65" s="3">
        <f>SUMIFS(cities.2013[d Visits],cities.2013[City],J65)</f>
        <v>1152.000092</v>
      </c>
      <c r="M65" s="4">
        <f>IF(K65*L65=0,"",K65/L65-1)</f>
        <v>0.60850687241090951</v>
      </c>
      <c r="N65" s="5" t="str">
        <f>IF(K65=0,"Out",IF(L65=0,"In",IF(K65&gt;L65,"Up",IF(L65&gt;K65,"Down","No change"))))</f>
        <v>Up</v>
      </c>
      <c r="O65" s="3">
        <f t="shared" si="0"/>
        <v>0.60850687241090951</v>
      </c>
      <c r="P65" s="3">
        <f t="shared" si="1"/>
        <v>0.60850687241090951</v>
      </c>
      <c r="Q65" s="3">
        <f t="shared" si="2"/>
        <v>5</v>
      </c>
      <c r="R65" s="6">
        <f>Q65+(Q65=0)*(MAX($Q$6:$Q$118)+COUNTIF($Q$6:Q65,0))</f>
        <v>5</v>
      </c>
      <c r="T65" s="14">
        <v>60</v>
      </c>
      <c r="U65" s="15">
        <f t="shared" si="3"/>
        <v>7</v>
      </c>
      <c r="V65" s="3" t="str">
        <f t="shared" si="4"/>
        <v>Melbourne</v>
      </c>
      <c r="W65" s="3">
        <f t="shared" si="5"/>
        <v>10848</v>
      </c>
      <c r="X65" s="3">
        <f t="shared" si="6"/>
        <v>10205</v>
      </c>
      <c r="Y65" s="3">
        <f t="shared" si="7"/>
        <v>6.3008329072110847E-2</v>
      </c>
      <c r="Z65" s="3" t="b">
        <f t="shared" si="8"/>
        <v>0</v>
      </c>
    </row>
    <row r="66" spans="2:26" x14ac:dyDescent="0.25">
      <c r="B66" t="s">
        <v>61</v>
      </c>
      <c r="C66" s="1">
        <v>1820</v>
      </c>
      <c r="D66" s="1">
        <f>cities.2014[[#This Row],[Visits]]+(0.000001)*ROW()</f>
        <v>1820.0000660000001</v>
      </c>
      <c r="F66" t="s">
        <v>67</v>
      </c>
      <c r="G66" s="1">
        <v>1500</v>
      </c>
      <c r="H66" s="1">
        <f>cities.2013[[#This Row],[Visits]]+(0.000001)*ROW()</f>
        <v>1500.0000660000001</v>
      </c>
      <c r="J66" s="3" t="s">
        <v>61</v>
      </c>
      <c r="K66" s="3">
        <f>SUMIFS(cities.2014[d Visits],cities.2014[City],J66)</f>
        <v>1820.0000660000001</v>
      </c>
      <c r="L66" s="3">
        <f>SUMIFS(cities.2013[d Visits],cities.2013[City],J66)</f>
        <v>1883.000055</v>
      </c>
      <c r="M66" s="4">
        <f>IF(K66*L66=0,"",K66/L66-1)</f>
        <v>-3.3457242251647146E-2</v>
      </c>
      <c r="N66" s="5" t="str">
        <f>IF(K66=0,"Out",IF(L66=0,"In",IF(K66&gt;L66,"Up",IF(L66&gt;K66,"Down","No change"))))</f>
        <v>Down</v>
      </c>
      <c r="O66" s="3">
        <f t="shared" si="0"/>
        <v>-3.3457242251647146E-2</v>
      </c>
      <c r="P66" s="3">
        <f t="shared" si="1"/>
        <v>-3.3457242251647146E-2</v>
      </c>
      <c r="Q66" s="3">
        <f t="shared" si="2"/>
        <v>75</v>
      </c>
      <c r="R66" s="6">
        <f>Q66+(Q66=0)*(MAX($Q$6:$Q$118)+COUNTIF($Q$6:Q66,0))</f>
        <v>75</v>
      </c>
      <c r="T66" s="14">
        <v>61</v>
      </c>
      <c r="U66" s="15">
        <f t="shared" si="3"/>
        <v>73</v>
      </c>
      <c r="V66" s="3" t="str">
        <f t="shared" si="4"/>
        <v>Adelaide</v>
      </c>
      <c r="W66" s="3">
        <f t="shared" si="5"/>
        <v>1521</v>
      </c>
      <c r="X66" s="3">
        <f t="shared" si="6"/>
        <v>1441</v>
      </c>
      <c r="Y66" s="3">
        <f t="shared" si="7"/>
        <v>5.5517002739249754E-2</v>
      </c>
      <c r="Z66" s="3" t="b">
        <f t="shared" si="8"/>
        <v>0</v>
      </c>
    </row>
    <row r="67" spans="2:26" x14ac:dyDescent="0.25">
      <c r="B67" t="s">
        <v>62</v>
      </c>
      <c r="C67" s="1">
        <v>1796</v>
      </c>
      <c r="D67" s="1">
        <f>cities.2014[[#This Row],[Visits]]+(0.000001)*ROW()</f>
        <v>1796.0000669999999</v>
      </c>
      <c r="F67" t="s">
        <v>49</v>
      </c>
      <c r="G67" s="1">
        <v>1486</v>
      </c>
      <c r="H67" s="1">
        <f>cities.2013[[#This Row],[Visits]]+(0.000001)*ROW()</f>
        <v>1486.0000669999999</v>
      </c>
      <c r="J67" s="3" t="s">
        <v>62</v>
      </c>
      <c r="K67" s="3">
        <f>SUMIFS(cities.2014[d Visits],cities.2014[City],J67)</f>
        <v>1796.0000669999999</v>
      </c>
      <c r="L67" s="3">
        <f>SUMIFS(cities.2013[d Visits],cities.2013[City],J67)</f>
        <v>2143.0000490000002</v>
      </c>
      <c r="M67" s="4">
        <f>IF(K67*L67=0,"",K67/L67-1)</f>
        <v>-0.161922526395612</v>
      </c>
      <c r="N67" s="5" t="str">
        <f>IF(K67=0,"Out",IF(L67=0,"In",IF(K67&gt;L67,"Up",IF(L67&gt;K67,"Down","No change"))))</f>
        <v>Down</v>
      </c>
      <c r="O67" s="3">
        <f t="shared" si="0"/>
        <v>-0.161922526395612</v>
      </c>
      <c r="P67" s="3">
        <f t="shared" si="1"/>
        <v>-0.161922526395612</v>
      </c>
      <c r="Q67" s="3">
        <f t="shared" si="2"/>
        <v>83</v>
      </c>
      <c r="R67" s="6">
        <f>Q67+(Q67=0)*(MAX($Q$6:$Q$118)+COUNTIF($Q$6:Q67,0))</f>
        <v>83</v>
      </c>
      <c r="T67" s="14">
        <v>62</v>
      </c>
      <c r="U67" s="15">
        <f t="shared" si="3"/>
        <v>68</v>
      </c>
      <c r="V67" s="3" t="str">
        <f t="shared" si="4"/>
        <v>Vancouver</v>
      </c>
      <c r="W67" s="3">
        <f t="shared" si="5"/>
        <v>1734</v>
      </c>
      <c r="X67" s="3">
        <f t="shared" si="6"/>
        <v>1652</v>
      </c>
      <c r="Y67" s="3">
        <f t="shared" si="7"/>
        <v>4.9636809305178442E-2</v>
      </c>
      <c r="Z67" s="3" t="b">
        <f t="shared" si="8"/>
        <v>0</v>
      </c>
    </row>
    <row r="68" spans="2:26" x14ac:dyDescent="0.25">
      <c r="B68" t="s">
        <v>63</v>
      </c>
      <c r="C68" s="1">
        <v>1790</v>
      </c>
      <c r="D68" s="1">
        <f>cities.2014[[#This Row],[Visits]]+(0.000001)*ROW()</f>
        <v>1790.0000680000001</v>
      </c>
      <c r="F68" t="s">
        <v>102</v>
      </c>
      <c r="G68" s="1">
        <v>1481</v>
      </c>
      <c r="H68" s="1">
        <f>cities.2013[[#This Row],[Visits]]+(0.000001)*ROW()</f>
        <v>1481.0000680000001</v>
      </c>
      <c r="J68" s="3" t="s">
        <v>63</v>
      </c>
      <c r="K68" s="3">
        <f>SUMIFS(cities.2014[d Visits],cities.2014[City],J68)</f>
        <v>1790.0000680000001</v>
      </c>
      <c r="L68" s="3">
        <f>SUMIFS(cities.2013[d Visits],cities.2013[City],J68)</f>
        <v>1292.000082</v>
      </c>
      <c r="M68" s="4">
        <f>IF(K68*L68=0,"",K68/L68-1)</f>
        <v>0.38544888110928155</v>
      </c>
      <c r="N68" s="5" t="str">
        <f>IF(K68=0,"Out",IF(L68=0,"In",IF(K68&gt;L68,"Up",IF(L68&gt;K68,"Down","No change"))))</f>
        <v>Up</v>
      </c>
      <c r="O68" s="3">
        <f t="shared" si="0"/>
        <v>0.38544888110928155</v>
      </c>
      <c r="P68" s="3">
        <f t="shared" si="1"/>
        <v>0.38544888110928155</v>
      </c>
      <c r="Q68" s="3">
        <f t="shared" si="2"/>
        <v>14</v>
      </c>
      <c r="R68" s="6">
        <f>Q68+(Q68=0)*(MAX($Q$6:$Q$118)+COUNTIF($Q$6:Q68,0))</f>
        <v>14</v>
      </c>
      <c r="T68" s="14">
        <v>63</v>
      </c>
      <c r="U68" s="15">
        <f t="shared" si="3"/>
        <v>16</v>
      </c>
      <c r="V68" s="3" t="str">
        <f t="shared" si="4"/>
        <v>Dubai</v>
      </c>
      <c r="W68" s="3">
        <f t="shared" si="5"/>
        <v>6088</v>
      </c>
      <c r="X68" s="3">
        <f t="shared" si="6"/>
        <v>5805</v>
      </c>
      <c r="Y68" s="3">
        <f t="shared" si="7"/>
        <v>4.875107666235623E-2</v>
      </c>
      <c r="Z68" s="3" t="b">
        <f t="shared" si="8"/>
        <v>0</v>
      </c>
    </row>
    <row r="69" spans="2:26" x14ac:dyDescent="0.25">
      <c r="B69" t="s">
        <v>64</v>
      </c>
      <c r="C69" s="1">
        <v>1776</v>
      </c>
      <c r="D69" s="1">
        <f>cities.2014[[#This Row],[Visits]]+(0.000001)*ROW()</f>
        <v>1776.0000689999999</v>
      </c>
      <c r="F69" t="s">
        <v>103</v>
      </c>
      <c r="G69" s="1">
        <v>1476</v>
      </c>
      <c r="H69" s="1">
        <f>cities.2013[[#This Row],[Visits]]+(0.000001)*ROW()</f>
        <v>1476.0000689999999</v>
      </c>
      <c r="J69" s="3" t="s">
        <v>64</v>
      </c>
      <c r="K69" s="3">
        <f>SUMIFS(cities.2014[d Visits],cities.2014[City],J69)</f>
        <v>1776.0000689999999</v>
      </c>
      <c r="L69" s="3">
        <f>SUMIFS(cities.2013[d Visits],cities.2013[City],J69)</f>
        <v>1475.0000700000001</v>
      </c>
      <c r="M69" s="4">
        <f>IF(K69*L69=0,"",K69/L69-1)</f>
        <v>0.20406778624763033</v>
      </c>
      <c r="N69" s="5" t="str">
        <f>IF(K69=0,"Out",IF(L69=0,"In",IF(K69&gt;L69,"Up",IF(L69&gt;K69,"Down","No change"))))</f>
        <v>Up</v>
      </c>
      <c r="O69" s="3">
        <f t="shared" si="0"/>
        <v>0.20406778624763033</v>
      </c>
      <c r="P69" s="3">
        <f t="shared" si="1"/>
        <v>0.20406778624763033</v>
      </c>
      <c r="Q69" s="3">
        <f t="shared" si="2"/>
        <v>30</v>
      </c>
      <c r="R69" s="6">
        <f>Q69+(Q69=0)*(MAX($Q$6:$Q$118)+COUNTIF($Q$6:Q69,0))</f>
        <v>30</v>
      </c>
      <c r="T69" s="14">
        <v>64</v>
      </c>
      <c r="U69" s="15">
        <f t="shared" si="3"/>
        <v>55</v>
      </c>
      <c r="V69" s="3" t="str">
        <f t="shared" si="4"/>
        <v>Ottawa</v>
      </c>
      <c r="W69" s="3">
        <f t="shared" si="5"/>
        <v>2002</v>
      </c>
      <c r="X69" s="3">
        <f t="shared" si="6"/>
        <v>1919</v>
      </c>
      <c r="Y69" s="3">
        <f t="shared" si="7"/>
        <v>4.3251695499952225E-2</v>
      </c>
      <c r="Z69" s="3" t="b">
        <f t="shared" si="8"/>
        <v>0</v>
      </c>
    </row>
    <row r="70" spans="2:26" x14ac:dyDescent="0.25">
      <c r="B70" t="s">
        <v>65</v>
      </c>
      <c r="C70" s="1">
        <v>1765</v>
      </c>
      <c r="D70" s="1">
        <f>cities.2014[[#This Row],[Visits]]+(0.000001)*ROW()</f>
        <v>1765.0000700000001</v>
      </c>
      <c r="F70" t="s">
        <v>64</v>
      </c>
      <c r="G70" s="1">
        <v>1475</v>
      </c>
      <c r="H70" s="1">
        <f>cities.2013[[#This Row],[Visits]]+(0.000001)*ROW()</f>
        <v>1475.0000700000001</v>
      </c>
      <c r="J70" s="3" t="s">
        <v>65</v>
      </c>
      <c r="K70" s="3">
        <f>SUMIFS(cities.2014[d Visits],cities.2014[City],J70)</f>
        <v>1765.0000700000001</v>
      </c>
      <c r="L70" s="3">
        <f>SUMIFS(cities.2013[d Visits],cities.2013[City],J70)</f>
        <v>2030.0000520000001</v>
      </c>
      <c r="M70" s="4">
        <f>IF(K70*L70=0,"",K70/L70-1)</f>
        <v>-0.13054185971025778</v>
      </c>
      <c r="N70" s="5" t="str">
        <f>IF(K70=0,"Out",IF(L70=0,"In",IF(K70&gt;L70,"Up",IF(L70&gt;K70,"Down","No change"))))</f>
        <v>Down</v>
      </c>
      <c r="O70" s="3">
        <f t="shared" si="0"/>
        <v>-0.13054185971025778</v>
      </c>
      <c r="P70" s="3">
        <f t="shared" si="1"/>
        <v>-0.13054185971025778</v>
      </c>
      <c r="Q70" s="3">
        <f t="shared" si="2"/>
        <v>81</v>
      </c>
      <c r="R70" s="6">
        <f>Q70+(Q70=0)*(MAX($Q$6:$Q$118)+COUNTIF($Q$6:Q70,0))</f>
        <v>81</v>
      </c>
      <c r="T70" s="14">
        <v>65</v>
      </c>
      <c r="U70" s="15">
        <f t="shared" si="3"/>
        <v>21</v>
      </c>
      <c r="V70" s="3" t="str">
        <f t="shared" si="4"/>
        <v>Noida</v>
      </c>
      <c r="W70" s="3">
        <f t="shared" si="5"/>
        <v>4600</v>
      </c>
      <c r="X70" s="3">
        <f t="shared" si="6"/>
        <v>4419</v>
      </c>
      <c r="Y70" s="3">
        <f t="shared" si="7"/>
        <v>4.0959492856993185E-2</v>
      </c>
      <c r="Z70" s="3" t="b">
        <f t="shared" si="8"/>
        <v>0</v>
      </c>
    </row>
    <row r="71" spans="2:26" x14ac:dyDescent="0.25">
      <c r="B71" t="s">
        <v>66</v>
      </c>
      <c r="C71" s="1">
        <v>1747</v>
      </c>
      <c r="D71" s="1">
        <f>cities.2014[[#This Row],[Visits]]+(0.000001)*ROW()</f>
        <v>1747.0000709999999</v>
      </c>
      <c r="F71" t="s">
        <v>104</v>
      </c>
      <c r="G71" s="1">
        <v>1468</v>
      </c>
      <c r="H71" s="1">
        <f>cities.2013[[#This Row],[Visits]]+(0.000001)*ROW()</f>
        <v>1468.0000709999999</v>
      </c>
      <c r="J71" s="3" t="s">
        <v>66</v>
      </c>
      <c r="K71" s="3">
        <f>SUMIFS(cities.2014[d Visits],cities.2014[City],J71)</f>
        <v>1747.0000709999999</v>
      </c>
      <c r="L71" s="3">
        <f>SUMIFS(cities.2013[d Visits],cities.2013[City],J71)</f>
        <v>1550.0000640000001</v>
      </c>
      <c r="M71" s="4">
        <f>IF(K71*L71=0,"",K71/L71-1)</f>
        <v>0.12709677346181047</v>
      </c>
      <c r="N71" s="5" t="str">
        <f>IF(K71=0,"Out",IF(L71=0,"In",IF(K71&gt;L71,"Up",IF(L71&gt;K71,"Down","No change"))))</f>
        <v>Up</v>
      </c>
      <c r="O71" s="3">
        <f t="shared" ref="O71:O118" si="9">INDEX(J71:M71,$O$3)</f>
        <v>0.12709677346181047</v>
      </c>
      <c r="P71" s="3">
        <f t="shared" ref="P71:P118" si="10">IF(AND(O71=0,$O$3&lt;&gt;4),"",O71)</f>
        <v>0.12709677346181047</v>
      </c>
      <c r="Q71" s="3">
        <f t="shared" ref="Q71:Q118" si="11">IF(OR(P71=0,P71=""),0,IFERROR(RANK(P71,$P$6:$P$118,$P$4),COUNTIF($P$6:$P$118,IF($P$4=1,"&lt;","&gt;")&amp;P71)))</f>
        <v>42</v>
      </c>
      <c r="R71" s="6">
        <f>Q71+(Q71=0)*(MAX($Q$6:$Q$118)+COUNTIF($Q$6:Q71,0))</f>
        <v>42</v>
      </c>
      <c r="T71" s="14">
        <v>66</v>
      </c>
      <c r="U71" s="15">
        <f t="shared" ref="U71:U118" si="12">MATCH($T71,$R$6:$R$118,0)</f>
        <v>94</v>
      </c>
      <c r="V71" s="3" t="str">
        <f t="shared" ref="V71:V118" si="13">INDEX(J$6:J$118,$U71)</f>
        <v>Wellington</v>
      </c>
      <c r="W71" s="3">
        <f t="shared" ref="W71:W118" si="14">INT(INDEX(K$6:K$118,$U71))</f>
        <v>1233</v>
      </c>
      <c r="X71" s="3">
        <f t="shared" ref="X71:X118" si="15">INT(INDEX(L$6:L$118,$U71))</f>
        <v>1186</v>
      </c>
      <c r="Y71" s="3">
        <f t="shared" ref="Y71:Y118" si="16">INDEX(M$6:M$118,$U71)</f>
        <v>3.9629010516878838E-2</v>
      </c>
      <c r="Z71" s="3" t="b">
        <f t="shared" ref="Z71:Z118" si="17">INDEX(N$6:N$118,$U71)=$Y$4</f>
        <v>0</v>
      </c>
    </row>
    <row r="72" spans="2:26" x14ac:dyDescent="0.25">
      <c r="B72" t="s">
        <v>67</v>
      </c>
      <c r="C72" s="1">
        <v>1745</v>
      </c>
      <c r="D72" s="1">
        <f>cities.2014[[#This Row],[Visits]]+(0.000001)*ROW()</f>
        <v>1745.000072</v>
      </c>
      <c r="F72" t="s">
        <v>70</v>
      </c>
      <c r="G72" s="1">
        <v>1461</v>
      </c>
      <c r="H72" s="1">
        <f>cities.2013[[#This Row],[Visits]]+(0.000001)*ROW()</f>
        <v>1461.000072</v>
      </c>
      <c r="J72" s="3" t="s">
        <v>67</v>
      </c>
      <c r="K72" s="3">
        <f>SUMIFS(cities.2014[d Visits],cities.2014[City],J72)</f>
        <v>1745.000072</v>
      </c>
      <c r="L72" s="3">
        <f>SUMIFS(cities.2013[d Visits],cities.2013[City],J72)</f>
        <v>1500.0000660000001</v>
      </c>
      <c r="M72" s="4">
        <f>IF(K72*L72=0,"",K72/L72-1)</f>
        <v>0.16333333014666684</v>
      </c>
      <c r="N72" s="5" t="str">
        <f>IF(K72=0,"Out",IF(L72=0,"In",IF(K72&gt;L72,"Up",IF(L72&gt;K72,"Down","No change"))))</f>
        <v>Up</v>
      </c>
      <c r="O72" s="3">
        <f t="shared" si="9"/>
        <v>0.16333333014666684</v>
      </c>
      <c r="P72" s="3">
        <f t="shared" si="10"/>
        <v>0.16333333014666684</v>
      </c>
      <c r="Q72" s="3">
        <f t="shared" si="11"/>
        <v>34</v>
      </c>
      <c r="R72" s="6">
        <f>Q72+(Q72=0)*(MAX($Q$6:$Q$118)+COUNTIF($Q$6:Q72,0))</f>
        <v>34</v>
      </c>
      <c r="T72" s="14">
        <v>67</v>
      </c>
      <c r="U72" s="15">
        <f t="shared" si="12"/>
        <v>95</v>
      </c>
      <c r="V72" s="3" t="str">
        <f t="shared" si="13"/>
        <v>Munich</v>
      </c>
      <c r="W72" s="3">
        <f t="shared" si="14"/>
        <v>1200</v>
      </c>
      <c r="X72" s="3">
        <f t="shared" si="15"/>
        <v>1161</v>
      </c>
      <c r="Y72" s="3">
        <f t="shared" si="16"/>
        <v>3.3591736385143678E-2</v>
      </c>
      <c r="Z72" s="3" t="b">
        <f t="shared" si="17"/>
        <v>0</v>
      </c>
    </row>
    <row r="73" spans="2:26" x14ac:dyDescent="0.25">
      <c r="B73" t="s">
        <v>68</v>
      </c>
      <c r="C73" s="1">
        <v>1734</v>
      </c>
      <c r="D73" s="1">
        <f>cities.2014[[#This Row],[Visits]]+(0.000001)*ROW()</f>
        <v>1734.0000729999999</v>
      </c>
      <c r="F73" t="s">
        <v>73</v>
      </c>
      <c r="G73" s="1">
        <v>1441</v>
      </c>
      <c r="H73" s="1">
        <f>cities.2013[[#This Row],[Visits]]+(0.000001)*ROW()</f>
        <v>1441.0000729999999</v>
      </c>
      <c r="J73" s="3" t="s">
        <v>68</v>
      </c>
      <c r="K73" s="3">
        <f>SUMIFS(cities.2014[d Visits],cities.2014[City],J73)</f>
        <v>1734.0000729999999</v>
      </c>
      <c r="L73" s="3">
        <f>SUMIFS(cities.2013[d Visits],cities.2013[City],J73)</f>
        <v>1652.000061</v>
      </c>
      <c r="M73" s="4">
        <f>IF(K73*L73=0,"",K73/L73-1)</f>
        <v>4.9636809305178442E-2</v>
      </c>
      <c r="N73" s="5" t="str">
        <f>IF(K73=0,"Out",IF(L73=0,"In",IF(K73&gt;L73,"Up",IF(L73&gt;K73,"Down","No change"))))</f>
        <v>Up</v>
      </c>
      <c r="O73" s="3">
        <f t="shared" si="9"/>
        <v>4.9636809305178442E-2</v>
      </c>
      <c r="P73" s="3">
        <f t="shared" si="10"/>
        <v>4.9636809305178442E-2</v>
      </c>
      <c r="Q73" s="3">
        <f t="shared" si="11"/>
        <v>62</v>
      </c>
      <c r="R73" s="6">
        <f>Q73+(Q73=0)*(MAX($Q$6:$Q$118)+COUNTIF($Q$6:Q73,0))</f>
        <v>62</v>
      </c>
      <c r="T73" s="14">
        <v>68</v>
      </c>
      <c r="U73" s="15">
        <f t="shared" si="12"/>
        <v>36</v>
      </c>
      <c r="V73" s="3" t="str">
        <f t="shared" si="13"/>
        <v>Calgary</v>
      </c>
      <c r="W73" s="3">
        <f t="shared" si="14"/>
        <v>3109</v>
      </c>
      <c r="X73" s="3">
        <f t="shared" si="15"/>
        <v>3010</v>
      </c>
      <c r="Y73" s="3">
        <f t="shared" si="16"/>
        <v>3.2890367059414283E-2</v>
      </c>
      <c r="Z73" s="3" t="b">
        <f t="shared" si="17"/>
        <v>0</v>
      </c>
    </row>
    <row r="74" spans="2:26" x14ac:dyDescent="0.25">
      <c r="B74" t="s">
        <v>69</v>
      </c>
      <c r="C74" s="1">
        <v>1612</v>
      </c>
      <c r="D74" s="1">
        <f>cities.2014[[#This Row],[Visits]]+(0.000001)*ROW()</f>
        <v>1612.000074</v>
      </c>
      <c r="F74" t="s">
        <v>54</v>
      </c>
      <c r="G74" s="1">
        <v>1347</v>
      </c>
      <c r="H74" s="1">
        <f>cities.2013[[#This Row],[Visits]]+(0.000001)*ROW()</f>
        <v>1347.000074</v>
      </c>
      <c r="J74" s="3" t="s">
        <v>69</v>
      </c>
      <c r="K74" s="3">
        <f>SUMIFS(cities.2014[d Visits],cities.2014[City],J74)</f>
        <v>1612.000074</v>
      </c>
      <c r="L74" s="3">
        <f>SUMIFS(cities.2013[d Visits],cities.2013[City],J74)</f>
        <v>1319.000078</v>
      </c>
      <c r="M74" s="4">
        <f>IF(K74*L74=0,"",K74/L74-1)</f>
        <v>0.22213796715181089</v>
      </c>
      <c r="N74" s="5" t="str">
        <f>IF(K74=0,"Out",IF(L74=0,"In",IF(K74&gt;L74,"Up",IF(L74&gt;K74,"Down","No change"))))</f>
        <v>Up</v>
      </c>
      <c r="O74" s="3">
        <f t="shared" si="9"/>
        <v>0.22213796715181089</v>
      </c>
      <c r="P74" s="3">
        <f t="shared" si="10"/>
        <v>0.22213796715181089</v>
      </c>
      <c r="Q74" s="3">
        <f t="shared" si="11"/>
        <v>26</v>
      </c>
      <c r="R74" s="6">
        <f>Q74+(Q74=0)*(MAX($Q$6:$Q$118)+COUNTIF($Q$6:Q74,0))</f>
        <v>26</v>
      </c>
      <c r="T74" s="14">
        <v>69</v>
      </c>
      <c r="U74" s="15">
        <f t="shared" si="12"/>
        <v>18</v>
      </c>
      <c r="V74" s="3" t="str">
        <f t="shared" si="13"/>
        <v>Brisbane</v>
      </c>
      <c r="W74" s="3">
        <f t="shared" si="14"/>
        <v>5004</v>
      </c>
      <c r="X74" s="3">
        <f t="shared" si="15"/>
        <v>4874</v>
      </c>
      <c r="Y74" s="3">
        <f t="shared" si="16"/>
        <v>2.6672137537929519E-2</v>
      </c>
      <c r="Z74" s="3" t="b">
        <f t="shared" si="17"/>
        <v>0</v>
      </c>
    </row>
    <row r="75" spans="2:26" x14ac:dyDescent="0.25">
      <c r="B75" t="s">
        <v>70</v>
      </c>
      <c r="C75" s="1">
        <v>1609</v>
      </c>
      <c r="D75" s="1">
        <f>cities.2014[[#This Row],[Visits]]+(0.000001)*ROW()</f>
        <v>1609.0000749999999</v>
      </c>
      <c r="F75" t="s">
        <v>58</v>
      </c>
      <c r="G75" s="1">
        <v>1344</v>
      </c>
      <c r="H75" s="1">
        <f>cities.2013[[#This Row],[Visits]]+(0.000001)*ROW()</f>
        <v>1344.0000749999999</v>
      </c>
      <c r="J75" s="3" t="s">
        <v>70</v>
      </c>
      <c r="K75" s="3">
        <f>SUMIFS(cities.2014[d Visits],cities.2014[City],J75)</f>
        <v>1609.0000749999999</v>
      </c>
      <c r="L75" s="3">
        <f>SUMIFS(cities.2013[d Visits],cities.2013[City],J75)</f>
        <v>1461.000072</v>
      </c>
      <c r="M75" s="4">
        <f>IF(K75*L75=0,"",K75/L75-1)</f>
        <v>0.10130047618505511</v>
      </c>
      <c r="N75" s="5" t="str">
        <f>IF(K75=0,"Out",IF(L75=0,"In",IF(K75&gt;L75,"Up",IF(L75&gt;K75,"Down","No change"))))</f>
        <v>Up</v>
      </c>
      <c r="O75" s="3">
        <f t="shared" si="9"/>
        <v>0.10130047618505511</v>
      </c>
      <c r="P75" s="3">
        <f t="shared" si="10"/>
        <v>0.10130047618505511</v>
      </c>
      <c r="Q75" s="3">
        <f t="shared" si="11"/>
        <v>51</v>
      </c>
      <c r="R75" s="6">
        <f>Q75+(Q75=0)*(MAX($Q$6:$Q$118)+COUNTIF($Q$6:Q75,0))</f>
        <v>51</v>
      </c>
      <c r="T75" s="14">
        <v>70</v>
      </c>
      <c r="U75" s="15">
        <f t="shared" si="12"/>
        <v>11</v>
      </c>
      <c r="V75" s="3" t="str">
        <f t="shared" si="13"/>
        <v>Toronto</v>
      </c>
      <c r="W75" s="3">
        <f t="shared" si="14"/>
        <v>8747</v>
      </c>
      <c r="X75" s="3">
        <f t="shared" si="15"/>
        <v>8587</v>
      </c>
      <c r="Y75" s="3">
        <f t="shared" si="16"/>
        <v>1.8632817132934409E-2</v>
      </c>
      <c r="Z75" s="3" t="b">
        <f t="shared" si="17"/>
        <v>0</v>
      </c>
    </row>
    <row r="76" spans="2:26" x14ac:dyDescent="0.25">
      <c r="B76" t="s">
        <v>71</v>
      </c>
      <c r="C76" s="1">
        <v>1558</v>
      </c>
      <c r="D76" s="1">
        <f>cities.2014[[#This Row],[Visits]]+(0.000001)*ROW()</f>
        <v>1558.000076</v>
      </c>
      <c r="F76" t="s">
        <v>72</v>
      </c>
      <c r="G76" s="1">
        <v>1334</v>
      </c>
      <c r="H76" s="1">
        <f>cities.2013[[#This Row],[Visits]]+(0.000001)*ROW()</f>
        <v>1334.000076</v>
      </c>
      <c r="J76" s="3" t="s">
        <v>71</v>
      </c>
      <c r="K76" s="3">
        <f>SUMIFS(cities.2014[d Visits],cities.2014[City],J76)</f>
        <v>1558.000076</v>
      </c>
      <c r="L76" s="3">
        <f>SUMIFS(cities.2013[d Visits],cities.2013[City],J76)</f>
        <v>1230.000086</v>
      </c>
      <c r="M76" s="4">
        <f>IF(K76*L76=0,"",K76/L76-1)</f>
        <v>0.26666663989160089</v>
      </c>
      <c r="N76" s="5" t="str">
        <f>IF(K76=0,"Out",IF(L76=0,"In",IF(K76&gt;L76,"Up",IF(L76&gt;K76,"Down","No change"))))</f>
        <v>Up</v>
      </c>
      <c r="O76" s="3">
        <f t="shared" si="9"/>
        <v>0.26666663989160089</v>
      </c>
      <c r="P76" s="3">
        <f t="shared" si="10"/>
        <v>0.26666663989160089</v>
      </c>
      <c r="Q76" s="3">
        <f t="shared" si="11"/>
        <v>21</v>
      </c>
      <c r="R76" s="6">
        <f>Q76+(Q76=0)*(MAX($Q$6:$Q$118)+COUNTIF($Q$6:Q76,0))</f>
        <v>21</v>
      </c>
      <c r="T76" s="14">
        <v>71</v>
      </c>
      <c r="U76" s="15">
        <f t="shared" si="12"/>
        <v>89</v>
      </c>
      <c r="V76" s="3" t="str">
        <f t="shared" si="13"/>
        <v>Jeddah</v>
      </c>
      <c r="W76" s="3">
        <f t="shared" si="14"/>
        <v>1303</v>
      </c>
      <c r="X76" s="3">
        <f t="shared" si="15"/>
        <v>1293</v>
      </c>
      <c r="Y76" s="3">
        <f t="shared" si="16"/>
        <v>7.7339616191409721E-3</v>
      </c>
      <c r="Z76" s="3" t="b">
        <f t="shared" si="17"/>
        <v>0</v>
      </c>
    </row>
    <row r="77" spans="2:26" x14ac:dyDescent="0.25">
      <c r="B77" t="s">
        <v>72</v>
      </c>
      <c r="C77" s="1">
        <v>1525</v>
      </c>
      <c r="D77" s="1">
        <f>cities.2014[[#This Row],[Visits]]+(0.000001)*ROW()</f>
        <v>1525.0000769999999</v>
      </c>
      <c r="F77" t="s">
        <v>74</v>
      </c>
      <c r="G77" s="1">
        <v>1321</v>
      </c>
      <c r="H77" s="1">
        <f>cities.2013[[#This Row],[Visits]]+(0.000001)*ROW()</f>
        <v>1321.0000769999999</v>
      </c>
      <c r="J77" s="3" t="s">
        <v>72</v>
      </c>
      <c r="K77" s="3">
        <f>SUMIFS(cities.2014[d Visits],cities.2014[City],J77)</f>
        <v>1525.0000769999999</v>
      </c>
      <c r="L77" s="3">
        <f>SUMIFS(cities.2013[d Visits],cities.2013[City],J77)</f>
        <v>1334.000076</v>
      </c>
      <c r="M77" s="4">
        <f>IF(K77*L77=0,"",K77/L77-1)</f>
        <v>0.14317840338713728</v>
      </c>
      <c r="N77" s="5" t="str">
        <f>IF(K77=0,"Out",IF(L77=0,"In",IF(K77&gt;L77,"Up",IF(L77&gt;K77,"Down","No change"))))</f>
        <v>Up</v>
      </c>
      <c r="O77" s="3">
        <f t="shared" si="9"/>
        <v>0.14317840338713728</v>
      </c>
      <c r="P77" s="3">
        <f t="shared" si="10"/>
        <v>0.14317840338713728</v>
      </c>
      <c r="Q77" s="3">
        <f t="shared" si="11"/>
        <v>38</v>
      </c>
      <c r="R77" s="6">
        <f>Q77+(Q77=0)*(MAX($Q$6:$Q$118)+COUNTIF($Q$6:Q77,0))</f>
        <v>38</v>
      </c>
      <c r="T77" s="14">
        <v>72</v>
      </c>
      <c r="U77" s="15">
        <f t="shared" si="12"/>
        <v>2</v>
      </c>
      <c r="V77" s="3" t="str">
        <f t="shared" si="13"/>
        <v>Bangalore</v>
      </c>
      <c r="W77" s="3">
        <f t="shared" si="14"/>
        <v>23393</v>
      </c>
      <c r="X77" s="3">
        <f t="shared" si="15"/>
        <v>23230</v>
      </c>
      <c r="Y77" s="3">
        <f t="shared" si="16"/>
        <v>7.0167886332708207E-3</v>
      </c>
      <c r="Z77" s="3" t="b">
        <f t="shared" si="17"/>
        <v>0</v>
      </c>
    </row>
    <row r="78" spans="2:26" x14ac:dyDescent="0.25">
      <c r="B78" t="s">
        <v>73</v>
      </c>
      <c r="C78" s="1">
        <v>1521</v>
      </c>
      <c r="D78" s="1">
        <f>cities.2014[[#This Row],[Visits]]+(0.000001)*ROW()</f>
        <v>1521.000078</v>
      </c>
      <c r="F78" t="s">
        <v>69</v>
      </c>
      <c r="G78" s="1">
        <v>1319</v>
      </c>
      <c r="H78" s="1">
        <f>cities.2013[[#This Row],[Visits]]+(0.000001)*ROW()</f>
        <v>1319.000078</v>
      </c>
      <c r="J78" s="3" t="s">
        <v>73</v>
      </c>
      <c r="K78" s="3">
        <f>SUMIFS(cities.2014[d Visits],cities.2014[City],J78)</f>
        <v>1521.000078</v>
      </c>
      <c r="L78" s="3">
        <f>SUMIFS(cities.2013[d Visits],cities.2013[City],J78)</f>
        <v>1441.0000729999999</v>
      </c>
      <c r="M78" s="4">
        <f>IF(K78*L78=0,"",K78/L78-1)</f>
        <v>5.5517002739249754E-2</v>
      </c>
      <c r="N78" s="5" t="str">
        <f>IF(K78=0,"Out",IF(L78=0,"In",IF(K78&gt;L78,"Up",IF(L78&gt;K78,"Down","No change"))))</f>
        <v>Up</v>
      </c>
      <c r="O78" s="3">
        <f t="shared" si="9"/>
        <v>5.5517002739249754E-2</v>
      </c>
      <c r="P78" s="3">
        <f t="shared" si="10"/>
        <v>5.5517002739249754E-2</v>
      </c>
      <c r="Q78" s="3">
        <f t="shared" si="11"/>
        <v>61</v>
      </c>
      <c r="R78" s="6">
        <f>Q78+(Q78=0)*(MAX($Q$6:$Q$118)+COUNTIF($Q$6:Q78,0))</f>
        <v>61</v>
      </c>
      <c r="T78" s="14">
        <v>73</v>
      </c>
      <c r="U78" s="15">
        <f t="shared" si="12"/>
        <v>53</v>
      </c>
      <c r="V78" s="3" t="str">
        <f t="shared" si="13"/>
        <v>Ahmedabad</v>
      </c>
      <c r="W78" s="3">
        <f t="shared" si="14"/>
        <v>2036</v>
      </c>
      <c r="X78" s="3">
        <f t="shared" si="15"/>
        <v>2072</v>
      </c>
      <c r="Y78" s="3">
        <f t="shared" si="16"/>
        <v>-1.7374513094244426E-2</v>
      </c>
      <c r="Z78" s="3" t="b">
        <f t="shared" si="17"/>
        <v>0</v>
      </c>
    </row>
    <row r="79" spans="2:26" x14ac:dyDescent="0.25">
      <c r="B79" t="s">
        <v>74</v>
      </c>
      <c r="C79" s="1">
        <v>1494</v>
      </c>
      <c r="D79" s="1">
        <f>cities.2014[[#This Row],[Visits]]+(0.000001)*ROW()</f>
        <v>1494.0000789999999</v>
      </c>
      <c r="F79" t="s">
        <v>92</v>
      </c>
      <c r="G79" s="1">
        <v>1314</v>
      </c>
      <c r="H79" s="1">
        <f>cities.2013[[#This Row],[Visits]]+(0.000001)*ROW()</f>
        <v>1314.0000789999999</v>
      </c>
      <c r="J79" s="3" t="s">
        <v>74</v>
      </c>
      <c r="K79" s="3">
        <f>SUMIFS(cities.2014[d Visits],cities.2014[City],J79)</f>
        <v>1494.0000789999999</v>
      </c>
      <c r="L79" s="3">
        <f>SUMIFS(cities.2013[d Visits],cities.2013[City],J79)</f>
        <v>1321.0000769999999</v>
      </c>
      <c r="M79" s="4">
        <f>IF(K79*L79=0,"",K79/L79-1)</f>
        <v>0.13096138676455205</v>
      </c>
      <c r="N79" s="5" t="str">
        <f>IF(K79=0,"Out",IF(L79=0,"In",IF(K79&gt;L79,"Up",IF(L79&gt;K79,"Down","No change"))))</f>
        <v>Up</v>
      </c>
      <c r="O79" s="3">
        <f t="shared" si="9"/>
        <v>0.13096138676455205</v>
      </c>
      <c r="P79" s="3">
        <f t="shared" si="10"/>
        <v>0.13096138676455205</v>
      </c>
      <c r="Q79" s="3">
        <f t="shared" si="11"/>
        <v>39</v>
      </c>
      <c r="R79" s="6">
        <f>Q79+(Q79=0)*(MAX($Q$6:$Q$118)+COUNTIF($Q$6:Q79,0))</f>
        <v>39</v>
      </c>
      <c r="T79" s="14">
        <v>74</v>
      </c>
      <c r="U79" s="15">
        <f t="shared" si="12"/>
        <v>24</v>
      </c>
      <c r="V79" s="3" t="str">
        <f t="shared" si="13"/>
        <v>Washington</v>
      </c>
      <c r="W79" s="3">
        <f t="shared" si="14"/>
        <v>4142</v>
      </c>
      <c r="X79" s="3">
        <f t="shared" si="15"/>
        <v>4271</v>
      </c>
      <c r="Y79" s="3">
        <f t="shared" si="16"/>
        <v>-3.0203698708616389E-2</v>
      </c>
      <c r="Z79" s="3" t="b">
        <f t="shared" si="17"/>
        <v>0</v>
      </c>
    </row>
    <row r="80" spans="2:26" x14ac:dyDescent="0.25">
      <c r="B80" t="s">
        <v>75</v>
      </c>
      <c r="C80" s="1">
        <v>1489</v>
      </c>
      <c r="D80" s="1">
        <f>cities.2014[[#This Row],[Visits]]+(0.000001)*ROW()</f>
        <v>1489.00008</v>
      </c>
      <c r="F80" t="s">
        <v>81</v>
      </c>
      <c r="G80" s="1">
        <v>1299</v>
      </c>
      <c r="H80" s="1">
        <f>cities.2013[[#This Row],[Visits]]+(0.000001)*ROW()</f>
        <v>1299.00008</v>
      </c>
      <c r="J80" s="3" t="s">
        <v>75</v>
      </c>
      <c r="K80" s="3">
        <f>SUMIFS(cities.2014[d Visits],cities.2014[City],J80)</f>
        <v>1489.00008</v>
      </c>
      <c r="L80" s="3">
        <f>SUMIFS(cities.2013[d Visits],cities.2013[City],J80)</f>
        <v>1627.0000620000001</v>
      </c>
      <c r="M80" s="4">
        <f>IF(K80*L80=0,"",K80/L80-1)</f>
        <v>-8.4818670400271912E-2</v>
      </c>
      <c r="N80" s="5" t="str">
        <f>IF(K80=0,"Out",IF(L80=0,"In",IF(K80&gt;L80,"Up",IF(L80&gt;K80,"Down","No change"))))</f>
        <v>Down</v>
      </c>
      <c r="O80" s="3">
        <f t="shared" si="9"/>
        <v>-8.4818670400271912E-2</v>
      </c>
      <c r="P80" s="3">
        <f t="shared" si="10"/>
        <v>-8.4818670400271912E-2</v>
      </c>
      <c r="Q80" s="3">
        <f t="shared" si="11"/>
        <v>79</v>
      </c>
      <c r="R80" s="6">
        <f>Q80+(Q80=0)*(MAX($Q$6:$Q$118)+COUNTIF($Q$6:Q80,0))</f>
        <v>79</v>
      </c>
      <c r="T80" s="14">
        <v>75</v>
      </c>
      <c r="U80" s="15">
        <f t="shared" si="12"/>
        <v>61</v>
      </c>
      <c r="V80" s="3" t="str">
        <f t="shared" si="13"/>
        <v>Denver</v>
      </c>
      <c r="W80" s="3">
        <f t="shared" si="14"/>
        <v>1820</v>
      </c>
      <c r="X80" s="3">
        <f t="shared" si="15"/>
        <v>1883</v>
      </c>
      <c r="Y80" s="3">
        <f t="shared" si="16"/>
        <v>-3.3457242251647146E-2</v>
      </c>
      <c r="Z80" s="3" t="b">
        <f t="shared" si="17"/>
        <v>0</v>
      </c>
    </row>
    <row r="81" spans="2:26" x14ac:dyDescent="0.25">
      <c r="B81" t="s">
        <v>76</v>
      </c>
      <c r="C81" s="1">
        <v>1450</v>
      </c>
      <c r="D81" s="1">
        <f>cities.2014[[#This Row],[Visits]]+(0.000001)*ROW()</f>
        <v>1450.0000809999999</v>
      </c>
      <c r="F81" t="s">
        <v>89</v>
      </c>
      <c r="G81" s="1">
        <v>1293</v>
      </c>
      <c r="H81" s="1">
        <f>cities.2013[[#This Row],[Visits]]+(0.000001)*ROW()</f>
        <v>1293.0000809999999</v>
      </c>
      <c r="J81" s="3" t="s">
        <v>76</v>
      </c>
      <c r="K81" s="3">
        <f>SUMIFS(cities.2014[d Visits],cities.2014[City],J81)</f>
        <v>1450.0000809999999</v>
      </c>
      <c r="L81" s="3">
        <f>SUMIFS(cities.2013[d Visits],cities.2013[City],J81)</f>
        <v>1204.000088</v>
      </c>
      <c r="M81" s="4">
        <f>IF(K81*L81=0,"",K81/L81-1)</f>
        <v>0.20431891612951425</v>
      </c>
      <c r="N81" s="5" t="str">
        <f>IF(K81=0,"Out",IF(L81=0,"In",IF(K81&gt;L81,"Up",IF(L81&gt;K81,"Down","No change"))))</f>
        <v>Up</v>
      </c>
      <c r="O81" s="3">
        <f t="shared" si="9"/>
        <v>0.20431891612951425</v>
      </c>
      <c r="P81" s="3">
        <f t="shared" si="10"/>
        <v>0.20431891612951425</v>
      </c>
      <c r="Q81" s="3">
        <f t="shared" si="11"/>
        <v>29</v>
      </c>
      <c r="R81" s="6">
        <f>Q81+(Q81=0)*(MAX($Q$6:$Q$118)+COUNTIF($Q$6:Q81,0))</f>
        <v>29</v>
      </c>
      <c r="T81" s="14">
        <v>76</v>
      </c>
      <c r="U81" s="15">
        <f t="shared" si="12"/>
        <v>92</v>
      </c>
      <c r="V81" s="3" t="str">
        <f t="shared" si="13"/>
        <v>Oslo</v>
      </c>
      <c r="W81" s="3">
        <f t="shared" si="14"/>
        <v>1270</v>
      </c>
      <c r="X81" s="3">
        <f t="shared" si="15"/>
        <v>1314</v>
      </c>
      <c r="Y81" s="3">
        <f t="shared" si="16"/>
        <v>-3.3485524623016238E-2</v>
      </c>
      <c r="Z81" s="3" t="b">
        <f t="shared" si="17"/>
        <v>0</v>
      </c>
    </row>
    <row r="82" spans="2:26" x14ac:dyDescent="0.25">
      <c r="B82" t="s">
        <v>77</v>
      </c>
      <c r="C82" s="1">
        <v>1426</v>
      </c>
      <c r="D82" s="1">
        <f>cities.2014[[#This Row],[Visits]]+(0.000001)*ROW()</f>
        <v>1426.000082</v>
      </c>
      <c r="F82" t="s">
        <v>63</v>
      </c>
      <c r="G82" s="1">
        <v>1292</v>
      </c>
      <c r="H82" s="1">
        <f>cities.2013[[#This Row],[Visits]]+(0.000001)*ROW()</f>
        <v>1292.000082</v>
      </c>
      <c r="J82" s="3" t="s">
        <v>77</v>
      </c>
      <c r="K82" s="3">
        <f>SUMIFS(cities.2014[d Visits],cities.2014[City],J82)</f>
        <v>1426.000082</v>
      </c>
      <c r="L82" s="3">
        <f>SUMIFS(cities.2013[d Visits],cities.2013[City],J82)</f>
        <v>1064.0001050000001</v>
      </c>
      <c r="M82" s="4">
        <f>IF(K82*L82=0,"",K82/L82-1)</f>
        <v>0.34022550871834722</v>
      </c>
      <c r="N82" s="5" t="str">
        <f>IF(K82=0,"Out",IF(L82=0,"In",IF(K82&gt;L82,"Up",IF(L82&gt;K82,"Down","No change"))))</f>
        <v>Up</v>
      </c>
      <c r="O82" s="3">
        <f t="shared" si="9"/>
        <v>0.34022550871834722</v>
      </c>
      <c r="P82" s="3">
        <f t="shared" si="10"/>
        <v>0.34022550871834722</v>
      </c>
      <c r="Q82" s="3">
        <f t="shared" si="11"/>
        <v>16</v>
      </c>
      <c r="R82" s="6">
        <f>Q82+(Q82=0)*(MAX($Q$6:$Q$118)+COUNTIF($Q$6:Q82,0))</f>
        <v>16</v>
      </c>
      <c r="T82" s="14">
        <v>77</v>
      </c>
      <c r="U82" s="15">
        <f t="shared" si="12"/>
        <v>9</v>
      </c>
      <c r="V82" s="3" t="str">
        <f t="shared" si="13"/>
        <v>Singapore</v>
      </c>
      <c r="W82" s="3">
        <f t="shared" si="14"/>
        <v>10390</v>
      </c>
      <c r="X82" s="3">
        <f t="shared" si="15"/>
        <v>10810</v>
      </c>
      <c r="Y82" s="3">
        <f t="shared" si="16"/>
        <v>-3.8852913740403894E-2</v>
      </c>
      <c r="Z82" s="3" t="b">
        <f t="shared" si="17"/>
        <v>0</v>
      </c>
    </row>
    <row r="83" spans="2:26" x14ac:dyDescent="0.25">
      <c r="B83" t="s">
        <v>78</v>
      </c>
      <c r="C83" s="1">
        <v>1421</v>
      </c>
      <c r="D83" s="1">
        <f>cities.2014[[#This Row],[Visits]]+(0.000001)*ROW()</f>
        <v>1421.0000829999999</v>
      </c>
      <c r="F83" t="s">
        <v>105</v>
      </c>
      <c r="G83" s="1">
        <v>1274</v>
      </c>
      <c r="H83" s="1">
        <f>cities.2013[[#This Row],[Visits]]+(0.000001)*ROW()</f>
        <v>1274.0000829999999</v>
      </c>
      <c r="J83" s="3" t="s">
        <v>78</v>
      </c>
      <c r="K83" s="3">
        <f>SUMIFS(cities.2014[d Visits],cities.2014[City],J83)</f>
        <v>1421.0000829999999</v>
      </c>
      <c r="L83" s="3">
        <f>SUMIFS(cities.2013[d Visits],cities.2013[City],J83)</f>
        <v>0</v>
      </c>
      <c r="M83" s="4" t="str">
        <f>IF(K83*L83=0,"",K83/L83-1)</f>
        <v/>
      </c>
      <c r="N83" s="5" t="str">
        <f>IF(K83=0,"Out",IF(L83=0,"In",IF(K83&gt;L83,"Up",IF(L83&gt;K83,"Down","No change"))))</f>
        <v>In</v>
      </c>
      <c r="O83" s="3" t="str">
        <f t="shared" si="9"/>
        <v/>
      </c>
      <c r="P83" s="3" t="str">
        <f t="shared" si="10"/>
        <v/>
      </c>
      <c r="Q83" s="3">
        <f t="shared" si="11"/>
        <v>0</v>
      </c>
      <c r="R83" s="6">
        <f>Q83+(Q83=0)*(MAX($Q$6:$Q$118)+COUNTIF($Q$6:Q83,0))</f>
        <v>90</v>
      </c>
      <c r="T83" s="14">
        <v>78</v>
      </c>
      <c r="U83" s="15">
        <f t="shared" si="12"/>
        <v>28</v>
      </c>
      <c r="V83" s="3" t="str">
        <f t="shared" si="13"/>
        <v>Kuala Lumpur</v>
      </c>
      <c r="W83" s="3">
        <f t="shared" si="14"/>
        <v>3448</v>
      </c>
      <c r="X83" s="3">
        <f t="shared" si="15"/>
        <v>3610</v>
      </c>
      <c r="Y83" s="3">
        <f t="shared" si="16"/>
        <v>-4.4875345056437643E-2</v>
      </c>
      <c r="Z83" s="3" t="b">
        <f t="shared" si="17"/>
        <v>0</v>
      </c>
    </row>
    <row r="84" spans="2:26" x14ac:dyDescent="0.25">
      <c r="B84" t="s">
        <v>79</v>
      </c>
      <c r="C84" s="1">
        <v>1415</v>
      </c>
      <c r="D84" s="1">
        <f>cities.2014[[#This Row],[Visits]]+(0.000001)*ROW()</f>
        <v>1415.000084</v>
      </c>
      <c r="F84" t="s">
        <v>106</v>
      </c>
      <c r="G84" s="1">
        <v>1265</v>
      </c>
      <c r="H84" s="1">
        <f>cities.2013[[#This Row],[Visits]]+(0.000001)*ROW()</f>
        <v>1265.000084</v>
      </c>
      <c r="J84" s="3" t="s">
        <v>79</v>
      </c>
      <c r="K84" s="3">
        <f>SUMIFS(cities.2014[d Visits],cities.2014[City],J84)</f>
        <v>1415.000084</v>
      </c>
      <c r="L84" s="3">
        <f>SUMIFS(cities.2013[d Visits],cities.2013[City],J84)</f>
        <v>1099.0000990000001</v>
      </c>
      <c r="M84" s="4">
        <f>IF(K84*L84=0,"",K84/L84-1)</f>
        <v>0.28753408237864031</v>
      </c>
      <c r="N84" s="5" t="str">
        <f>IF(K84=0,"Out",IF(L84=0,"In",IF(K84&gt;L84,"Up",IF(L84&gt;K84,"Down","No change"))))</f>
        <v>Up</v>
      </c>
      <c r="O84" s="3">
        <f t="shared" si="9"/>
        <v>0.28753408237864031</v>
      </c>
      <c r="P84" s="3">
        <f t="shared" si="10"/>
        <v>0.28753408237864031</v>
      </c>
      <c r="Q84" s="3">
        <f t="shared" si="11"/>
        <v>19</v>
      </c>
      <c r="R84" s="6">
        <f>Q84+(Q84=0)*(MAX($Q$6:$Q$118)+COUNTIF($Q$6:Q84,0))</f>
        <v>19</v>
      </c>
      <c r="T84" s="14">
        <v>79</v>
      </c>
      <c r="U84" s="15">
        <f t="shared" si="12"/>
        <v>75</v>
      </c>
      <c r="V84" s="3" t="str">
        <f t="shared" si="13"/>
        <v>San Antonio</v>
      </c>
      <c r="W84" s="3">
        <f t="shared" si="14"/>
        <v>1489</v>
      </c>
      <c r="X84" s="3">
        <f t="shared" si="15"/>
        <v>1627</v>
      </c>
      <c r="Y84" s="3">
        <f t="shared" si="16"/>
        <v>-8.4818670400271912E-2</v>
      </c>
      <c r="Z84" s="3" t="b">
        <f t="shared" si="17"/>
        <v>0</v>
      </c>
    </row>
    <row r="85" spans="2:26" x14ac:dyDescent="0.25">
      <c r="B85" t="s">
        <v>80</v>
      </c>
      <c r="C85" s="1">
        <v>1398</v>
      </c>
      <c r="D85" s="1">
        <f>cities.2014[[#This Row],[Visits]]+(0.000001)*ROW()</f>
        <v>1398.0000849999999</v>
      </c>
      <c r="F85" t="s">
        <v>85</v>
      </c>
      <c r="G85" s="1">
        <v>1238</v>
      </c>
      <c r="H85" s="1">
        <f>cities.2013[[#This Row],[Visits]]+(0.000001)*ROW()</f>
        <v>1238.0000849999999</v>
      </c>
      <c r="J85" s="3" t="s">
        <v>80</v>
      </c>
      <c r="K85" s="3">
        <f>SUMIFS(cities.2014[d Visits],cities.2014[City],J85)</f>
        <v>1398.0000849999999</v>
      </c>
      <c r="L85" s="3">
        <f>SUMIFS(cities.2013[d Visits],cities.2013[City],J85)</f>
        <v>0</v>
      </c>
      <c r="M85" s="4" t="str">
        <f>IF(K85*L85=0,"",K85/L85-1)</f>
        <v/>
      </c>
      <c r="N85" s="5" t="str">
        <f>IF(K85=0,"Out",IF(L85=0,"In",IF(K85&gt;L85,"Up",IF(L85&gt;K85,"Down","No change"))))</f>
        <v>In</v>
      </c>
      <c r="O85" s="3" t="str">
        <f t="shared" si="9"/>
        <v/>
      </c>
      <c r="P85" s="3" t="str">
        <f t="shared" si="10"/>
        <v/>
      </c>
      <c r="Q85" s="3">
        <f t="shared" si="11"/>
        <v>0</v>
      </c>
      <c r="R85" s="6">
        <f>Q85+(Q85=0)*(MAX($Q$6:$Q$118)+COUNTIF($Q$6:Q85,0))</f>
        <v>91</v>
      </c>
      <c r="T85" s="14">
        <v>80</v>
      </c>
      <c r="U85" s="15">
        <f t="shared" si="12"/>
        <v>19</v>
      </c>
      <c r="V85" s="3" t="str">
        <f t="shared" si="13"/>
        <v>Los Angeles</v>
      </c>
      <c r="W85" s="3">
        <f t="shared" si="14"/>
        <v>4982</v>
      </c>
      <c r="X85" s="3">
        <f t="shared" si="15"/>
        <v>5463</v>
      </c>
      <c r="Y85" s="3">
        <f t="shared" si="16"/>
        <v>-8.804685997857753E-2</v>
      </c>
      <c r="Z85" s="3" t="b">
        <f t="shared" si="17"/>
        <v>0</v>
      </c>
    </row>
    <row r="86" spans="2:26" x14ac:dyDescent="0.25">
      <c r="B86" t="s">
        <v>81</v>
      </c>
      <c r="C86" s="1">
        <v>1391</v>
      </c>
      <c r="D86" s="1">
        <f>cities.2014[[#This Row],[Visits]]+(0.000001)*ROW()</f>
        <v>1391.000086</v>
      </c>
      <c r="F86" t="s">
        <v>71</v>
      </c>
      <c r="G86" s="1">
        <v>1230</v>
      </c>
      <c r="H86" s="1">
        <f>cities.2013[[#This Row],[Visits]]+(0.000001)*ROW()</f>
        <v>1230.000086</v>
      </c>
      <c r="J86" s="3" t="s">
        <v>81</v>
      </c>
      <c r="K86" s="3">
        <f>SUMIFS(cities.2014[d Visits],cities.2014[City],J86)</f>
        <v>1391.000086</v>
      </c>
      <c r="L86" s="3">
        <f>SUMIFS(cities.2013[d Visits],cities.2013[City],J86)</f>
        <v>1299.00008</v>
      </c>
      <c r="M86" s="4">
        <f>IF(K86*L86=0,"",K86/L86-1)</f>
        <v>7.0823710803774587E-2</v>
      </c>
      <c r="N86" s="5" t="str">
        <f>IF(K86=0,"Out",IF(L86=0,"In",IF(K86&gt;L86,"Up",IF(L86&gt;K86,"Down","No change"))))</f>
        <v>Up</v>
      </c>
      <c r="O86" s="3">
        <f t="shared" si="9"/>
        <v>7.0823710803774587E-2</v>
      </c>
      <c r="P86" s="3">
        <f t="shared" si="10"/>
        <v>7.0823710803774587E-2</v>
      </c>
      <c r="Q86" s="3">
        <f t="shared" si="11"/>
        <v>58</v>
      </c>
      <c r="R86" s="6">
        <f>Q86+(Q86=0)*(MAX($Q$6:$Q$118)+COUNTIF($Q$6:Q86,0))</f>
        <v>58</v>
      </c>
      <c r="T86" s="14">
        <v>81</v>
      </c>
      <c r="U86" s="15">
        <f t="shared" si="12"/>
        <v>65</v>
      </c>
      <c r="V86" s="3" t="str">
        <f t="shared" si="13"/>
        <v>San Jose</v>
      </c>
      <c r="W86" s="3">
        <f t="shared" si="14"/>
        <v>1765</v>
      </c>
      <c r="X86" s="3">
        <f t="shared" si="15"/>
        <v>2030</v>
      </c>
      <c r="Y86" s="3">
        <f t="shared" si="16"/>
        <v>-0.13054185971025778</v>
      </c>
      <c r="Z86" s="3" t="b">
        <f t="shared" si="17"/>
        <v>0</v>
      </c>
    </row>
    <row r="87" spans="2:26" x14ac:dyDescent="0.25">
      <c r="B87" t="s">
        <v>82</v>
      </c>
      <c r="C87" s="1">
        <v>1378</v>
      </c>
      <c r="D87" s="1">
        <f>cities.2014[[#This Row],[Visits]]+(0.000001)*ROW()</f>
        <v>1378.0000869999999</v>
      </c>
      <c r="F87" t="s">
        <v>83</v>
      </c>
      <c r="G87" s="1">
        <v>1208</v>
      </c>
      <c r="H87" s="1">
        <f>cities.2013[[#This Row],[Visits]]+(0.000001)*ROW()</f>
        <v>1208.0000869999999</v>
      </c>
      <c r="J87" s="3" t="s">
        <v>82</v>
      </c>
      <c r="K87" s="3">
        <f>SUMIFS(cities.2014[d Visits],cities.2014[City],J87)</f>
        <v>1378.0000869999999</v>
      </c>
      <c r="L87" s="3">
        <f>SUMIFS(cities.2013[d Visits],cities.2013[City],J87)</f>
        <v>1165.00009</v>
      </c>
      <c r="M87" s="4">
        <f>IF(K87*L87=0,"",K87/L87-1)</f>
        <v>0.18283260132623669</v>
      </c>
      <c r="N87" s="5" t="str">
        <f>IF(K87=0,"Out",IF(L87=0,"In",IF(K87&gt;L87,"Up",IF(L87&gt;K87,"Down","No change"))))</f>
        <v>Up</v>
      </c>
      <c r="O87" s="3">
        <f t="shared" si="9"/>
        <v>0.18283260132623669</v>
      </c>
      <c r="P87" s="3">
        <f t="shared" si="10"/>
        <v>0.18283260132623669</v>
      </c>
      <c r="Q87" s="3">
        <f t="shared" si="11"/>
        <v>32</v>
      </c>
      <c r="R87" s="6">
        <f>Q87+(Q87=0)*(MAX($Q$6:$Q$118)+COUNTIF($Q$6:Q87,0))</f>
        <v>32</v>
      </c>
      <c r="T87" s="14">
        <v>82</v>
      </c>
      <c r="U87" s="15">
        <f t="shared" si="12"/>
        <v>84</v>
      </c>
      <c r="V87" s="3" t="str">
        <f t="shared" si="13"/>
        <v>Columbus</v>
      </c>
      <c r="W87" s="3">
        <f t="shared" si="14"/>
        <v>1353</v>
      </c>
      <c r="X87" s="3">
        <f t="shared" si="15"/>
        <v>1568</v>
      </c>
      <c r="Y87" s="3">
        <f t="shared" si="16"/>
        <v>-0.13711732484796468</v>
      </c>
      <c r="Z87" s="3" t="b">
        <f t="shared" si="17"/>
        <v>0</v>
      </c>
    </row>
    <row r="88" spans="2:26" x14ac:dyDescent="0.25">
      <c r="B88" t="s">
        <v>83</v>
      </c>
      <c r="C88" s="1">
        <v>1355</v>
      </c>
      <c r="D88" s="1">
        <f>cities.2014[[#This Row],[Visits]]+(0.000001)*ROW()</f>
        <v>1355.000088</v>
      </c>
      <c r="F88" t="s">
        <v>76</v>
      </c>
      <c r="G88" s="1">
        <v>1204</v>
      </c>
      <c r="H88" s="1">
        <f>cities.2013[[#This Row],[Visits]]+(0.000001)*ROW()</f>
        <v>1204.000088</v>
      </c>
      <c r="J88" s="3" t="s">
        <v>83</v>
      </c>
      <c r="K88" s="3">
        <f>SUMIFS(cities.2014[d Visits],cities.2014[City],J88)</f>
        <v>1355.000088</v>
      </c>
      <c r="L88" s="3">
        <f>SUMIFS(cities.2013[d Visits],cities.2013[City],J88)</f>
        <v>1208.0000869999999</v>
      </c>
      <c r="M88" s="4">
        <f>IF(K88*L88=0,"",K88/L88-1)</f>
        <v>0.12168873378566247</v>
      </c>
      <c r="N88" s="5" t="str">
        <f>IF(K88=0,"Out",IF(L88=0,"In",IF(K88&gt;L88,"Up",IF(L88&gt;K88,"Down","No change"))))</f>
        <v>Up</v>
      </c>
      <c r="O88" s="3">
        <f t="shared" si="9"/>
        <v>0.12168873378566247</v>
      </c>
      <c r="P88" s="3">
        <f t="shared" si="10"/>
        <v>0.12168873378566247</v>
      </c>
      <c r="Q88" s="3">
        <f t="shared" si="11"/>
        <v>45</v>
      </c>
      <c r="R88" s="6">
        <f>Q88+(Q88=0)*(MAX($Q$6:$Q$118)+COUNTIF($Q$6:Q88,0))</f>
        <v>45</v>
      </c>
      <c r="T88" s="14">
        <v>83</v>
      </c>
      <c r="U88" s="15">
        <f t="shared" si="12"/>
        <v>62</v>
      </c>
      <c r="V88" s="3" t="str">
        <f t="shared" si="13"/>
        <v>Phoenix</v>
      </c>
      <c r="W88" s="3">
        <f t="shared" si="14"/>
        <v>1796</v>
      </c>
      <c r="X88" s="3">
        <f t="shared" si="15"/>
        <v>2143</v>
      </c>
      <c r="Y88" s="3">
        <f t="shared" si="16"/>
        <v>-0.161922526395612</v>
      </c>
      <c r="Z88" s="3" t="b">
        <f t="shared" si="17"/>
        <v>0</v>
      </c>
    </row>
    <row r="89" spans="2:26" x14ac:dyDescent="0.25">
      <c r="B89" t="s">
        <v>84</v>
      </c>
      <c r="C89" s="1">
        <v>1353</v>
      </c>
      <c r="D89" s="1">
        <f>cities.2014[[#This Row],[Visits]]+(0.000001)*ROW()</f>
        <v>1353.0000889999999</v>
      </c>
      <c r="F89" t="s">
        <v>94</v>
      </c>
      <c r="G89" s="1">
        <v>1186</v>
      </c>
      <c r="H89" s="1">
        <f>cities.2013[[#This Row],[Visits]]+(0.000001)*ROW()</f>
        <v>1186.0000889999999</v>
      </c>
      <c r="J89" s="3" t="s">
        <v>84</v>
      </c>
      <c r="K89" s="3">
        <f>SUMIFS(cities.2014[d Visits],cities.2014[City],J89)</f>
        <v>1353.0000889999999</v>
      </c>
      <c r="L89" s="3">
        <f>SUMIFS(cities.2013[d Visits],cities.2013[City],J89)</f>
        <v>1568.000063</v>
      </c>
      <c r="M89" s="4">
        <f>IF(K89*L89=0,"",K89/L89-1)</f>
        <v>-0.13711732484796468</v>
      </c>
      <c r="N89" s="5" t="str">
        <f>IF(K89=0,"Out",IF(L89=0,"In",IF(K89&gt;L89,"Up",IF(L89&gt;K89,"Down","No change"))))</f>
        <v>Down</v>
      </c>
      <c r="O89" s="3">
        <f t="shared" si="9"/>
        <v>-0.13711732484796468</v>
      </c>
      <c r="P89" s="3">
        <f t="shared" si="10"/>
        <v>-0.13711732484796468</v>
      </c>
      <c r="Q89" s="3">
        <f t="shared" si="11"/>
        <v>82</v>
      </c>
      <c r="R89" s="6">
        <f>Q89+(Q89=0)*(MAX($Q$6:$Q$118)+COUNTIF($Q$6:Q89,0))</f>
        <v>82</v>
      </c>
      <c r="T89" s="14">
        <v>84</v>
      </c>
      <c r="U89" s="15">
        <f t="shared" si="12"/>
        <v>41</v>
      </c>
      <c r="V89" s="3" t="str">
        <f t="shared" si="13"/>
        <v>Jakarta</v>
      </c>
      <c r="W89" s="3">
        <f t="shared" si="14"/>
        <v>2845</v>
      </c>
      <c r="X89" s="3">
        <f t="shared" si="15"/>
        <v>3723</v>
      </c>
      <c r="Y89" s="3">
        <f t="shared" si="16"/>
        <v>-0.23583131242570288</v>
      </c>
      <c r="Z89" s="3" t="b">
        <f t="shared" si="17"/>
        <v>0</v>
      </c>
    </row>
    <row r="90" spans="2:26" x14ac:dyDescent="0.25">
      <c r="B90" t="s">
        <v>85</v>
      </c>
      <c r="C90" s="1">
        <v>1347</v>
      </c>
      <c r="D90" s="1">
        <f>cities.2014[[#This Row],[Visits]]+(0.000001)*ROW()</f>
        <v>1347.00009</v>
      </c>
      <c r="F90" t="s">
        <v>82</v>
      </c>
      <c r="G90" s="1">
        <v>1165</v>
      </c>
      <c r="H90" s="1">
        <f>cities.2013[[#This Row],[Visits]]+(0.000001)*ROW()</f>
        <v>1165.00009</v>
      </c>
      <c r="J90" s="3" t="s">
        <v>85</v>
      </c>
      <c r="K90" s="3">
        <f>SUMIFS(cities.2014[d Visits],cities.2014[City],J90)</f>
        <v>1347.00009</v>
      </c>
      <c r="L90" s="3">
        <f>SUMIFS(cities.2013[d Visits],cities.2013[City],J90)</f>
        <v>1238.0000849999999</v>
      </c>
      <c r="M90" s="4">
        <f>IF(K90*L90=0,"",K90/L90-1)</f>
        <v>8.8045232242451865E-2</v>
      </c>
      <c r="N90" s="5" t="str">
        <f>IF(K90=0,"Out",IF(L90=0,"In",IF(K90&gt;L90,"Up",IF(L90&gt;K90,"Down","No change"))))</f>
        <v>Up</v>
      </c>
      <c r="O90" s="3">
        <f t="shared" si="9"/>
        <v>8.8045232242451865E-2</v>
      </c>
      <c r="P90" s="3">
        <f t="shared" si="10"/>
        <v>8.8045232242451865E-2</v>
      </c>
      <c r="Q90" s="3">
        <f t="shared" si="11"/>
        <v>54</v>
      </c>
      <c r="R90" s="6">
        <f>Q90+(Q90=0)*(MAX($Q$6:$Q$118)+COUNTIF($Q$6:Q90,0))</f>
        <v>54</v>
      </c>
      <c r="T90" s="14">
        <v>85</v>
      </c>
      <c r="U90" s="15">
        <f t="shared" si="12"/>
        <v>39</v>
      </c>
      <c r="V90" s="3" t="str">
        <f t="shared" si="13"/>
        <v>Makati</v>
      </c>
      <c r="W90" s="3">
        <f t="shared" si="14"/>
        <v>2941</v>
      </c>
      <c r="X90" s="3">
        <f t="shared" si="15"/>
        <v>4650</v>
      </c>
      <c r="Y90" s="3">
        <f t="shared" si="16"/>
        <v>-0.36752687565845776</v>
      </c>
      <c r="Z90" s="3" t="b">
        <f t="shared" si="17"/>
        <v>0</v>
      </c>
    </row>
    <row r="91" spans="2:26" x14ac:dyDescent="0.25">
      <c r="B91" t="s">
        <v>86</v>
      </c>
      <c r="C91" s="1">
        <v>1336</v>
      </c>
      <c r="D91" s="1">
        <f>cities.2014[[#This Row],[Visits]]+(0.000001)*ROW()</f>
        <v>1336.0000910000001</v>
      </c>
      <c r="F91" t="s">
        <v>95</v>
      </c>
      <c r="G91" s="1">
        <v>1161</v>
      </c>
      <c r="H91" s="1">
        <f>cities.2013[[#This Row],[Visits]]+(0.000001)*ROW()</f>
        <v>1161.0000910000001</v>
      </c>
      <c r="J91" s="3" t="s">
        <v>86</v>
      </c>
      <c r="K91" s="3">
        <f>SUMIFS(cities.2014[d Visits],cities.2014[City],J91)</f>
        <v>1336.0000910000001</v>
      </c>
      <c r="L91" s="3">
        <f>SUMIFS(cities.2013[d Visits],cities.2013[City],J91)</f>
        <v>0</v>
      </c>
      <c r="M91" s="4" t="str">
        <f>IF(K91*L91=0,"",K91/L91-1)</f>
        <v/>
      </c>
      <c r="N91" s="5" t="str">
        <f>IF(K91=0,"Out",IF(L91=0,"In",IF(K91&gt;L91,"Up",IF(L91&gt;K91,"Down","No change"))))</f>
        <v>In</v>
      </c>
      <c r="O91" s="3" t="str">
        <f t="shared" si="9"/>
        <v/>
      </c>
      <c r="P91" s="3" t="str">
        <f t="shared" si="10"/>
        <v/>
      </c>
      <c r="Q91" s="3">
        <f t="shared" si="11"/>
        <v>0</v>
      </c>
      <c r="R91" s="6">
        <f>Q91+(Q91=0)*(MAX($Q$6:$Q$118)+COUNTIF($Q$6:Q91,0))</f>
        <v>92</v>
      </c>
      <c r="T91" s="14">
        <v>86</v>
      </c>
      <c r="U91" s="15">
        <f t="shared" si="12"/>
        <v>37</v>
      </c>
      <c r="V91" s="3" t="str">
        <f t="shared" si="13"/>
        <v>Pune</v>
      </c>
      <c r="W91" s="3">
        <f t="shared" si="14"/>
        <v>2987</v>
      </c>
      <c r="X91" s="3">
        <f t="shared" si="15"/>
        <v>5216</v>
      </c>
      <c r="Y91" s="3">
        <f t="shared" si="16"/>
        <v>-0.42733895152822154</v>
      </c>
      <c r="Z91" s="3" t="b">
        <f t="shared" si="17"/>
        <v>0</v>
      </c>
    </row>
    <row r="92" spans="2:26" x14ac:dyDescent="0.25">
      <c r="B92" t="s">
        <v>87</v>
      </c>
      <c r="C92" s="1">
        <v>1315</v>
      </c>
      <c r="D92" s="1">
        <f>cities.2014[[#This Row],[Visits]]+(0.000001)*ROW()</f>
        <v>1315.000092</v>
      </c>
      <c r="F92" t="s">
        <v>60</v>
      </c>
      <c r="G92" s="1">
        <v>1152</v>
      </c>
      <c r="H92" s="1">
        <f>cities.2013[[#This Row],[Visits]]+(0.000001)*ROW()</f>
        <v>1152.000092</v>
      </c>
      <c r="J92" s="3" t="s">
        <v>87</v>
      </c>
      <c r="K92" s="3">
        <f>SUMIFS(cities.2014[d Visits],cities.2014[City],J92)</f>
        <v>1315.000092</v>
      </c>
      <c r="L92" s="3">
        <f>SUMIFS(cities.2013[d Visits],cities.2013[City],J92)</f>
        <v>0</v>
      </c>
      <c r="M92" s="4" t="str">
        <f>IF(K92*L92=0,"",K92/L92-1)</f>
        <v/>
      </c>
      <c r="N92" s="5" t="str">
        <f>IF(K92=0,"Out",IF(L92=0,"In",IF(K92&gt;L92,"Up",IF(L92&gt;K92,"Down","No change"))))</f>
        <v>In</v>
      </c>
      <c r="O92" s="3" t="str">
        <f t="shared" si="9"/>
        <v/>
      </c>
      <c r="P92" s="3" t="str">
        <f t="shared" si="10"/>
        <v/>
      </c>
      <c r="Q92" s="3">
        <f t="shared" si="11"/>
        <v>0</v>
      </c>
      <c r="R92" s="6">
        <f>Q92+(Q92=0)*(MAX($Q$6:$Q$118)+COUNTIF($Q$6:Q92,0))</f>
        <v>93</v>
      </c>
      <c r="T92" s="14">
        <v>87</v>
      </c>
      <c r="U92" s="15">
        <f t="shared" si="12"/>
        <v>93</v>
      </c>
      <c r="V92" s="3" t="str">
        <f t="shared" si="13"/>
        <v>Manila</v>
      </c>
      <c r="W92" s="3">
        <f t="shared" si="14"/>
        <v>1247</v>
      </c>
      <c r="X92" s="3">
        <f t="shared" si="15"/>
        <v>3240</v>
      </c>
      <c r="Y92" s="3">
        <f t="shared" si="16"/>
        <v>-0.61512343046324891</v>
      </c>
      <c r="Z92" s="3" t="b">
        <f t="shared" si="17"/>
        <v>0</v>
      </c>
    </row>
    <row r="93" spans="2:26" x14ac:dyDescent="0.25">
      <c r="B93" t="s">
        <v>88</v>
      </c>
      <c r="C93" s="1">
        <v>1313</v>
      </c>
      <c r="D93" s="1">
        <f>cities.2014[[#This Row],[Visits]]+(0.000001)*ROW()</f>
        <v>1313.0000930000001</v>
      </c>
      <c r="F93" t="s">
        <v>33</v>
      </c>
      <c r="G93" s="1">
        <v>1151</v>
      </c>
      <c r="H93" s="1">
        <f>cities.2013[[#This Row],[Visits]]+(0.000001)*ROW()</f>
        <v>1151.0000930000001</v>
      </c>
      <c r="J93" s="3" t="s">
        <v>88</v>
      </c>
      <c r="K93" s="3">
        <f>SUMIFS(cities.2014[d Visits],cities.2014[City],J93)</f>
        <v>1313.0000930000001</v>
      </c>
      <c r="L93" s="3">
        <f>SUMIFS(cities.2013[d Visits],cities.2013[City],J93)</f>
        <v>0</v>
      </c>
      <c r="M93" s="4" t="str">
        <f>IF(K93*L93=0,"",K93/L93-1)</f>
        <v/>
      </c>
      <c r="N93" s="5" t="str">
        <f>IF(K93=0,"Out",IF(L93=0,"In",IF(K93&gt;L93,"Up",IF(L93&gt;K93,"Down","No change"))))</f>
        <v>In</v>
      </c>
      <c r="O93" s="3" t="str">
        <f t="shared" si="9"/>
        <v/>
      </c>
      <c r="P93" s="3" t="str">
        <f t="shared" si="10"/>
        <v/>
      </c>
      <c r="Q93" s="3">
        <f t="shared" si="11"/>
        <v>0</v>
      </c>
      <c r="R93" s="6">
        <f>Q93+(Q93=0)*(MAX($Q$6:$Q$118)+COUNTIF($Q$6:Q93,0))</f>
        <v>94</v>
      </c>
      <c r="T93" s="14">
        <v>88</v>
      </c>
      <c r="U93" s="15">
        <f t="shared" si="12"/>
        <v>45</v>
      </c>
      <c r="V93" s="3" t="str">
        <f t="shared" si="13"/>
        <v>Granada</v>
      </c>
      <c r="W93" s="3">
        <f t="shared" si="14"/>
        <v>2483</v>
      </c>
      <c r="X93" s="3">
        <f t="shared" si="15"/>
        <v>0</v>
      </c>
      <c r="Y93" s="3" t="str">
        <f t="shared" si="16"/>
        <v/>
      </c>
      <c r="Z93" s="3" t="b">
        <f t="shared" si="17"/>
        <v>0</v>
      </c>
    </row>
    <row r="94" spans="2:26" x14ac:dyDescent="0.25">
      <c r="B94" t="s">
        <v>89</v>
      </c>
      <c r="C94" s="1">
        <v>1303</v>
      </c>
      <c r="D94" s="1">
        <f>cities.2014[[#This Row],[Visits]]+(0.000001)*ROW()</f>
        <v>1303.000094</v>
      </c>
      <c r="F94" t="s">
        <v>91</v>
      </c>
      <c r="G94" s="1">
        <v>1144</v>
      </c>
      <c r="H94" s="1">
        <f>cities.2013[[#This Row],[Visits]]+(0.000001)*ROW()</f>
        <v>1144.000094</v>
      </c>
      <c r="J94" s="3" t="s">
        <v>89</v>
      </c>
      <c r="K94" s="3">
        <f>SUMIFS(cities.2014[d Visits],cities.2014[City],J94)</f>
        <v>1303.000094</v>
      </c>
      <c r="L94" s="3">
        <f>SUMIFS(cities.2013[d Visits],cities.2013[City],J94)</f>
        <v>1293.0000809999999</v>
      </c>
      <c r="M94" s="4">
        <f>IF(K94*L94=0,"",K94/L94-1)</f>
        <v>7.7339616191409721E-3</v>
      </c>
      <c r="N94" s="5" t="str">
        <f>IF(K94=0,"Out",IF(L94=0,"In",IF(K94&gt;L94,"Up",IF(L94&gt;K94,"Down","No change"))))</f>
        <v>Up</v>
      </c>
      <c r="O94" s="3">
        <f t="shared" si="9"/>
        <v>7.7339616191409721E-3</v>
      </c>
      <c r="P94" s="3">
        <f t="shared" si="10"/>
        <v>7.7339616191409721E-3</v>
      </c>
      <c r="Q94" s="3">
        <f t="shared" si="11"/>
        <v>71</v>
      </c>
      <c r="R94" s="6">
        <f>Q94+(Q94=0)*(MAX($Q$6:$Q$118)+COUNTIF($Q$6:Q94,0))</f>
        <v>71</v>
      </c>
      <c r="T94" s="14">
        <v>89</v>
      </c>
      <c r="U94" s="15">
        <f t="shared" si="12"/>
        <v>57</v>
      </c>
      <c r="V94" s="3" t="str">
        <f t="shared" si="13"/>
        <v>Tel Aviv</v>
      </c>
      <c r="W94" s="3">
        <f t="shared" si="14"/>
        <v>1977</v>
      </c>
      <c r="X94" s="3">
        <f t="shared" si="15"/>
        <v>0</v>
      </c>
      <c r="Y94" s="3" t="str">
        <f t="shared" si="16"/>
        <v/>
      </c>
      <c r="Z94" s="3" t="b">
        <f t="shared" si="17"/>
        <v>0</v>
      </c>
    </row>
    <row r="95" spans="2:26" x14ac:dyDescent="0.25">
      <c r="B95" t="s">
        <v>90</v>
      </c>
      <c r="C95" s="1">
        <v>1296</v>
      </c>
      <c r="D95" s="1">
        <f>cities.2014[[#This Row],[Visits]]+(0.000001)*ROW()</f>
        <v>1296.0000950000001</v>
      </c>
      <c r="F95" t="s">
        <v>107</v>
      </c>
      <c r="G95" s="1">
        <v>1139</v>
      </c>
      <c r="H95" s="1">
        <f>cities.2013[[#This Row],[Visits]]+(0.000001)*ROW()</f>
        <v>1139.0000950000001</v>
      </c>
      <c r="J95" s="3" t="s">
        <v>90</v>
      </c>
      <c r="K95" s="3">
        <f>SUMIFS(cities.2014[d Visits],cities.2014[City],J95)</f>
        <v>1296.0000950000001</v>
      </c>
      <c r="L95" s="3">
        <f>SUMIFS(cities.2013[d Visits],cities.2013[City],J95)</f>
        <v>0</v>
      </c>
      <c r="M95" s="4" t="str">
        <f>IF(K95*L95=0,"",K95/L95-1)</f>
        <v/>
      </c>
      <c r="N95" s="5" t="str">
        <f>IF(K95=0,"Out",IF(L95=0,"In",IF(K95&gt;L95,"Up",IF(L95&gt;K95,"Down","No change"))))</f>
        <v>In</v>
      </c>
      <c r="O95" s="3" t="str">
        <f t="shared" si="9"/>
        <v/>
      </c>
      <c r="P95" s="3" t="str">
        <f t="shared" si="10"/>
        <v/>
      </c>
      <c r="Q95" s="3">
        <f t="shared" si="11"/>
        <v>0</v>
      </c>
      <c r="R95" s="6">
        <f>Q95+(Q95=0)*(MAX($Q$6:$Q$118)+COUNTIF($Q$6:Q95,0))</f>
        <v>95</v>
      </c>
      <c r="T95" s="14">
        <v>90</v>
      </c>
      <c r="U95" s="15">
        <f t="shared" si="12"/>
        <v>78</v>
      </c>
      <c r="V95" s="3" t="str">
        <f t="shared" si="13"/>
        <v>Warsaw</v>
      </c>
      <c r="W95" s="3">
        <f t="shared" si="14"/>
        <v>1421</v>
      </c>
      <c r="X95" s="3">
        <f t="shared" si="15"/>
        <v>0</v>
      </c>
      <c r="Y95" s="3" t="str">
        <f t="shared" si="16"/>
        <v/>
      </c>
      <c r="Z95" s="3" t="b">
        <f t="shared" si="17"/>
        <v>0</v>
      </c>
    </row>
    <row r="96" spans="2:26" x14ac:dyDescent="0.25">
      <c r="B96" t="s">
        <v>91</v>
      </c>
      <c r="C96" s="1">
        <v>1278</v>
      </c>
      <c r="D96" s="1">
        <f>cities.2014[[#This Row],[Visits]]+(0.000001)*ROW()</f>
        <v>1278.000096</v>
      </c>
      <c r="F96" t="s">
        <v>108</v>
      </c>
      <c r="G96" s="1">
        <v>1137</v>
      </c>
      <c r="H96" s="1">
        <f>cities.2013[[#This Row],[Visits]]+(0.000001)*ROW()</f>
        <v>1137.000096</v>
      </c>
      <c r="J96" s="3" t="s">
        <v>91</v>
      </c>
      <c r="K96" s="3">
        <f>SUMIFS(cities.2014[d Visits],cities.2014[City],J96)</f>
        <v>1278.000096</v>
      </c>
      <c r="L96" s="3">
        <f>SUMIFS(cities.2013[d Visits],cities.2013[City],J96)</f>
        <v>1144.000094</v>
      </c>
      <c r="M96" s="4">
        <f>IF(K96*L96=0,"",K96/L96-1)</f>
        <v>0.11713285925656569</v>
      </c>
      <c r="N96" s="5" t="str">
        <f>IF(K96=0,"Out",IF(L96=0,"In",IF(K96&gt;L96,"Up",IF(L96&gt;K96,"Down","No change"))))</f>
        <v>Up</v>
      </c>
      <c r="O96" s="3">
        <f t="shared" si="9"/>
        <v>0.11713285925656569</v>
      </c>
      <c r="P96" s="3">
        <f t="shared" si="10"/>
        <v>0.11713285925656569</v>
      </c>
      <c r="Q96" s="3">
        <f t="shared" si="11"/>
        <v>46</v>
      </c>
      <c r="R96" s="6">
        <f>Q96+(Q96=0)*(MAX($Q$6:$Q$118)+COUNTIF($Q$6:Q96,0))</f>
        <v>46</v>
      </c>
      <c r="T96" s="14">
        <v>91</v>
      </c>
      <c r="U96" s="15">
        <f t="shared" si="12"/>
        <v>80</v>
      </c>
      <c r="V96" s="3" t="str">
        <f t="shared" si="13"/>
        <v>Brussels</v>
      </c>
      <c r="W96" s="3">
        <f t="shared" si="14"/>
        <v>1398</v>
      </c>
      <c r="X96" s="3">
        <f t="shared" si="15"/>
        <v>0</v>
      </c>
      <c r="Y96" s="3" t="str">
        <f t="shared" si="16"/>
        <v/>
      </c>
      <c r="Z96" s="3" t="b">
        <f t="shared" si="17"/>
        <v>0</v>
      </c>
    </row>
    <row r="97" spans="2:26" x14ac:dyDescent="0.25">
      <c r="B97" t="s">
        <v>92</v>
      </c>
      <c r="C97" s="1">
        <v>1270</v>
      </c>
      <c r="D97" s="1">
        <f>cities.2014[[#This Row],[Visits]]+(0.000001)*ROW()</f>
        <v>1270.0000970000001</v>
      </c>
      <c r="F97" t="s">
        <v>109</v>
      </c>
      <c r="G97" s="1">
        <v>1136</v>
      </c>
      <c r="H97" s="1">
        <f>cities.2013[[#This Row],[Visits]]+(0.000001)*ROW()</f>
        <v>1136.0000970000001</v>
      </c>
      <c r="J97" s="3" t="s">
        <v>92</v>
      </c>
      <c r="K97" s="3">
        <f>SUMIFS(cities.2014[d Visits],cities.2014[City],J97)</f>
        <v>1270.0000970000001</v>
      </c>
      <c r="L97" s="3">
        <f>SUMIFS(cities.2013[d Visits],cities.2013[City],J97)</f>
        <v>1314.0000789999999</v>
      </c>
      <c r="M97" s="4">
        <f>IF(K97*L97=0,"",K97/L97-1)</f>
        <v>-3.3485524623016238E-2</v>
      </c>
      <c r="N97" s="5" t="str">
        <f>IF(K97=0,"Out",IF(L97=0,"In",IF(K97&gt;L97,"Up",IF(L97&gt;K97,"Down","No change"))))</f>
        <v>Down</v>
      </c>
      <c r="O97" s="3">
        <f t="shared" si="9"/>
        <v>-3.3485524623016238E-2</v>
      </c>
      <c r="P97" s="3">
        <f t="shared" si="10"/>
        <v>-3.3485524623016238E-2</v>
      </c>
      <c r="Q97" s="3">
        <f t="shared" si="11"/>
        <v>76</v>
      </c>
      <c r="R97" s="6">
        <f>Q97+(Q97=0)*(MAX($Q$6:$Q$118)+COUNTIF($Q$6:Q97,0))</f>
        <v>76</v>
      </c>
      <c r="T97" s="14">
        <v>92</v>
      </c>
      <c r="U97" s="15">
        <f t="shared" si="12"/>
        <v>86</v>
      </c>
      <c r="V97" s="3" t="str">
        <f t="shared" si="13"/>
        <v>Hertfordshire</v>
      </c>
      <c r="W97" s="3">
        <f t="shared" si="14"/>
        <v>1336</v>
      </c>
      <c r="X97" s="3">
        <f t="shared" si="15"/>
        <v>0</v>
      </c>
      <c r="Y97" s="3" t="str">
        <f t="shared" si="16"/>
        <v/>
      </c>
      <c r="Z97" s="3" t="b">
        <f t="shared" si="17"/>
        <v>0</v>
      </c>
    </row>
    <row r="98" spans="2:26" x14ac:dyDescent="0.25">
      <c r="B98" t="s">
        <v>93</v>
      </c>
      <c r="C98" s="1">
        <v>1247</v>
      </c>
      <c r="D98" s="1">
        <f>cities.2014[[#This Row],[Visits]]+(0.000001)*ROW()</f>
        <v>1247.000098</v>
      </c>
      <c r="F98" t="s">
        <v>56</v>
      </c>
      <c r="G98" s="1">
        <v>1134</v>
      </c>
      <c r="H98" s="1">
        <f>cities.2013[[#This Row],[Visits]]+(0.000001)*ROW()</f>
        <v>1134.000098</v>
      </c>
      <c r="J98" s="3" t="s">
        <v>93</v>
      </c>
      <c r="K98" s="3">
        <f>SUMIFS(cities.2014[d Visits],cities.2014[City],J98)</f>
        <v>1247.000098</v>
      </c>
      <c r="L98" s="3">
        <f>SUMIFS(cities.2013[d Visits],cities.2013[City],J98)</f>
        <v>3240.0000329999998</v>
      </c>
      <c r="M98" s="4">
        <f>IF(K98*L98=0,"",K98/L98-1)</f>
        <v>-0.61512343046324891</v>
      </c>
      <c r="N98" s="5" t="str">
        <f>IF(K98=0,"Out",IF(L98=0,"In",IF(K98&gt;L98,"Up",IF(L98&gt;K98,"Down","No change"))))</f>
        <v>Down</v>
      </c>
      <c r="O98" s="3">
        <f t="shared" si="9"/>
        <v>-0.61512343046324891</v>
      </c>
      <c r="P98" s="3">
        <f t="shared" si="10"/>
        <v>-0.61512343046324891</v>
      </c>
      <c r="Q98" s="3">
        <f t="shared" si="11"/>
        <v>87</v>
      </c>
      <c r="R98" s="6">
        <f>Q98+(Q98=0)*(MAX($Q$6:$Q$118)+COUNTIF($Q$6:Q98,0))</f>
        <v>87</v>
      </c>
      <c r="T98" s="14">
        <v>93</v>
      </c>
      <c r="U98" s="15">
        <f t="shared" si="12"/>
        <v>87</v>
      </c>
      <c r="V98" s="3" t="str">
        <f t="shared" si="13"/>
        <v>Greece</v>
      </c>
      <c r="W98" s="3">
        <f t="shared" si="14"/>
        <v>1315</v>
      </c>
      <c r="X98" s="3">
        <f t="shared" si="15"/>
        <v>0</v>
      </c>
      <c r="Y98" s="3" t="str">
        <f t="shared" si="16"/>
        <v/>
      </c>
      <c r="Z98" s="3" t="b">
        <f t="shared" si="17"/>
        <v>0</v>
      </c>
    </row>
    <row r="99" spans="2:26" x14ac:dyDescent="0.25">
      <c r="B99" t="s">
        <v>94</v>
      </c>
      <c r="C99" s="1">
        <v>1233</v>
      </c>
      <c r="D99" s="1">
        <f>cities.2014[[#This Row],[Visits]]+(0.000001)*ROW()</f>
        <v>1233.0000990000001</v>
      </c>
      <c r="F99" t="s">
        <v>79</v>
      </c>
      <c r="G99" s="1">
        <v>1099</v>
      </c>
      <c r="H99" s="1">
        <f>cities.2013[[#This Row],[Visits]]+(0.000001)*ROW()</f>
        <v>1099.0000990000001</v>
      </c>
      <c r="J99" s="3" t="s">
        <v>94</v>
      </c>
      <c r="K99" s="3">
        <f>SUMIFS(cities.2014[d Visits],cities.2014[City],J99)</f>
        <v>1233.0000990000001</v>
      </c>
      <c r="L99" s="3">
        <f>SUMIFS(cities.2013[d Visits],cities.2013[City],J99)</f>
        <v>1186.0000889999999</v>
      </c>
      <c r="M99" s="4">
        <f>IF(K99*L99=0,"",K99/L99-1)</f>
        <v>3.9629010516878838E-2</v>
      </c>
      <c r="N99" s="5" t="str">
        <f>IF(K99=0,"Out",IF(L99=0,"In",IF(K99&gt;L99,"Up",IF(L99&gt;K99,"Down","No change"))))</f>
        <v>Up</v>
      </c>
      <c r="O99" s="3">
        <f t="shared" si="9"/>
        <v>3.9629010516878838E-2</v>
      </c>
      <c r="P99" s="3">
        <f t="shared" si="10"/>
        <v>3.9629010516878838E-2</v>
      </c>
      <c r="Q99" s="3">
        <f t="shared" si="11"/>
        <v>66</v>
      </c>
      <c r="R99" s="6">
        <f>Q99+(Q99=0)*(MAX($Q$6:$Q$118)+COUNTIF($Q$6:Q99,0))</f>
        <v>66</v>
      </c>
      <c r="T99" s="14">
        <v>94</v>
      </c>
      <c r="U99" s="15">
        <f t="shared" si="12"/>
        <v>88</v>
      </c>
      <c r="V99" s="3" t="str">
        <f t="shared" si="13"/>
        <v>Madrid</v>
      </c>
      <c r="W99" s="3">
        <f t="shared" si="14"/>
        <v>1313</v>
      </c>
      <c r="X99" s="3">
        <f t="shared" si="15"/>
        <v>0</v>
      </c>
      <c r="Y99" s="3" t="str">
        <f t="shared" si="16"/>
        <v/>
      </c>
      <c r="Z99" s="3" t="b">
        <f t="shared" si="17"/>
        <v>0</v>
      </c>
    </row>
    <row r="100" spans="2:26" x14ac:dyDescent="0.25">
      <c r="B100" t="s">
        <v>95</v>
      </c>
      <c r="C100" s="1">
        <v>1200</v>
      </c>
      <c r="D100" s="1">
        <f>cities.2014[[#This Row],[Visits]]+(0.000001)*ROW()</f>
        <v>1200.0001</v>
      </c>
      <c r="F100" t="s">
        <v>110</v>
      </c>
      <c r="G100" s="1">
        <v>1098</v>
      </c>
      <c r="H100" s="1">
        <f>cities.2013[[#This Row],[Visits]]+(0.000001)*ROW()</f>
        <v>1098.0001</v>
      </c>
      <c r="J100" s="3" t="s">
        <v>95</v>
      </c>
      <c r="K100" s="3">
        <f>SUMIFS(cities.2014[d Visits],cities.2014[City],J100)</f>
        <v>1200.0001</v>
      </c>
      <c r="L100" s="3">
        <f>SUMIFS(cities.2013[d Visits],cities.2013[City],J100)</f>
        <v>1161.0000910000001</v>
      </c>
      <c r="M100" s="4">
        <f>IF(K100*L100=0,"",K100/L100-1)</f>
        <v>3.3591736385143678E-2</v>
      </c>
      <c r="N100" s="5" t="str">
        <f>IF(K100=0,"Out",IF(L100=0,"In",IF(K100&gt;L100,"Up",IF(L100&gt;K100,"Down","No change"))))</f>
        <v>Up</v>
      </c>
      <c r="O100" s="3">
        <f t="shared" si="9"/>
        <v>3.3591736385143678E-2</v>
      </c>
      <c r="P100" s="3">
        <f t="shared" si="10"/>
        <v>3.3591736385143678E-2</v>
      </c>
      <c r="Q100" s="3">
        <f t="shared" si="11"/>
        <v>67</v>
      </c>
      <c r="R100" s="6">
        <f>Q100+(Q100=0)*(MAX($Q$6:$Q$118)+COUNTIF($Q$6:Q100,0))</f>
        <v>67</v>
      </c>
      <c r="T100" s="14">
        <v>95</v>
      </c>
      <c r="U100" s="15">
        <f t="shared" si="12"/>
        <v>90</v>
      </c>
      <c r="V100" s="3" t="str">
        <f t="shared" si="13"/>
        <v>Nashville</v>
      </c>
      <c r="W100" s="3">
        <f t="shared" si="14"/>
        <v>1296</v>
      </c>
      <c r="X100" s="3">
        <f t="shared" si="15"/>
        <v>0</v>
      </c>
      <c r="Y100" s="3" t="str">
        <f t="shared" si="16"/>
        <v/>
      </c>
      <c r="Z100" s="3" t="b">
        <f t="shared" si="17"/>
        <v>0</v>
      </c>
    </row>
    <row r="101" spans="2:26" x14ac:dyDescent="0.25">
      <c r="B101" t="s">
        <v>96</v>
      </c>
      <c r="C101" s="1">
        <v>1177</v>
      </c>
      <c r="D101" s="1">
        <f>cities.2014[[#This Row],[Visits]]+(0.000001)*ROW()</f>
        <v>1177.0001010000001</v>
      </c>
      <c r="F101" t="s">
        <v>111</v>
      </c>
      <c r="G101" s="1">
        <v>1084</v>
      </c>
      <c r="H101" s="1">
        <f>cities.2013[[#This Row],[Visits]]+(0.000001)*ROW()</f>
        <v>1084.0001010000001</v>
      </c>
      <c r="J101" s="3" t="s">
        <v>96</v>
      </c>
      <c r="K101" s="3">
        <f>SUMIFS(cities.2014[d Visits],cities.2014[City],J101)</f>
        <v>1177.0001010000001</v>
      </c>
      <c r="L101" s="3">
        <f>SUMIFS(cities.2013[d Visits],cities.2013[City],J101)</f>
        <v>0</v>
      </c>
      <c r="M101" s="4" t="str">
        <f>IF(K101*L101=0,"",K101/L101-1)</f>
        <v/>
      </c>
      <c r="N101" s="5" t="str">
        <f>IF(K101=0,"Out",IF(L101=0,"In",IF(K101&gt;L101,"Up",IF(L101&gt;K101,"Down","No change"))))</f>
        <v>In</v>
      </c>
      <c r="O101" s="3" t="str">
        <f t="shared" si="9"/>
        <v/>
      </c>
      <c r="P101" s="3" t="str">
        <f t="shared" si="10"/>
        <v/>
      </c>
      <c r="Q101" s="3">
        <f t="shared" si="11"/>
        <v>0</v>
      </c>
      <c r="R101" s="6">
        <f>Q101+(Q101=0)*(MAX($Q$6:$Q$118)+COUNTIF($Q$6:Q101,0))</f>
        <v>96</v>
      </c>
      <c r="T101" s="14">
        <v>96</v>
      </c>
      <c r="U101" s="15">
        <f t="shared" si="12"/>
        <v>96</v>
      </c>
      <c r="V101" s="3" t="str">
        <f t="shared" si="13"/>
        <v>Frankfurt</v>
      </c>
      <c r="W101" s="3">
        <f t="shared" si="14"/>
        <v>1177</v>
      </c>
      <c r="X101" s="3">
        <f t="shared" si="15"/>
        <v>0</v>
      </c>
      <c r="Y101" s="3" t="str">
        <f t="shared" si="16"/>
        <v/>
      </c>
      <c r="Z101" s="3" t="b">
        <f t="shared" si="17"/>
        <v>0</v>
      </c>
    </row>
    <row r="102" spans="2:26" x14ac:dyDescent="0.25">
      <c r="B102" t="s">
        <v>97</v>
      </c>
      <c r="C102" s="1">
        <v>1176</v>
      </c>
      <c r="D102" s="1">
        <f>cities.2014[[#This Row],[Visits]]+(0.000001)*ROW()</f>
        <v>1176.000102</v>
      </c>
      <c r="F102" t="s">
        <v>26</v>
      </c>
      <c r="G102" s="1">
        <v>1084</v>
      </c>
      <c r="H102" s="1">
        <f>cities.2013[[#This Row],[Visits]]+(0.000001)*ROW()</f>
        <v>1084.000102</v>
      </c>
      <c r="J102" s="3" t="s">
        <v>97</v>
      </c>
      <c r="K102" s="3">
        <f>SUMIFS(cities.2014[d Visits],cities.2014[City],J102)</f>
        <v>1176.000102</v>
      </c>
      <c r="L102" s="3">
        <f>SUMIFS(cities.2013[d Visits],cities.2013[City],J102)</f>
        <v>0</v>
      </c>
      <c r="M102" s="4" t="str">
        <f>IF(K102*L102=0,"",K102/L102-1)</f>
        <v/>
      </c>
      <c r="N102" s="5" t="str">
        <f>IF(K102=0,"Out",IF(L102=0,"In",IF(K102&gt;L102,"Up",IF(L102&gt;K102,"Down","No change"))))</f>
        <v>In</v>
      </c>
      <c r="O102" s="3" t="str">
        <f t="shared" si="9"/>
        <v/>
      </c>
      <c r="P102" s="3" t="str">
        <f t="shared" si="10"/>
        <v/>
      </c>
      <c r="Q102" s="3">
        <f t="shared" si="11"/>
        <v>0</v>
      </c>
      <c r="R102" s="6">
        <f>Q102+(Q102=0)*(MAX($Q$6:$Q$118)+COUNTIF($Q$6:Q102,0))</f>
        <v>97</v>
      </c>
      <c r="T102" s="14">
        <v>97</v>
      </c>
      <c r="U102" s="15">
        <f t="shared" si="12"/>
        <v>97</v>
      </c>
      <c r="V102" s="3" t="str">
        <f t="shared" si="13"/>
        <v>Cincinnati</v>
      </c>
      <c r="W102" s="3">
        <f t="shared" si="14"/>
        <v>1176</v>
      </c>
      <c r="X102" s="3">
        <f t="shared" si="15"/>
        <v>0</v>
      </c>
      <c r="Y102" s="3" t="str">
        <f t="shared" si="16"/>
        <v/>
      </c>
      <c r="Z102" s="3" t="b">
        <f t="shared" si="17"/>
        <v>0</v>
      </c>
    </row>
    <row r="103" spans="2:26" x14ac:dyDescent="0.25">
      <c r="B103" t="s">
        <v>98</v>
      </c>
      <c r="C103" s="1">
        <v>1159</v>
      </c>
      <c r="D103" s="1">
        <f>cities.2014[[#This Row],[Visits]]+(0.000001)*ROW()</f>
        <v>1159.0001030000001</v>
      </c>
      <c r="F103" t="s">
        <v>112</v>
      </c>
      <c r="G103" s="1">
        <v>1076</v>
      </c>
      <c r="H103" s="1">
        <f>cities.2013[[#This Row],[Visits]]+(0.000001)*ROW()</f>
        <v>1076.0001030000001</v>
      </c>
      <c r="J103" s="3" t="s">
        <v>98</v>
      </c>
      <c r="K103" s="3">
        <f>SUMIFS(cities.2014[d Visits],cities.2014[City],J103)</f>
        <v>1159.0001030000001</v>
      </c>
      <c r="L103" s="3">
        <f>SUMIFS(cities.2013[d Visits],cities.2013[City],J103)</f>
        <v>0</v>
      </c>
      <c r="M103" s="4" t="str">
        <f>IF(K103*L103=0,"",K103/L103-1)</f>
        <v/>
      </c>
      <c r="N103" s="5" t="str">
        <f>IF(K103=0,"Out",IF(L103=0,"In",IF(K103&gt;L103,"Up",IF(L103&gt;K103,"Down","No change"))))</f>
        <v>In</v>
      </c>
      <c r="O103" s="3" t="str">
        <f t="shared" si="9"/>
        <v/>
      </c>
      <c r="P103" s="3" t="str">
        <f t="shared" si="10"/>
        <v/>
      </c>
      <c r="Q103" s="3">
        <f t="shared" si="11"/>
        <v>0</v>
      </c>
      <c r="R103" s="6">
        <f>Q103+(Q103=0)*(MAX($Q$6:$Q$118)+COUNTIF($Q$6:Q103,0))</f>
        <v>98</v>
      </c>
      <c r="T103" s="14">
        <v>98</v>
      </c>
      <c r="U103" s="15">
        <f t="shared" si="12"/>
        <v>98</v>
      </c>
      <c r="V103" s="3" t="str">
        <f t="shared" si="13"/>
        <v>Berlin</v>
      </c>
      <c r="W103" s="3">
        <f t="shared" si="14"/>
        <v>1159</v>
      </c>
      <c r="X103" s="3">
        <f t="shared" si="15"/>
        <v>0</v>
      </c>
      <c r="Y103" s="3" t="str">
        <f t="shared" si="16"/>
        <v/>
      </c>
      <c r="Z103" s="3" t="b">
        <f t="shared" si="17"/>
        <v>0</v>
      </c>
    </row>
    <row r="104" spans="2:26" x14ac:dyDescent="0.25">
      <c r="B104" t="s">
        <v>99</v>
      </c>
      <c r="C104" s="1">
        <v>1159</v>
      </c>
      <c r="D104" s="1">
        <f>cities.2014[[#This Row],[Visits]]+(0.000001)*ROW()</f>
        <v>1159.000104</v>
      </c>
      <c r="F104" t="s">
        <v>48</v>
      </c>
      <c r="G104" s="1">
        <v>1067</v>
      </c>
      <c r="H104" s="1">
        <f>cities.2013[[#This Row],[Visits]]+(0.000001)*ROW()</f>
        <v>1067.000104</v>
      </c>
      <c r="J104" s="3" t="s">
        <v>99</v>
      </c>
      <c r="K104" s="3">
        <f>SUMIFS(cities.2014[d Visits],cities.2014[City],J104)</f>
        <v>1159.000104</v>
      </c>
      <c r="L104" s="3">
        <f>SUMIFS(cities.2013[d Visits],cities.2013[City],J104)</f>
        <v>0</v>
      </c>
      <c r="M104" s="4" t="str">
        <f>IF(K104*L104=0,"",K104/L104-1)</f>
        <v/>
      </c>
      <c r="N104" s="5" t="str">
        <f>IF(K104=0,"Out",IF(L104=0,"In",IF(K104&gt;L104,"Up",IF(L104&gt;K104,"Down","No change"))))</f>
        <v>In</v>
      </c>
      <c r="O104" s="3" t="str">
        <f t="shared" si="9"/>
        <v/>
      </c>
      <c r="P104" s="3" t="str">
        <f t="shared" si="10"/>
        <v/>
      </c>
      <c r="Q104" s="3">
        <f t="shared" si="11"/>
        <v>0</v>
      </c>
      <c r="R104" s="6">
        <f>Q104+(Q104=0)*(MAX($Q$6:$Q$118)+COUNTIF($Q$6:Q104,0))</f>
        <v>99</v>
      </c>
      <c r="T104" s="14">
        <v>99</v>
      </c>
      <c r="U104" s="15">
        <f t="shared" si="12"/>
        <v>99</v>
      </c>
      <c r="V104" s="3" t="str">
        <f t="shared" si="13"/>
        <v>Boardman</v>
      </c>
      <c r="W104" s="3">
        <f t="shared" si="14"/>
        <v>1159</v>
      </c>
      <c r="X104" s="3">
        <f t="shared" si="15"/>
        <v>0</v>
      </c>
      <c r="Y104" s="3" t="str">
        <f t="shared" si="16"/>
        <v/>
      </c>
      <c r="Z104" s="3" t="b">
        <f t="shared" si="17"/>
        <v>0</v>
      </c>
    </row>
    <row r="105" spans="2:26" x14ac:dyDescent="0.25">
      <c r="B105" t="s">
        <v>115</v>
      </c>
      <c r="C105" s="1">
        <v>1158</v>
      </c>
      <c r="D105" s="1">
        <f>cities.2014[[#This Row],[Visits]]+(0.000001)*ROW()</f>
        <v>1158.0001050000001</v>
      </c>
      <c r="F105" t="s">
        <v>77</v>
      </c>
      <c r="G105" s="1">
        <v>1064</v>
      </c>
      <c r="H105" s="1">
        <f>cities.2013[[#This Row],[Visits]]+(0.000001)*ROW()</f>
        <v>1064.0001050000001</v>
      </c>
      <c r="J105" s="3" t="s">
        <v>115</v>
      </c>
      <c r="K105" s="3">
        <f>SUMIFS(cities.2014[d Visits],cities.2014[City],J105)</f>
        <v>1158.0001050000001</v>
      </c>
      <c r="L105" s="3">
        <f>SUMIFS(cities.2013[d Visits],cities.2013[City],J105)</f>
        <v>0</v>
      </c>
      <c r="M105" s="4" t="str">
        <f>IF(K105*L105=0,"",K105/L105-1)</f>
        <v/>
      </c>
      <c r="N105" s="5" t="str">
        <f>IF(K105=0,"Out",IF(L105=0,"In",IF(K105&gt;L105,"Up",IF(L105&gt;K105,"Down","No change"))))</f>
        <v>In</v>
      </c>
      <c r="O105" s="3" t="str">
        <f t="shared" si="9"/>
        <v/>
      </c>
      <c r="P105" s="3" t="str">
        <f t="shared" si="10"/>
        <v/>
      </c>
      <c r="Q105" s="3">
        <f t="shared" si="11"/>
        <v>0</v>
      </c>
      <c r="R105" s="6">
        <f>Q105+(Q105=0)*(MAX($Q$6:$Q$118)+COUNTIF($Q$6:Q105,0))</f>
        <v>100</v>
      </c>
      <c r="T105" s="14">
        <v>100</v>
      </c>
      <c r="U105" s="15">
        <f t="shared" si="12"/>
        <v>100</v>
      </c>
      <c r="V105" s="3" t="str">
        <f t="shared" si="13"/>
        <v>Arlington</v>
      </c>
      <c r="W105" s="3">
        <f t="shared" si="14"/>
        <v>1158</v>
      </c>
      <c r="X105" s="3">
        <f t="shared" si="15"/>
        <v>0</v>
      </c>
      <c r="Y105" s="3" t="str">
        <f t="shared" si="16"/>
        <v/>
      </c>
      <c r="Z105" s="3" t="b">
        <f t="shared" si="17"/>
        <v>0</v>
      </c>
    </row>
    <row r="106" spans="2:26" x14ac:dyDescent="0.25">
      <c r="J106" s="3" t="s">
        <v>100</v>
      </c>
      <c r="K106" s="3">
        <f>SUMIFS(cities.2014[d Visits],cities.2014[City],J106)</f>
        <v>0</v>
      </c>
      <c r="L106" s="3">
        <f>SUMIFS(cities.2013[d Visits],cities.2013[City],J106)</f>
        <v>1753.000059</v>
      </c>
      <c r="M106" s="4" t="str">
        <f>IF(K106*L106=0,"",K106/L106-1)</f>
        <v/>
      </c>
      <c r="N106" s="5" t="str">
        <f>IF(K106=0,"Out",IF(L106=0,"In",IF(K106&gt;L106,"Up",IF(L106&gt;K106,"Down","No change"))))</f>
        <v>Out</v>
      </c>
      <c r="O106" s="3" t="str">
        <f t="shared" si="9"/>
        <v/>
      </c>
      <c r="P106" s="3" t="str">
        <f t="shared" si="10"/>
        <v/>
      </c>
      <c r="Q106" s="3">
        <f t="shared" si="11"/>
        <v>0</v>
      </c>
      <c r="R106" s="6">
        <f>Q106+(Q106=0)*(MAX($Q$6:$Q$118)+COUNTIF($Q$6:Q106,0))</f>
        <v>101</v>
      </c>
      <c r="T106" s="14">
        <v>101</v>
      </c>
      <c r="U106" s="15">
        <f t="shared" si="12"/>
        <v>101</v>
      </c>
      <c r="V106" s="3" t="str">
        <f t="shared" si="13"/>
        <v>Johannesburg</v>
      </c>
      <c r="W106" s="3">
        <f t="shared" si="14"/>
        <v>0</v>
      </c>
      <c r="X106" s="3">
        <f t="shared" si="15"/>
        <v>1753</v>
      </c>
      <c r="Y106" s="3" t="str">
        <f t="shared" si="16"/>
        <v/>
      </c>
      <c r="Z106" s="3" t="b">
        <f t="shared" si="17"/>
        <v>0</v>
      </c>
    </row>
    <row r="107" spans="2:26" x14ac:dyDescent="0.25">
      <c r="J107" s="3" t="s">
        <v>101</v>
      </c>
      <c r="K107" s="3">
        <f>SUMIFS(cities.2014[d Visits],cities.2014[City],J107)</f>
        <v>0</v>
      </c>
      <c r="L107" s="3">
        <f>SUMIFS(cities.2013[d Visits],cities.2013[City],J107)</f>
        <v>1513.0000649999999</v>
      </c>
      <c r="M107" s="4" t="str">
        <f>IF(K107*L107=0,"",K107/L107-1)</f>
        <v/>
      </c>
      <c r="N107" s="5" t="str">
        <f>IF(K107=0,"Out",IF(L107=0,"In",IF(K107&gt;L107,"Up",IF(L107&gt;K107,"Down","No change"))))</f>
        <v>Out</v>
      </c>
      <c r="O107" s="3" t="str">
        <f t="shared" si="9"/>
        <v/>
      </c>
      <c r="P107" s="3" t="str">
        <f t="shared" si="10"/>
        <v/>
      </c>
      <c r="Q107" s="3">
        <f t="shared" si="11"/>
        <v>0</v>
      </c>
      <c r="R107" s="6">
        <f>Q107+(Q107=0)*(MAX($Q$6:$Q$118)+COUNTIF($Q$6:Q107,0))</f>
        <v>102</v>
      </c>
      <c r="T107" s="14">
        <v>102</v>
      </c>
      <c r="U107" s="15">
        <f t="shared" si="12"/>
        <v>102</v>
      </c>
      <c r="V107" s="3" t="str">
        <f t="shared" si="13"/>
        <v>Athens</v>
      </c>
      <c r="W107" s="3">
        <f t="shared" si="14"/>
        <v>0</v>
      </c>
      <c r="X107" s="3">
        <f t="shared" si="15"/>
        <v>1513</v>
      </c>
      <c r="Y107" s="3" t="str">
        <f t="shared" si="16"/>
        <v/>
      </c>
      <c r="Z107" s="3" t="b">
        <f t="shared" si="17"/>
        <v>0</v>
      </c>
    </row>
    <row r="108" spans="2:26" x14ac:dyDescent="0.25">
      <c r="J108" s="3" t="s">
        <v>102</v>
      </c>
      <c r="K108" s="3">
        <f>SUMIFS(cities.2014[d Visits],cities.2014[City],J108)</f>
        <v>0</v>
      </c>
      <c r="L108" s="3">
        <f>SUMIFS(cities.2013[d Visits],cities.2013[City],J108)</f>
        <v>1481.0000680000001</v>
      </c>
      <c r="M108" s="4" t="str">
        <f>IF(K108*L108=0,"",K108/L108-1)</f>
        <v/>
      </c>
      <c r="N108" s="5" t="str">
        <f>IF(K108=0,"Out",IF(L108=0,"In",IF(K108&gt;L108,"Up",IF(L108&gt;K108,"Down","No change"))))</f>
        <v>Out</v>
      </c>
      <c r="O108" s="3" t="str">
        <f t="shared" si="9"/>
        <v/>
      </c>
      <c r="P108" s="3" t="str">
        <f t="shared" si="10"/>
        <v/>
      </c>
      <c r="Q108" s="3">
        <f t="shared" si="11"/>
        <v>0</v>
      </c>
      <c r="R108" s="6">
        <f>Q108+(Q108=0)*(MAX($Q$6:$Q$118)+COUNTIF($Q$6:Q108,0))</f>
        <v>103</v>
      </c>
      <c r="T108" s="14">
        <v>103</v>
      </c>
      <c r="U108" s="15">
        <f t="shared" si="12"/>
        <v>103</v>
      </c>
      <c r="V108" s="3" t="str">
        <f t="shared" si="13"/>
        <v>Doha</v>
      </c>
      <c r="W108" s="3">
        <f t="shared" si="14"/>
        <v>0</v>
      </c>
      <c r="X108" s="3">
        <f t="shared" si="15"/>
        <v>1481</v>
      </c>
      <c r="Y108" s="3" t="str">
        <f t="shared" si="16"/>
        <v/>
      </c>
      <c r="Z108" s="3" t="b">
        <f t="shared" si="17"/>
        <v>0</v>
      </c>
    </row>
    <row r="109" spans="2:26" x14ac:dyDescent="0.25">
      <c r="J109" s="3" t="s">
        <v>103</v>
      </c>
      <c r="K109" s="3">
        <f>SUMIFS(cities.2014[d Visits],cities.2014[City],J109)</f>
        <v>0</v>
      </c>
      <c r="L109" s="3">
        <f>SUMIFS(cities.2013[d Visits],cities.2013[City],J109)</f>
        <v>1476.0000689999999</v>
      </c>
      <c r="M109" s="4" t="str">
        <f>IF(K109*L109=0,"",K109/L109-1)</f>
        <v/>
      </c>
      <c r="N109" s="5" t="str">
        <f>IF(K109=0,"Out",IF(L109=0,"In",IF(K109&gt;L109,"Up",IF(L109&gt;K109,"Down","No change"))))</f>
        <v>Out</v>
      </c>
      <c r="O109" s="3" t="str">
        <f t="shared" si="9"/>
        <v/>
      </c>
      <c r="P109" s="3" t="str">
        <f t="shared" si="10"/>
        <v/>
      </c>
      <c r="Q109" s="3">
        <f t="shared" si="11"/>
        <v>0</v>
      </c>
      <c r="R109" s="6">
        <f>Q109+(Q109=0)*(MAX($Q$6:$Q$118)+COUNTIF($Q$6:Q109,0))</f>
        <v>104</v>
      </c>
      <c r="T109" s="14">
        <v>104</v>
      </c>
      <c r="U109" s="15">
        <f t="shared" si="12"/>
        <v>104</v>
      </c>
      <c r="V109" s="3" t="str">
        <f t="shared" si="13"/>
        <v>Colombo</v>
      </c>
      <c r="W109" s="3">
        <f t="shared" si="14"/>
        <v>0</v>
      </c>
      <c r="X109" s="3">
        <f t="shared" si="15"/>
        <v>1476</v>
      </c>
      <c r="Y109" s="3" t="str">
        <f t="shared" si="16"/>
        <v/>
      </c>
      <c r="Z109" s="3" t="b">
        <f t="shared" si="17"/>
        <v>0</v>
      </c>
    </row>
    <row r="110" spans="2:26" x14ac:dyDescent="0.25">
      <c r="J110" s="3" t="s">
        <v>104</v>
      </c>
      <c r="K110" s="3">
        <f>SUMIFS(cities.2014[d Visits],cities.2014[City],J110)</f>
        <v>0</v>
      </c>
      <c r="L110" s="3">
        <f>SUMIFS(cities.2013[d Visits],cities.2013[City],J110)</f>
        <v>1468.0000709999999</v>
      </c>
      <c r="M110" s="4" t="str">
        <f>IF(K110*L110=0,"",K110/L110-1)</f>
        <v/>
      </c>
      <c r="N110" s="5" t="str">
        <f>IF(K110=0,"Out",IF(L110=0,"In",IF(K110&gt;L110,"Up",IF(L110&gt;K110,"Down","No change"))))</f>
        <v>Out</v>
      </c>
      <c r="O110" s="3" t="str">
        <f t="shared" si="9"/>
        <v/>
      </c>
      <c r="P110" s="3" t="str">
        <f t="shared" si="10"/>
        <v/>
      </c>
      <c r="Q110" s="3">
        <f t="shared" si="11"/>
        <v>0</v>
      </c>
      <c r="R110" s="6">
        <f>Q110+(Q110=0)*(MAX($Q$6:$Q$118)+COUNTIF($Q$6:Q110,0))</f>
        <v>105</v>
      </c>
      <c r="T110" s="14">
        <v>105</v>
      </c>
      <c r="U110" s="15">
        <f t="shared" si="12"/>
        <v>105</v>
      </c>
      <c r="V110" s="3" t="str">
        <f t="shared" si="13"/>
        <v>Mandaluyong</v>
      </c>
      <c r="W110" s="3">
        <f t="shared" si="14"/>
        <v>0</v>
      </c>
      <c r="X110" s="3">
        <f t="shared" si="15"/>
        <v>1468</v>
      </c>
      <c r="Y110" s="3" t="str">
        <f t="shared" si="16"/>
        <v/>
      </c>
      <c r="Z110" s="3" t="b">
        <f t="shared" si="17"/>
        <v>0</v>
      </c>
    </row>
    <row r="111" spans="2:26" x14ac:dyDescent="0.25">
      <c r="J111" s="3" t="s">
        <v>105</v>
      </c>
      <c r="K111" s="3">
        <f>SUMIFS(cities.2014[d Visits],cities.2014[City],J111)</f>
        <v>0</v>
      </c>
      <c r="L111" s="3">
        <f>SUMIFS(cities.2013[d Visits],cities.2013[City],J111)</f>
        <v>1274.0000829999999</v>
      </c>
      <c r="M111" s="4" t="str">
        <f>IF(K111*L111=0,"",K111/L111-1)</f>
        <v/>
      </c>
      <c r="N111" s="5" t="str">
        <f>IF(K111=0,"Out",IF(L111=0,"In",IF(K111&gt;L111,"Up",IF(L111&gt;K111,"Down","No change"))))</f>
        <v>Out</v>
      </c>
      <c r="O111" s="3" t="str">
        <f t="shared" si="9"/>
        <v/>
      </c>
      <c r="P111" s="3" t="str">
        <f t="shared" si="10"/>
        <v/>
      </c>
      <c r="Q111" s="3">
        <f t="shared" si="11"/>
        <v>0</v>
      </c>
      <c r="R111" s="6">
        <f>Q111+(Q111=0)*(MAX($Q$6:$Q$118)+COUNTIF($Q$6:Q111,0))</f>
        <v>106</v>
      </c>
      <c r="T111" s="14">
        <v>106</v>
      </c>
      <c r="U111" s="15">
        <f t="shared" si="12"/>
        <v>106</v>
      </c>
      <c r="V111" s="3" t="str">
        <f t="shared" si="13"/>
        <v>Glasgow</v>
      </c>
      <c r="W111" s="3">
        <f t="shared" si="14"/>
        <v>0</v>
      </c>
      <c r="X111" s="3">
        <f t="shared" si="15"/>
        <v>1274</v>
      </c>
      <c r="Y111" s="3" t="str">
        <f t="shared" si="16"/>
        <v/>
      </c>
      <c r="Z111" s="3" t="b">
        <f t="shared" si="17"/>
        <v>0</v>
      </c>
    </row>
    <row r="112" spans="2:26" x14ac:dyDescent="0.25">
      <c r="J112" s="3" t="s">
        <v>106</v>
      </c>
      <c r="K112" s="3">
        <f>SUMIFS(cities.2014[d Visits],cities.2014[City],J112)</f>
        <v>0</v>
      </c>
      <c r="L112" s="3">
        <f>SUMIFS(cities.2013[d Visits],cities.2013[City],J112)</f>
        <v>1265.000084</v>
      </c>
      <c r="M112" s="4" t="str">
        <f>IF(K112*L112=0,"",K112/L112-1)</f>
        <v/>
      </c>
      <c r="N112" s="5" t="str">
        <f>IF(K112=0,"Out",IF(L112=0,"In",IF(K112&gt;L112,"Up",IF(L112&gt;K112,"Down","No change"))))</f>
        <v>Out</v>
      </c>
      <c r="O112" s="3" t="str">
        <f t="shared" si="9"/>
        <v/>
      </c>
      <c r="P112" s="3" t="str">
        <f t="shared" si="10"/>
        <v/>
      </c>
      <c r="Q112" s="3">
        <f t="shared" si="11"/>
        <v>0</v>
      </c>
      <c r="R112" s="6">
        <f>Q112+(Q112=0)*(MAX($Q$6:$Q$118)+COUNTIF($Q$6:Q112,0))</f>
        <v>107</v>
      </c>
      <c r="T112" s="14">
        <v>107</v>
      </c>
      <c r="U112" s="15">
        <f t="shared" si="12"/>
        <v>107</v>
      </c>
      <c r="V112" s="3" t="str">
        <f t="shared" si="13"/>
        <v>Islamabad</v>
      </c>
      <c r="W112" s="3">
        <f t="shared" si="14"/>
        <v>0</v>
      </c>
      <c r="X112" s="3">
        <f t="shared" si="15"/>
        <v>1265</v>
      </c>
      <c r="Y112" s="3" t="str">
        <f t="shared" si="16"/>
        <v/>
      </c>
      <c r="Z112" s="3" t="b">
        <f t="shared" si="17"/>
        <v>0</v>
      </c>
    </row>
    <row r="113" spans="10:26" x14ac:dyDescent="0.25">
      <c r="J113" s="3" t="s">
        <v>107</v>
      </c>
      <c r="K113" s="3">
        <f>SUMIFS(cities.2014[d Visits],cities.2014[City],J113)</f>
        <v>0</v>
      </c>
      <c r="L113" s="3">
        <f>SUMIFS(cities.2013[d Visits],cities.2013[City],J113)</f>
        <v>1139.0000950000001</v>
      </c>
      <c r="M113" s="4" t="str">
        <f>IF(K113*L113=0,"",K113/L113-1)</f>
        <v/>
      </c>
      <c r="N113" s="5" t="str">
        <f>IF(K113=0,"Out",IF(L113=0,"In",IF(K113&gt;L113,"Up",IF(L113&gt;K113,"Down","No change"))))</f>
        <v>Out</v>
      </c>
      <c r="O113" s="3" t="str">
        <f t="shared" si="9"/>
        <v/>
      </c>
      <c r="P113" s="3" t="str">
        <f t="shared" si="10"/>
        <v/>
      </c>
      <c r="Q113" s="3">
        <f t="shared" si="11"/>
        <v>0</v>
      </c>
      <c r="R113" s="6">
        <f>Q113+(Q113=0)*(MAX($Q$6:$Q$118)+COUNTIF($Q$6:Q113,0))</f>
        <v>108</v>
      </c>
      <c r="T113" s="14">
        <v>108</v>
      </c>
      <c r="U113" s="15">
        <f t="shared" si="12"/>
        <v>108</v>
      </c>
      <c r="V113" s="3" t="str">
        <f t="shared" si="13"/>
        <v>Sandy Springs</v>
      </c>
      <c r="W113" s="3">
        <f t="shared" si="14"/>
        <v>0</v>
      </c>
      <c r="X113" s="3">
        <f t="shared" si="15"/>
        <v>1139</v>
      </c>
      <c r="Y113" s="3" t="str">
        <f t="shared" si="16"/>
        <v/>
      </c>
      <c r="Z113" s="3" t="b">
        <f t="shared" si="17"/>
        <v>0</v>
      </c>
    </row>
    <row r="114" spans="10:26" x14ac:dyDescent="0.25">
      <c r="J114" s="3" t="s">
        <v>108</v>
      </c>
      <c r="K114" s="3">
        <f>SUMIFS(cities.2014[d Visits],cities.2014[City],J114)</f>
        <v>0</v>
      </c>
      <c r="L114" s="3">
        <f>SUMIFS(cities.2013[d Visits],cities.2013[City],J114)</f>
        <v>1137.000096</v>
      </c>
      <c r="M114" s="4" t="str">
        <f>IF(K114*L114=0,"",K114/L114-1)</f>
        <v/>
      </c>
      <c r="N114" s="5" t="str">
        <f>IF(K114=0,"Out",IF(L114=0,"In",IF(K114&gt;L114,"Up",IF(L114&gt;K114,"Down","No change"))))</f>
        <v>Out</v>
      </c>
      <c r="O114" s="3" t="str">
        <f t="shared" si="9"/>
        <v/>
      </c>
      <c r="P114" s="3" t="str">
        <f t="shared" si="10"/>
        <v/>
      </c>
      <c r="Q114" s="3">
        <f t="shared" si="11"/>
        <v>0</v>
      </c>
      <c r="R114" s="6">
        <f>Q114+(Q114=0)*(MAX($Q$6:$Q$118)+COUNTIF($Q$6:Q114,0))</f>
        <v>109</v>
      </c>
      <c r="T114" s="14">
        <v>109</v>
      </c>
      <c r="U114" s="15">
        <f t="shared" si="12"/>
        <v>109</v>
      </c>
      <c r="V114" s="3" t="str">
        <f t="shared" si="13"/>
        <v>Bristol</v>
      </c>
      <c r="W114" s="3">
        <f t="shared" si="14"/>
        <v>0</v>
      </c>
      <c r="X114" s="3">
        <f t="shared" si="15"/>
        <v>1137</v>
      </c>
      <c r="Y114" s="3" t="str">
        <f t="shared" si="16"/>
        <v/>
      </c>
      <c r="Z114" s="3" t="b">
        <f t="shared" si="17"/>
        <v>0</v>
      </c>
    </row>
    <row r="115" spans="10:26" x14ac:dyDescent="0.25">
      <c r="J115" s="3" t="s">
        <v>109</v>
      </c>
      <c r="K115" s="3">
        <f>SUMIFS(cities.2014[d Visits],cities.2014[City],J115)</f>
        <v>0</v>
      </c>
      <c r="L115" s="3">
        <f>SUMIFS(cities.2013[d Visits],cities.2013[City],J115)</f>
        <v>1136.0000970000001</v>
      </c>
      <c r="M115" s="4" t="str">
        <f>IF(K115*L115=0,"",K115/L115-1)</f>
        <v/>
      </c>
      <c r="N115" s="5" t="str">
        <f>IF(K115=0,"Out",IF(L115=0,"In",IF(K115&gt;L115,"Up",IF(L115&gt;K115,"Down","No change"))))</f>
        <v>Out</v>
      </c>
      <c r="O115" s="3" t="str">
        <f t="shared" si="9"/>
        <v/>
      </c>
      <c r="P115" s="3" t="str">
        <f t="shared" si="10"/>
        <v/>
      </c>
      <c r="Q115" s="3">
        <f t="shared" si="11"/>
        <v>0</v>
      </c>
      <c r="R115" s="6">
        <f>Q115+(Q115=0)*(MAX($Q$6:$Q$118)+COUNTIF($Q$6:Q115,0))</f>
        <v>110</v>
      </c>
      <c r="T115" s="14">
        <v>110</v>
      </c>
      <c r="U115" s="15">
        <f t="shared" si="12"/>
        <v>110</v>
      </c>
      <c r="V115" s="3" t="str">
        <f t="shared" si="13"/>
        <v>Birmingham</v>
      </c>
      <c r="W115" s="3">
        <f t="shared" si="14"/>
        <v>0</v>
      </c>
      <c r="X115" s="3">
        <f t="shared" si="15"/>
        <v>1136</v>
      </c>
      <c r="Y115" s="3" t="str">
        <f t="shared" si="16"/>
        <v/>
      </c>
      <c r="Z115" s="3" t="b">
        <f t="shared" si="17"/>
        <v>0</v>
      </c>
    </row>
    <row r="116" spans="10:26" x14ac:dyDescent="0.25">
      <c r="J116" s="3" t="s">
        <v>110</v>
      </c>
      <c r="K116" s="3">
        <f>SUMIFS(cities.2014[d Visits],cities.2014[City],J116)</f>
        <v>0</v>
      </c>
      <c r="L116" s="3">
        <f>SUMIFS(cities.2013[d Visits],cities.2013[City],J116)</f>
        <v>1098.0001</v>
      </c>
      <c r="M116" s="4" t="str">
        <f>IF(K116*L116=0,"",K116/L116-1)</f>
        <v/>
      </c>
      <c r="N116" s="5" t="str">
        <f>IF(K116=0,"Out",IF(L116=0,"In",IF(K116&gt;L116,"Up",IF(L116&gt;K116,"Down","No change"))))</f>
        <v>Out</v>
      </c>
      <c r="O116" s="3" t="str">
        <f t="shared" si="9"/>
        <v/>
      </c>
      <c r="P116" s="3" t="str">
        <f t="shared" si="10"/>
        <v/>
      </c>
      <c r="Q116" s="3">
        <f t="shared" si="11"/>
        <v>0</v>
      </c>
      <c r="R116" s="6">
        <f>Q116+(Q116=0)*(MAX($Q$6:$Q$118)+COUNTIF($Q$6:Q116,0))</f>
        <v>111</v>
      </c>
      <c r="T116" s="14">
        <v>111</v>
      </c>
      <c r="U116" s="15">
        <f t="shared" si="12"/>
        <v>111</v>
      </c>
      <c r="V116" s="3" t="str">
        <f t="shared" si="13"/>
        <v>Cairo</v>
      </c>
      <c r="W116" s="3">
        <f t="shared" si="14"/>
        <v>0</v>
      </c>
      <c r="X116" s="3">
        <f t="shared" si="15"/>
        <v>1098</v>
      </c>
      <c r="Y116" s="3" t="str">
        <f t="shared" si="16"/>
        <v/>
      </c>
      <c r="Z116" s="3" t="b">
        <f t="shared" si="17"/>
        <v>0</v>
      </c>
    </row>
    <row r="117" spans="10:26" x14ac:dyDescent="0.25">
      <c r="J117" s="3" t="s">
        <v>111</v>
      </c>
      <c r="K117" s="3">
        <f>SUMIFS(cities.2014[d Visits],cities.2014[City],J117)</f>
        <v>0</v>
      </c>
      <c r="L117" s="3">
        <f>SUMIFS(cities.2013[d Visits],cities.2013[City],J117)</f>
        <v>1084.0001010000001</v>
      </c>
      <c r="M117" s="4" t="str">
        <f>IF(K117*L117=0,"",K117/L117-1)</f>
        <v/>
      </c>
      <c r="N117" s="5" t="str">
        <f>IF(K117=0,"Out",IF(L117=0,"In",IF(K117&gt;L117,"Up",IF(L117&gt;K117,"Down","No change"))))</f>
        <v>Out</v>
      </c>
      <c r="O117" s="3" t="str">
        <f t="shared" si="9"/>
        <v/>
      </c>
      <c r="P117" s="3" t="str">
        <f t="shared" si="10"/>
        <v/>
      </c>
      <c r="Q117" s="3">
        <f t="shared" si="11"/>
        <v>0</v>
      </c>
      <c r="R117" s="6">
        <f>Q117+(Q117=0)*(MAX($Q$6:$Q$118)+COUNTIF($Q$6:Q117,0))</f>
        <v>112</v>
      </c>
      <c r="T117" s="14">
        <v>112</v>
      </c>
      <c r="U117" s="15">
        <f t="shared" si="12"/>
        <v>112</v>
      </c>
      <c r="V117" s="3" t="str">
        <f t="shared" si="13"/>
        <v>Nairobi</v>
      </c>
      <c r="W117" s="3">
        <f t="shared" si="14"/>
        <v>0</v>
      </c>
      <c r="X117" s="3">
        <f t="shared" si="15"/>
        <v>1084</v>
      </c>
      <c r="Y117" s="3" t="str">
        <f t="shared" si="16"/>
        <v/>
      </c>
      <c r="Z117" s="3" t="b">
        <f t="shared" si="17"/>
        <v>0</v>
      </c>
    </row>
    <row r="118" spans="10:26" x14ac:dyDescent="0.25">
      <c r="J118" s="3" t="s">
        <v>112</v>
      </c>
      <c r="K118" s="3">
        <f>SUMIFS(cities.2014[d Visits],cities.2014[City],J118)</f>
        <v>0</v>
      </c>
      <c r="L118" s="3">
        <f>SUMIFS(cities.2013[d Visits],cities.2013[City],J118)</f>
        <v>1076.0001030000001</v>
      </c>
      <c r="M118" s="4" t="str">
        <f>IF(K118*L118=0,"",K118/L118-1)</f>
        <v/>
      </c>
      <c r="N118" s="5" t="str">
        <f>IF(K118=0,"Out",IF(L118=0,"In",IF(K118&gt;L118,"Up",IF(L118&gt;K118,"Down","No change"))))</f>
        <v>Out</v>
      </c>
      <c r="O118" s="3" t="str">
        <f t="shared" si="9"/>
        <v/>
      </c>
      <c r="P118" s="3" t="str">
        <f t="shared" si="10"/>
        <v/>
      </c>
      <c r="Q118" s="3">
        <f t="shared" si="11"/>
        <v>0</v>
      </c>
      <c r="R118" s="6">
        <f>Q118+(Q118=0)*(MAX($Q$6:$Q$118)+COUNTIF($Q$6:Q118,0))</f>
        <v>113</v>
      </c>
      <c r="T118" s="14">
        <v>113</v>
      </c>
      <c r="U118" s="15">
        <f t="shared" si="12"/>
        <v>113</v>
      </c>
      <c r="V118" s="3" t="str">
        <f t="shared" si="13"/>
        <v>Edinburgh</v>
      </c>
      <c r="W118" s="3">
        <f t="shared" si="14"/>
        <v>0</v>
      </c>
      <c r="X118" s="3">
        <f t="shared" si="15"/>
        <v>1076</v>
      </c>
      <c r="Y118" s="3" t="str">
        <f t="shared" si="16"/>
        <v/>
      </c>
      <c r="Z118" s="3" t="b">
        <f t="shared" si="17"/>
        <v>0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Chart</vt:lpstr>
      <vt:lpstr>data</vt:lpstr>
      <vt:lpstr>h.options</vt:lpstr>
      <vt:lpstr>highlight.option</vt:lpstr>
      <vt:lpstr>sort.options</vt:lpstr>
    </vt:vector>
  </TitlesOfParts>
  <Company>Chandoo.org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2014-10-08T04:40:37Z</dcterms:created>
  <dcterms:modified xsi:type="dcterms:W3CDTF">2014-10-08T08:18:15Z</dcterms:modified>
</cp:coreProperties>
</file>