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7485"/>
  </bookViews>
  <sheets>
    <sheet name="How big is your 'stash" sheetId="1" r:id="rId1"/>
    <sheet name="stash chart" sheetId="2" r:id="rId2"/>
  </sheets>
  <definedNames>
    <definedName name="lstTypes">'stash chart'!$Q$3:$Q$7</definedName>
  </definedNames>
  <calcPr calcId="145621"/>
</workbook>
</file>

<file path=xl/calcChain.xml><?xml version="1.0" encoding="utf-8"?>
<calcChain xmlns="http://schemas.openxmlformats.org/spreadsheetml/2006/main">
  <c r="S11" i="2" l="1"/>
  <c r="T11" i="2" s="1"/>
  <c r="R7" i="2"/>
  <c r="R6" i="2"/>
  <c r="R5" i="2"/>
  <c r="E11" i="1" s="1"/>
  <c r="R4" i="2"/>
  <c r="E9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8" i="1"/>
  <c r="E10" i="1"/>
  <c r="E6" i="1" l="1"/>
  <c r="S12" i="2"/>
  <c r="T12" i="2" s="1"/>
</calcChain>
</file>

<file path=xl/sharedStrings.xml><?xml version="1.0" encoding="utf-8"?>
<sst xmlns="http://schemas.openxmlformats.org/spreadsheetml/2006/main" count="45" uniqueCount="34">
  <si>
    <t>Item</t>
  </si>
  <si>
    <t>Type</t>
  </si>
  <si>
    <t>Amount</t>
  </si>
  <si>
    <t>$s saved in 10 years</t>
  </si>
  <si>
    <t>Starbucks coffee</t>
  </si>
  <si>
    <t>Daily</t>
  </si>
  <si>
    <t>Monthly</t>
  </si>
  <si>
    <t>Yearly</t>
  </si>
  <si>
    <t>One time</t>
  </si>
  <si>
    <t>Multiplication Factor</t>
  </si>
  <si>
    <t>Item Type</t>
  </si>
  <si>
    <t>Weekly</t>
  </si>
  <si>
    <t>Using bike instead of car for 12 miles per week</t>
  </si>
  <si>
    <t>Replacing Gym with workouts at home</t>
  </si>
  <si>
    <t>Renting books from library instead of buying</t>
  </si>
  <si>
    <t>Getting rid of cable</t>
  </si>
  <si>
    <t>Watching movies on netflix instead</t>
  </si>
  <si>
    <t>X</t>
  </si>
  <si>
    <t>y</t>
  </si>
  <si>
    <t>Stash</t>
  </si>
  <si>
    <t>Size to reach</t>
  </si>
  <si>
    <t>Current Stash</t>
  </si>
  <si>
    <t>Dummy</t>
  </si>
  <si>
    <t>How big is your 'stash?</t>
  </si>
  <si>
    <t>Labels</t>
  </si>
  <si>
    <t>•</t>
  </si>
  <si>
    <t>Eating out one less time per month</t>
  </si>
  <si>
    <t>Relocating to a house closer to work</t>
  </si>
  <si>
    <t>Increase in rent due to relocation</t>
  </si>
  <si>
    <t>Taking one less vacation per year</t>
  </si>
  <si>
    <t>Buying used car instead of new one</t>
  </si>
  <si>
    <t>How much stash you want to accumulate?</t>
  </si>
  <si>
    <t>Prepared by Chandoo.org</t>
  </si>
  <si>
    <t>Enter items you have given up &amp; see your mustache grow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</si>
</sst>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2" fillId="2" borderId="1" xfId="0" applyFont="1" applyFill="1" applyBorder="1"/>
    <xf numFmtId="44" fontId="0" fillId="0" borderId="1" xfId="1" applyFont="1" applyBorder="1"/>
    <xf numFmtId="44" fontId="2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0" borderId="1" xfId="1" applyNumberFormat="1" applyFont="1" applyBorder="1"/>
    <xf numFmtId="44" fontId="0" fillId="3" borderId="1" xfId="1" applyNumberFormat="1" applyFont="1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3" borderId="3" xfId="0" applyFill="1" applyBorder="1"/>
    <xf numFmtId="0" fontId="0" fillId="3" borderId="4" xfId="0" applyFill="1" applyBorder="1"/>
    <xf numFmtId="44" fontId="0" fillId="0" borderId="5" xfId="0" applyNumberFormat="1" applyBorder="1"/>
    <xf numFmtId="44" fontId="0" fillId="3" borderId="1" xfId="0" applyNumberFormat="1" applyFill="1" applyBorder="1"/>
    <xf numFmtId="0" fontId="6" fillId="0" borderId="0" xfId="2"/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44" fontId="2" fillId="2" borderId="1" xfId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6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'stash chart'!$P$11</c:f>
              <c:strCache>
                <c:ptCount val="1"/>
                <c:pt idx="0">
                  <c:v>Size to reach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xVal>
            <c:numRef>
              <c:f>'stash chart'!$Q$11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'stash chart'!$R$11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'stash chart'!$S$11</c:f>
              <c:numCache>
                <c:formatCode>_("$"* #,##0.00_);_("$"* \(#,##0.00\);_("$"* "-"??_);_(@_)</c:formatCode>
                <c:ptCount val="1"/>
                <c:pt idx="0">
                  <c:v>300000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'stash chart'!$P$12</c:f>
              <c:strCache>
                <c:ptCount val="1"/>
                <c:pt idx="0">
                  <c:v>Current Stash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 w="25400">
              <a:noFill/>
            </a:ln>
          </c:spPr>
          <c:invertIfNegative val="0"/>
          <c:xVal>
            <c:numRef>
              <c:f>'stash chart'!$Q$12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'stash chart'!$R$12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'stash chart'!$S$12</c:f>
              <c:numCache>
                <c:formatCode>_("$"* #,##0.00_);_("$"* \(#,##0.00\);_("$"* "-"??_);_(@_)</c:formatCode>
                <c:ptCount val="1"/>
                <c:pt idx="0">
                  <c:v>149116.27434319805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'stash chart'!$P$13</c:f>
              <c:strCache>
                <c:ptCount val="1"/>
                <c:pt idx="0">
                  <c:v>Dummy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xVal>
            <c:numRef>
              <c:f>'stash chart'!$Q$13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'stash chart'!$R$13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'stash chart'!$S$13</c:f>
              <c:numCache>
                <c:formatCode>_("$"* #,##0.00_);_("$"* \(#,##0.00\);_("$"* "-"??_);_(@_)</c:formatCode>
                <c:ptCount val="1"/>
                <c:pt idx="0">
                  <c:v>15000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axId val="218490560"/>
        <c:axId val="218491136"/>
      </c:bubbleChart>
      <c:valAx>
        <c:axId val="218490560"/>
        <c:scaling>
          <c:orientation val="minMax"/>
          <c:max val="0.1"/>
          <c:min val="-0.1"/>
        </c:scaling>
        <c:delete val="1"/>
        <c:axPos val="b"/>
        <c:numFmt formatCode="General" sourceLinked="1"/>
        <c:majorTickMark val="out"/>
        <c:minorTickMark val="none"/>
        <c:tickLblPos val="nextTo"/>
        <c:crossAx val="218491136"/>
        <c:crosses val="autoZero"/>
        <c:crossBetween val="midCat"/>
      </c:valAx>
      <c:valAx>
        <c:axId val="218491136"/>
        <c:scaling>
          <c:orientation val="minMax"/>
          <c:max val="0.1"/>
          <c:min val="-0.1"/>
        </c:scaling>
        <c:delete val="1"/>
        <c:axPos val="l"/>
        <c:numFmt formatCode="General" sourceLinked="1"/>
        <c:majorTickMark val="out"/>
        <c:minorTickMark val="none"/>
        <c:tickLblPos val="nextTo"/>
        <c:crossAx val="21849056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bg1">
          <a:lumMod val="9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66675</xdr:rowOff>
    </xdr:from>
    <xdr:to>
      <xdr:col>11</xdr:col>
      <xdr:colOff>326695</xdr:colOff>
      <xdr:row>18</xdr:row>
      <xdr:rowOff>123825</xdr:rowOff>
    </xdr:to>
    <xdr:grpSp>
      <xdr:nvGrpSpPr>
        <xdr:cNvPr id="11" name="Group 10"/>
        <xdr:cNvGrpSpPr/>
      </xdr:nvGrpSpPr>
      <xdr:grpSpPr>
        <a:xfrm>
          <a:off x="5886450" y="1314450"/>
          <a:ext cx="3374695" cy="2533650"/>
          <a:chOff x="4800600" y="1057275"/>
          <a:chExt cx="3374695" cy="2533650"/>
        </a:xfrm>
      </xdr:grpSpPr>
      <mc:AlternateContent xmlns:mc="http://schemas.openxmlformats.org/markup-compatibility/2006">
        <mc:Choice xmlns:a14="http://schemas.microsoft.com/office/drawing/2010/main" Requires="a14">
          <xdr:pic>
            <xdr:nvPicPr>
              <xdr:cNvPr id="7" name="Picture 6"/>
              <xdr:cNvPicPr>
                <a:picLocks noChangeAspect="1" noChangeArrowheads="1"/>
                <a:extLst>
                  <a:ext uri="{84589F7E-364E-4C9E-8A38-B11213B215E9}">
                    <a14:cameraTool cellRange="'stash chart'!$F$10:$J$25" spid="_x0000_s1038"/>
                  </a:ext>
                </a:extLst>
              </xdr:cNvPicPr>
            </xdr:nvPicPr>
            <xdr:blipFill rotWithShape="1">
              <a:blip xmlns:r="http://schemas.openxmlformats.org/officeDocument/2006/relationships" r:embed="rId1"/>
              <a:srcRect t="24922"/>
              <a:stretch>
                <a:fillRect/>
              </a:stretch>
            </xdr:blipFill>
            <xdr:spPr bwMode="auto">
              <a:xfrm>
                <a:off x="4800600" y="1057275"/>
                <a:ext cx="3374695" cy="25336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xdr:grpSp>
        <xdr:nvGrpSpPr>
          <xdr:cNvPr id="10" name="Group 9"/>
          <xdr:cNvGrpSpPr/>
        </xdr:nvGrpSpPr>
        <xdr:grpSpPr>
          <a:xfrm>
            <a:off x="5005217" y="2536110"/>
            <a:ext cx="3089264" cy="233205"/>
            <a:chOff x="6866470" y="2536110"/>
            <a:chExt cx="3089264" cy="233205"/>
          </a:xfrm>
        </xdr:grpSpPr>
        <xdr:sp macro="" textlink="'stash chart'!T11">
          <xdr:nvSpPr>
            <xdr:cNvPr id="8" name="TextBox 7"/>
            <xdr:cNvSpPr txBox="1"/>
          </xdr:nvSpPr>
          <xdr:spPr>
            <a:xfrm>
              <a:off x="6866470" y="2536110"/>
              <a:ext cx="1486241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F5B96BF5-7EBD-48AB-A8C7-09BDE6057B4F}" type="TxLink">
                <a:rPr lang="en-US" sz="900">
                  <a:solidFill>
                    <a:schemeClr val="bg1">
                      <a:lumMod val="65000"/>
                    </a:schemeClr>
                  </a:solidFill>
                </a:rPr>
                <a:t>• 'Stash to reach - $300,000</a:t>
              </a:fld>
              <a:endParaRPr lang="en-US" sz="900">
                <a:solidFill>
                  <a:schemeClr val="bg1">
                    <a:lumMod val="65000"/>
                  </a:schemeClr>
                </a:solidFill>
              </a:endParaRPr>
            </a:p>
          </xdr:txBody>
        </xdr:sp>
        <xdr:sp macro="" textlink="'stash chart'!T12">
          <xdr:nvSpPr>
            <xdr:cNvPr id="9" name="TextBox 8"/>
            <xdr:cNvSpPr txBox="1"/>
          </xdr:nvSpPr>
          <xdr:spPr>
            <a:xfrm>
              <a:off x="8490653" y="2536110"/>
              <a:ext cx="1465081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E78F1782-88EC-4483-B68E-B2748B67F482}" type="TxLink">
                <a:rPr lang="en-US" sz="900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• 'Stash you have - $149,116</a:t>
              </a:fld>
              <a:endParaRPr lang="en-US" sz="900">
                <a:solidFill>
                  <a:schemeClr val="tx1">
                    <a:lumMod val="85000"/>
                    <a:lumOff val="15000"/>
                  </a:schemeClr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228600</xdr:colOff>
      <xdr:row>14</xdr:row>
      <xdr:rowOff>0</xdr:rowOff>
    </xdr:from>
    <xdr:ext cx="1314450" cy="1314450"/>
    <xdr:pic>
      <xdr:nvPicPr>
        <xdr:cNvPr id="3" name="il_fi" descr="http://www.stitchedupderbystickers.com/wp-content/uploads/wpsc/product_images/mustach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2667000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14</xdr:row>
      <xdr:rowOff>19050</xdr:rowOff>
    </xdr:from>
    <xdr:ext cx="1314450" cy="1314450"/>
    <xdr:pic>
      <xdr:nvPicPr>
        <xdr:cNvPr id="4" name="il_fi" descr="http://www.stitchedupderbystickers.com/wp-content/uploads/wpsc/product_images/mustach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2686050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ndoo.org/wp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8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4" customWidth="1"/>
    <col min="2" max="2" width="42.42578125" customWidth="1"/>
    <col min="3" max="4" width="11.85546875" customWidth="1"/>
    <col min="5" max="5" width="15.140625" customWidth="1"/>
    <col min="6" max="6" width="3" customWidth="1"/>
    <col min="8" max="9" width="9.140625" customWidth="1"/>
    <col min="16" max="16" width="43" bestFit="1" customWidth="1"/>
  </cols>
  <sheetData>
    <row r="1" spans="2:5" ht="23.25" x14ac:dyDescent="0.35">
      <c r="B1" s="14" t="s">
        <v>23</v>
      </c>
    </row>
    <row r="3" spans="2:5" x14ac:dyDescent="0.25">
      <c r="B3" s="17" t="s">
        <v>31</v>
      </c>
      <c r="C3" s="18"/>
      <c r="D3" s="18"/>
      <c r="E3" s="19">
        <v>300000</v>
      </c>
    </row>
    <row r="4" spans="2:5" x14ac:dyDescent="0.25">
      <c r="B4" s="1"/>
    </row>
    <row r="5" spans="2:5" x14ac:dyDescent="0.25">
      <c r="B5" s="22" t="s">
        <v>33</v>
      </c>
      <c r="C5" s="22"/>
      <c r="D5" s="22"/>
    </row>
    <row r="6" spans="2:5" x14ac:dyDescent="0.25">
      <c r="B6" s="23"/>
      <c r="C6" s="23"/>
      <c r="D6" s="23"/>
      <c r="E6" s="20">
        <f>SUM(E8:E46)</f>
        <v>149116.27434319805</v>
      </c>
    </row>
    <row r="7" spans="2:5" ht="30" x14ac:dyDescent="0.25">
      <c r="B7" s="5" t="s">
        <v>0</v>
      </c>
      <c r="C7" s="5" t="s">
        <v>1</v>
      </c>
      <c r="D7" s="7" t="s">
        <v>2</v>
      </c>
      <c r="E7" s="24" t="s">
        <v>3</v>
      </c>
    </row>
    <row r="8" spans="2:5" x14ac:dyDescent="0.25">
      <c r="B8" s="2" t="s">
        <v>4</v>
      </c>
      <c r="C8" s="2" t="s">
        <v>5</v>
      </c>
      <c r="D8" s="10">
        <v>3.5</v>
      </c>
      <c r="E8" s="6">
        <f>IFERROR(D8*VLOOKUP(C8,'stash chart'!$Q$3:$R$7,2,FALSE),0)</f>
        <v>18816</v>
      </c>
    </row>
    <row r="9" spans="2:5" x14ac:dyDescent="0.25">
      <c r="B9" s="8" t="s">
        <v>12</v>
      </c>
      <c r="C9" s="8" t="s">
        <v>11</v>
      </c>
      <c r="D9" s="11">
        <v>6</v>
      </c>
      <c r="E9" s="9">
        <f>IFERROR(D9*VLOOKUP(C9,'stash chart'!$Q$3:$R$7,2,FALSE),0)</f>
        <v>4608</v>
      </c>
    </row>
    <row r="10" spans="2:5" x14ac:dyDescent="0.25">
      <c r="B10" s="2" t="s">
        <v>13</v>
      </c>
      <c r="C10" s="2" t="s">
        <v>6</v>
      </c>
      <c r="D10" s="10">
        <v>55</v>
      </c>
      <c r="E10" s="6">
        <f>IFERROR(D10*VLOOKUP(C10,'stash chart'!$Q$3:$R$7,2,FALSE),0)</f>
        <v>9856</v>
      </c>
    </row>
    <row r="11" spans="2:5" x14ac:dyDescent="0.25">
      <c r="B11" s="8" t="s">
        <v>14</v>
      </c>
      <c r="C11" s="8" t="s">
        <v>6</v>
      </c>
      <c r="D11" s="11">
        <v>12</v>
      </c>
      <c r="E11" s="9">
        <f>IFERROR(D11*VLOOKUP(C11,'stash chart'!$Q$3:$R$7,2,FALSE),0)</f>
        <v>2150.3999999999996</v>
      </c>
    </row>
    <row r="12" spans="2:5" x14ac:dyDescent="0.25">
      <c r="B12" s="2" t="s">
        <v>15</v>
      </c>
      <c r="C12" s="2" t="s">
        <v>6</v>
      </c>
      <c r="D12" s="10">
        <v>55</v>
      </c>
      <c r="E12" s="6">
        <f>IFERROR(D12*VLOOKUP(C12,'stash chart'!$Q$3:$R$7,2,FALSE),0)</f>
        <v>9856</v>
      </c>
    </row>
    <row r="13" spans="2:5" x14ac:dyDescent="0.25">
      <c r="B13" s="8" t="s">
        <v>16</v>
      </c>
      <c r="C13" s="8" t="s">
        <v>6</v>
      </c>
      <c r="D13" s="11">
        <v>-9</v>
      </c>
      <c r="E13" s="9">
        <f>IFERROR(D13*VLOOKUP(C13,'stash chart'!$Q$3:$R$7,2,FALSE),0)</f>
        <v>-1612.8</v>
      </c>
    </row>
    <row r="14" spans="2:5" x14ac:dyDescent="0.25">
      <c r="B14" s="2" t="s">
        <v>26</v>
      </c>
      <c r="C14" s="2" t="s">
        <v>6</v>
      </c>
      <c r="D14" s="10">
        <v>40</v>
      </c>
      <c r="E14" s="6">
        <f>IFERROR(D14*VLOOKUP(C14,'stash chart'!$Q$3:$R$7,2,FALSE),0)</f>
        <v>7168</v>
      </c>
    </row>
    <row r="15" spans="2:5" x14ac:dyDescent="0.25">
      <c r="B15" s="8" t="s">
        <v>27</v>
      </c>
      <c r="C15" s="8" t="s">
        <v>6</v>
      </c>
      <c r="D15" s="11">
        <v>300</v>
      </c>
      <c r="E15" s="9">
        <f>IFERROR(D15*VLOOKUP(C15,'stash chart'!$Q$3:$R$7,2,FALSE),0)</f>
        <v>53760</v>
      </c>
    </row>
    <row r="16" spans="2:5" x14ac:dyDescent="0.25">
      <c r="B16" s="2" t="s">
        <v>28</v>
      </c>
      <c r="C16" s="2" t="s">
        <v>6</v>
      </c>
      <c r="D16" s="10">
        <v>-100</v>
      </c>
      <c r="E16" s="6">
        <f>IFERROR(D16*VLOOKUP(C16,'stash chart'!$Q$3:$R$7,2,FALSE),0)</f>
        <v>-17920</v>
      </c>
    </row>
    <row r="17" spans="2:15" x14ac:dyDescent="0.25">
      <c r="B17" s="8" t="s">
        <v>29</v>
      </c>
      <c r="C17" s="8" t="s">
        <v>7</v>
      </c>
      <c r="D17" s="11">
        <v>900</v>
      </c>
      <c r="E17" s="9">
        <f>IFERROR(D17*VLOOKUP(C17,'stash chart'!$Q$3:$R$7,2,FALSE),0)</f>
        <v>13255.890410958904</v>
      </c>
    </row>
    <row r="18" spans="2:15" x14ac:dyDescent="0.25">
      <c r="B18" s="2" t="s">
        <v>30</v>
      </c>
      <c r="C18" s="2" t="s">
        <v>8</v>
      </c>
      <c r="D18" s="10">
        <v>25000</v>
      </c>
      <c r="E18" s="6">
        <f>IFERROR(D18*VLOOKUP(C18,'stash chart'!$Q$3:$R$7,2,FALSE),0)</f>
        <v>49178.783932239137</v>
      </c>
    </row>
    <row r="19" spans="2:15" x14ac:dyDescent="0.25">
      <c r="B19" s="8"/>
      <c r="C19" s="8"/>
      <c r="D19" s="11"/>
      <c r="E19" s="9">
        <f>IFERROR(D19*VLOOKUP(C19,'stash chart'!$Q$3:$R$7,2,FALSE),0)</f>
        <v>0</v>
      </c>
    </row>
    <row r="20" spans="2:15" x14ac:dyDescent="0.25">
      <c r="B20" s="2"/>
      <c r="C20" s="2"/>
      <c r="D20" s="10"/>
      <c r="E20" s="6">
        <f>IFERROR(D20*VLOOKUP(C20,'stash chart'!$Q$3:$R$7,2,FALSE),0)</f>
        <v>0</v>
      </c>
    </row>
    <row r="21" spans="2:15" x14ac:dyDescent="0.25">
      <c r="B21" s="8"/>
      <c r="C21" s="8"/>
      <c r="D21" s="11"/>
      <c r="E21" s="9">
        <f>IFERROR(D21*VLOOKUP(C21,'stash chart'!$Q$3:$R$7,2,FALSE),0)</f>
        <v>0</v>
      </c>
    </row>
    <row r="22" spans="2:15" x14ac:dyDescent="0.25">
      <c r="B22" s="2"/>
      <c r="C22" s="2"/>
      <c r="D22" s="10"/>
      <c r="E22" s="6">
        <f>IFERROR(D22*VLOOKUP(C22,'stash chart'!$Q$3:$R$7,2,FALSE),0)</f>
        <v>0</v>
      </c>
    </row>
    <row r="23" spans="2:15" x14ac:dyDescent="0.25">
      <c r="B23" s="8"/>
      <c r="C23" s="8"/>
      <c r="D23" s="11"/>
      <c r="E23" s="9">
        <f>IFERROR(D23*VLOOKUP(C23,'stash chart'!$Q$3:$R$7,2,FALSE),0)</f>
        <v>0</v>
      </c>
    </row>
    <row r="24" spans="2:15" x14ac:dyDescent="0.25">
      <c r="B24" s="2"/>
      <c r="C24" s="2"/>
      <c r="D24" s="10"/>
      <c r="E24" s="6">
        <f>IFERROR(D24*VLOOKUP(C24,'stash chart'!$Q$3:$R$7,2,FALSE),0)</f>
        <v>0</v>
      </c>
    </row>
    <row r="25" spans="2:15" x14ac:dyDescent="0.25">
      <c r="B25" s="8"/>
      <c r="C25" s="8"/>
      <c r="D25" s="11"/>
      <c r="E25" s="9">
        <f>IFERROR(D25*VLOOKUP(C25,'stash chart'!$Q$3:$R$7,2,FALSE),0)</f>
        <v>0</v>
      </c>
    </row>
    <row r="26" spans="2:15" x14ac:dyDescent="0.25">
      <c r="B26" s="2"/>
      <c r="C26" s="2"/>
      <c r="D26" s="10"/>
      <c r="E26" s="6">
        <f>IFERROR(D26*VLOOKUP(C26,'stash chart'!$Q$3:$R$7,2,FALSE),0)</f>
        <v>0</v>
      </c>
    </row>
    <row r="27" spans="2:15" x14ac:dyDescent="0.25">
      <c r="B27" s="8"/>
      <c r="C27" s="8"/>
      <c r="D27" s="11"/>
      <c r="E27" s="9">
        <f>IFERROR(D27*VLOOKUP(C27,'stash chart'!$Q$3:$R$7,2,FALSE),0)</f>
        <v>0</v>
      </c>
    </row>
    <row r="28" spans="2:15" x14ac:dyDescent="0.25">
      <c r="B28" s="2"/>
      <c r="C28" s="2"/>
      <c r="D28" s="10"/>
      <c r="E28" s="6">
        <f>IFERROR(D28*VLOOKUP(C28,'stash chart'!$Q$3:$R$7,2,FALSE),0)</f>
        <v>0</v>
      </c>
      <c r="M28" s="15"/>
      <c r="N28" s="15"/>
      <c r="O28" s="15"/>
    </row>
    <row r="29" spans="2:15" x14ac:dyDescent="0.25">
      <c r="B29" s="8"/>
      <c r="C29" s="8"/>
      <c r="D29" s="11"/>
      <c r="E29" s="9">
        <f>IFERROR(D29*VLOOKUP(C29,'stash chart'!$Q$3:$R$7,2,FALSE),0)</f>
        <v>0</v>
      </c>
      <c r="M29" s="15"/>
      <c r="N29" s="15"/>
      <c r="O29" s="15"/>
    </row>
    <row r="30" spans="2:15" x14ac:dyDescent="0.25">
      <c r="B30" s="2"/>
      <c r="C30" s="2"/>
      <c r="D30" s="10"/>
      <c r="E30" s="6">
        <f>IFERROR(D30*VLOOKUP(C30,'stash chart'!$Q$3:$R$7,2,FALSE),0)</f>
        <v>0</v>
      </c>
      <c r="M30" s="15"/>
      <c r="N30" s="15"/>
      <c r="O30" s="15"/>
    </row>
    <row r="31" spans="2:15" x14ac:dyDescent="0.25">
      <c r="B31" s="8"/>
      <c r="C31" s="8"/>
      <c r="D31" s="11"/>
      <c r="E31" s="9">
        <f>IFERROR(D31*VLOOKUP(C31,'stash chart'!$Q$3:$R$7,2,FALSE),0)</f>
        <v>0</v>
      </c>
      <c r="M31" s="15"/>
      <c r="N31" s="15"/>
      <c r="O31" s="15"/>
    </row>
    <row r="32" spans="2:15" x14ac:dyDescent="0.25">
      <c r="B32" s="2"/>
      <c r="C32" s="2"/>
      <c r="D32" s="10"/>
      <c r="E32" s="6">
        <f>IFERROR(D32*VLOOKUP(C32,'stash chart'!$Q$3:$R$7,2,FALSE),0)</f>
        <v>0</v>
      </c>
      <c r="M32" s="15"/>
      <c r="N32" s="15"/>
      <c r="O32" s="15"/>
    </row>
    <row r="33" spans="2:15" x14ac:dyDescent="0.25">
      <c r="B33" s="8"/>
      <c r="C33" s="8"/>
      <c r="D33" s="11"/>
      <c r="E33" s="9">
        <f>IFERROR(D33*VLOOKUP(C33,'stash chart'!$Q$3:$R$7,2,FALSE),0)</f>
        <v>0</v>
      </c>
      <c r="M33" s="15"/>
      <c r="N33" s="15"/>
      <c r="O33" s="15"/>
    </row>
    <row r="34" spans="2:15" x14ac:dyDescent="0.25">
      <c r="B34" s="2"/>
      <c r="C34" s="2"/>
      <c r="D34" s="10"/>
      <c r="E34" s="6">
        <f>IFERROR(D34*VLOOKUP(C34,'stash chart'!$Q$3:$R$7,2,FALSE),0)</f>
        <v>0</v>
      </c>
      <c r="M34" s="15"/>
      <c r="N34" s="15"/>
      <c r="O34" s="15"/>
    </row>
    <row r="35" spans="2:15" x14ac:dyDescent="0.25">
      <c r="B35" s="8"/>
      <c r="C35" s="8"/>
      <c r="D35" s="11"/>
      <c r="E35" s="9">
        <f>IFERROR(D35*VLOOKUP(C35,'stash chart'!$Q$3:$R$7,2,FALSE),0)</f>
        <v>0</v>
      </c>
    </row>
    <row r="36" spans="2:15" x14ac:dyDescent="0.25">
      <c r="B36" s="2"/>
      <c r="C36" s="2"/>
      <c r="D36" s="10"/>
      <c r="E36" s="6">
        <f>IFERROR(D36*VLOOKUP(C36,'stash chart'!$Q$3:$R$7,2,FALSE),0)</f>
        <v>0</v>
      </c>
    </row>
    <row r="37" spans="2:15" x14ac:dyDescent="0.25">
      <c r="B37" s="8"/>
      <c r="C37" s="8"/>
      <c r="D37" s="11"/>
      <c r="E37" s="9">
        <f>IFERROR(D37*VLOOKUP(C37,'stash chart'!$Q$3:$R$7,2,FALSE),0)</f>
        <v>0</v>
      </c>
    </row>
    <row r="38" spans="2:15" x14ac:dyDescent="0.25">
      <c r="B38" s="2"/>
      <c r="C38" s="2"/>
      <c r="D38" s="10"/>
      <c r="E38" s="6">
        <f>IFERROR(D38*VLOOKUP(C38,'stash chart'!$Q$3:$R$7,2,FALSE),0)</f>
        <v>0</v>
      </c>
    </row>
    <row r="39" spans="2:15" x14ac:dyDescent="0.25">
      <c r="B39" s="8"/>
      <c r="C39" s="8"/>
      <c r="D39" s="11"/>
      <c r="E39" s="9">
        <f>IFERROR(D39*VLOOKUP(C39,'stash chart'!$Q$3:$R$7,2,FALSE),0)</f>
        <v>0</v>
      </c>
    </row>
    <row r="40" spans="2:15" x14ac:dyDescent="0.25">
      <c r="B40" s="2"/>
      <c r="C40" s="2"/>
      <c r="D40" s="10"/>
      <c r="E40" s="6">
        <f>IFERROR(D40*VLOOKUP(C40,'stash chart'!$Q$3:$R$7,2,FALSE),0)</f>
        <v>0</v>
      </c>
    </row>
    <row r="41" spans="2:15" x14ac:dyDescent="0.25">
      <c r="B41" s="8"/>
      <c r="C41" s="8"/>
      <c r="D41" s="11"/>
      <c r="E41" s="9">
        <f>IFERROR(D41*VLOOKUP(C41,'stash chart'!$Q$3:$R$7,2,FALSE),0)</f>
        <v>0</v>
      </c>
    </row>
    <row r="42" spans="2:15" x14ac:dyDescent="0.25">
      <c r="B42" s="2"/>
      <c r="C42" s="2"/>
      <c r="D42" s="10"/>
      <c r="E42" s="6">
        <f>IFERROR(D42*VLOOKUP(C42,'stash chart'!$Q$3:$R$7,2,FALSE),0)</f>
        <v>0</v>
      </c>
    </row>
    <row r="43" spans="2:15" x14ac:dyDescent="0.25">
      <c r="B43" s="8"/>
      <c r="C43" s="8"/>
      <c r="D43" s="11"/>
      <c r="E43" s="9">
        <f>IFERROR(D43*VLOOKUP(C43,'stash chart'!$Q$3:$R$7,2,FALSE),0)</f>
        <v>0</v>
      </c>
    </row>
    <row r="44" spans="2:15" x14ac:dyDescent="0.25">
      <c r="B44" s="2"/>
      <c r="C44" s="2"/>
      <c r="D44" s="10"/>
      <c r="E44" s="6">
        <f>IFERROR(D44*VLOOKUP(C44,'stash chart'!$Q$3:$R$7,2,FALSE),0)</f>
        <v>0</v>
      </c>
    </row>
    <row r="45" spans="2:15" x14ac:dyDescent="0.25">
      <c r="B45" s="8"/>
      <c r="C45" s="8"/>
      <c r="D45" s="11"/>
      <c r="E45" s="9">
        <f>IFERROR(D45*VLOOKUP(C45,'stash chart'!$Q$3:$R$7,2,FALSE),0)</f>
        <v>0</v>
      </c>
    </row>
    <row r="46" spans="2:15" x14ac:dyDescent="0.25">
      <c r="B46" s="2"/>
      <c r="C46" s="2"/>
      <c r="D46" s="10"/>
      <c r="E46" s="6">
        <f>IFERROR(D46*VLOOKUP(C46,'stash chart'!$Q$3:$R$7,2,FALSE),0)</f>
        <v>0</v>
      </c>
    </row>
    <row r="48" spans="2:15" x14ac:dyDescent="0.25">
      <c r="B48" s="21" t="s">
        <v>32</v>
      </c>
    </row>
  </sheetData>
  <mergeCells count="1">
    <mergeCell ref="B5:D6"/>
  </mergeCells>
  <dataValidations count="1">
    <dataValidation type="list" allowBlank="1" showInputMessage="1" showErrorMessage="1" sqref="C8:C46">
      <formula1>lstTypes</formula1>
    </dataValidation>
  </dataValidations>
  <hyperlinks>
    <hyperlink ref="B48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T22"/>
  <sheetViews>
    <sheetView showGridLines="0" workbookViewId="0">
      <selection activeCell="P22" sqref="P22"/>
    </sheetView>
  </sheetViews>
  <sheetFormatPr defaultRowHeight="15" x14ac:dyDescent="0.25"/>
  <cols>
    <col min="16" max="16" width="12.85546875" bestFit="1" customWidth="1"/>
    <col min="17" max="19" width="12.42578125" customWidth="1"/>
    <col min="20" max="20" width="25.7109375" bestFit="1" customWidth="1"/>
  </cols>
  <sheetData>
    <row r="2" spans="16:20" x14ac:dyDescent="0.25">
      <c r="Q2" s="5" t="s">
        <v>10</v>
      </c>
      <c r="R2" s="5" t="s">
        <v>9</v>
      </c>
    </row>
    <row r="3" spans="16:20" x14ac:dyDescent="0.25">
      <c r="Q3" s="2" t="s">
        <v>5</v>
      </c>
      <c r="R3" s="3">
        <v>5376</v>
      </c>
    </row>
    <row r="4" spans="16:20" x14ac:dyDescent="0.25">
      <c r="Q4" s="2" t="s">
        <v>11</v>
      </c>
      <c r="R4" s="3">
        <f>R3/7</f>
        <v>768</v>
      </c>
    </row>
    <row r="5" spans="16:20" x14ac:dyDescent="0.25">
      <c r="Q5" s="2" t="s">
        <v>6</v>
      </c>
      <c r="R5" s="3">
        <f>R3/30</f>
        <v>179.2</v>
      </c>
    </row>
    <row r="6" spans="16:20" x14ac:dyDescent="0.25">
      <c r="Q6" s="2" t="s">
        <v>7</v>
      </c>
      <c r="R6" s="4">
        <f>R3/365</f>
        <v>14.728767123287671</v>
      </c>
    </row>
    <row r="7" spans="16:20" x14ac:dyDescent="0.25">
      <c r="Q7" s="2" t="s">
        <v>8</v>
      </c>
      <c r="R7" s="4">
        <f>(1.07)^10</f>
        <v>1.9671513572895656</v>
      </c>
    </row>
    <row r="8" spans="16:20" x14ac:dyDescent="0.25">
      <c r="T8" s="16" t="s">
        <v>25</v>
      </c>
    </row>
    <row r="10" spans="16:20" x14ac:dyDescent="0.25">
      <c r="Q10" s="29" t="s">
        <v>17</v>
      </c>
      <c r="R10" s="29" t="s">
        <v>18</v>
      </c>
      <c r="S10" s="29" t="s">
        <v>19</v>
      </c>
      <c r="T10" s="29" t="s">
        <v>24</v>
      </c>
    </row>
    <row r="11" spans="16:20" x14ac:dyDescent="0.25">
      <c r="P11" s="28" t="s">
        <v>20</v>
      </c>
      <c r="Q11" s="25">
        <v>0</v>
      </c>
      <c r="R11" s="25">
        <v>0</v>
      </c>
      <c r="S11" s="26">
        <f>'How big is your ''stash'!E3</f>
        <v>300000</v>
      </c>
      <c r="T11" s="27" t="str">
        <f>T8&amp;" 'Stash to reach - "&amp;TEXT(S11,"$#,##0")</f>
        <v>• 'Stash to reach - $300,000</v>
      </c>
    </row>
    <row r="12" spans="16:20" x14ac:dyDescent="0.25">
      <c r="P12" s="28" t="s">
        <v>21</v>
      </c>
      <c r="Q12" s="12">
        <v>0</v>
      </c>
      <c r="R12" s="12">
        <v>0</v>
      </c>
      <c r="S12" s="13">
        <f>SUM('How big is your ''stash'!E8:E46)</f>
        <v>149116.27434319805</v>
      </c>
      <c r="T12" s="2" t="str">
        <f>T8&amp;" 'Stash you have - "&amp;TEXT(S12,"$#,##0")</f>
        <v>• 'Stash you have - $149,116</v>
      </c>
    </row>
    <row r="13" spans="16:20" x14ac:dyDescent="0.25">
      <c r="P13" s="28" t="s">
        <v>22</v>
      </c>
      <c r="Q13" s="12">
        <v>0.1</v>
      </c>
      <c r="R13" s="12">
        <v>0.1</v>
      </c>
      <c r="S13" s="13">
        <v>15000</v>
      </c>
      <c r="T13" s="2"/>
    </row>
    <row r="21" spans="16:18" x14ac:dyDescent="0.25">
      <c r="P21" s="15"/>
      <c r="Q21" s="15"/>
      <c r="R21" s="15"/>
    </row>
    <row r="22" spans="16:18" x14ac:dyDescent="0.25">
      <c r="P22" s="15"/>
      <c r="Q22" s="15"/>
      <c r="R22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How big is your 'stash</vt:lpstr>
      <vt:lpstr>stash chart</vt:lpstr>
      <vt:lpstr>lstTypes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2012-07-06T04:48:35Z</dcterms:created>
  <dcterms:modified xsi:type="dcterms:W3CDTF">2012-07-06T06:20:17Z</dcterms:modified>
</cp:coreProperties>
</file>